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880" activeTab="9"/>
  </bookViews>
  <sheets>
    <sheet name="Rekapitulace stavby" sheetId="1" r:id="rId1"/>
    <sheet name="00 - VRN" sheetId="2" r:id="rId2"/>
    <sheet name="01 - SO 01" sheetId="3" r:id="rId3"/>
    <sheet name="02 - SO 02" sheetId="4" r:id="rId4"/>
    <sheet name="03 - Venkovní plochy" sheetId="5" r:id="rId5"/>
    <sheet name="04 - Přenosy profesí" sheetId="6" r:id="rId6"/>
    <sheet name="ZTI" sheetId="7" r:id="rId7"/>
    <sheet name="VYT" sheetId="8" r:id="rId8"/>
    <sheet name="El" sheetId="9" r:id="rId9"/>
    <sheet name="VZT" sheetId="10" r:id="rId10"/>
  </sheets>
  <externalReferences>
    <externalReference r:id="rId11"/>
    <externalReference r:id="rId12"/>
  </externalReferences>
  <definedNames>
    <definedName name="_xlnm._FilterDatabase" localSheetId="1" hidden="1">'00 - VRN'!$C$82:$K$97</definedName>
    <definedName name="_xlnm._FilterDatabase" localSheetId="2" hidden="1">'01 - SO 01'!$C$102:$K$1647</definedName>
    <definedName name="_xlnm._FilterDatabase" localSheetId="3" hidden="1">'02 - SO 02'!$C$96:$K$519</definedName>
    <definedName name="_xlnm._FilterDatabase" localSheetId="4" hidden="1">'03 - Venkovní plochy'!$C$84:$K$135</definedName>
    <definedName name="_xlnm._FilterDatabase" localSheetId="5" hidden="1">'04 - Přenosy profesí'!$C$83:$K$103</definedName>
    <definedName name="_xlnm._FilterDatabase" localSheetId="9">VZT!#REF!</definedName>
    <definedName name="CisloRozpoctu">'[1]Krycí list'!$C$2</definedName>
    <definedName name="cislostavby">'[1]Krycí list'!$A$7</definedName>
    <definedName name="Mena">[2]Stavba!$J$29</definedName>
    <definedName name="NazevRozpoctu">'[1]Krycí list'!$D$2</definedName>
    <definedName name="nazevstavby">'[1]Krycí list'!$C$7</definedName>
    <definedName name="_xlnm.Print_Titles" localSheetId="1">'00 - VRN'!$82:$82</definedName>
    <definedName name="_xlnm.Print_Titles" localSheetId="2">'01 - SO 01'!$102:$102</definedName>
    <definedName name="_xlnm.Print_Titles" localSheetId="3">'02 - SO 02'!$96:$96</definedName>
    <definedName name="_xlnm.Print_Titles" localSheetId="4">'03 - Venkovní plochy'!$84:$84</definedName>
    <definedName name="_xlnm.Print_Titles" localSheetId="5">'04 - Přenosy profesí'!$83:$83</definedName>
    <definedName name="_xlnm.Print_Titles" localSheetId="0">'Rekapitulace stavby'!$52:$52</definedName>
    <definedName name="_xlnm.Print_Area" localSheetId="1">'00 - VRN'!$C$4:$J$39,'00 - VRN'!$C$45:$J$64,'00 - VRN'!$C$70:$K$97</definedName>
    <definedName name="_xlnm.Print_Area" localSheetId="2">'01 - SO 01'!$C$4:$J$39,'01 - SO 01'!$C$45:$J$84,'01 - SO 01'!$C$90:$K$1647</definedName>
    <definedName name="_xlnm.Print_Area" localSheetId="3">'02 - SO 02'!$C$4:$J$39,'02 - SO 02'!$C$45:$J$78,'02 - SO 02'!$C$84:$K$519</definedName>
    <definedName name="_xlnm.Print_Area" localSheetId="4">'03 - Venkovní plochy'!$C$4:$J$39,'03 - Venkovní plochy'!$C$45:$J$66,'03 - Venkovní plochy'!$C$72:$K$135</definedName>
    <definedName name="_xlnm.Print_Area" localSheetId="5">'04 - Přenosy profesí'!$C$4:$J$39,'04 - Přenosy profesí'!$C$45:$J$65,'04 - Přenosy profesí'!$C$71:$K$103</definedName>
    <definedName name="_xlnm.Print_Area" localSheetId="8">El!$A$1:$U$89</definedName>
    <definedName name="_xlnm.Print_Area" localSheetId="0">'Rekapitulace stavby'!$D$4:$AO$36,'Rekapitulace stavby'!$C$42:$AQ$60</definedName>
    <definedName name="_xlnm.Print_Area" localSheetId="9">VZT!$A$1:$G$24</definedName>
    <definedName name="PocetMJ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</definedNames>
  <calcPr calcId="162913"/>
</workbook>
</file>

<file path=xl/calcChain.xml><?xml version="1.0" encoding="utf-8"?>
<calcChain xmlns="http://schemas.openxmlformats.org/spreadsheetml/2006/main">
  <c r="F23" i="10" l="1"/>
  <c r="G22" i="10" s="1"/>
  <c r="F14" i="10" s="1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4" i="10"/>
  <c r="F55" i="10"/>
  <c r="F56" i="10"/>
  <c r="F57" i="10"/>
  <c r="F58" i="10"/>
  <c r="F59" i="10"/>
  <c r="F62" i="10"/>
  <c r="F63" i="10"/>
  <c r="F64" i="10"/>
  <c r="F65" i="10"/>
  <c r="F66" i="10"/>
  <c r="F67" i="10"/>
  <c r="F70" i="10"/>
  <c r="F71" i="10"/>
  <c r="F72" i="10"/>
  <c r="F73" i="10"/>
  <c r="F74" i="10"/>
  <c r="F75" i="10"/>
  <c r="F76" i="10"/>
  <c r="F79" i="10"/>
  <c r="F80" i="10"/>
  <c r="F81" i="10"/>
  <c r="F82" i="10"/>
  <c r="F83" i="10"/>
  <c r="F84" i="10"/>
  <c r="F85" i="10"/>
  <c r="F88" i="10"/>
  <c r="F89" i="10"/>
  <c r="F90" i="10"/>
  <c r="F91" i="10"/>
  <c r="F92" i="10"/>
  <c r="F93" i="10"/>
  <c r="F96" i="10"/>
  <c r="F97" i="10"/>
  <c r="F98" i="10"/>
  <c r="F99" i="10"/>
  <c r="G8" i="9"/>
  <c r="G9" i="9"/>
  <c r="M9" i="9" s="1"/>
  <c r="I9" i="9"/>
  <c r="I8" i="9" s="1"/>
  <c r="K9" i="9"/>
  <c r="K8" i="9" s="1"/>
  <c r="O9" i="9"/>
  <c r="Q9" i="9"/>
  <c r="Q8" i="9" s="1"/>
  <c r="U9" i="9"/>
  <c r="U8" i="9" s="1"/>
  <c r="G10" i="9"/>
  <c r="M10" i="9" s="1"/>
  <c r="I10" i="9"/>
  <c r="K10" i="9"/>
  <c r="O10" i="9"/>
  <c r="Q10" i="9"/>
  <c r="U10" i="9"/>
  <c r="G11" i="9"/>
  <c r="I11" i="9"/>
  <c r="K11" i="9"/>
  <c r="M11" i="9"/>
  <c r="O11" i="9"/>
  <c r="Q11" i="9"/>
  <c r="U11" i="9"/>
  <c r="G12" i="9"/>
  <c r="M12" i="9" s="1"/>
  <c r="I12" i="9"/>
  <c r="K12" i="9"/>
  <c r="O12" i="9"/>
  <c r="O8" i="9" s="1"/>
  <c r="Q12" i="9"/>
  <c r="U12" i="9"/>
  <c r="G13" i="9"/>
  <c r="M13" i="9" s="1"/>
  <c r="I13" i="9"/>
  <c r="K13" i="9"/>
  <c r="O13" i="9"/>
  <c r="Q13" i="9"/>
  <c r="U13" i="9"/>
  <c r="G14" i="9"/>
  <c r="M14" i="9" s="1"/>
  <c r="I14" i="9"/>
  <c r="K14" i="9"/>
  <c r="O14" i="9"/>
  <c r="Q14" i="9"/>
  <c r="U14" i="9"/>
  <c r="G15" i="9"/>
  <c r="I15" i="9"/>
  <c r="K15" i="9"/>
  <c r="M15" i="9"/>
  <c r="O15" i="9"/>
  <c r="Q15" i="9"/>
  <c r="U15" i="9"/>
  <c r="G16" i="9"/>
  <c r="M16" i="9" s="1"/>
  <c r="I16" i="9"/>
  <c r="K16" i="9"/>
  <c r="O16" i="9"/>
  <c r="Q16" i="9"/>
  <c r="U16" i="9"/>
  <c r="G17" i="9"/>
  <c r="M17" i="9" s="1"/>
  <c r="I17" i="9"/>
  <c r="K17" i="9"/>
  <c r="O17" i="9"/>
  <c r="Q17" i="9"/>
  <c r="U17" i="9"/>
  <c r="G18" i="9"/>
  <c r="M18" i="9" s="1"/>
  <c r="I18" i="9"/>
  <c r="K18" i="9"/>
  <c r="O18" i="9"/>
  <c r="Q18" i="9"/>
  <c r="U18" i="9"/>
  <c r="G19" i="9"/>
  <c r="I19" i="9"/>
  <c r="K19" i="9"/>
  <c r="M19" i="9"/>
  <c r="O19" i="9"/>
  <c r="Q19" i="9"/>
  <c r="U19" i="9"/>
  <c r="G20" i="9"/>
  <c r="M20" i="9" s="1"/>
  <c r="I20" i="9"/>
  <c r="K20" i="9"/>
  <c r="O20" i="9"/>
  <c r="Q20" i="9"/>
  <c r="U20" i="9"/>
  <c r="G21" i="9"/>
  <c r="M21" i="9" s="1"/>
  <c r="I21" i="9"/>
  <c r="K21" i="9"/>
  <c r="O21" i="9"/>
  <c r="Q21" i="9"/>
  <c r="U21" i="9"/>
  <c r="G22" i="9"/>
  <c r="M22" i="9" s="1"/>
  <c r="I22" i="9"/>
  <c r="K22" i="9"/>
  <c r="O22" i="9"/>
  <c r="Q22" i="9"/>
  <c r="U22" i="9"/>
  <c r="G23" i="9"/>
  <c r="I23" i="9"/>
  <c r="K23" i="9"/>
  <c r="M23" i="9"/>
  <c r="O23" i="9"/>
  <c r="Q23" i="9"/>
  <c r="U23" i="9"/>
  <c r="G24" i="9"/>
  <c r="M24" i="9" s="1"/>
  <c r="I24" i="9"/>
  <c r="K24" i="9"/>
  <c r="O24" i="9"/>
  <c r="Q24" i="9"/>
  <c r="U24" i="9"/>
  <c r="G25" i="9"/>
  <c r="M25" i="9" s="1"/>
  <c r="I25" i="9"/>
  <c r="K25" i="9"/>
  <c r="O25" i="9"/>
  <c r="Q25" i="9"/>
  <c r="U25" i="9"/>
  <c r="G26" i="9"/>
  <c r="M26" i="9" s="1"/>
  <c r="I26" i="9"/>
  <c r="K26" i="9"/>
  <c r="O26" i="9"/>
  <c r="Q26" i="9"/>
  <c r="U26" i="9"/>
  <c r="G27" i="9"/>
  <c r="I27" i="9"/>
  <c r="K27" i="9"/>
  <c r="M27" i="9"/>
  <c r="O27" i="9"/>
  <c r="Q27" i="9"/>
  <c r="U27" i="9"/>
  <c r="G28" i="9"/>
  <c r="M28" i="9" s="1"/>
  <c r="I28" i="9"/>
  <c r="K28" i="9"/>
  <c r="O28" i="9"/>
  <c r="Q28" i="9"/>
  <c r="U28" i="9"/>
  <c r="G29" i="9"/>
  <c r="M29" i="9" s="1"/>
  <c r="I29" i="9"/>
  <c r="K29" i="9"/>
  <c r="O29" i="9"/>
  <c r="Q29" i="9"/>
  <c r="U29" i="9"/>
  <c r="G30" i="9"/>
  <c r="M30" i="9" s="1"/>
  <c r="I30" i="9"/>
  <c r="K30" i="9"/>
  <c r="O30" i="9"/>
  <c r="Q30" i="9"/>
  <c r="U30" i="9"/>
  <c r="G31" i="9"/>
  <c r="I31" i="9"/>
  <c r="K31" i="9"/>
  <c r="M31" i="9"/>
  <c r="O31" i="9"/>
  <c r="Q31" i="9"/>
  <c r="U31" i="9"/>
  <c r="G32" i="9"/>
  <c r="M32" i="9" s="1"/>
  <c r="I32" i="9"/>
  <c r="K32" i="9"/>
  <c r="O32" i="9"/>
  <c r="Q32" i="9"/>
  <c r="U32" i="9"/>
  <c r="G33" i="9"/>
  <c r="M33" i="9" s="1"/>
  <c r="I33" i="9"/>
  <c r="K33" i="9"/>
  <c r="O33" i="9"/>
  <c r="Q33" i="9"/>
  <c r="U33" i="9"/>
  <c r="G34" i="9"/>
  <c r="M34" i="9" s="1"/>
  <c r="I34" i="9"/>
  <c r="K34" i="9"/>
  <c r="O34" i="9"/>
  <c r="Q34" i="9"/>
  <c r="U34" i="9"/>
  <c r="G35" i="9"/>
  <c r="I35" i="9"/>
  <c r="K35" i="9"/>
  <c r="M35" i="9"/>
  <c r="O35" i="9"/>
  <c r="Q35" i="9"/>
  <c r="U35" i="9"/>
  <c r="G36" i="9"/>
  <c r="M36" i="9" s="1"/>
  <c r="I36" i="9"/>
  <c r="K36" i="9"/>
  <c r="O36" i="9"/>
  <c r="Q36" i="9"/>
  <c r="U36" i="9"/>
  <c r="G37" i="9"/>
  <c r="M37" i="9" s="1"/>
  <c r="I37" i="9"/>
  <c r="K37" i="9"/>
  <c r="O37" i="9"/>
  <c r="Q37" i="9"/>
  <c r="U37" i="9"/>
  <c r="G38" i="9"/>
  <c r="M38" i="9" s="1"/>
  <c r="I38" i="9"/>
  <c r="K38" i="9"/>
  <c r="O38" i="9"/>
  <c r="Q38" i="9"/>
  <c r="U38" i="9"/>
  <c r="G39" i="9"/>
  <c r="I39" i="9"/>
  <c r="K39" i="9"/>
  <c r="M39" i="9"/>
  <c r="O39" i="9"/>
  <c r="Q39" i="9"/>
  <c r="U39" i="9"/>
  <c r="G40" i="9"/>
  <c r="M40" i="9" s="1"/>
  <c r="I40" i="9"/>
  <c r="K40" i="9"/>
  <c r="O40" i="9"/>
  <c r="Q40" i="9"/>
  <c r="U40" i="9"/>
  <c r="G41" i="9"/>
  <c r="M41" i="9" s="1"/>
  <c r="I41" i="9"/>
  <c r="K41" i="9"/>
  <c r="O41" i="9"/>
  <c r="Q41" i="9"/>
  <c r="U41" i="9"/>
  <c r="G42" i="9"/>
  <c r="M42" i="9" s="1"/>
  <c r="I42" i="9"/>
  <c r="K42" i="9"/>
  <c r="O42" i="9"/>
  <c r="Q42" i="9"/>
  <c r="U42" i="9"/>
  <c r="G43" i="9"/>
  <c r="I43" i="9"/>
  <c r="K43" i="9"/>
  <c r="M43" i="9"/>
  <c r="O43" i="9"/>
  <c r="Q43" i="9"/>
  <c r="U43" i="9"/>
  <c r="G44" i="9"/>
  <c r="M44" i="9" s="1"/>
  <c r="I44" i="9"/>
  <c r="K44" i="9"/>
  <c r="O44" i="9"/>
  <c r="Q44" i="9"/>
  <c r="U44" i="9"/>
  <c r="G45" i="9"/>
  <c r="M45" i="9" s="1"/>
  <c r="I45" i="9"/>
  <c r="K45" i="9"/>
  <c r="O45" i="9"/>
  <c r="Q45" i="9"/>
  <c r="U45" i="9"/>
  <c r="G46" i="9"/>
  <c r="M46" i="9" s="1"/>
  <c r="I46" i="9"/>
  <c r="K46" i="9"/>
  <c r="O46" i="9"/>
  <c r="Q46" i="9"/>
  <c r="U46" i="9"/>
  <c r="G47" i="9"/>
  <c r="I47" i="9"/>
  <c r="K47" i="9"/>
  <c r="M47" i="9"/>
  <c r="O47" i="9"/>
  <c r="Q47" i="9"/>
  <c r="U47" i="9"/>
  <c r="G48" i="9"/>
  <c r="M48" i="9" s="1"/>
  <c r="I48" i="9"/>
  <c r="K48" i="9"/>
  <c r="O48" i="9"/>
  <c r="Q48" i="9"/>
  <c r="U48" i="9"/>
  <c r="G49" i="9"/>
  <c r="M49" i="9" s="1"/>
  <c r="I49" i="9"/>
  <c r="K49" i="9"/>
  <c r="O49" i="9"/>
  <c r="Q49" i="9"/>
  <c r="U49" i="9"/>
  <c r="G50" i="9"/>
  <c r="I50" i="9"/>
  <c r="K50" i="9"/>
  <c r="M50" i="9"/>
  <c r="O50" i="9"/>
  <c r="Q50" i="9"/>
  <c r="U50" i="9"/>
  <c r="G51" i="9"/>
  <c r="I51" i="9"/>
  <c r="K51" i="9"/>
  <c r="M51" i="9"/>
  <c r="O51" i="9"/>
  <c r="Q51" i="9"/>
  <c r="U51" i="9"/>
  <c r="G52" i="9"/>
  <c r="M52" i="9" s="1"/>
  <c r="I52" i="9"/>
  <c r="K52" i="9"/>
  <c r="O52" i="9"/>
  <c r="Q52" i="9"/>
  <c r="U52" i="9"/>
  <c r="G53" i="9"/>
  <c r="M53" i="9" s="1"/>
  <c r="I53" i="9"/>
  <c r="K53" i="9"/>
  <c r="O53" i="9"/>
  <c r="Q53" i="9"/>
  <c r="U53" i="9"/>
  <c r="G54" i="9"/>
  <c r="I54" i="9"/>
  <c r="K54" i="9"/>
  <c r="M54" i="9"/>
  <c r="O54" i="9"/>
  <c r="Q54" i="9"/>
  <c r="U54" i="9"/>
  <c r="G55" i="9"/>
  <c r="I55" i="9"/>
  <c r="K55" i="9"/>
  <c r="M55" i="9"/>
  <c r="O55" i="9"/>
  <c r="Q55" i="9"/>
  <c r="U55" i="9"/>
  <c r="G56" i="9"/>
  <c r="M56" i="9" s="1"/>
  <c r="I56" i="9"/>
  <c r="K56" i="9"/>
  <c r="O56" i="9"/>
  <c r="Q56" i="9"/>
  <c r="U56" i="9"/>
  <c r="G57" i="9"/>
  <c r="M57" i="9" s="1"/>
  <c r="I57" i="9"/>
  <c r="K57" i="9"/>
  <c r="O57" i="9"/>
  <c r="Q57" i="9"/>
  <c r="U57" i="9"/>
  <c r="G58" i="9"/>
  <c r="I58" i="9"/>
  <c r="K58" i="9"/>
  <c r="M58" i="9"/>
  <c r="O58" i="9"/>
  <c r="Q58" i="9"/>
  <c r="U58" i="9"/>
  <c r="G59" i="9"/>
  <c r="I59" i="9"/>
  <c r="K59" i="9"/>
  <c r="M59" i="9"/>
  <c r="O59" i="9"/>
  <c r="Q59" i="9"/>
  <c r="U59" i="9"/>
  <c r="G60" i="9"/>
  <c r="M60" i="9" s="1"/>
  <c r="I60" i="9"/>
  <c r="K60" i="9"/>
  <c r="O60" i="9"/>
  <c r="Q60" i="9"/>
  <c r="U60" i="9"/>
  <c r="G61" i="9"/>
  <c r="M61" i="9" s="1"/>
  <c r="I61" i="9"/>
  <c r="K61" i="9"/>
  <c r="O61" i="9"/>
  <c r="Q61" i="9"/>
  <c r="U61" i="9"/>
  <c r="G62" i="9"/>
  <c r="I62" i="9"/>
  <c r="K62" i="9"/>
  <c r="M62" i="9"/>
  <c r="O62" i="9"/>
  <c r="Q62" i="9"/>
  <c r="U62" i="9"/>
  <c r="G63" i="9"/>
  <c r="I63" i="9"/>
  <c r="K63" i="9"/>
  <c r="M63" i="9"/>
  <c r="O63" i="9"/>
  <c r="Q63" i="9"/>
  <c r="U63" i="9"/>
  <c r="G64" i="9"/>
  <c r="M64" i="9" s="1"/>
  <c r="I64" i="9"/>
  <c r="K64" i="9"/>
  <c r="O64" i="9"/>
  <c r="Q64" i="9"/>
  <c r="U64" i="9"/>
  <c r="G65" i="9"/>
  <c r="M65" i="9" s="1"/>
  <c r="I65" i="9"/>
  <c r="K65" i="9"/>
  <c r="O65" i="9"/>
  <c r="Q65" i="9"/>
  <c r="U65" i="9"/>
  <c r="G66" i="9"/>
  <c r="M66" i="9" s="1"/>
  <c r="I66" i="9"/>
  <c r="K66" i="9"/>
  <c r="O66" i="9"/>
  <c r="Q66" i="9"/>
  <c r="U66" i="9"/>
  <c r="G67" i="9"/>
  <c r="I67" i="9"/>
  <c r="K67" i="9"/>
  <c r="M67" i="9"/>
  <c r="O67" i="9"/>
  <c r="Q67" i="9"/>
  <c r="U67" i="9"/>
  <c r="G68" i="9"/>
  <c r="M68" i="9" s="1"/>
  <c r="I68" i="9"/>
  <c r="K68" i="9"/>
  <c r="O68" i="9"/>
  <c r="Q68" i="9"/>
  <c r="U68" i="9"/>
  <c r="G69" i="9"/>
  <c r="M69" i="9" s="1"/>
  <c r="I69" i="9"/>
  <c r="K69" i="9"/>
  <c r="O69" i="9"/>
  <c r="Q69" i="9"/>
  <c r="U69" i="9"/>
  <c r="G70" i="9"/>
  <c r="I70" i="9"/>
  <c r="K70" i="9"/>
  <c r="M70" i="9"/>
  <c r="O70" i="9"/>
  <c r="Q70" i="9"/>
  <c r="U70" i="9"/>
  <c r="G71" i="9"/>
  <c r="I71" i="9"/>
  <c r="K71" i="9"/>
  <c r="M71" i="9"/>
  <c r="O71" i="9"/>
  <c r="Q71" i="9"/>
  <c r="U71" i="9"/>
  <c r="G72" i="9"/>
  <c r="M72" i="9" s="1"/>
  <c r="I72" i="9"/>
  <c r="K72" i="9"/>
  <c r="O72" i="9"/>
  <c r="Q72" i="9"/>
  <c r="U72" i="9"/>
  <c r="G73" i="9"/>
  <c r="M73" i="9" s="1"/>
  <c r="I73" i="9"/>
  <c r="K73" i="9"/>
  <c r="O73" i="9"/>
  <c r="Q73" i="9"/>
  <c r="U73" i="9"/>
  <c r="G74" i="9"/>
  <c r="I74" i="9"/>
  <c r="K74" i="9"/>
  <c r="M74" i="9"/>
  <c r="O74" i="9"/>
  <c r="Q74" i="9"/>
  <c r="U74" i="9"/>
  <c r="G75" i="9"/>
  <c r="I75" i="9"/>
  <c r="K75" i="9"/>
  <c r="M75" i="9"/>
  <c r="O75" i="9"/>
  <c r="Q75" i="9"/>
  <c r="U75" i="9"/>
  <c r="G76" i="9"/>
  <c r="M76" i="9" s="1"/>
  <c r="I76" i="9"/>
  <c r="K76" i="9"/>
  <c r="O76" i="9"/>
  <c r="Q76" i="9"/>
  <c r="U76" i="9"/>
  <c r="G77" i="9"/>
  <c r="M77" i="9" s="1"/>
  <c r="I77" i="9"/>
  <c r="K77" i="9"/>
  <c r="O77" i="9"/>
  <c r="Q77" i="9"/>
  <c r="U77" i="9"/>
  <c r="G78" i="9"/>
  <c r="I78" i="9"/>
  <c r="K78" i="9"/>
  <c r="M78" i="9"/>
  <c r="O78" i="9"/>
  <c r="Q78" i="9"/>
  <c r="U78" i="9"/>
  <c r="G79" i="9"/>
  <c r="I79" i="9"/>
  <c r="K79" i="9"/>
  <c r="M79" i="9"/>
  <c r="O79" i="9"/>
  <c r="Q79" i="9"/>
  <c r="U79" i="9"/>
  <c r="G80" i="9"/>
  <c r="M80" i="9" s="1"/>
  <c r="I80" i="9"/>
  <c r="K80" i="9"/>
  <c r="O80" i="9"/>
  <c r="Q80" i="9"/>
  <c r="U80" i="9"/>
  <c r="G81" i="9"/>
  <c r="M81" i="9" s="1"/>
  <c r="I81" i="9"/>
  <c r="K81" i="9"/>
  <c r="O81" i="9"/>
  <c r="Q81" i="9"/>
  <c r="U81" i="9"/>
  <c r="G82" i="9"/>
  <c r="I82" i="9"/>
  <c r="K82" i="9"/>
  <c r="M82" i="9"/>
  <c r="O82" i="9"/>
  <c r="Q82" i="9"/>
  <c r="U82" i="9"/>
  <c r="G83" i="9"/>
  <c r="I83" i="9"/>
  <c r="K83" i="9"/>
  <c r="M83" i="9"/>
  <c r="O83" i="9"/>
  <c r="Q83" i="9"/>
  <c r="U83" i="9"/>
  <c r="G84" i="9"/>
  <c r="M84" i="9" s="1"/>
  <c r="I84" i="9"/>
  <c r="K84" i="9"/>
  <c r="O84" i="9"/>
  <c r="Q84" i="9"/>
  <c r="U84" i="9"/>
  <c r="G85" i="9"/>
  <c r="M85" i="9" s="1"/>
  <c r="I85" i="9"/>
  <c r="K85" i="9"/>
  <c r="O85" i="9"/>
  <c r="Q85" i="9"/>
  <c r="U85" i="9"/>
  <c r="G86" i="9"/>
  <c r="G88" i="9" s="1"/>
  <c r="I86" i="9"/>
  <c r="K86" i="9"/>
  <c r="O86" i="9"/>
  <c r="Q86" i="9"/>
  <c r="U86" i="9"/>
  <c r="G87" i="9"/>
  <c r="I87" i="9"/>
  <c r="K87" i="9"/>
  <c r="M87" i="9"/>
  <c r="M86" i="9" s="1"/>
  <c r="O87" i="9"/>
  <c r="Q87" i="9"/>
  <c r="U87" i="9"/>
  <c r="F23" i="8"/>
  <c r="G22" i="8" s="1"/>
  <c r="F14" i="8" s="1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24" i="7"/>
  <c r="G22" i="7" s="1"/>
  <c r="F14" i="7" s="1"/>
  <c r="F25" i="7"/>
  <c r="F26" i="7"/>
  <c r="F27" i="7"/>
  <c r="F28" i="7"/>
  <c r="F29" i="7"/>
  <c r="F33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3" i="7"/>
  <c r="F54" i="7"/>
  <c r="F55" i="7"/>
  <c r="F56" i="7"/>
  <c r="F57" i="7"/>
  <c r="F58" i="7"/>
  <c r="F59" i="7"/>
  <c r="F60" i="7"/>
  <c r="F62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6" i="7"/>
  <c r="F90" i="7"/>
  <c r="F91" i="7"/>
  <c r="F92" i="7"/>
  <c r="F93" i="7"/>
  <c r="F94" i="7"/>
  <c r="F100" i="7"/>
  <c r="F103" i="7"/>
  <c r="F106" i="7"/>
  <c r="F109" i="7"/>
  <c r="F110" i="7"/>
  <c r="F115" i="7"/>
  <c r="F118" i="7"/>
  <c r="M8" i="9" l="1"/>
  <c r="J37" i="6" l="1"/>
  <c r="J36" i="6"/>
  <c r="AY59" i="1"/>
  <c r="J35" i="6"/>
  <c r="AX59" i="1" s="1"/>
  <c r="BI102" i="6"/>
  <c r="BH102" i="6"/>
  <c r="BG102" i="6"/>
  <c r="BF102" i="6"/>
  <c r="T102" i="6"/>
  <c r="R102" i="6"/>
  <c r="P102" i="6"/>
  <c r="BK102" i="6"/>
  <c r="J102" i="6"/>
  <c r="BE102" i="6" s="1"/>
  <c r="BI100" i="6"/>
  <c r="BH100" i="6"/>
  <c r="BG100" i="6"/>
  <c r="BF100" i="6"/>
  <c r="T100" i="6"/>
  <c r="T99" i="6" s="1"/>
  <c r="R100" i="6"/>
  <c r="R99" i="6" s="1"/>
  <c r="P100" i="6"/>
  <c r="P99" i="6" s="1"/>
  <c r="BK100" i="6"/>
  <c r="BK99" i="6" s="1"/>
  <c r="J99" i="6"/>
  <c r="J64" i="6" s="1"/>
  <c r="J100" i="6"/>
  <c r="BE100" i="6"/>
  <c r="BI97" i="6"/>
  <c r="BH97" i="6"/>
  <c r="BG97" i="6"/>
  <c r="BF97" i="6"/>
  <c r="T97" i="6"/>
  <c r="R97" i="6"/>
  <c r="P97" i="6"/>
  <c r="BK97" i="6"/>
  <c r="J97" i="6"/>
  <c r="BE97" i="6" s="1"/>
  <c r="BI95" i="6"/>
  <c r="BH95" i="6"/>
  <c r="BG95" i="6"/>
  <c r="BF95" i="6"/>
  <c r="T95" i="6"/>
  <c r="T94" i="6" s="1"/>
  <c r="R95" i="6"/>
  <c r="R94" i="6" s="1"/>
  <c r="P95" i="6"/>
  <c r="P94" i="6" s="1"/>
  <c r="BK95" i="6"/>
  <c r="BK94" i="6" s="1"/>
  <c r="J94" i="6" s="1"/>
  <c r="J63" i="6" s="1"/>
  <c r="J95" i="6"/>
  <c r="BE95" i="6"/>
  <c r="BI92" i="6"/>
  <c r="BH92" i="6"/>
  <c r="BG92" i="6"/>
  <c r="BF92" i="6"/>
  <c r="T92" i="6"/>
  <c r="R92" i="6"/>
  <c r="P92" i="6"/>
  <c r="BK92" i="6"/>
  <c r="J92" i="6"/>
  <c r="BE92" i="6" s="1"/>
  <c r="BI90" i="6"/>
  <c r="BH90" i="6"/>
  <c r="BG90" i="6"/>
  <c r="BF90" i="6"/>
  <c r="T90" i="6"/>
  <c r="T89" i="6" s="1"/>
  <c r="R90" i="6"/>
  <c r="R89" i="6" s="1"/>
  <c r="P90" i="6"/>
  <c r="P89" i="6" s="1"/>
  <c r="BK90" i="6"/>
  <c r="BK89" i="6" s="1"/>
  <c r="J89" i="6" s="1"/>
  <c r="J62" i="6" s="1"/>
  <c r="J90" i="6"/>
  <c r="BE90" i="6"/>
  <c r="BI87" i="6"/>
  <c r="F37" i="6" s="1"/>
  <c r="BD59" i="1" s="1"/>
  <c r="BH87" i="6"/>
  <c r="F36" i="6"/>
  <c r="BC59" i="1" s="1"/>
  <c r="BG87" i="6"/>
  <c r="BF87" i="6"/>
  <c r="J34" i="6"/>
  <c r="AW59" i="1" s="1"/>
  <c r="F34" i="6"/>
  <c r="BA59" i="1" s="1"/>
  <c r="T87" i="6"/>
  <c r="T86" i="6" s="1"/>
  <c r="T85" i="6" s="1"/>
  <c r="T84" i="6" s="1"/>
  <c r="R87" i="6"/>
  <c r="R86" i="6" s="1"/>
  <c r="R85" i="6" s="1"/>
  <c r="R84" i="6" s="1"/>
  <c r="P87" i="6"/>
  <c r="P86" i="6" s="1"/>
  <c r="BK87" i="6"/>
  <c r="BK86" i="6"/>
  <c r="J87" i="6"/>
  <c r="BE87" i="6"/>
  <c r="J81" i="6"/>
  <c r="J80" i="6"/>
  <c r="F80" i="6"/>
  <c r="F78" i="6"/>
  <c r="E76" i="6"/>
  <c r="J55" i="6"/>
  <c r="J54" i="6"/>
  <c r="F54" i="6"/>
  <c r="F52" i="6"/>
  <c r="E50" i="6"/>
  <c r="J18" i="6"/>
  <c r="E18" i="6"/>
  <c r="F55" i="6" s="1"/>
  <c r="F81" i="6"/>
  <c r="J17" i="6"/>
  <c r="J12" i="6"/>
  <c r="J52" i="6" s="1"/>
  <c r="J78" i="6"/>
  <c r="E7" i="6"/>
  <c r="J37" i="5"/>
  <c r="J36" i="5"/>
  <c r="AY58" i="1" s="1"/>
  <c r="J35" i="5"/>
  <c r="AX58" i="1" s="1"/>
  <c r="BI134" i="5"/>
  <c r="BH134" i="5"/>
  <c r="BG134" i="5"/>
  <c r="BF134" i="5"/>
  <c r="T134" i="5"/>
  <c r="T133" i="5" s="1"/>
  <c r="R134" i="5"/>
  <c r="R133" i="5" s="1"/>
  <c r="P134" i="5"/>
  <c r="P133" i="5" s="1"/>
  <c r="BK134" i="5"/>
  <c r="BK133" i="5" s="1"/>
  <c r="J133" i="5"/>
  <c r="J65" i="5" s="1"/>
  <c r="J134" i="5"/>
  <c r="BE134" i="5"/>
  <c r="BI131" i="5"/>
  <c r="BH131" i="5"/>
  <c r="BG131" i="5"/>
  <c r="BF131" i="5"/>
  <c r="T131" i="5"/>
  <c r="R131" i="5"/>
  <c r="P131" i="5"/>
  <c r="BK131" i="5"/>
  <c r="J131" i="5"/>
  <c r="BE131" i="5" s="1"/>
  <c r="BI129" i="5"/>
  <c r="BH129" i="5"/>
  <c r="BG129" i="5"/>
  <c r="BF129" i="5"/>
  <c r="T129" i="5"/>
  <c r="R129" i="5"/>
  <c r="P129" i="5"/>
  <c r="BK129" i="5"/>
  <c r="J129" i="5"/>
  <c r="BE129" i="5" s="1"/>
  <c r="BI126" i="5"/>
  <c r="BH126" i="5"/>
  <c r="BG126" i="5"/>
  <c r="BF126" i="5"/>
  <c r="T126" i="5"/>
  <c r="R126" i="5"/>
  <c r="P126" i="5"/>
  <c r="BK126" i="5"/>
  <c r="J126" i="5"/>
  <c r="BE126" i="5" s="1"/>
  <c r="BI124" i="5"/>
  <c r="BH124" i="5"/>
  <c r="BG124" i="5"/>
  <c r="BF124" i="5"/>
  <c r="T124" i="5"/>
  <c r="R124" i="5"/>
  <c r="P124" i="5"/>
  <c r="BK124" i="5"/>
  <c r="J124" i="5"/>
  <c r="BE124" i="5" s="1"/>
  <c r="BI122" i="5"/>
  <c r="BH122" i="5"/>
  <c r="BG122" i="5"/>
  <c r="BF122" i="5"/>
  <c r="T122" i="5"/>
  <c r="R122" i="5"/>
  <c r="P122" i="5"/>
  <c r="BK122" i="5"/>
  <c r="J122" i="5"/>
  <c r="BE122" i="5" s="1"/>
  <c r="BI120" i="5"/>
  <c r="BH120" i="5"/>
  <c r="BG120" i="5"/>
  <c r="BF120" i="5"/>
  <c r="T120" i="5"/>
  <c r="R120" i="5"/>
  <c r="R119" i="5" s="1"/>
  <c r="P120" i="5"/>
  <c r="P119" i="5" s="1"/>
  <c r="BK120" i="5"/>
  <c r="BK119" i="5" s="1"/>
  <c r="J119" i="5" s="1"/>
  <c r="J64" i="5" s="1"/>
  <c r="J120" i="5"/>
  <c r="BE120" i="5"/>
  <c r="BI116" i="5"/>
  <c r="BH116" i="5"/>
  <c r="BG116" i="5"/>
  <c r="BF116" i="5"/>
  <c r="T116" i="5"/>
  <c r="R116" i="5"/>
  <c r="P116" i="5"/>
  <c r="BK116" i="5"/>
  <c r="J116" i="5"/>
  <c r="BE116" i="5" s="1"/>
  <c r="BI114" i="5"/>
  <c r="BH114" i="5"/>
  <c r="BG114" i="5"/>
  <c r="BF114" i="5"/>
  <c r="T114" i="5"/>
  <c r="R114" i="5"/>
  <c r="P114" i="5"/>
  <c r="BK114" i="5"/>
  <c r="J114" i="5"/>
  <c r="BE114" i="5" s="1"/>
  <c r="BI112" i="5"/>
  <c r="BH112" i="5"/>
  <c r="BG112" i="5"/>
  <c r="BF112" i="5"/>
  <c r="T112" i="5"/>
  <c r="T111" i="5" s="1"/>
  <c r="R112" i="5"/>
  <c r="R111" i="5" s="1"/>
  <c r="P112" i="5"/>
  <c r="P111" i="5" s="1"/>
  <c r="BK112" i="5"/>
  <c r="BK111" i="5" s="1"/>
  <c r="J111" i="5" s="1"/>
  <c r="J63" i="5" s="1"/>
  <c r="J112" i="5"/>
  <c r="BE112" i="5"/>
  <c r="BI108" i="5"/>
  <c r="BH108" i="5"/>
  <c r="BG108" i="5"/>
  <c r="BF108" i="5"/>
  <c r="T108" i="5"/>
  <c r="R108" i="5"/>
  <c r="P108" i="5"/>
  <c r="BK108" i="5"/>
  <c r="J108" i="5"/>
  <c r="BE108" i="5" s="1"/>
  <c r="BI106" i="5"/>
  <c r="BH106" i="5"/>
  <c r="BG106" i="5"/>
  <c r="BF106" i="5"/>
  <c r="T106" i="5"/>
  <c r="R106" i="5"/>
  <c r="P106" i="5"/>
  <c r="BK106" i="5"/>
  <c r="J106" i="5"/>
  <c r="BE106" i="5" s="1"/>
  <c r="BI104" i="5"/>
  <c r="BH104" i="5"/>
  <c r="BG104" i="5"/>
  <c r="BF104" i="5"/>
  <c r="T104" i="5"/>
  <c r="R104" i="5"/>
  <c r="P104" i="5"/>
  <c r="BK104" i="5"/>
  <c r="J104" i="5"/>
  <c r="BE104" i="5" s="1"/>
  <c r="BI102" i="5"/>
  <c r="BH102" i="5"/>
  <c r="BG102" i="5"/>
  <c r="BF102" i="5"/>
  <c r="T102" i="5"/>
  <c r="T101" i="5" s="1"/>
  <c r="R102" i="5"/>
  <c r="R101" i="5" s="1"/>
  <c r="P102" i="5"/>
  <c r="BK102" i="5"/>
  <c r="BK101" i="5" s="1"/>
  <c r="BK86" i="5" s="1"/>
  <c r="J101" i="5"/>
  <c r="J62" i="5" s="1"/>
  <c r="J102" i="5"/>
  <c r="BE102" i="5"/>
  <c r="BI99" i="5"/>
  <c r="BH99" i="5"/>
  <c r="BG99" i="5"/>
  <c r="BF99" i="5"/>
  <c r="T99" i="5"/>
  <c r="R99" i="5"/>
  <c r="P99" i="5"/>
  <c r="BK99" i="5"/>
  <c r="J99" i="5"/>
  <c r="BE99" i="5" s="1"/>
  <c r="BI97" i="5"/>
  <c r="BH97" i="5"/>
  <c r="BG97" i="5"/>
  <c r="BF97" i="5"/>
  <c r="T97" i="5"/>
  <c r="R97" i="5"/>
  <c r="P97" i="5"/>
  <c r="BK97" i="5"/>
  <c r="J97" i="5"/>
  <c r="BE97" i="5" s="1"/>
  <c r="BI95" i="5"/>
  <c r="BH95" i="5"/>
  <c r="BG95" i="5"/>
  <c r="BF95" i="5"/>
  <c r="T95" i="5"/>
  <c r="R95" i="5"/>
  <c r="P95" i="5"/>
  <c r="BK95" i="5"/>
  <c r="J95" i="5"/>
  <c r="BE95" i="5" s="1"/>
  <c r="BI92" i="5"/>
  <c r="BH92" i="5"/>
  <c r="BG92" i="5"/>
  <c r="BF92" i="5"/>
  <c r="T92" i="5"/>
  <c r="R92" i="5"/>
  <c r="P92" i="5"/>
  <c r="BK92" i="5"/>
  <c r="J92" i="5"/>
  <c r="BE92" i="5" s="1"/>
  <c r="BI90" i="5"/>
  <c r="BH90" i="5"/>
  <c r="BG90" i="5"/>
  <c r="BF90" i="5"/>
  <c r="T90" i="5"/>
  <c r="R90" i="5"/>
  <c r="P90" i="5"/>
  <c r="BK90" i="5"/>
  <c r="J90" i="5"/>
  <c r="BE90" i="5" s="1"/>
  <c r="BI88" i="5"/>
  <c r="BH88" i="5"/>
  <c r="F36" i="5"/>
  <c r="BC58" i="1" s="1"/>
  <c r="BG88" i="5"/>
  <c r="BF88" i="5"/>
  <c r="J34" i="5"/>
  <c r="AW58" i="1" s="1"/>
  <c r="F34" i="5"/>
  <c r="BA58" i="1" s="1"/>
  <c r="T88" i="5"/>
  <c r="R88" i="5"/>
  <c r="R87" i="5" s="1"/>
  <c r="R86" i="5" s="1"/>
  <c r="R85" i="5" s="1"/>
  <c r="P88" i="5"/>
  <c r="BK88" i="5"/>
  <c r="BK87" i="5"/>
  <c r="J87" i="5" s="1"/>
  <c r="J61" i="5" s="1"/>
  <c r="J88" i="5"/>
  <c r="BE88" i="5"/>
  <c r="J82" i="5"/>
  <c r="J81" i="5"/>
  <c r="F81" i="5"/>
  <c r="F79" i="5"/>
  <c r="E77" i="5"/>
  <c r="J55" i="5"/>
  <c r="J54" i="5"/>
  <c r="F54" i="5"/>
  <c r="F52" i="5"/>
  <c r="E50" i="5"/>
  <c r="J18" i="5"/>
  <c r="E18" i="5"/>
  <c r="F55" i="5" s="1"/>
  <c r="F82" i="5"/>
  <c r="J17" i="5"/>
  <c r="J12" i="5"/>
  <c r="J52" i="5" s="1"/>
  <c r="J79" i="5"/>
  <c r="E7" i="5"/>
  <c r="E75" i="5" s="1"/>
  <c r="E48" i="5"/>
  <c r="J37" i="4"/>
  <c r="J36" i="4"/>
  <c r="AY57" i="1" s="1"/>
  <c r="J35" i="4"/>
  <c r="AX57" i="1" s="1"/>
  <c r="BI518" i="4"/>
  <c r="BH518" i="4"/>
  <c r="BG518" i="4"/>
  <c r="BF518" i="4"/>
  <c r="T518" i="4"/>
  <c r="R518" i="4"/>
  <c r="P518" i="4"/>
  <c r="BK518" i="4"/>
  <c r="J518" i="4"/>
  <c r="BE518" i="4" s="1"/>
  <c r="BI515" i="4"/>
  <c r="BH515" i="4"/>
  <c r="BG515" i="4"/>
  <c r="BF515" i="4"/>
  <c r="T515" i="4"/>
  <c r="T514" i="4" s="1"/>
  <c r="R515" i="4"/>
  <c r="R514" i="4" s="1"/>
  <c r="P515" i="4"/>
  <c r="P514" i="4" s="1"/>
  <c r="BK515" i="4"/>
  <c r="BK514" i="4" s="1"/>
  <c r="J514" i="4" s="1"/>
  <c r="J77" i="4" s="1"/>
  <c r="J515" i="4"/>
  <c r="BE515" i="4"/>
  <c r="BI512" i="4"/>
  <c r="BH512" i="4"/>
  <c r="BG512" i="4"/>
  <c r="BF512" i="4"/>
  <c r="T512" i="4"/>
  <c r="R512" i="4"/>
  <c r="P512" i="4"/>
  <c r="BK512" i="4"/>
  <c r="J512" i="4"/>
  <c r="BE512" i="4" s="1"/>
  <c r="BI510" i="4"/>
  <c r="BH510" i="4"/>
  <c r="BG510" i="4"/>
  <c r="BF510" i="4"/>
  <c r="T510" i="4"/>
  <c r="R510" i="4"/>
  <c r="P510" i="4"/>
  <c r="BK510" i="4"/>
  <c r="J510" i="4"/>
  <c r="BE510" i="4" s="1"/>
  <c r="BI506" i="4"/>
  <c r="BH506" i="4"/>
  <c r="BG506" i="4"/>
  <c r="BF506" i="4"/>
  <c r="T506" i="4"/>
  <c r="R506" i="4"/>
  <c r="R505" i="4" s="1"/>
  <c r="P506" i="4"/>
  <c r="P505" i="4" s="1"/>
  <c r="BK506" i="4"/>
  <c r="BK505" i="4" s="1"/>
  <c r="J505" i="4" s="1"/>
  <c r="J76" i="4" s="1"/>
  <c r="J506" i="4"/>
  <c r="BE506" i="4"/>
  <c r="BI503" i="4"/>
  <c r="BH503" i="4"/>
  <c r="BG503" i="4"/>
  <c r="BF503" i="4"/>
  <c r="T503" i="4"/>
  <c r="R503" i="4"/>
  <c r="P503" i="4"/>
  <c r="BK503" i="4"/>
  <c r="J503" i="4"/>
  <c r="BE503" i="4" s="1"/>
  <c r="BI501" i="4"/>
  <c r="BH501" i="4"/>
  <c r="BG501" i="4"/>
  <c r="BF501" i="4"/>
  <c r="T501" i="4"/>
  <c r="R501" i="4"/>
  <c r="P501" i="4"/>
  <c r="BK501" i="4"/>
  <c r="J501" i="4"/>
  <c r="BE501" i="4" s="1"/>
  <c r="BI497" i="4"/>
  <c r="BH497" i="4"/>
  <c r="BG497" i="4"/>
  <c r="BF497" i="4"/>
  <c r="T497" i="4"/>
  <c r="R497" i="4"/>
  <c r="P497" i="4"/>
  <c r="BK497" i="4"/>
  <c r="J497" i="4"/>
  <c r="BE497" i="4" s="1"/>
  <c r="BI493" i="4"/>
  <c r="BH493" i="4"/>
  <c r="BG493" i="4"/>
  <c r="BF493" i="4"/>
  <c r="T493" i="4"/>
  <c r="R493" i="4"/>
  <c r="P493" i="4"/>
  <c r="BK493" i="4"/>
  <c r="J493" i="4"/>
  <c r="BE493" i="4" s="1"/>
  <c r="BI483" i="4"/>
  <c r="BH483" i="4"/>
  <c r="BG483" i="4"/>
  <c r="BF483" i="4"/>
  <c r="T483" i="4"/>
  <c r="T482" i="4" s="1"/>
  <c r="R483" i="4"/>
  <c r="R482" i="4" s="1"/>
  <c r="P483" i="4"/>
  <c r="BK483" i="4"/>
  <c r="BK482" i="4" s="1"/>
  <c r="J482" i="4"/>
  <c r="J75" i="4" s="1"/>
  <c r="J483" i="4"/>
  <c r="BE483" i="4"/>
  <c r="BI480" i="4"/>
  <c r="BH480" i="4"/>
  <c r="BG480" i="4"/>
  <c r="BF480" i="4"/>
  <c r="T480" i="4"/>
  <c r="R480" i="4"/>
  <c r="P480" i="4"/>
  <c r="BK480" i="4"/>
  <c r="J480" i="4"/>
  <c r="BE480" i="4" s="1"/>
  <c r="BI478" i="4"/>
  <c r="BH478" i="4"/>
  <c r="BG478" i="4"/>
  <c r="BF478" i="4"/>
  <c r="T478" i="4"/>
  <c r="R478" i="4"/>
  <c r="P478" i="4"/>
  <c r="BK478" i="4"/>
  <c r="J478" i="4"/>
  <c r="BE478" i="4" s="1"/>
  <c r="BI476" i="4"/>
  <c r="BH476" i="4"/>
  <c r="BG476" i="4"/>
  <c r="BF476" i="4"/>
  <c r="T476" i="4"/>
  <c r="R476" i="4"/>
  <c r="P476" i="4"/>
  <c r="BK476" i="4"/>
  <c r="J476" i="4"/>
  <c r="BE476" i="4" s="1"/>
  <c r="BI474" i="4"/>
  <c r="BH474" i="4"/>
  <c r="BG474" i="4"/>
  <c r="BF474" i="4"/>
  <c r="T474" i="4"/>
  <c r="R474" i="4"/>
  <c r="P474" i="4"/>
  <c r="BK474" i="4"/>
  <c r="J474" i="4"/>
  <c r="BE474" i="4" s="1"/>
  <c r="BI472" i="4"/>
  <c r="BH472" i="4"/>
  <c r="BG472" i="4"/>
  <c r="BF472" i="4"/>
  <c r="T472" i="4"/>
  <c r="R472" i="4"/>
  <c r="P472" i="4"/>
  <c r="BK472" i="4"/>
  <c r="J472" i="4"/>
  <c r="BE472" i="4" s="1"/>
  <c r="BI470" i="4"/>
  <c r="BH470" i="4"/>
  <c r="BG470" i="4"/>
  <c r="BF470" i="4"/>
  <c r="T470" i="4"/>
  <c r="R470" i="4"/>
  <c r="P470" i="4"/>
  <c r="BK470" i="4"/>
  <c r="J470" i="4"/>
  <c r="BE470" i="4" s="1"/>
  <c r="BI468" i="4"/>
  <c r="BH468" i="4"/>
  <c r="BG468" i="4"/>
  <c r="BF468" i="4"/>
  <c r="T468" i="4"/>
  <c r="R468" i="4"/>
  <c r="P468" i="4"/>
  <c r="BK468" i="4"/>
  <c r="J468" i="4"/>
  <c r="BE468" i="4" s="1"/>
  <c r="BI466" i="4"/>
  <c r="BH466" i="4"/>
  <c r="BG466" i="4"/>
  <c r="BF466" i="4"/>
  <c r="T466" i="4"/>
  <c r="R466" i="4"/>
  <c r="P466" i="4"/>
  <c r="BK466" i="4"/>
  <c r="J466" i="4"/>
  <c r="BE466" i="4" s="1"/>
  <c r="BI463" i="4"/>
  <c r="BH463" i="4"/>
  <c r="BG463" i="4"/>
  <c r="BF463" i="4"/>
  <c r="T463" i="4"/>
  <c r="R463" i="4"/>
  <c r="P463" i="4"/>
  <c r="BK463" i="4"/>
  <c r="J463" i="4"/>
  <c r="BE463" i="4" s="1"/>
  <c r="BI461" i="4"/>
  <c r="BH461" i="4"/>
  <c r="BG461" i="4"/>
  <c r="BF461" i="4"/>
  <c r="T461" i="4"/>
  <c r="R461" i="4"/>
  <c r="P461" i="4"/>
  <c r="BK461" i="4"/>
  <c r="J461" i="4"/>
  <c r="BE461" i="4" s="1"/>
  <c r="BI458" i="4"/>
  <c r="BH458" i="4"/>
  <c r="BG458" i="4"/>
  <c r="BF458" i="4"/>
  <c r="T458" i="4"/>
  <c r="R458" i="4"/>
  <c r="P458" i="4"/>
  <c r="BK458" i="4"/>
  <c r="J458" i="4"/>
  <c r="BE458" i="4" s="1"/>
  <c r="BI456" i="4"/>
  <c r="BH456" i="4"/>
  <c r="BG456" i="4"/>
  <c r="BF456" i="4"/>
  <c r="T456" i="4"/>
  <c r="R456" i="4"/>
  <c r="P456" i="4"/>
  <c r="BK456" i="4"/>
  <c r="J456" i="4"/>
  <c r="BE456" i="4" s="1"/>
  <c r="BI454" i="4"/>
  <c r="BH454" i="4"/>
  <c r="BG454" i="4"/>
  <c r="BF454" i="4"/>
  <c r="T454" i="4"/>
  <c r="R454" i="4"/>
  <c r="R453" i="4" s="1"/>
  <c r="P454" i="4"/>
  <c r="BK454" i="4"/>
  <c r="BK453" i="4" s="1"/>
  <c r="J453" i="4"/>
  <c r="J74" i="4" s="1"/>
  <c r="J454" i="4"/>
  <c r="BE454" i="4"/>
  <c r="BI451" i="4"/>
  <c r="BH451" i="4"/>
  <c r="BG451" i="4"/>
  <c r="BF451" i="4"/>
  <c r="T451" i="4"/>
  <c r="R451" i="4"/>
  <c r="P451" i="4"/>
  <c r="BK451" i="4"/>
  <c r="J451" i="4"/>
  <c r="BE451" i="4" s="1"/>
  <c r="BI448" i="4"/>
  <c r="BH448" i="4"/>
  <c r="BG448" i="4"/>
  <c r="BF448" i="4"/>
  <c r="T448" i="4"/>
  <c r="R448" i="4"/>
  <c r="P448" i="4"/>
  <c r="BK448" i="4"/>
  <c r="J448" i="4"/>
  <c r="BE448" i="4" s="1"/>
  <c r="BI446" i="4"/>
  <c r="BH446" i="4"/>
  <c r="BG446" i="4"/>
  <c r="BF446" i="4"/>
  <c r="T446" i="4"/>
  <c r="R446" i="4"/>
  <c r="P446" i="4"/>
  <c r="BK446" i="4"/>
  <c r="J446" i="4"/>
  <c r="BE446" i="4" s="1"/>
  <c r="BI443" i="4"/>
  <c r="BH443" i="4"/>
  <c r="BG443" i="4"/>
  <c r="BF443" i="4"/>
  <c r="T443" i="4"/>
  <c r="R443" i="4"/>
  <c r="P443" i="4"/>
  <c r="BK443" i="4"/>
  <c r="J443" i="4"/>
  <c r="BE443" i="4" s="1"/>
  <c r="BI440" i="4"/>
  <c r="BH440" i="4"/>
  <c r="BG440" i="4"/>
  <c r="BF440" i="4"/>
  <c r="T440" i="4"/>
  <c r="R440" i="4"/>
  <c r="P440" i="4"/>
  <c r="BK440" i="4"/>
  <c r="J440" i="4"/>
  <c r="BE440" i="4" s="1"/>
  <c r="BI437" i="4"/>
  <c r="BH437" i="4"/>
  <c r="BG437" i="4"/>
  <c r="BF437" i="4"/>
  <c r="T437" i="4"/>
  <c r="R437" i="4"/>
  <c r="P437" i="4"/>
  <c r="BK437" i="4"/>
  <c r="J437" i="4"/>
  <c r="BE437" i="4" s="1"/>
  <c r="BI434" i="4"/>
  <c r="BH434" i="4"/>
  <c r="BG434" i="4"/>
  <c r="BF434" i="4"/>
  <c r="T434" i="4"/>
  <c r="R434" i="4"/>
  <c r="P434" i="4"/>
  <c r="BK434" i="4"/>
  <c r="J434" i="4"/>
  <c r="BE434" i="4" s="1"/>
  <c r="BI429" i="4"/>
  <c r="BH429" i="4"/>
  <c r="BG429" i="4"/>
  <c r="BF429" i="4"/>
  <c r="T429" i="4"/>
  <c r="R429" i="4"/>
  <c r="R428" i="4" s="1"/>
  <c r="P429" i="4"/>
  <c r="BK429" i="4"/>
  <c r="BK428" i="4" s="1"/>
  <c r="J428" i="4" s="1"/>
  <c r="J73" i="4" s="1"/>
  <c r="J429" i="4"/>
  <c r="BE429" i="4"/>
  <c r="BI426" i="4"/>
  <c r="BH426" i="4"/>
  <c r="BG426" i="4"/>
  <c r="BF426" i="4"/>
  <c r="T426" i="4"/>
  <c r="R426" i="4"/>
  <c r="P426" i="4"/>
  <c r="BK426" i="4"/>
  <c r="J426" i="4"/>
  <c r="BE426" i="4" s="1"/>
  <c r="BI421" i="4"/>
  <c r="BH421" i="4"/>
  <c r="BG421" i="4"/>
  <c r="BF421" i="4"/>
  <c r="T421" i="4"/>
  <c r="R421" i="4"/>
  <c r="P421" i="4"/>
  <c r="BK421" i="4"/>
  <c r="J421" i="4"/>
  <c r="BE421" i="4" s="1"/>
  <c r="BI418" i="4"/>
  <c r="BH418" i="4"/>
  <c r="BG418" i="4"/>
  <c r="BF418" i="4"/>
  <c r="T418" i="4"/>
  <c r="R418" i="4"/>
  <c r="P418" i="4"/>
  <c r="BK418" i="4"/>
  <c r="J418" i="4"/>
  <c r="BE418" i="4" s="1"/>
  <c r="BI416" i="4"/>
  <c r="BH416" i="4"/>
  <c r="BG416" i="4"/>
  <c r="BF416" i="4"/>
  <c r="T416" i="4"/>
  <c r="R416" i="4"/>
  <c r="P416" i="4"/>
  <c r="BK416" i="4"/>
  <c r="J416" i="4"/>
  <c r="BE416" i="4" s="1"/>
  <c r="BI403" i="4"/>
  <c r="BH403" i="4"/>
  <c r="BG403" i="4"/>
  <c r="BF403" i="4"/>
  <c r="T403" i="4"/>
  <c r="T402" i="4" s="1"/>
  <c r="R403" i="4"/>
  <c r="R402" i="4" s="1"/>
  <c r="P403" i="4"/>
  <c r="BK403" i="4"/>
  <c r="BK402" i="4" s="1"/>
  <c r="J402" i="4"/>
  <c r="J72" i="4" s="1"/>
  <c r="J403" i="4"/>
  <c r="BE403" i="4"/>
  <c r="BI392" i="4"/>
  <c r="BH392" i="4"/>
  <c r="BG392" i="4"/>
  <c r="BF392" i="4"/>
  <c r="T392" i="4"/>
  <c r="T391" i="4" s="1"/>
  <c r="R392" i="4"/>
  <c r="R391" i="4" s="1"/>
  <c r="P392" i="4"/>
  <c r="P391" i="4" s="1"/>
  <c r="BK392" i="4"/>
  <c r="BK391" i="4" s="1"/>
  <c r="J391" i="4"/>
  <c r="J71" i="4" s="1"/>
  <c r="J392" i="4"/>
  <c r="BE392" i="4"/>
  <c r="BI389" i="4"/>
  <c r="BH389" i="4"/>
  <c r="BG389" i="4"/>
  <c r="BF389" i="4"/>
  <c r="T389" i="4"/>
  <c r="R389" i="4"/>
  <c r="P389" i="4"/>
  <c r="BK389" i="4"/>
  <c r="J389" i="4"/>
  <c r="BE389" i="4" s="1"/>
  <c r="BI386" i="4"/>
  <c r="BH386" i="4"/>
  <c r="BG386" i="4"/>
  <c r="BF386" i="4"/>
  <c r="T386" i="4"/>
  <c r="R386" i="4"/>
  <c r="P386" i="4"/>
  <c r="BK386" i="4"/>
  <c r="J386" i="4"/>
  <c r="BE386" i="4"/>
  <c r="BI383" i="4"/>
  <c r="BH383" i="4"/>
  <c r="BG383" i="4"/>
  <c r="BF383" i="4"/>
  <c r="T383" i="4"/>
  <c r="R383" i="4"/>
  <c r="P383" i="4"/>
  <c r="BK383" i="4"/>
  <c r="BK371" i="4" s="1"/>
  <c r="J371" i="4" s="1"/>
  <c r="J383" i="4"/>
  <c r="BE383" i="4"/>
  <c r="BI372" i="4"/>
  <c r="BH372" i="4"/>
  <c r="BG372" i="4"/>
  <c r="BF372" i="4"/>
  <c r="T372" i="4"/>
  <c r="T371" i="4"/>
  <c r="R372" i="4"/>
  <c r="R371" i="4"/>
  <c r="P372" i="4"/>
  <c r="P371" i="4"/>
  <c r="BK372" i="4"/>
  <c r="J372" i="4"/>
  <c r="BE372" i="4" s="1"/>
  <c r="J70" i="4"/>
  <c r="BI369" i="4"/>
  <c r="BH369" i="4"/>
  <c r="BG369" i="4"/>
  <c r="BF369" i="4"/>
  <c r="T369" i="4"/>
  <c r="R369" i="4"/>
  <c r="P369" i="4"/>
  <c r="BK369" i="4"/>
  <c r="J369" i="4"/>
  <c r="BE369" i="4"/>
  <c r="BI366" i="4"/>
  <c r="BH366" i="4"/>
  <c r="BG366" i="4"/>
  <c r="BF366" i="4"/>
  <c r="T366" i="4"/>
  <c r="R366" i="4"/>
  <c r="R360" i="4" s="1"/>
  <c r="P366" i="4"/>
  <c r="BK366" i="4"/>
  <c r="J366" i="4"/>
  <c r="BE366" i="4"/>
  <c r="BI364" i="4"/>
  <c r="BH364" i="4"/>
  <c r="BG364" i="4"/>
  <c r="BF364" i="4"/>
  <c r="T364" i="4"/>
  <c r="R364" i="4"/>
  <c r="P364" i="4"/>
  <c r="BK364" i="4"/>
  <c r="BK360" i="4" s="1"/>
  <c r="J360" i="4" s="1"/>
  <c r="J69" i="4" s="1"/>
  <c r="J364" i="4"/>
  <c r="BE364" i="4"/>
  <c r="BI361" i="4"/>
  <c r="BH361" i="4"/>
  <c r="BG361" i="4"/>
  <c r="BF361" i="4"/>
  <c r="T361" i="4"/>
  <c r="T360" i="4"/>
  <c r="R361" i="4"/>
  <c r="P361" i="4"/>
  <c r="P360" i="4"/>
  <c r="BK361" i="4"/>
  <c r="J361" i="4"/>
  <c r="BE361" i="4"/>
  <c r="BI358" i="4"/>
  <c r="BH358" i="4"/>
  <c r="BG358" i="4"/>
  <c r="BF358" i="4"/>
  <c r="T358" i="4"/>
  <c r="R358" i="4"/>
  <c r="P358" i="4"/>
  <c r="BK358" i="4"/>
  <c r="J358" i="4"/>
  <c r="BE358" i="4"/>
  <c r="BI354" i="4"/>
  <c r="BH354" i="4"/>
  <c r="BG354" i="4"/>
  <c r="BF354" i="4"/>
  <c r="T354" i="4"/>
  <c r="R354" i="4"/>
  <c r="P354" i="4"/>
  <c r="BK354" i="4"/>
  <c r="J354" i="4"/>
  <c r="BE354" i="4" s="1"/>
  <c r="BI352" i="4"/>
  <c r="BH352" i="4"/>
  <c r="BG352" i="4"/>
  <c r="BF352" i="4"/>
  <c r="T352" i="4"/>
  <c r="R352" i="4"/>
  <c r="P352" i="4"/>
  <c r="BK352" i="4"/>
  <c r="J352" i="4"/>
  <c r="BE352" i="4"/>
  <c r="BI350" i="4"/>
  <c r="BH350" i="4"/>
  <c r="BG350" i="4"/>
  <c r="BF350" i="4"/>
  <c r="T350" i="4"/>
  <c r="R350" i="4"/>
  <c r="P350" i="4"/>
  <c r="BK350" i="4"/>
  <c r="J350" i="4"/>
  <c r="BE350" i="4" s="1"/>
  <c r="BI347" i="4"/>
  <c r="BH347" i="4"/>
  <c r="BG347" i="4"/>
  <c r="BF347" i="4"/>
  <c r="T347" i="4"/>
  <c r="R347" i="4"/>
  <c r="P347" i="4"/>
  <c r="BK347" i="4"/>
  <c r="J347" i="4"/>
  <c r="BE347" i="4"/>
  <c r="BI340" i="4"/>
  <c r="BH340" i="4"/>
  <c r="BG340" i="4"/>
  <c r="BF340" i="4"/>
  <c r="T340" i="4"/>
  <c r="R340" i="4"/>
  <c r="P340" i="4"/>
  <c r="BK340" i="4"/>
  <c r="BK329" i="4" s="1"/>
  <c r="J340" i="4"/>
  <c r="BE340" i="4" s="1"/>
  <c r="BI330" i="4"/>
  <c r="BH330" i="4"/>
  <c r="BG330" i="4"/>
  <c r="BF330" i="4"/>
  <c r="T330" i="4"/>
  <c r="R330" i="4"/>
  <c r="P330" i="4"/>
  <c r="P329" i="4"/>
  <c r="BK330" i="4"/>
  <c r="J330" i="4"/>
  <c r="BE330" i="4"/>
  <c r="BI326" i="4"/>
  <c r="BH326" i="4"/>
  <c r="BG326" i="4"/>
  <c r="BF326" i="4"/>
  <c r="T326" i="4"/>
  <c r="T325" i="4" s="1"/>
  <c r="R326" i="4"/>
  <c r="R325" i="4"/>
  <c r="P326" i="4"/>
  <c r="P325" i="4" s="1"/>
  <c r="BK326" i="4"/>
  <c r="BK325" i="4"/>
  <c r="J325" i="4"/>
  <c r="J66" i="4" s="1"/>
  <c r="J326" i="4"/>
  <c r="BE326" i="4" s="1"/>
  <c r="BI323" i="4"/>
  <c r="BH323" i="4"/>
  <c r="BG323" i="4"/>
  <c r="BF323" i="4"/>
  <c r="T323" i="4"/>
  <c r="R323" i="4"/>
  <c r="P323" i="4"/>
  <c r="BK323" i="4"/>
  <c r="J323" i="4"/>
  <c r="BE323" i="4"/>
  <c r="BI321" i="4"/>
  <c r="BH321" i="4"/>
  <c r="BG321" i="4"/>
  <c r="BF321" i="4"/>
  <c r="T321" i="4"/>
  <c r="R321" i="4"/>
  <c r="P321" i="4"/>
  <c r="BK321" i="4"/>
  <c r="J321" i="4"/>
  <c r="BE321" i="4"/>
  <c r="BI318" i="4"/>
  <c r="BH318" i="4"/>
  <c r="BG318" i="4"/>
  <c r="BF318" i="4"/>
  <c r="T318" i="4"/>
  <c r="R318" i="4"/>
  <c r="P318" i="4"/>
  <c r="BK318" i="4"/>
  <c r="J318" i="4"/>
  <c r="BE318" i="4"/>
  <c r="BI316" i="4"/>
  <c r="BH316" i="4"/>
  <c r="BG316" i="4"/>
  <c r="BF316" i="4"/>
  <c r="T316" i="4"/>
  <c r="R316" i="4"/>
  <c r="P316" i="4"/>
  <c r="P311" i="4" s="1"/>
  <c r="BK316" i="4"/>
  <c r="J316" i="4"/>
  <c r="BE316" i="4"/>
  <c r="BI314" i="4"/>
  <c r="BH314" i="4"/>
  <c r="BG314" i="4"/>
  <c r="BF314" i="4"/>
  <c r="T314" i="4"/>
  <c r="T311" i="4" s="1"/>
  <c r="R314" i="4"/>
  <c r="R311" i="4" s="1"/>
  <c r="P314" i="4"/>
  <c r="BK314" i="4"/>
  <c r="J314" i="4"/>
  <c r="BE314" i="4"/>
  <c r="BI312" i="4"/>
  <c r="BH312" i="4"/>
  <c r="BG312" i="4"/>
  <c r="BF312" i="4"/>
  <c r="T312" i="4"/>
  <c r="R312" i="4"/>
  <c r="P312" i="4"/>
  <c r="BK312" i="4"/>
  <c r="BK311" i="4"/>
  <c r="J311" i="4" s="1"/>
  <c r="J65" i="4" s="1"/>
  <c r="J312" i="4"/>
  <c r="BE312" i="4"/>
  <c r="BI309" i="4"/>
  <c r="BH309" i="4"/>
  <c r="BG309" i="4"/>
  <c r="BF309" i="4"/>
  <c r="T309" i="4"/>
  <c r="R309" i="4"/>
  <c r="P309" i="4"/>
  <c r="BK309" i="4"/>
  <c r="J309" i="4"/>
  <c r="BE309" i="4"/>
  <c r="BI305" i="4"/>
  <c r="BH305" i="4"/>
  <c r="BG305" i="4"/>
  <c r="BF305" i="4"/>
  <c r="T305" i="4"/>
  <c r="R305" i="4"/>
  <c r="P305" i="4"/>
  <c r="BK305" i="4"/>
  <c r="J305" i="4"/>
  <c r="BE305" i="4"/>
  <c r="BI303" i="4"/>
  <c r="BH303" i="4"/>
  <c r="BG303" i="4"/>
  <c r="BF303" i="4"/>
  <c r="T303" i="4"/>
  <c r="R303" i="4"/>
  <c r="P303" i="4"/>
  <c r="BK303" i="4"/>
  <c r="J303" i="4"/>
  <c r="BE303" i="4"/>
  <c r="BI291" i="4"/>
  <c r="BH291" i="4"/>
  <c r="BG291" i="4"/>
  <c r="BF291" i="4"/>
  <c r="T291" i="4"/>
  <c r="R291" i="4"/>
  <c r="P291" i="4"/>
  <c r="BK291" i="4"/>
  <c r="J291" i="4"/>
  <c r="BE291" i="4"/>
  <c r="BI288" i="4"/>
  <c r="BH288" i="4"/>
  <c r="BG288" i="4"/>
  <c r="BF288" i="4"/>
  <c r="T288" i="4"/>
  <c r="R288" i="4"/>
  <c r="P288" i="4"/>
  <c r="BK288" i="4"/>
  <c r="J288" i="4"/>
  <c r="BE288" i="4"/>
  <c r="BI282" i="4"/>
  <c r="BH282" i="4"/>
  <c r="BG282" i="4"/>
  <c r="BF282" i="4"/>
  <c r="T282" i="4"/>
  <c r="R282" i="4"/>
  <c r="P282" i="4"/>
  <c r="BK282" i="4"/>
  <c r="J282" i="4"/>
  <c r="BE282" i="4"/>
  <c r="BI279" i="4"/>
  <c r="BH279" i="4"/>
  <c r="BG279" i="4"/>
  <c r="BF279" i="4"/>
  <c r="T279" i="4"/>
  <c r="R279" i="4"/>
  <c r="P279" i="4"/>
  <c r="BK279" i="4"/>
  <c r="J279" i="4"/>
  <c r="BE279" i="4"/>
  <c r="BI276" i="4"/>
  <c r="BH276" i="4"/>
  <c r="BG276" i="4"/>
  <c r="BF276" i="4"/>
  <c r="T276" i="4"/>
  <c r="R276" i="4"/>
  <c r="P276" i="4"/>
  <c r="BK276" i="4"/>
  <c r="J276" i="4"/>
  <c r="BE276" i="4"/>
  <c r="BI273" i="4"/>
  <c r="BH273" i="4"/>
  <c r="BG273" i="4"/>
  <c r="BF273" i="4"/>
  <c r="T273" i="4"/>
  <c r="R273" i="4"/>
  <c r="P273" i="4"/>
  <c r="BK273" i="4"/>
  <c r="J273" i="4"/>
  <c r="BE273" i="4"/>
  <c r="BI270" i="4"/>
  <c r="BH270" i="4"/>
  <c r="BG270" i="4"/>
  <c r="BF270" i="4"/>
  <c r="T270" i="4"/>
  <c r="R270" i="4"/>
  <c r="P270" i="4"/>
  <c r="BK270" i="4"/>
  <c r="J270" i="4"/>
  <c r="BE270" i="4"/>
  <c r="BI264" i="4"/>
  <c r="BH264" i="4"/>
  <c r="BG264" i="4"/>
  <c r="BF264" i="4"/>
  <c r="T264" i="4"/>
  <c r="R264" i="4"/>
  <c r="P264" i="4"/>
  <c r="BK264" i="4"/>
  <c r="J264" i="4"/>
  <c r="BE264" i="4"/>
  <c r="BI261" i="4"/>
  <c r="BH261" i="4"/>
  <c r="BG261" i="4"/>
  <c r="BF261" i="4"/>
  <c r="T261" i="4"/>
  <c r="R261" i="4"/>
  <c r="P261" i="4"/>
  <c r="BK261" i="4"/>
  <c r="J261" i="4"/>
  <c r="BE261" i="4"/>
  <c r="BI249" i="4"/>
  <c r="BH249" i="4"/>
  <c r="BG249" i="4"/>
  <c r="BF249" i="4"/>
  <c r="T249" i="4"/>
  <c r="R249" i="4"/>
  <c r="P249" i="4"/>
  <c r="P235" i="4" s="1"/>
  <c r="BK249" i="4"/>
  <c r="J249" i="4"/>
  <c r="BE249" i="4"/>
  <c r="BI238" i="4"/>
  <c r="BH238" i="4"/>
  <c r="BG238" i="4"/>
  <c r="BF238" i="4"/>
  <c r="T238" i="4"/>
  <c r="T235" i="4" s="1"/>
  <c r="R238" i="4"/>
  <c r="P238" i="4"/>
  <c r="BK238" i="4"/>
  <c r="J238" i="4"/>
  <c r="BE238" i="4"/>
  <c r="BI236" i="4"/>
  <c r="BH236" i="4"/>
  <c r="BG236" i="4"/>
  <c r="BF236" i="4"/>
  <c r="T236" i="4"/>
  <c r="R236" i="4"/>
  <c r="R235" i="4"/>
  <c r="P236" i="4"/>
  <c r="BK236" i="4"/>
  <c r="BK235" i="4"/>
  <c r="J235" i="4" s="1"/>
  <c r="J64" i="4" s="1"/>
  <c r="J236" i="4"/>
  <c r="BE236" i="4" s="1"/>
  <c r="BI233" i="4"/>
  <c r="BH233" i="4"/>
  <c r="BG233" i="4"/>
  <c r="BF233" i="4"/>
  <c r="T233" i="4"/>
  <c r="R233" i="4"/>
  <c r="P233" i="4"/>
  <c r="BK233" i="4"/>
  <c r="J233" i="4"/>
  <c r="BE233" i="4"/>
  <c r="BI231" i="4"/>
  <c r="BH231" i="4"/>
  <c r="BG231" i="4"/>
  <c r="BF231" i="4"/>
  <c r="T231" i="4"/>
  <c r="R231" i="4"/>
  <c r="P231" i="4"/>
  <c r="BK231" i="4"/>
  <c r="J231" i="4"/>
  <c r="BE231" i="4"/>
  <c r="BI228" i="4"/>
  <c r="BH228" i="4"/>
  <c r="BG228" i="4"/>
  <c r="BF228" i="4"/>
  <c r="T228" i="4"/>
  <c r="R228" i="4"/>
  <c r="P228" i="4"/>
  <c r="BK228" i="4"/>
  <c r="J228" i="4"/>
  <c r="BE228" i="4"/>
  <c r="BI226" i="4"/>
  <c r="BH226" i="4"/>
  <c r="BG226" i="4"/>
  <c r="BF226" i="4"/>
  <c r="T226" i="4"/>
  <c r="R226" i="4"/>
  <c r="P226" i="4"/>
  <c r="BK226" i="4"/>
  <c r="J226" i="4"/>
  <c r="BE226" i="4"/>
  <c r="BI224" i="4"/>
  <c r="BH224" i="4"/>
  <c r="BG224" i="4"/>
  <c r="BF224" i="4"/>
  <c r="T224" i="4"/>
  <c r="R224" i="4"/>
  <c r="P224" i="4"/>
  <c r="BK224" i="4"/>
  <c r="J224" i="4"/>
  <c r="BE224" i="4"/>
  <c r="BI221" i="4"/>
  <c r="BH221" i="4"/>
  <c r="BG221" i="4"/>
  <c r="BF221" i="4"/>
  <c r="T221" i="4"/>
  <c r="R221" i="4"/>
  <c r="P221" i="4"/>
  <c r="BK221" i="4"/>
  <c r="J221" i="4"/>
  <c r="BE221" i="4"/>
  <c r="BI218" i="4"/>
  <c r="BH218" i="4"/>
  <c r="BG218" i="4"/>
  <c r="BF218" i="4"/>
  <c r="T218" i="4"/>
  <c r="R218" i="4"/>
  <c r="P218" i="4"/>
  <c r="BK218" i="4"/>
  <c r="J218" i="4"/>
  <c r="BE218" i="4"/>
  <c r="BI215" i="4"/>
  <c r="BH215" i="4"/>
  <c r="BG215" i="4"/>
  <c r="BF215" i="4"/>
  <c r="T215" i="4"/>
  <c r="R215" i="4"/>
  <c r="P215" i="4"/>
  <c r="BK215" i="4"/>
  <c r="J215" i="4"/>
  <c r="BE215" i="4"/>
  <c r="BI208" i="4"/>
  <c r="BH208" i="4"/>
  <c r="BG208" i="4"/>
  <c r="BF208" i="4"/>
  <c r="T208" i="4"/>
  <c r="R208" i="4"/>
  <c r="P208" i="4"/>
  <c r="BK208" i="4"/>
  <c r="J208" i="4"/>
  <c r="BE208" i="4"/>
  <c r="BI205" i="4"/>
  <c r="BH205" i="4"/>
  <c r="BG205" i="4"/>
  <c r="BF205" i="4"/>
  <c r="T205" i="4"/>
  <c r="R205" i="4"/>
  <c r="P205" i="4"/>
  <c r="BK205" i="4"/>
  <c r="J205" i="4"/>
  <c r="BE205" i="4"/>
  <c r="BI202" i="4"/>
  <c r="BH202" i="4"/>
  <c r="BG202" i="4"/>
  <c r="BF202" i="4"/>
  <c r="T202" i="4"/>
  <c r="R202" i="4"/>
  <c r="P202" i="4"/>
  <c r="BK202" i="4"/>
  <c r="J202" i="4"/>
  <c r="BE202" i="4"/>
  <c r="BI199" i="4"/>
  <c r="BH199" i="4"/>
  <c r="BG199" i="4"/>
  <c r="BF199" i="4"/>
  <c r="T199" i="4"/>
  <c r="R199" i="4"/>
  <c r="P199" i="4"/>
  <c r="BK199" i="4"/>
  <c r="J199" i="4"/>
  <c r="BE199" i="4"/>
  <c r="BI196" i="4"/>
  <c r="BH196" i="4"/>
  <c r="BG196" i="4"/>
  <c r="BF196" i="4"/>
  <c r="T196" i="4"/>
  <c r="R196" i="4"/>
  <c r="P196" i="4"/>
  <c r="BK196" i="4"/>
  <c r="J196" i="4"/>
  <c r="BE196" i="4"/>
  <c r="BI193" i="4"/>
  <c r="BH193" i="4"/>
  <c r="BG193" i="4"/>
  <c r="BF193" i="4"/>
  <c r="T193" i="4"/>
  <c r="R193" i="4"/>
  <c r="P193" i="4"/>
  <c r="BK193" i="4"/>
  <c r="J193" i="4"/>
  <c r="BE193" i="4"/>
  <c r="BI190" i="4"/>
  <c r="BH190" i="4"/>
  <c r="BG190" i="4"/>
  <c r="BF190" i="4"/>
  <c r="T190" i="4"/>
  <c r="R190" i="4"/>
  <c r="P190" i="4"/>
  <c r="BK190" i="4"/>
  <c r="J190" i="4"/>
  <c r="BE190" i="4"/>
  <c r="BI187" i="4"/>
  <c r="BH187" i="4"/>
  <c r="BG187" i="4"/>
  <c r="BF187" i="4"/>
  <c r="T187" i="4"/>
  <c r="R187" i="4"/>
  <c r="P187" i="4"/>
  <c r="BK187" i="4"/>
  <c r="J187" i="4"/>
  <c r="BE187" i="4"/>
  <c r="BI184" i="4"/>
  <c r="BH184" i="4"/>
  <c r="BG184" i="4"/>
  <c r="BF184" i="4"/>
  <c r="T184" i="4"/>
  <c r="R184" i="4"/>
  <c r="P184" i="4"/>
  <c r="BK184" i="4"/>
  <c r="J184" i="4"/>
  <c r="BE184" i="4"/>
  <c r="BI181" i="4"/>
  <c r="BH181" i="4"/>
  <c r="BG181" i="4"/>
  <c r="BF181" i="4"/>
  <c r="T181" i="4"/>
  <c r="R181" i="4"/>
  <c r="P181" i="4"/>
  <c r="BK181" i="4"/>
  <c r="J181" i="4"/>
  <c r="BE181" i="4"/>
  <c r="BI178" i="4"/>
  <c r="BH178" i="4"/>
  <c r="BG178" i="4"/>
  <c r="BF178" i="4"/>
  <c r="T178" i="4"/>
  <c r="R178" i="4"/>
  <c r="P178" i="4"/>
  <c r="BK178" i="4"/>
  <c r="J178" i="4"/>
  <c r="BE178" i="4"/>
  <c r="BI175" i="4"/>
  <c r="BH175" i="4"/>
  <c r="BG175" i="4"/>
  <c r="BF175" i="4"/>
  <c r="T175" i="4"/>
  <c r="R175" i="4"/>
  <c r="P175" i="4"/>
  <c r="BK175" i="4"/>
  <c r="J175" i="4"/>
  <c r="BE175" i="4"/>
  <c r="BI173" i="4"/>
  <c r="BH173" i="4"/>
  <c r="BG173" i="4"/>
  <c r="BF173" i="4"/>
  <c r="T173" i="4"/>
  <c r="R173" i="4"/>
  <c r="P173" i="4"/>
  <c r="BK173" i="4"/>
  <c r="J173" i="4"/>
  <c r="BE173" i="4"/>
  <c r="BI170" i="4"/>
  <c r="BH170" i="4"/>
  <c r="BG170" i="4"/>
  <c r="BF170" i="4"/>
  <c r="T170" i="4"/>
  <c r="R170" i="4"/>
  <c r="P170" i="4"/>
  <c r="BK170" i="4"/>
  <c r="J170" i="4"/>
  <c r="BE170" i="4"/>
  <c r="BI163" i="4"/>
  <c r="BH163" i="4"/>
  <c r="BG163" i="4"/>
  <c r="BF163" i="4"/>
  <c r="T163" i="4"/>
  <c r="R163" i="4"/>
  <c r="P163" i="4"/>
  <c r="BK163" i="4"/>
  <c r="J163" i="4"/>
  <c r="BE163" i="4"/>
  <c r="BI160" i="4"/>
  <c r="BH160" i="4"/>
  <c r="BG160" i="4"/>
  <c r="BF160" i="4"/>
  <c r="T160" i="4"/>
  <c r="R160" i="4"/>
  <c r="P160" i="4"/>
  <c r="BK160" i="4"/>
  <c r="J160" i="4"/>
  <c r="BE160" i="4"/>
  <c r="BI157" i="4"/>
  <c r="BH157" i="4"/>
  <c r="BG157" i="4"/>
  <c r="BF157" i="4"/>
  <c r="T157" i="4"/>
  <c r="R157" i="4"/>
  <c r="P157" i="4"/>
  <c r="BK157" i="4"/>
  <c r="J157" i="4"/>
  <c r="BE157" i="4"/>
  <c r="BI154" i="4"/>
  <c r="BH154" i="4"/>
  <c r="BG154" i="4"/>
  <c r="BF154" i="4"/>
  <c r="T154" i="4"/>
  <c r="R154" i="4"/>
  <c r="P154" i="4"/>
  <c r="BK154" i="4"/>
  <c r="J154" i="4"/>
  <c r="BE154" i="4"/>
  <c r="BI152" i="4"/>
  <c r="BH152" i="4"/>
  <c r="BG152" i="4"/>
  <c r="BF152" i="4"/>
  <c r="T152" i="4"/>
  <c r="R152" i="4"/>
  <c r="R140" i="4" s="1"/>
  <c r="P152" i="4"/>
  <c r="BK152" i="4"/>
  <c r="J152" i="4"/>
  <c r="BE152" i="4"/>
  <c r="BI144" i="4"/>
  <c r="BH144" i="4"/>
  <c r="BG144" i="4"/>
  <c r="BF144" i="4"/>
  <c r="T144" i="4"/>
  <c r="R144" i="4"/>
  <c r="P144" i="4"/>
  <c r="BK144" i="4"/>
  <c r="BK140" i="4" s="1"/>
  <c r="J140" i="4" s="1"/>
  <c r="J63" i="4" s="1"/>
  <c r="J144" i="4"/>
  <c r="BE144" i="4"/>
  <c r="BI141" i="4"/>
  <c r="BH141" i="4"/>
  <c r="BG141" i="4"/>
  <c r="BF141" i="4"/>
  <c r="T141" i="4"/>
  <c r="T140" i="4"/>
  <c r="R141" i="4"/>
  <c r="P141" i="4"/>
  <c r="P140" i="4"/>
  <c r="BK141" i="4"/>
  <c r="J141" i="4"/>
  <c r="BE141" i="4"/>
  <c r="BI138" i="4"/>
  <c r="BH138" i="4"/>
  <c r="BG138" i="4"/>
  <c r="BF138" i="4"/>
  <c r="T138" i="4"/>
  <c r="R138" i="4"/>
  <c r="P138" i="4"/>
  <c r="BK138" i="4"/>
  <c r="J138" i="4"/>
  <c r="BE138" i="4"/>
  <c r="BI133" i="4"/>
  <c r="BH133" i="4"/>
  <c r="BG133" i="4"/>
  <c r="BF133" i="4"/>
  <c r="T133" i="4"/>
  <c r="R133" i="4"/>
  <c r="P133" i="4"/>
  <c r="BK133" i="4"/>
  <c r="J133" i="4"/>
  <c r="BE133" i="4" s="1"/>
  <c r="BI130" i="4"/>
  <c r="BH130" i="4"/>
  <c r="BG130" i="4"/>
  <c r="BF130" i="4"/>
  <c r="T130" i="4"/>
  <c r="R130" i="4"/>
  <c r="P130" i="4"/>
  <c r="BK130" i="4"/>
  <c r="J130" i="4"/>
  <c r="BE130" i="4"/>
  <c r="BI124" i="4"/>
  <c r="BH124" i="4"/>
  <c r="BG124" i="4"/>
  <c r="BF124" i="4"/>
  <c r="T124" i="4"/>
  <c r="R124" i="4"/>
  <c r="R123" i="4"/>
  <c r="P124" i="4"/>
  <c r="BK124" i="4"/>
  <c r="BK123" i="4"/>
  <c r="J123" i="4"/>
  <c r="J62" i="4" s="1"/>
  <c r="J124" i="4"/>
  <c r="BE124" i="4" s="1"/>
  <c r="BI119" i="4"/>
  <c r="BH119" i="4"/>
  <c r="BG119" i="4"/>
  <c r="BF119" i="4"/>
  <c r="T119" i="4"/>
  <c r="R119" i="4"/>
  <c r="P119" i="4"/>
  <c r="BK119" i="4"/>
  <c r="J119" i="4"/>
  <c r="BE119" i="4"/>
  <c r="BI116" i="4"/>
  <c r="BH116" i="4"/>
  <c r="BG116" i="4"/>
  <c r="BF116" i="4"/>
  <c r="T116" i="4"/>
  <c r="R116" i="4"/>
  <c r="P116" i="4"/>
  <c r="BK116" i="4"/>
  <c r="J116" i="4"/>
  <c r="BE116" i="4"/>
  <c r="BI114" i="4"/>
  <c r="BH114" i="4"/>
  <c r="BG114" i="4"/>
  <c r="BF114" i="4"/>
  <c r="T114" i="4"/>
  <c r="R114" i="4"/>
  <c r="P114" i="4"/>
  <c r="BK114" i="4"/>
  <c r="J114" i="4"/>
  <c r="BE114" i="4"/>
  <c r="BI112" i="4"/>
  <c r="BH112" i="4"/>
  <c r="BG112" i="4"/>
  <c r="BF112" i="4"/>
  <c r="T112" i="4"/>
  <c r="R112" i="4"/>
  <c r="P112" i="4"/>
  <c r="BK112" i="4"/>
  <c r="J112" i="4"/>
  <c r="BE112" i="4"/>
  <c r="BI109" i="4"/>
  <c r="BH109" i="4"/>
  <c r="BG109" i="4"/>
  <c r="BF109" i="4"/>
  <c r="T109" i="4"/>
  <c r="R109" i="4"/>
  <c r="P109" i="4"/>
  <c r="BK109" i="4"/>
  <c r="J109" i="4"/>
  <c r="BE109" i="4"/>
  <c r="BI106" i="4"/>
  <c r="BH106" i="4"/>
  <c r="BG106" i="4"/>
  <c r="BF106" i="4"/>
  <c r="T106" i="4"/>
  <c r="R106" i="4"/>
  <c r="P106" i="4"/>
  <c r="BK106" i="4"/>
  <c r="J106" i="4"/>
  <c r="BE106" i="4"/>
  <c r="BI104" i="4"/>
  <c r="BH104" i="4"/>
  <c r="BG104" i="4"/>
  <c r="BF104" i="4"/>
  <c r="T104" i="4"/>
  <c r="R104" i="4"/>
  <c r="R99" i="4" s="1"/>
  <c r="R98" i="4" s="1"/>
  <c r="P104" i="4"/>
  <c r="BK104" i="4"/>
  <c r="J104" i="4"/>
  <c r="BE104" i="4"/>
  <c r="J33" i="4" s="1"/>
  <c r="AV57" i="1" s="1"/>
  <c r="BI100" i="4"/>
  <c r="BH100" i="4"/>
  <c r="BG100" i="4"/>
  <c r="BF100" i="4"/>
  <c r="T100" i="4"/>
  <c r="T99" i="4" s="1"/>
  <c r="R100" i="4"/>
  <c r="P100" i="4"/>
  <c r="P99" i="4"/>
  <c r="BK100" i="4"/>
  <c r="J100" i="4"/>
  <c r="BE100" i="4"/>
  <c r="F33" i="4"/>
  <c r="AZ57" i="1" s="1"/>
  <c r="J94" i="4"/>
  <c r="J93" i="4"/>
  <c r="F93" i="4"/>
  <c r="F91" i="4"/>
  <c r="E89" i="4"/>
  <c r="J55" i="4"/>
  <c r="J54" i="4"/>
  <c r="F54" i="4"/>
  <c r="F52" i="4"/>
  <c r="E50" i="4"/>
  <c r="J18" i="4"/>
  <c r="E18" i="4"/>
  <c r="F55" i="4" s="1"/>
  <c r="F94" i="4"/>
  <c r="J17" i="4"/>
  <c r="J12" i="4"/>
  <c r="J52" i="4" s="1"/>
  <c r="J91" i="4"/>
  <c r="E7" i="4"/>
  <c r="E87" i="4"/>
  <c r="E48" i="4"/>
  <c r="J37" i="3"/>
  <c r="J36" i="3"/>
  <c r="AY56" i="1"/>
  <c r="J35" i="3"/>
  <c r="AX56" i="1" s="1"/>
  <c r="BI1646" i="3"/>
  <c r="BH1646" i="3"/>
  <c r="BG1646" i="3"/>
  <c r="BF1646" i="3"/>
  <c r="T1646" i="3"/>
  <c r="R1646" i="3"/>
  <c r="P1646" i="3"/>
  <c r="BK1646" i="3"/>
  <c r="J1646" i="3"/>
  <c r="BE1646" i="3"/>
  <c r="BI1643" i="3"/>
  <c r="BH1643" i="3"/>
  <c r="BG1643" i="3"/>
  <c r="BF1643" i="3"/>
  <c r="T1643" i="3"/>
  <c r="T1642" i="3" s="1"/>
  <c r="R1643" i="3"/>
  <c r="R1642" i="3"/>
  <c r="P1643" i="3"/>
  <c r="BK1643" i="3"/>
  <c r="BK1642" i="3"/>
  <c r="J1642" i="3"/>
  <c r="J83" i="3" s="1"/>
  <c r="J1643" i="3"/>
  <c r="BE1643" i="3" s="1"/>
  <c r="BI1638" i="3"/>
  <c r="BH1638" i="3"/>
  <c r="BG1638" i="3"/>
  <c r="BF1638" i="3"/>
  <c r="T1638" i="3"/>
  <c r="R1638" i="3"/>
  <c r="P1638" i="3"/>
  <c r="BK1638" i="3"/>
  <c r="J1638" i="3"/>
  <c r="BE1638" i="3"/>
  <c r="BI1636" i="3"/>
  <c r="BH1636" i="3"/>
  <c r="BG1636" i="3"/>
  <c r="BF1636" i="3"/>
  <c r="T1636" i="3"/>
  <c r="R1636" i="3"/>
  <c r="P1636" i="3"/>
  <c r="BK1636" i="3"/>
  <c r="J1636" i="3"/>
  <c r="BE1636" i="3"/>
  <c r="BI1634" i="3"/>
  <c r="BH1634" i="3"/>
  <c r="BG1634" i="3"/>
  <c r="BF1634" i="3"/>
  <c r="T1634" i="3"/>
  <c r="R1634" i="3"/>
  <c r="R1613" i="3" s="1"/>
  <c r="P1634" i="3"/>
  <c r="BK1634" i="3"/>
  <c r="J1634" i="3"/>
  <c r="BE1634" i="3"/>
  <c r="BI1620" i="3"/>
  <c r="BH1620" i="3"/>
  <c r="BG1620" i="3"/>
  <c r="BF1620" i="3"/>
  <c r="T1620" i="3"/>
  <c r="R1620" i="3"/>
  <c r="P1620" i="3"/>
  <c r="BK1620" i="3"/>
  <c r="BK1613" i="3" s="1"/>
  <c r="J1613" i="3" s="1"/>
  <c r="J82" i="3" s="1"/>
  <c r="J1620" i="3"/>
  <c r="BE1620" i="3"/>
  <c r="BI1614" i="3"/>
  <c r="BH1614" i="3"/>
  <c r="BG1614" i="3"/>
  <c r="BF1614" i="3"/>
  <c r="T1614" i="3"/>
  <c r="T1613" i="3"/>
  <c r="R1614" i="3"/>
  <c r="P1614" i="3"/>
  <c r="P1613" i="3"/>
  <c r="BK1614" i="3"/>
  <c r="J1614" i="3"/>
  <c r="BE1614" i="3" s="1"/>
  <c r="BI1611" i="3"/>
  <c r="BH1611" i="3"/>
  <c r="BG1611" i="3"/>
  <c r="BF1611" i="3"/>
  <c r="T1611" i="3"/>
  <c r="R1611" i="3"/>
  <c r="P1611" i="3"/>
  <c r="BK1611" i="3"/>
  <c r="J1611" i="3"/>
  <c r="BE1611" i="3"/>
  <c r="BI1600" i="3"/>
  <c r="BH1600" i="3"/>
  <c r="BG1600" i="3"/>
  <c r="BF1600" i="3"/>
  <c r="T1600" i="3"/>
  <c r="R1600" i="3"/>
  <c r="P1600" i="3"/>
  <c r="BK1600" i="3"/>
  <c r="J1600" i="3"/>
  <c r="BE1600" i="3"/>
  <c r="BI1590" i="3"/>
  <c r="BH1590" i="3"/>
  <c r="BG1590" i="3"/>
  <c r="BF1590" i="3"/>
  <c r="T1590" i="3"/>
  <c r="R1590" i="3"/>
  <c r="P1590" i="3"/>
  <c r="BK1590" i="3"/>
  <c r="J1590" i="3"/>
  <c r="BE1590" i="3"/>
  <c r="BI1587" i="3"/>
  <c r="BH1587" i="3"/>
  <c r="BG1587" i="3"/>
  <c r="BF1587" i="3"/>
  <c r="T1587" i="3"/>
  <c r="R1587" i="3"/>
  <c r="P1587" i="3"/>
  <c r="P1565" i="3" s="1"/>
  <c r="BK1587" i="3"/>
  <c r="J1587" i="3"/>
  <c r="BE1587" i="3"/>
  <c r="BI1585" i="3"/>
  <c r="BH1585" i="3"/>
  <c r="BG1585" i="3"/>
  <c r="BF1585" i="3"/>
  <c r="T1585" i="3"/>
  <c r="T1565" i="3" s="1"/>
  <c r="R1585" i="3"/>
  <c r="P1585" i="3"/>
  <c r="BK1585" i="3"/>
  <c r="J1585" i="3"/>
  <c r="BE1585" i="3"/>
  <c r="BI1566" i="3"/>
  <c r="BH1566" i="3"/>
  <c r="BG1566" i="3"/>
  <c r="BF1566" i="3"/>
  <c r="T1566" i="3"/>
  <c r="R1566" i="3"/>
  <c r="R1565" i="3"/>
  <c r="P1566" i="3"/>
  <c r="BK1566" i="3"/>
  <c r="BK1565" i="3"/>
  <c r="J1565" i="3" s="1"/>
  <c r="J81" i="3" s="1"/>
  <c r="J1566" i="3"/>
  <c r="BE1566" i="3" s="1"/>
  <c r="BI1563" i="3"/>
  <c r="BH1563" i="3"/>
  <c r="BG1563" i="3"/>
  <c r="BF1563" i="3"/>
  <c r="T1563" i="3"/>
  <c r="R1563" i="3"/>
  <c r="P1563" i="3"/>
  <c r="BK1563" i="3"/>
  <c r="J1563" i="3"/>
  <c r="BE1563" i="3"/>
  <c r="BI1561" i="3"/>
  <c r="BH1561" i="3"/>
  <c r="BG1561" i="3"/>
  <c r="BF1561" i="3"/>
  <c r="T1561" i="3"/>
  <c r="R1561" i="3"/>
  <c r="P1561" i="3"/>
  <c r="BK1561" i="3"/>
  <c r="J1561" i="3"/>
  <c r="BE1561" i="3"/>
  <c r="BI1558" i="3"/>
  <c r="BH1558" i="3"/>
  <c r="BG1558" i="3"/>
  <c r="BF1558" i="3"/>
  <c r="T1558" i="3"/>
  <c r="R1558" i="3"/>
  <c r="P1558" i="3"/>
  <c r="BK1558" i="3"/>
  <c r="J1558" i="3"/>
  <c r="BE1558" i="3"/>
  <c r="BI1555" i="3"/>
  <c r="BH1555" i="3"/>
  <c r="BG1555" i="3"/>
  <c r="BF1555" i="3"/>
  <c r="T1555" i="3"/>
  <c r="R1555" i="3"/>
  <c r="P1555" i="3"/>
  <c r="BK1555" i="3"/>
  <c r="J1555" i="3"/>
  <c r="BE1555" i="3"/>
  <c r="BI1544" i="3"/>
  <c r="BH1544" i="3"/>
  <c r="BG1544" i="3"/>
  <c r="BF1544" i="3"/>
  <c r="T1544" i="3"/>
  <c r="R1544" i="3"/>
  <c r="P1544" i="3"/>
  <c r="BK1544" i="3"/>
  <c r="J1544" i="3"/>
  <c r="BE1544" i="3"/>
  <c r="BI1541" i="3"/>
  <c r="BH1541" i="3"/>
  <c r="BG1541" i="3"/>
  <c r="BF1541" i="3"/>
  <c r="T1541" i="3"/>
  <c r="R1541" i="3"/>
  <c r="P1541" i="3"/>
  <c r="BK1541" i="3"/>
  <c r="J1541" i="3"/>
  <c r="BE1541" i="3"/>
  <c r="BI1539" i="3"/>
  <c r="BH1539" i="3"/>
  <c r="BG1539" i="3"/>
  <c r="BF1539" i="3"/>
  <c r="T1539" i="3"/>
  <c r="R1539" i="3"/>
  <c r="P1539" i="3"/>
  <c r="BK1539" i="3"/>
  <c r="J1539" i="3"/>
  <c r="BE1539" i="3"/>
  <c r="BI1485" i="3"/>
  <c r="BH1485" i="3"/>
  <c r="BG1485" i="3"/>
  <c r="BF1485" i="3"/>
  <c r="T1485" i="3"/>
  <c r="R1485" i="3"/>
  <c r="P1485" i="3"/>
  <c r="BK1485" i="3"/>
  <c r="J1485" i="3"/>
  <c r="BE1485" i="3"/>
  <c r="BI1473" i="3"/>
  <c r="BH1473" i="3"/>
  <c r="BG1473" i="3"/>
  <c r="BF1473" i="3"/>
  <c r="T1473" i="3"/>
  <c r="R1473" i="3"/>
  <c r="P1473" i="3"/>
  <c r="BK1473" i="3"/>
  <c r="J1473" i="3"/>
  <c r="BE1473" i="3"/>
  <c r="BI1414" i="3"/>
  <c r="BH1414" i="3"/>
  <c r="BG1414" i="3"/>
  <c r="BF1414" i="3"/>
  <c r="T1414" i="3"/>
  <c r="T1413" i="3"/>
  <c r="R1414" i="3"/>
  <c r="R1413" i="3"/>
  <c r="P1414" i="3"/>
  <c r="P1413" i="3"/>
  <c r="BK1414" i="3"/>
  <c r="BK1413" i="3"/>
  <c r="J1413" i="3" s="1"/>
  <c r="J80" i="3" s="1"/>
  <c r="J1414" i="3"/>
  <c r="BE1414" i="3" s="1"/>
  <c r="BI1411" i="3"/>
  <c r="BH1411" i="3"/>
  <c r="BG1411" i="3"/>
  <c r="BF1411" i="3"/>
  <c r="T1411" i="3"/>
  <c r="R1411" i="3"/>
  <c r="P1411" i="3"/>
  <c r="BK1411" i="3"/>
  <c r="J1411" i="3"/>
  <c r="BE1411" i="3" s="1"/>
  <c r="BI1409" i="3"/>
  <c r="BH1409" i="3"/>
  <c r="BG1409" i="3"/>
  <c r="BF1409" i="3"/>
  <c r="T1409" i="3"/>
  <c r="R1409" i="3"/>
  <c r="P1409" i="3"/>
  <c r="BK1409" i="3"/>
  <c r="J1409" i="3"/>
  <c r="BE1409" i="3"/>
  <c r="BI1398" i="3"/>
  <c r="BH1398" i="3"/>
  <c r="BG1398" i="3"/>
  <c r="BF1398" i="3"/>
  <c r="T1398" i="3"/>
  <c r="R1398" i="3"/>
  <c r="P1398" i="3"/>
  <c r="BK1398" i="3"/>
  <c r="J1398" i="3"/>
  <c r="BE1398" i="3" s="1"/>
  <c r="BI1394" i="3"/>
  <c r="BH1394" i="3"/>
  <c r="BG1394" i="3"/>
  <c r="BF1394" i="3"/>
  <c r="T1394" i="3"/>
  <c r="R1394" i="3"/>
  <c r="P1394" i="3"/>
  <c r="BK1394" i="3"/>
  <c r="J1394" i="3"/>
  <c r="BE1394" i="3"/>
  <c r="BI1390" i="3"/>
  <c r="BH1390" i="3"/>
  <c r="BG1390" i="3"/>
  <c r="BF1390" i="3"/>
  <c r="T1390" i="3"/>
  <c r="R1390" i="3"/>
  <c r="P1390" i="3"/>
  <c r="BK1390" i="3"/>
  <c r="J1390" i="3"/>
  <c r="BE1390" i="3" s="1"/>
  <c r="BI1387" i="3"/>
  <c r="BH1387" i="3"/>
  <c r="BG1387" i="3"/>
  <c r="BF1387" i="3"/>
  <c r="T1387" i="3"/>
  <c r="R1387" i="3"/>
  <c r="P1387" i="3"/>
  <c r="BK1387" i="3"/>
  <c r="J1387" i="3"/>
  <c r="BE1387" i="3"/>
  <c r="BI1384" i="3"/>
  <c r="BH1384" i="3"/>
  <c r="BG1384" i="3"/>
  <c r="BF1384" i="3"/>
  <c r="T1384" i="3"/>
  <c r="R1384" i="3"/>
  <c r="P1384" i="3"/>
  <c r="BK1384" i="3"/>
  <c r="J1384" i="3"/>
  <c r="BE1384" i="3" s="1"/>
  <c r="BI1358" i="3"/>
  <c r="BH1358" i="3"/>
  <c r="BG1358" i="3"/>
  <c r="BF1358" i="3"/>
  <c r="T1358" i="3"/>
  <c r="R1358" i="3"/>
  <c r="R1357" i="3" s="1"/>
  <c r="P1358" i="3"/>
  <c r="BK1358" i="3"/>
  <c r="BK1357" i="3" s="1"/>
  <c r="J1357" i="3" s="1"/>
  <c r="J79" i="3" s="1"/>
  <c r="J1358" i="3"/>
  <c r="BE1358" i="3"/>
  <c r="BI1355" i="3"/>
  <c r="BH1355" i="3"/>
  <c r="BG1355" i="3"/>
  <c r="BF1355" i="3"/>
  <c r="T1355" i="3"/>
  <c r="R1355" i="3"/>
  <c r="P1355" i="3"/>
  <c r="BK1355" i="3"/>
  <c r="J1355" i="3"/>
  <c r="BE1355" i="3"/>
  <c r="BI1353" i="3"/>
  <c r="BH1353" i="3"/>
  <c r="BG1353" i="3"/>
  <c r="BF1353" i="3"/>
  <c r="T1353" i="3"/>
  <c r="R1353" i="3"/>
  <c r="P1353" i="3"/>
  <c r="BK1353" i="3"/>
  <c r="J1353" i="3"/>
  <c r="BE1353" i="3"/>
  <c r="BI1351" i="3"/>
  <c r="BH1351" i="3"/>
  <c r="BG1351" i="3"/>
  <c r="BF1351" i="3"/>
  <c r="T1351" i="3"/>
  <c r="R1351" i="3"/>
  <c r="P1351" i="3"/>
  <c r="BK1351" i="3"/>
  <c r="J1351" i="3"/>
  <c r="BE1351" i="3"/>
  <c r="BI1349" i="3"/>
  <c r="BH1349" i="3"/>
  <c r="BG1349" i="3"/>
  <c r="BF1349" i="3"/>
  <c r="T1349" i="3"/>
  <c r="R1349" i="3"/>
  <c r="P1349" i="3"/>
  <c r="BK1349" i="3"/>
  <c r="J1349" i="3"/>
  <c r="BE1349" i="3"/>
  <c r="BI1347" i="3"/>
  <c r="BH1347" i="3"/>
  <c r="BG1347" i="3"/>
  <c r="BF1347" i="3"/>
  <c r="T1347" i="3"/>
  <c r="R1347" i="3"/>
  <c r="P1347" i="3"/>
  <c r="BK1347" i="3"/>
  <c r="J1347" i="3"/>
  <c r="BE1347" i="3"/>
  <c r="BI1345" i="3"/>
  <c r="BH1345" i="3"/>
  <c r="BG1345" i="3"/>
  <c r="BF1345" i="3"/>
  <c r="T1345" i="3"/>
  <c r="R1345" i="3"/>
  <c r="P1345" i="3"/>
  <c r="BK1345" i="3"/>
  <c r="J1345" i="3"/>
  <c r="BE1345" i="3"/>
  <c r="BI1343" i="3"/>
  <c r="BH1343" i="3"/>
  <c r="BG1343" i="3"/>
  <c r="BF1343" i="3"/>
  <c r="T1343" i="3"/>
  <c r="R1343" i="3"/>
  <c r="P1343" i="3"/>
  <c r="P1337" i="3" s="1"/>
  <c r="BK1343" i="3"/>
  <c r="J1343" i="3"/>
  <c r="BE1343" i="3"/>
  <c r="BI1340" i="3"/>
  <c r="BH1340" i="3"/>
  <c r="BG1340" i="3"/>
  <c r="BF1340" i="3"/>
  <c r="T1340" i="3"/>
  <c r="T1337" i="3" s="1"/>
  <c r="R1340" i="3"/>
  <c r="P1340" i="3"/>
  <c r="BK1340" i="3"/>
  <c r="J1340" i="3"/>
  <c r="BE1340" i="3"/>
  <c r="BI1338" i="3"/>
  <c r="BH1338" i="3"/>
  <c r="BG1338" i="3"/>
  <c r="BF1338" i="3"/>
  <c r="T1338" i="3"/>
  <c r="R1338" i="3"/>
  <c r="R1337" i="3"/>
  <c r="P1338" i="3"/>
  <c r="BK1338" i="3"/>
  <c r="BK1337" i="3"/>
  <c r="J1337" i="3" s="1"/>
  <c r="J78" i="3" s="1"/>
  <c r="J1338" i="3"/>
  <c r="BE1338" i="3"/>
  <c r="BI1335" i="3"/>
  <c r="BH1335" i="3"/>
  <c r="BG1335" i="3"/>
  <c r="BF1335" i="3"/>
  <c r="T1335" i="3"/>
  <c r="R1335" i="3"/>
  <c r="P1335" i="3"/>
  <c r="BK1335" i="3"/>
  <c r="J1335" i="3"/>
  <c r="BE1335" i="3"/>
  <c r="BI1333" i="3"/>
  <c r="BH1333" i="3"/>
  <c r="BG1333" i="3"/>
  <c r="BF1333" i="3"/>
  <c r="T1333" i="3"/>
  <c r="R1333" i="3"/>
  <c r="P1333" i="3"/>
  <c r="BK1333" i="3"/>
  <c r="J1333" i="3"/>
  <c r="BE1333" i="3"/>
  <c r="BI1331" i="3"/>
  <c r="BH1331" i="3"/>
  <c r="BG1331" i="3"/>
  <c r="BF1331" i="3"/>
  <c r="T1331" i="3"/>
  <c r="R1331" i="3"/>
  <c r="P1331" i="3"/>
  <c r="BK1331" i="3"/>
  <c r="J1331" i="3"/>
  <c r="BE1331" i="3"/>
  <c r="BI1329" i="3"/>
  <c r="BH1329" i="3"/>
  <c r="BG1329" i="3"/>
  <c r="BF1329" i="3"/>
  <c r="T1329" i="3"/>
  <c r="R1329" i="3"/>
  <c r="P1329" i="3"/>
  <c r="BK1329" i="3"/>
  <c r="J1329" i="3"/>
  <c r="BE1329" i="3"/>
  <c r="BI1327" i="3"/>
  <c r="BH1327" i="3"/>
  <c r="BG1327" i="3"/>
  <c r="BF1327" i="3"/>
  <c r="T1327" i="3"/>
  <c r="R1327" i="3"/>
  <c r="P1327" i="3"/>
  <c r="BK1327" i="3"/>
  <c r="J1327" i="3"/>
  <c r="BE1327" i="3"/>
  <c r="BI1325" i="3"/>
  <c r="BH1325" i="3"/>
  <c r="BG1325" i="3"/>
  <c r="BF1325" i="3"/>
  <c r="T1325" i="3"/>
  <c r="R1325" i="3"/>
  <c r="P1325" i="3"/>
  <c r="BK1325" i="3"/>
  <c r="J1325" i="3"/>
  <c r="BE1325" i="3"/>
  <c r="BI1323" i="3"/>
  <c r="BH1323" i="3"/>
  <c r="BG1323" i="3"/>
  <c r="BF1323" i="3"/>
  <c r="T1323" i="3"/>
  <c r="R1323" i="3"/>
  <c r="P1323" i="3"/>
  <c r="BK1323" i="3"/>
  <c r="J1323" i="3"/>
  <c r="BE1323" i="3"/>
  <c r="BI1321" i="3"/>
  <c r="BH1321" i="3"/>
  <c r="BG1321" i="3"/>
  <c r="BF1321" i="3"/>
  <c r="T1321" i="3"/>
  <c r="R1321" i="3"/>
  <c r="P1321" i="3"/>
  <c r="BK1321" i="3"/>
  <c r="J1321" i="3"/>
  <c r="BE1321" i="3"/>
  <c r="BI1319" i="3"/>
  <c r="BH1319" i="3"/>
  <c r="BG1319" i="3"/>
  <c r="BF1319" i="3"/>
  <c r="T1319" i="3"/>
  <c r="R1319" i="3"/>
  <c r="P1319" i="3"/>
  <c r="BK1319" i="3"/>
  <c r="J1319" i="3"/>
  <c r="BE1319" i="3"/>
  <c r="BI1317" i="3"/>
  <c r="BH1317" i="3"/>
  <c r="BG1317" i="3"/>
  <c r="BF1317" i="3"/>
  <c r="T1317" i="3"/>
  <c r="R1317" i="3"/>
  <c r="P1317" i="3"/>
  <c r="BK1317" i="3"/>
  <c r="J1317" i="3"/>
  <c r="BE1317" i="3"/>
  <c r="BI1315" i="3"/>
  <c r="BH1315" i="3"/>
  <c r="BG1315" i="3"/>
  <c r="BF1315" i="3"/>
  <c r="T1315" i="3"/>
  <c r="R1315" i="3"/>
  <c r="P1315" i="3"/>
  <c r="BK1315" i="3"/>
  <c r="J1315" i="3"/>
  <c r="BE1315" i="3"/>
  <c r="BI1313" i="3"/>
  <c r="BH1313" i="3"/>
  <c r="BG1313" i="3"/>
  <c r="BF1313" i="3"/>
  <c r="T1313" i="3"/>
  <c r="R1313" i="3"/>
  <c r="P1313" i="3"/>
  <c r="BK1313" i="3"/>
  <c r="J1313" i="3"/>
  <c r="BE1313" i="3"/>
  <c r="BI1311" i="3"/>
  <c r="BH1311" i="3"/>
  <c r="BG1311" i="3"/>
  <c r="BF1311" i="3"/>
  <c r="T1311" i="3"/>
  <c r="R1311" i="3"/>
  <c r="P1311" i="3"/>
  <c r="BK1311" i="3"/>
  <c r="J1311" i="3"/>
  <c r="BE1311" i="3"/>
  <c r="BI1309" i="3"/>
  <c r="BH1309" i="3"/>
  <c r="BG1309" i="3"/>
  <c r="BF1309" i="3"/>
  <c r="T1309" i="3"/>
  <c r="R1309" i="3"/>
  <c r="P1309" i="3"/>
  <c r="BK1309" i="3"/>
  <c r="J1309" i="3"/>
  <c r="BE1309" i="3"/>
  <c r="BI1307" i="3"/>
  <c r="BH1307" i="3"/>
  <c r="BG1307" i="3"/>
  <c r="BF1307" i="3"/>
  <c r="T1307" i="3"/>
  <c r="R1307" i="3"/>
  <c r="P1307" i="3"/>
  <c r="BK1307" i="3"/>
  <c r="J1307" i="3"/>
  <c r="BE1307" i="3"/>
  <c r="BI1305" i="3"/>
  <c r="BH1305" i="3"/>
  <c r="BG1305" i="3"/>
  <c r="BF1305" i="3"/>
  <c r="T1305" i="3"/>
  <c r="R1305" i="3"/>
  <c r="P1305" i="3"/>
  <c r="BK1305" i="3"/>
  <c r="J1305" i="3"/>
  <c r="BE1305" i="3"/>
  <c r="BI1302" i="3"/>
  <c r="BH1302" i="3"/>
  <c r="BG1302" i="3"/>
  <c r="BF1302" i="3"/>
  <c r="T1302" i="3"/>
  <c r="R1302" i="3"/>
  <c r="P1302" i="3"/>
  <c r="BK1302" i="3"/>
  <c r="J1302" i="3"/>
  <c r="BE1302" i="3"/>
  <c r="BI1299" i="3"/>
  <c r="BH1299" i="3"/>
  <c r="BG1299" i="3"/>
  <c r="BF1299" i="3"/>
  <c r="T1299" i="3"/>
  <c r="R1299" i="3"/>
  <c r="P1299" i="3"/>
  <c r="BK1299" i="3"/>
  <c r="J1299" i="3"/>
  <c r="BE1299" i="3"/>
  <c r="BI1297" i="3"/>
  <c r="BH1297" i="3"/>
  <c r="BG1297" i="3"/>
  <c r="BF1297" i="3"/>
  <c r="T1297" i="3"/>
  <c r="R1297" i="3"/>
  <c r="P1297" i="3"/>
  <c r="BK1297" i="3"/>
  <c r="J1297" i="3"/>
  <c r="BE1297" i="3"/>
  <c r="BI1295" i="3"/>
  <c r="BH1295" i="3"/>
  <c r="BG1295" i="3"/>
  <c r="BF1295" i="3"/>
  <c r="T1295" i="3"/>
  <c r="R1295" i="3"/>
  <c r="P1295" i="3"/>
  <c r="BK1295" i="3"/>
  <c r="J1295" i="3"/>
  <c r="BE1295" i="3"/>
  <c r="BI1290" i="3"/>
  <c r="BH1290" i="3"/>
  <c r="BG1290" i="3"/>
  <c r="BF1290" i="3"/>
  <c r="T1290" i="3"/>
  <c r="R1290" i="3"/>
  <c r="P1290" i="3"/>
  <c r="BK1290" i="3"/>
  <c r="J1290" i="3"/>
  <c r="BE1290" i="3"/>
  <c r="BI1288" i="3"/>
  <c r="BH1288" i="3"/>
  <c r="BG1288" i="3"/>
  <c r="BF1288" i="3"/>
  <c r="T1288" i="3"/>
  <c r="R1288" i="3"/>
  <c r="P1288" i="3"/>
  <c r="BK1288" i="3"/>
  <c r="J1288" i="3"/>
  <c r="BE1288" i="3"/>
  <c r="BI1286" i="3"/>
  <c r="BH1286" i="3"/>
  <c r="BG1286" i="3"/>
  <c r="BF1286" i="3"/>
  <c r="T1286" i="3"/>
  <c r="R1286" i="3"/>
  <c r="P1286" i="3"/>
  <c r="BK1286" i="3"/>
  <c r="J1286" i="3"/>
  <c r="BE1286" i="3"/>
  <c r="BI1284" i="3"/>
  <c r="BH1284" i="3"/>
  <c r="BG1284" i="3"/>
  <c r="BF1284" i="3"/>
  <c r="T1284" i="3"/>
  <c r="R1284" i="3"/>
  <c r="P1284" i="3"/>
  <c r="BK1284" i="3"/>
  <c r="J1284" i="3"/>
  <c r="BE1284" i="3"/>
  <c r="BI1282" i="3"/>
  <c r="BH1282" i="3"/>
  <c r="BG1282" i="3"/>
  <c r="BF1282" i="3"/>
  <c r="T1282" i="3"/>
  <c r="R1282" i="3"/>
  <c r="P1282" i="3"/>
  <c r="BK1282" i="3"/>
  <c r="J1282" i="3"/>
  <c r="BE1282" i="3"/>
  <c r="BI1280" i="3"/>
  <c r="BH1280" i="3"/>
  <c r="BG1280" i="3"/>
  <c r="BF1280" i="3"/>
  <c r="T1280" i="3"/>
  <c r="R1280" i="3"/>
  <c r="P1280" i="3"/>
  <c r="BK1280" i="3"/>
  <c r="J1280" i="3"/>
  <c r="BE1280" i="3"/>
  <c r="BI1278" i="3"/>
  <c r="BH1278" i="3"/>
  <c r="BG1278" i="3"/>
  <c r="BF1278" i="3"/>
  <c r="T1278" i="3"/>
  <c r="R1278" i="3"/>
  <c r="P1278" i="3"/>
  <c r="BK1278" i="3"/>
  <c r="J1278" i="3"/>
  <c r="BE1278" i="3"/>
  <c r="BI1276" i="3"/>
  <c r="BH1276" i="3"/>
  <c r="BG1276" i="3"/>
  <c r="BF1276" i="3"/>
  <c r="T1276" i="3"/>
  <c r="R1276" i="3"/>
  <c r="P1276" i="3"/>
  <c r="BK1276" i="3"/>
  <c r="J1276" i="3"/>
  <c r="BE1276" i="3"/>
  <c r="BI1274" i="3"/>
  <c r="BH1274" i="3"/>
  <c r="BG1274" i="3"/>
  <c r="BF1274" i="3"/>
  <c r="T1274" i="3"/>
  <c r="R1274" i="3"/>
  <c r="P1274" i="3"/>
  <c r="BK1274" i="3"/>
  <c r="J1274" i="3"/>
  <c r="BE1274" i="3"/>
  <c r="BI1272" i="3"/>
  <c r="BH1272" i="3"/>
  <c r="BG1272" i="3"/>
  <c r="BF1272" i="3"/>
  <c r="T1272" i="3"/>
  <c r="R1272" i="3"/>
  <c r="P1272" i="3"/>
  <c r="BK1272" i="3"/>
  <c r="J1272" i="3"/>
  <c r="BE1272" i="3"/>
  <c r="BI1270" i="3"/>
  <c r="BH1270" i="3"/>
  <c r="BG1270" i="3"/>
  <c r="BF1270" i="3"/>
  <c r="T1270" i="3"/>
  <c r="R1270" i="3"/>
  <c r="P1270" i="3"/>
  <c r="BK1270" i="3"/>
  <c r="J1270" i="3"/>
  <c r="BE1270" i="3"/>
  <c r="BI1268" i="3"/>
  <c r="BH1268" i="3"/>
  <c r="BG1268" i="3"/>
  <c r="BF1268" i="3"/>
  <c r="T1268" i="3"/>
  <c r="R1268" i="3"/>
  <c r="P1268" i="3"/>
  <c r="BK1268" i="3"/>
  <c r="J1268" i="3"/>
  <c r="BE1268" i="3"/>
  <c r="BI1262" i="3"/>
  <c r="BH1262" i="3"/>
  <c r="BG1262" i="3"/>
  <c r="BF1262" i="3"/>
  <c r="T1262" i="3"/>
  <c r="R1262" i="3"/>
  <c r="P1262" i="3"/>
  <c r="BK1262" i="3"/>
  <c r="J1262" i="3"/>
  <c r="BE1262" i="3"/>
  <c r="BI1259" i="3"/>
  <c r="BH1259" i="3"/>
  <c r="BG1259" i="3"/>
  <c r="BF1259" i="3"/>
  <c r="T1259" i="3"/>
  <c r="R1259" i="3"/>
  <c r="P1259" i="3"/>
  <c r="BK1259" i="3"/>
  <c r="J1259" i="3"/>
  <c r="BE1259" i="3"/>
  <c r="BI1254" i="3"/>
  <c r="BH1254" i="3"/>
  <c r="BG1254" i="3"/>
  <c r="BF1254" i="3"/>
  <c r="T1254" i="3"/>
  <c r="R1254" i="3"/>
  <c r="P1254" i="3"/>
  <c r="BK1254" i="3"/>
  <c r="J1254" i="3"/>
  <c r="BE1254" i="3"/>
  <c r="BI1252" i="3"/>
  <c r="BH1252" i="3"/>
  <c r="BG1252" i="3"/>
  <c r="BF1252" i="3"/>
  <c r="T1252" i="3"/>
  <c r="R1252" i="3"/>
  <c r="P1252" i="3"/>
  <c r="BK1252" i="3"/>
  <c r="J1252" i="3"/>
  <c r="BE1252" i="3"/>
  <c r="BI1250" i="3"/>
  <c r="BH1250" i="3"/>
  <c r="BG1250" i="3"/>
  <c r="BF1250" i="3"/>
  <c r="T1250" i="3"/>
  <c r="R1250" i="3"/>
  <c r="P1250" i="3"/>
  <c r="BK1250" i="3"/>
  <c r="J1250" i="3"/>
  <c r="BE1250" i="3"/>
  <c r="BI1243" i="3"/>
  <c r="BH1243" i="3"/>
  <c r="BG1243" i="3"/>
  <c r="BF1243" i="3"/>
  <c r="T1243" i="3"/>
  <c r="R1243" i="3"/>
  <c r="P1243" i="3"/>
  <c r="BK1243" i="3"/>
  <c r="J1243" i="3"/>
  <c r="BE1243" i="3"/>
  <c r="BI1241" i="3"/>
  <c r="BH1241" i="3"/>
  <c r="BG1241" i="3"/>
  <c r="BF1241" i="3"/>
  <c r="T1241" i="3"/>
  <c r="R1241" i="3"/>
  <c r="P1241" i="3"/>
  <c r="BK1241" i="3"/>
  <c r="J1241" i="3"/>
  <c r="BE1241" i="3"/>
  <c r="BI1239" i="3"/>
  <c r="BH1239" i="3"/>
  <c r="BG1239" i="3"/>
  <c r="BF1239" i="3"/>
  <c r="T1239" i="3"/>
  <c r="R1239" i="3"/>
  <c r="R1227" i="3" s="1"/>
  <c r="P1239" i="3"/>
  <c r="BK1239" i="3"/>
  <c r="J1239" i="3"/>
  <c r="BE1239" i="3"/>
  <c r="BI1232" i="3"/>
  <c r="BH1232" i="3"/>
  <c r="BG1232" i="3"/>
  <c r="BF1232" i="3"/>
  <c r="T1232" i="3"/>
  <c r="R1232" i="3"/>
  <c r="P1232" i="3"/>
  <c r="BK1232" i="3"/>
  <c r="BK1227" i="3" s="1"/>
  <c r="J1227" i="3" s="1"/>
  <c r="J1232" i="3"/>
  <c r="BE1232" i="3"/>
  <c r="BI1228" i="3"/>
  <c r="BH1228" i="3"/>
  <c r="BG1228" i="3"/>
  <c r="BF1228" i="3"/>
  <c r="T1228" i="3"/>
  <c r="T1227" i="3"/>
  <c r="R1228" i="3"/>
  <c r="P1228" i="3"/>
  <c r="P1227" i="3"/>
  <c r="BK1228" i="3"/>
  <c r="J1228" i="3"/>
  <c r="BE1228" i="3" s="1"/>
  <c r="J77" i="3"/>
  <c r="BI1225" i="3"/>
  <c r="BH1225" i="3"/>
  <c r="BG1225" i="3"/>
  <c r="BF1225" i="3"/>
  <c r="T1225" i="3"/>
  <c r="R1225" i="3"/>
  <c r="P1225" i="3"/>
  <c r="BK1225" i="3"/>
  <c r="J1225" i="3"/>
  <c r="BE1225" i="3"/>
  <c r="BI1223" i="3"/>
  <c r="BH1223" i="3"/>
  <c r="BG1223" i="3"/>
  <c r="BF1223" i="3"/>
  <c r="T1223" i="3"/>
  <c r="R1223" i="3"/>
  <c r="P1223" i="3"/>
  <c r="BK1223" i="3"/>
  <c r="J1223" i="3"/>
  <c r="BE1223" i="3"/>
  <c r="BI1221" i="3"/>
  <c r="BH1221" i="3"/>
  <c r="BG1221" i="3"/>
  <c r="BF1221" i="3"/>
  <c r="T1221" i="3"/>
  <c r="R1221" i="3"/>
  <c r="P1221" i="3"/>
  <c r="BK1221" i="3"/>
  <c r="J1221" i="3"/>
  <c r="BE1221" i="3"/>
  <c r="BI1219" i="3"/>
  <c r="BH1219" i="3"/>
  <c r="BG1219" i="3"/>
  <c r="BF1219" i="3"/>
  <c r="T1219" i="3"/>
  <c r="R1219" i="3"/>
  <c r="P1219" i="3"/>
  <c r="BK1219" i="3"/>
  <c r="J1219" i="3"/>
  <c r="BE1219" i="3"/>
  <c r="BI1216" i="3"/>
  <c r="BH1216" i="3"/>
  <c r="BG1216" i="3"/>
  <c r="BF1216" i="3"/>
  <c r="T1216" i="3"/>
  <c r="R1216" i="3"/>
  <c r="P1216" i="3"/>
  <c r="BK1216" i="3"/>
  <c r="J1216" i="3"/>
  <c r="BE1216" i="3"/>
  <c r="BI1213" i="3"/>
  <c r="BH1213" i="3"/>
  <c r="BG1213" i="3"/>
  <c r="BF1213" i="3"/>
  <c r="T1213" i="3"/>
  <c r="R1213" i="3"/>
  <c r="P1213" i="3"/>
  <c r="BK1213" i="3"/>
  <c r="J1213" i="3"/>
  <c r="BE1213" i="3"/>
  <c r="BI1210" i="3"/>
  <c r="BH1210" i="3"/>
  <c r="BG1210" i="3"/>
  <c r="BF1210" i="3"/>
  <c r="T1210" i="3"/>
  <c r="R1210" i="3"/>
  <c r="P1210" i="3"/>
  <c r="BK1210" i="3"/>
  <c r="J1210" i="3"/>
  <c r="BE1210" i="3"/>
  <c r="BI1208" i="3"/>
  <c r="BH1208" i="3"/>
  <c r="BG1208" i="3"/>
  <c r="BF1208" i="3"/>
  <c r="T1208" i="3"/>
  <c r="R1208" i="3"/>
  <c r="P1208" i="3"/>
  <c r="BK1208" i="3"/>
  <c r="J1208" i="3"/>
  <c r="BE1208" i="3"/>
  <c r="BI1205" i="3"/>
  <c r="BH1205" i="3"/>
  <c r="BG1205" i="3"/>
  <c r="BF1205" i="3"/>
  <c r="T1205" i="3"/>
  <c r="R1205" i="3"/>
  <c r="P1205" i="3"/>
  <c r="BK1205" i="3"/>
  <c r="J1205" i="3"/>
  <c r="BE1205" i="3"/>
  <c r="BI1202" i="3"/>
  <c r="BH1202" i="3"/>
  <c r="BG1202" i="3"/>
  <c r="BF1202" i="3"/>
  <c r="T1202" i="3"/>
  <c r="R1202" i="3"/>
  <c r="P1202" i="3"/>
  <c r="BK1202" i="3"/>
  <c r="J1202" i="3"/>
  <c r="BE1202" i="3"/>
  <c r="BI1200" i="3"/>
  <c r="BH1200" i="3"/>
  <c r="BG1200" i="3"/>
  <c r="BF1200" i="3"/>
  <c r="T1200" i="3"/>
  <c r="R1200" i="3"/>
  <c r="P1200" i="3"/>
  <c r="BK1200" i="3"/>
  <c r="J1200" i="3"/>
  <c r="BE1200" i="3"/>
  <c r="BI1193" i="3"/>
  <c r="BH1193" i="3"/>
  <c r="BG1193" i="3"/>
  <c r="BF1193" i="3"/>
  <c r="T1193" i="3"/>
  <c r="R1193" i="3"/>
  <c r="P1193" i="3"/>
  <c r="BK1193" i="3"/>
  <c r="J1193" i="3"/>
  <c r="BE1193" i="3"/>
  <c r="BI1190" i="3"/>
  <c r="BH1190" i="3"/>
  <c r="BG1190" i="3"/>
  <c r="BF1190" i="3"/>
  <c r="T1190" i="3"/>
  <c r="T1189" i="3"/>
  <c r="R1190" i="3"/>
  <c r="R1189" i="3"/>
  <c r="P1190" i="3"/>
  <c r="P1189" i="3"/>
  <c r="BK1190" i="3"/>
  <c r="BK1189" i="3"/>
  <c r="J1189" i="3" s="1"/>
  <c r="J76" i="3" s="1"/>
  <c r="J1190" i="3"/>
  <c r="BE1190" i="3" s="1"/>
  <c r="BI1173" i="3"/>
  <c r="BH1173" i="3"/>
  <c r="BG1173" i="3"/>
  <c r="BF1173" i="3"/>
  <c r="T1173" i="3"/>
  <c r="R1173" i="3"/>
  <c r="P1173" i="3"/>
  <c r="BK1173" i="3"/>
  <c r="J1173" i="3"/>
  <c r="BE1173" i="3" s="1"/>
  <c r="BI1169" i="3"/>
  <c r="BH1169" i="3"/>
  <c r="BG1169" i="3"/>
  <c r="BF1169" i="3"/>
  <c r="T1169" i="3"/>
  <c r="R1169" i="3"/>
  <c r="R1161" i="3" s="1"/>
  <c r="P1169" i="3"/>
  <c r="BK1169" i="3"/>
  <c r="J1169" i="3"/>
  <c r="BE1169" i="3"/>
  <c r="BI1162" i="3"/>
  <c r="BH1162" i="3"/>
  <c r="BG1162" i="3"/>
  <c r="BF1162" i="3"/>
  <c r="T1162" i="3"/>
  <c r="R1162" i="3"/>
  <c r="P1162" i="3"/>
  <c r="P1161" i="3" s="1"/>
  <c r="BK1162" i="3"/>
  <c r="BK1161" i="3"/>
  <c r="J1161" i="3" s="1"/>
  <c r="J75" i="3" s="1"/>
  <c r="J1162" i="3"/>
  <c r="BE1162" i="3" s="1"/>
  <c r="BI1159" i="3"/>
  <c r="BH1159" i="3"/>
  <c r="BG1159" i="3"/>
  <c r="BF1159" i="3"/>
  <c r="T1159" i="3"/>
  <c r="T1158" i="3"/>
  <c r="R1159" i="3"/>
  <c r="R1158" i="3"/>
  <c r="P1159" i="3"/>
  <c r="P1158" i="3"/>
  <c r="BK1159" i="3"/>
  <c r="BK1158" i="3"/>
  <c r="J1158" i="3"/>
  <c r="J74" i="3" s="1"/>
  <c r="J1159" i="3"/>
  <c r="BE1159" i="3" s="1"/>
  <c r="BI1156" i="3"/>
  <c r="BH1156" i="3"/>
  <c r="BG1156" i="3"/>
  <c r="BF1156" i="3"/>
  <c r="T1156" i="3"/>
  <c r="T1153" i="3" s="1"/>
  <c r="R1156" i="3"/>
  <c r="R1153" i="3" s="1"/>
  <c r="P1156" i="3"/>
  <c r="BK1156" i="3"/>
  <c r="J1156" i="3"/>
  <c r="BE1156" i="3"/>
  <c r="BI1154" i="3"/>
  <c r="BH1154" i="3"/>
  <c r="BG1154" i="3"/>
  <c r="BF1154" i="3"/>
  <c r="T1154" i="3"/>
  <c r="R1154" i="3"/>
  <c r="P1154" i="3"/>
  <c r="P1153" i="3"/>
  <c r="BK1154" i="3"/>
  <c r="BK1153" i="3"/>
  <c r="J1153" i="3" s="1"/>
  <c r="J73" i="3" s="1"/>
  <c r="J1154" i="3"/>
  <c r="BE1154" i="3" s="1"/>
  <c r="BI1151" i="3"/>
  <c r="BH1151" i="3"/>
  <c r="BG1151" i="3"/>
  <c r="BF1151" i="3"/>
  <c r="T1151" i="3"/>
  <c r="R1151" i="3"/>
  <c r="P1151" i="3"/>
  <c r="BK1151" i="3"/>
  <c r="J1151" i="3"/>
  <c r="BE1151" i="3"/>
  <c r="BI1148" i="3"/>
  <c r="BH1148" i="3"/>
  <c r="BG1148" i="3"/>
  <c r="BF1148" i="3"/>
  <c r="T1148" i="3"/>
  <c r="R1148" i="3"/>
  <c r="P1148" i="3"/>
  <c r="BK1148" i="3"/>
  <c r="J1148" i="3"/>
  <c r="BE1148" i="3"/>
  <c r="BI1146" i="3"/>
  <c r="BH1146" i="3"/>
  <c r="BG1146" i="3"/>
  <c r="BF1146" i="3"/>
  <c r="T1146" i="3"/>
  <c r="R1146" i="3"/>
  <c r="P1146" i="3"/>
  <c r="BK1146" i="3"/>
  <c r="J1146" i="3"/>
  <c r="BE1146" i="3"/>
  <c r="BI1142" i="3"/>
  <c r="BH1142" i="3"/>
  <c r="BG1142" i="3"/>
  <c r="BF1142" i="3"/>
  <c r="T1142" i="3"/>
  <c r="R1142" i="3"/>
  <c r="P1142" i="3"/>
  <c r="BK1142" i="3"/>
  <c r="J1142" i="3"/>
  <c r="BE1142" i="3"/>
  <c r="BI1138" i="3"/>
  <c r="BH1138" i="3"/>
  <c r="BG1138" i="3"/>
  <c r="BF1138" i="3"/>
  <c r="T1138" i="3"/>
  <c r="R1138" i="3"/>
  <c r="P1138" i="3"/>
  <c r="BK1138" i="3"/>
  <c r="J1138" i="3"/>
  <c r="BE1138" i="3"/>
  <c r="BI1136" i="3"/>
  <c r="BH1136" i="3"/>
  <c r="BG1136" i="3"/>
  <c r="BF1136" i="3"/>
  <c r="T1136" i="3"/>
  <c r="R1136" i="3"/>
  <c r="P1136" i="3"/>
  <c r="BK1136" i="3"/>
  <c r="J1136" i="3"/>
  <c r="BE1136" i="3"/>
  <c r="BI1132" i="3"/>
  <c r="BH1132" i="3"/>
  <c r="BG1132" i="3"/>
  <c r="BF1132" i="3"/>
  <c r="T1132" i="3"/>
  <c r="R1132" i="3"/>
  <c r="P1132" i="3"/>
  <c r="BK1132" i="3"/>
  <c r="J1132" i="3"/>
  <c r="BE1132" i="3"/>
  <c r="BI1129" i="3"/>
  <c r="BH1129" i="3"/>
  <c r="BG1129" i="3"/>
  <c r="BF1129" i="3"/>
  <c r="T1129" i="3"/>
  <c r="R1129" i="3"/>
  <c r="P1129" i="3"/>
  <c r="BK1129" i="3"/>
  <c r="J1129" i="3"/>
  <c r="BE1129" i="3"/>
  <c r="BI1122" i="3"/>
  <c r="BH1122" i="3"/>
  <c r="BG1122" i="3"/>
  <c r="BF1122" i="3"/>
  <c r="T1122" i="3"/>
  <c r="R1122" i="3"/>
  <c r="P1122" i="3"/>
  <c r="BK1122" i="3"/>
  <c r="J1122" i="3"/>
  <c r="BE1122" i="3"/>
  <c r="BI1118" i="3"/>
  <c r="BH1118" i="3"/>
  <c r="BG1118" i="3"/>
  <c r="BF1118" i="3"/>
  <c r="T1118" i="3"/>
  <c r="R1118" i="3"/>
  <c r="P1118" i="3"/>
  <c r="BK1118" i="3"/>
  <c r="J1118" i="3"/>
  <c r="BE1118" i="3"/>
  <c r="BI1115" i="3"/>
  <c r="BH1115" i="3"/>
  <c r="BG1115" i="3"/>
  <c r="BF1115" i="3"/>
  <c r="T1115" i="3"/>
  <c r="R1115" i="3"/>
  <c r="P1115" i="3"/>
  <c r="BK1115" i="3"/>
  <c r="J1115" i="3"/>
  <c r="BE1115" i="3"/>
  <c r="BI1101" i="3"/>
  <c r="BH1101" i="3"/>
  <c r="BG1101" i="3"/>
  <c r="BF1101" i="3"/>
  <c r="T1101" i="3"/>
  <c r="T1100" i="3"/>
  <c r="R1101" i="3"/>
  <c r="R1100" i="3"/>
  <c r="P1101" i="3"/>
  <c r="P1100" i="3"/>
  <c r="BK1101" i="3"/>
  <c r="BK1100" i="3"/>
  <c r="J1100" i="3" s="1"/>
  <c r="J1101" i="3"/>
  <c r="BE1101" i="3" s="1"/>
  <c r="J72" i="3"/>
  <c r="BI1098" i="3"/>
  <c r="BH1098" i="3"/>
  <c r="BG1098" i="3"/>
  <c r="BF1098" i="3"/>
  <c r="T1098" i="3"/>
  <c r="R1098" i="3"/>
  <c r="P1098" i="3"/>
  <c r="BK1098" i="3"/>
  <c r="J1098" i="3"/>
  <c r="BE1098" i="3" s="1"/>
  <c r="BI1095" i="3"/>
  <c r="BH1095" i="3"/>
  <c r="BG1095" i="3"/>
  <c r="BF1095" i="3"/>
  <c r="T1095" i="3"/>
  <c r="R1095" i="3"/>
  <c r="P1095" i="3"/>
  <c r="BK1095" i="3"/>
  <c r="J1095" i="3"/>
  <c r="BE1095" i="3"/>
  <c r="BI1093" i="3"/>
  <c r="BH1093" i="3"/>
  <c r="BG1093" i="3"/>
  <c r="BF1093" i="3"/>
  <c r="T1093" i="3"/>
  <c r="R1093" i="3"/>
  <c r="P1093" i="3"/>
  <c r="BK1093" i="3"/>
  <c r="J1093" i="3"/>
  <c r="BE1093" i="3" s="1"/>
  <c r="BI1090" i="3"/>
  <c r="BH1090" i="3"/>
  <c r="BG1090" i="3"/>
  <c r="BF1090" i="3"/>
  <c r="T1090" i="3"/>
  <c r="R1090" i="3"/>
  <c r="R1079" i="3" s="1"/>
  <c r="P1090" i="3"/>
  <c r="BK1090" i="3"/>
  <c r="J1090" i="3"/>
  <c r="BE1090" i="3"/>
  <c r="BI1080" i="3"/>
  <c r="BH1080" i="3"/>
  <c r="BG1080" i="3"/>
  <c r="BF1080" i="3"/>
  <c r="T1080" i="3"/>
  <c r="R1080" i="3"/>
  <c r="P1080" i="3"/>
  <c r="BK1080" i="3"/>
  <c r="BK1079" i="3"/>
  <c r="J1079" i="3" s="1"/>
  <c r="J71" i="3" s="1"/>
  <c r="J1080" i="3"/>
  <c r="BE1080" i="3" s="1"/>
  <c r="BI1077" i="3"/>
  <c r="BH1077" i="3"/>
  <c r="BG1077" i="3"/>
  <c r="BF1077" i="3"/>
  <c r="T1077" i="3"/>
  <c r="R1077" i="3"/>
  <c r="P1077" i="3"/>
  <c r="BK1077" i="3"/>
  <c r="J1077" i="3"/>
  <c r="BE1077" i="3"/>
  <c r="BI1075" i="3"/>
  <c r="BH1075" i="3"/>
  <c r="BG1075" i="3"/>
  <c r="BF1075" i="3"/>
  <c r="T1075" i="3"/>
  <c r="R1075" i="3"/>
  <c r="P1075" i="3"/>
  <c r="BK1075" i="3"/>
  <c r="J1075" i="3"/>
  <c r="BE1075" i="3"/>
  <c r="BI1068" i="3"/>
  <c r="BH1068" i="3"/>
  <c r="BG1068" i="3"/>
  <c r="BF1068" i="3"/>
  <c r="T1068" i="3"/>
  <c r="R1068" i="3"/>
  <c r="P1068" i="3"/>
  <c r="BK1068" i="3"/>
  <c r="J1068" i="3"/>
  <c r="BE1068" i="3"/>
  <c r="BI1065" i="3"/>
  <c r="BH1065" i="3"/>
  <c r="BG1065" i="3"/>
  <c r="BF1065" i="3"/>
  <c r="T1065" i="3"/>
  <c r="R1065" i="3"/>
  <c r="P1065" i="3"/>
  <c r="BK1065" i="3"/>
  <c r="J1065" i="3"/>
  <c r="BE1065" i="3"/>
  <c r="BI1051" i="3"/>
  <c r="BH1051" i="3"/>
  <c r="BG1051" i="3"/>
  <c r="BF1051" i="3"/>
  <c r="T1051" i="3"/>
  <c r="R1051" i="3"/>
  <c r="P1051" i="3"/>
  <c r="BK1051" i="3"/>
  <c r="J1051" i="3"/>
  <c r="BE1051" i="3"/>
  <c r="BI1048" i="3"/>
  <c r="BH1048" i="3"/>
  <c r="BG1048" i="3"/>
  <c r="BF1048" i="3"/>
  <c r="T1048" i="3"/>
  <c r="R1048" i="3"/>
  <c r="P1048" i="3"/>
  <c r="BK1048" i="3"/>
  <c r="J1048" i="3"/>
  <c r="BE1048" i="3"/>
  <c r="BI1034" i="3"/>
  <c r="BH1034" i="3"/>
  <c r="BG1034" i="3"/>
  <c r="BF1034" i="3"/>
  <c r="T1034" i="3"/>
  <c r="R1034" i="3"/>
  <c r="P1034" i="3"/>
  <c r="BK1034" i="3"/>
  <c r="J1034" i="3"/>
  <c r="BE1034" i="3"/>
  <c r="BI1007" i="3"/>
  <c r="BH1007" i="3"/>
  <c r="BG1007" i="3"/>
  <c r="BF1007" i="3"/>
  <c r="T1007" i="3"/>
  <c r="R1007" i="3"/>
  <c r="P1007" i="3"/>
  <c r="BK1007" i="3"/>
  <c r="J1007" i="3"/>
  <c r="BE1007" i="3"/>
  <c r="BI1004" i="3"/>
  <c r="BH1004" i="3"/>
  <c r="BG1004" i="3"/>
  <c r="BF1004" i="3"/>
  <c r="T1004" i="3"/>
  <c r="R1004" i="3"/>
  <c r="P1004" i="3"/>
  <c r="BK1004" i="3"/>
  <c r="J1004" i="3"/>
  <c r="BE1004" i="3"/>
  <c r="BI999" i="3"/>
  <c r="BH999" i="3"/>
  <c r="BG999" i="3"/>
  <c r="BF999" i="3"/>
  <c r="T999" i="3"/>
  <c r="R999" i="3"/>
  <c r="P999" i="3"/>
  <c r="BK999" i="3"/>
  <c r="J999" i="3"/>
  <c r="BE999" i="3"/>
  <c r="BI995" i="3"/>
  <c r="BH995" i="3"/>
  <c r="BG995" i="3"/>
  <c r="BF995" i="3"/>
  <c r="T995" i="3"/>
  <c r="R995" i="3"/>
  <c r="P995" i="3"/>
  <c r="BK995" i="3"/>
  <c r="J995" i="3"/>
  <c r="BE995" i="3"/>
  <c r="BI993" i="3"/>
  <c r="BH993" i="3"/>
  <c r="BG993" i="3"/>
  <c r="BF993" i="3"/>
  <c r="T993" i="3"/>
  <c r="R993" i="3"/>
  <c r="P993" i="3"/>
  <c r="BK993" i="3"/>
  <c r="J993" i="3"/>
  <c r="BE993" i="3"/>
  <c r="BI991" i="3"/>
  <c r="BH991" i="3"/>
  <c r="BG991" i="3"/>
  <c r="BF991" i="3"/>
  <c r="T991" i="3"/>
  <c r="R991" i="3"/>
  <c r="P991" i="3"/>
  <c r="BK991" i="3"/>
  <c r="J991" i="3"/>
  <c r="BE991" i="3"/>
  <c r="BI987" i="3"/>
  <c r="BH987" i="3"/>
  <c r="BG987" i="3"/>
  <c r="BF987" i="3"/>
  <c r="T987" i="3"/>
  <c r="R987" i="3"/>
  <c r="P987" i="3"/>
  <c r="P978" i="3" s="1"/>
  <c r="BK987" i="3"/>
  <c r="J987" i="3"/>
  <c r="BE987" i="3"/>
  <c r="BI982" i="3"/>
  <c r="BH982" i="3"/>
  <c r="BG982" i="3"/>
  <c r="BF982" i="3"/>
  <c r="T982" i="3"/>
  <c r="T978" i="3" s="1"/>
  <c r="R982" i="3"/>
  <c r="P982" i="3"/>
  <c r="BK982" i="3"/>
  <c r="J982" i="3"/>
  <c r="BE982" i="3"/>
  <c r="BI979" i="3"/>
  <c r="BH979" i="3"/>
  <c r="BG979" i="3"/>
  <c r="BF979" i="3"/>
  <c r="T979" i="3"/>
  <c r="R979" i="3"/>
  <c r="P979" i="3"/>
  <c r="BK979" i="3"/>
  <c r="J979" i="3"/>
  <c r="BE979" i="3" s="1"/>
  <c r="BI975" i="3"/>
  <c r="BH975" i="3"/>
  <c r="BG975" i="3"/>
  <c r="BF975" i="3"/>
  <c r="T975" i="3"/>
  <c r="T974" i="3"/>
  <c r="R975" i="3"/>
  <c r="R974" i="3"/>
  <c r="P975" i="3"/>
  <c r="P974" i="3"/>
  <c r="BK975" i="3"/>
  <c r="BK974" i="3"/>
  <c r="J974" i="3"/>
  <c r="J68" i="3" s="1"/>
  <c r="J975" i="3"/>
  <c r="BE975" i="3" s="1"/>
  <c r="BI972" i="3"/>
  <c r="BH972" i="3"/>
  <c r="BG972" i="3"/>
  <c r="BF972" i="3"/>
  <c r="T972" i="3"/>
  <c r="R972" i="3"/>
  <c r="P972" i="3"/>
  <c r="BK972" i="3"/>
  <c r="J972" i="3"/>
  <c r="BE972" i="3"/>
  <c r="BI970" i="3"/>
  <c r="BH970" i="3"/>
  <c r="BG970" i="3"/>
  <c r="BF970" i="3"/>
  <c r="T970" i="3"/>
  <c r="R970" i="3"/>
  <c r="P970" i="3"/>
  <c r="BK970" i="3"/>
  <c r="J970" i="3"/>
  <c r="BE970" i="3"/>
  <c r="BI968" i="3"/>
  <c r="BH968" i="3"/>
  <c r="BG968" i="3"/>
  <c r="BF968" i="3"/>
  <c r="T968" i="3"/>
  <c r="R968" i="3"/>
  <c r="P968" i="3"/>
  <c r="BK968" i="3"/>
  <c r="J968" i="3"/>
  <c r="BE968" i="3"/>
  <c r="BI966" i="3"/>
  <c r="BH966" i="3"/>
  <c r="BG966" i="3"/>
  <c r="BF966" i="3"/>
  <c r="T966" i="3"/>
  <c r="R966" i="3"/>
  <c r="P966" i="3"/>
  <c r="BK966" i="3"/>
  <c r="J966" i="3"/>
  <c r="BE966" i="3"/>
  <c r="BI963" i="3"/>
  <c r="BH963" i="3"/>
  <c r="BG963" i="3"/>
  <c r="BF963" i="3"/>
  <c r="T963" i="3"/>
  <c r="R963" i="3"/>
  <c r="P963" i="3"/>
  <c r="BK963" i="3"/>
  <c r="J963" i="3"/>
  <c r="BE963" i="3"/>
  <c r="BI961" i="3"/>
  <c r="BH961" i="3"/>
  <c r="BG961" i="3"/>
  <c r="BF961" i="3"/>
  <c r="T961" i="3"/>
  <c r="R961" i="3"/>
  <c r="P961" i="3"/>
  <c r="P956" i="3" s="1"/>
  <c r="BK961" i="3"/>
  <c r="BK956" i="3" s="1"/>
  <c r="J956" i="3" s="1"/>
  <c r="J67" i="3" s="1"/>
  <c r="J961" i="3"/>
  <c r="BE961" i="3"/>
  <c r="BI959" i="3"/>
  <c r="BH959" i="3"/>
  <c r="BG959" i="3"/>
  <c r="BF959" i="3"/>
  <c r="T959" i="3"/>
  <c r="T956" i="3" s="1"/>
  <c r="R959" i="3"/>
  <c r="R956" i="3" s="1"/>
  <c r="P959" i="3"/>
  <c r="BK959" i="3"/>
  <c r="J959" i="3"/>
  <c r="BE959" i="3"/>
  <c r="BI957" i="3"/>
  <c r="BH957" i="3"/>
  <c r="BG957" i="3"/>
  <c r="BF957" i="3"/>
  <c r="T957" i="3"/>
  <c r="R957" i="3"/>
  <c r="P957" i="3"/>
  <c r="BK957" i="3"/>
  <c r="J957" i="3"/>
  <c r="BE957" i="3" s="1"/>
  <c r="BI954" i="3"/>
  <c r="BH954" i="3"/>
  <c r="BG954" i="3"/>
  <c r="BF954" i="3"/>
  <c r="T954" i="3"/>
  <c r="R954" i="3"/>
  <c r="P954" i="3"/>
  <c r="BK954" i="3"/>
  <c r="J954" i="3"/>
  <c r="BE954" i="3"/>
  <c r="BI951" i="3"/>
  <c r="BH951" i="3"/>
  <c r="BG951" i="3"/>
  <c r="BF951" i="3"/>
  <c r="T951" i="3"/>
  <c r="R951" i="3"/>
  <c r="P951" i="3"/>
  <c r="BK951" i="3"/>
  <c r="J951" i="3"/>
  <c r="BE951" i="3"/>
  <c r="BI949" i="3"/>
  <c r="BH949" i="3"/>
  <c r="BG949" i="3"/>
  <c r="BF949" i="3"/>
  <c r="T949" i="3"/>
  <c r="R949" i="3"/>
  <c r="P949" i="3"/>
  <c r="BK949" i="3"/>
  <c r="J949" i="3"/>
  <c r="BE949" i="3"/>
  <c r="BI946" i="3"/>
  <c r="BH946" i="3"/>
  <c r="BG946" i="3"/>
  <c r="BF946" i="3"/>
  <c r="T946" i="3"/>
  <c r="R946" i="3"/>
  <c r="P946" i="3"/>
  <c r="BK946" i="3"/>
  <c r="J946" i="3"/>
  <c r="BE946" i="3"/>
  <c r="BI944" i="3"/>
  <c r="BH944" i="3"/>
  <c r="BG944" i="3"/>
  <c r="BF944" i="3"/>
  <c r="T944" i="3"/>
  <c r="R944" i="3"/>
  <c r="P944" i="3"/>
  <c r="BK944" i="3"/>
  <c r="J944" i="3"/>
  <c r="BE944" i="3"/>
  <c r="BI942" i="3"/>
  <c r="BH942" i="3"/>
  <c r="BG942" i="3"/>
  <c r="BF942" i="3"/>
  <c r="T942" i="3"/>
  <c r="R942" i="3"/>
  <c r="P942" i="3"/>
  <c r="BK942" i="3"/>
  <c r="J942" i="3"/>
  <c r="BE942" i="3"/>
  <c r="BI939" i="3"/>
  <c r="BH939" i="3"/>
  <c r="BG939" i="3"/>
  <c r="BF939" i="3"/>
  <c r="T939" i="3"/>
  <c r="R939" i="3"/>
  <c r="P939" i="3"/>
  <c r="BK939" i="3"/>
  <c r="J939" i="3"/>
  <c r="BE939" i="3"/>
  <c r="BI936" i="3"/>
  <c r="BH936" i="3"/>
  <c r="BG936" i="3"/>
  <c r="BF936" i="3"/>
  <c r="T936" i="3"/>
  <c r="R936" i="3"/>
  <c r="P936" i="3"/>
  <c r="BK936" i="3"/>
  <c r="J936" i="3"/>
  <c r="BE936" i="3"/>
  <c r="BI905" i="3"/>
  <c r="BH905" i="3"/>
  <c r="BG905" i="3"/>
  <c r="BF905" i="3"/>
  <c r="T905" i="3"/>
  <c r="R905" i="3"/>
  <c r="P905" i="3"/>
  <c r="BK905" i="3"/>
  <c r="J905" i="3"/>
  <c r="BE905" i="3"/>
  <c r="BI877" i="3"/>
  <c r="BH877" i="3"/>
  <c r="BG877" i="3"/>
  <c r="BF877" i="3"/>
  <c r="T877" i="3"/>
  <c r="R877" i="3"/>
  <c r="P877" i="3"/>
  <c r="BK877" i="3"/>
  <c r="J877" i="3"/>
  <c r="BE877" i="3"/>
  <c r="BI848" i="3"/>
  <c r="BH848" i="3"/>
  <c r="BG848" i="3"/>
  <c r="BF848" i="3"/>
  <c r="T848" i="3"/>
  <c r="R848" i="3"/>
  <c r="P848" i="3"/>
  <c r="BK848" i="3"/>
  <c r="J848" i="3"/>
  <c r="BE848" i="3"/>
  <c r="BI839" i="3"/>
  <c r="BH839" i="3"/>
  <c r="BG839" i="3"/>
  <c r="BF839" i="3"/>
  <c r="T839" i="3"/>
  <c r="R839" i="3"/>
  <c r="P839" i="3"/>
  <c r="BK839" i="3"/>
  <c r="J839" i="3"/>
  <c r="BE839" i="3"/>
  <c r="BI829" i="3"/>
  <c r="BH829" i="3"/>
  <c r="BG829" i="3"/>
  <c r="BF829" i="3"/>
  <c r="T829" i="3"/>
  <c r="R829" i="3"/>
  <c r="P829" i="3"/>
  <c r="BK829" i="3"/>
  <c r="J829" i="3"/>
  <c r="BE829" i="3"/>
  <c r="BI819" i="3"/>
  <c r="BH819" i="3"/>
  <c r="BG819" i="3"/>
  <c r="BF819" i="3"/>
  <c r="T819" i="3"/>
  <c r="R819" i="3"/>
  <c r="P819" i="3"/>
  <c r="BK819" i="3"/>
  <c r="J819" i="3"/>
  <c r="BE819" i="3"/>
  <c r="BI815" i="3"/>
  <c r="BH815" i="3"/>
  <c r="BG815" i="3"/>
  <c r="BF815" i="3"/>
  <c r="T815" i="3"/>
  <c r="R815" i="3"/>
  <c r="P815" i="3"/>
  <c r="BK815" i="3"/>
  <c r="J815" i="3"/>
  <c r="BE815" i="3"/>
  <c r="BI810" i="3"/>
  <c r="BH810" i="3"/>
  <c r="BG810" i="3"/>
  <c r="BF810" i="3"/>
  <c r="T810" i="3"/>
  <c r="R810" i="3"/>
  <c r="P810" i="3"/>
  <c r="BK810" i="3"/>
  <c r="J810" i="3"/>
  <c r="BE810" i="3"/>
  <c r="BI807" i="3"/>
  <c r="BH807" i="3"/>
  <c r="BG807" i="3"/>
  <c r="BF807" i="3"/>
  <c r="T807" i="3"/>
  <c r="R807" i="3"/>
  <c r="P807" i="3"/>
  <c r="BK807" i="3"/>
  <c r="J807" i="3"/>
  <c r="BE807" i="3"/>
  <c r="BI803" i="3"/>
  <c r="BH803" i="3"/>
  <c r="BG803" i="3"/>
  <c r="BF803" i="3"/>
  <c r="T803" i="3"/>
  <c r="R803" i="3"/>
  <c r="P803" i="3"/>
  <c r="BK803" i="3"/>
  <c r="J803" i="3"/>
  <c r="BE803" i="3"/>
  <c r="BI800" i="3"/>
  <c r="BH800" i="3"/>
  <c r="BG800" i="3"/>
  <c r="BF800" i="3"/>
  <c r="T800" i="3"/>
  <c r="R800" i="3"/>
  <c r="P800" i="3"/>
  <c r="BK800" i="3"/>
  <c r="J800" i="3"/>
  <c r="BE800" i="3"/>
  <c r="BI797" i="3"/>
  <c r="BH797" i="3"/>
  <c r="BG797" i="3"/>
  <c r="BF797" i="3"/>
  <c r="T797" i="3"/>
  <c r="R797" i="3"/>
  <c r="P797" i="3"/>
  <c r="BK797" i="3"/>
  <c r="J797" i="3"/>
  <c r="BE797" i="3"/>
  <c r="BI794" i="3"/>
  <c r="BH794" i="3"/>
  <c r="BG794" i="3"/>
  <c r="BF794" i="3"/>
  <c r="T794" i="3"/>
  <c r="R794" i="3"/>
  <c r="P794" i="3"/>
  <c r="BK794" i="3"/>
  <c r="J794" i="3"/>
  <c r="BE794" i="3"/>
  <c r="BI783" i="3"/>
  <c r="BH783" i="3"/>
  <c r="BG783" i="3"/>
  <c r="BF783" i="3"/>
  <c r="T783" i="3"/>
  <c r="R783" i="3"/>
  <c r="P783" i="3"/>
  <c r="BK783" i="3"/>
  <c r="J783" i="3"/>
  <c r="BE783" i="3"/>
  <c r="BI780" i="3"/>
  <c r="BH780" i="3"/>
  <c r="BG780" i="3"/>
  <c r="BF780" i="3"/>
  <c r="T780" i="3"/>
  <c r="R780" i="3"/>
  <c r="P780" i="3"/>
  <c r="BK780" i="3"/>
  <c r="J780" i="3"/>
  <c r="BE780" i="3"/>
  <c r="BI769" i="3"/>
  <c r="BH769" i="3"/>
  <c r="BG769" i="3"/>
  <c r="BF769" i="3"/>
  <c r="T769" i="3"/>
  <c r="R769" i="3"/>
  <c r="P769" i="3"/>
  <c r="BK769" i="3"/>
  <c r="J769" i="3"/>
  <c r="BE769" i="3"/>
  <c r="BI707" i="3"/>
  <c r="BH707" i="3"/>
  <c r="BG707" i="3"/>
  <c r="BF707" i="3"/>
  <c r="T707" i="3"/>
  <c r="R707" i="3"/>
  <c r="P707" i="3"/>
  <c r="BK707" i="3"/>
  <c r="J707" i="3"/>
  <c r="BE707" i="3"/>
  <c r="BI704" i="3"/>
  <c r="BH704" i="3"/>
  <c r="BG704" i="3"/>
  <c r="BF704" i="3"/>
  <c r="T704" i="3"/>
  <c r="R704" i="3"/>
  <c r="P704" i="3"/>
  <c r="BK704" i="3"/>
  <c r="J704" i="3"/>
  <c r="BE704" i="3"/>
  <c r="BI630" i="3"/>
  <c r="BH630" i="3"/>
  <c r="BG630" i="3"/>
  <c r="BF630" i="3"/>
  <c r="T630" i="3"/>
  <c r="R630" i="3"/>
  <c r="P630" i="3"/>
  <c r="BK630" i="3"/>
  <c r="J630" i="3"/>
  <c r="BE630" i="3"/>
  <c r="BI623" i="3"/>
  <c r="BH623" i="3"/>
  <c r="BG623" i="3"/>
  <c r="BF623" i="3"/>
  <c r="T623" i="3"/>
  <c r="R623" i="3"/>
  <c r="P623" i="3"/>
  <c r="BK623" i="3"/>
  <c r="J623" i="3"/>
  <c r="BE623" i="3"/>
  <c r="BI613" i="3"/>
  <c r="BH613" i="3"/>
  <c r="BG613" i="3"/>
  <c r="BF613" i="3"/>
  <c r="T613" i="3"/>
  <c r="R613" i="3"/>
  <c r="P613" i="3"/>
  <c r="BK613" i="3"/>
  <c r="J613" i="3"/>
  <c r="BE613" i="3"/>
  <c r="BI599" i="3"/>
  <c r="BH599" i="3"/>
  <c r="BG599" i="3"/>
  <c r="BF599" i="3"/>
  <c r="T599" i="3"/>
  <c r="R599" i="3"/>
  <c r="P599" i="3"/>
  <c r="BK599" i="3"/>
  <c r="J599" i="3"/>
  <c r="BE599" i="3"/>
  <c r="BI585" i="3"/>
  <c r="BH585" i="3"/>
  <c r="BG585" i="3"/>
  <c r="BF585" i="3"/>
  <c r="T585" i="3"/>
  <c r="R585" i="3"/>
  <c r="R580" i="3" s="1"/>
  <c r="P585" i="3"/>
  <c r="BK585" i="3"/>
  <c r="J585" i="3"/>
  <c r="BE585" i="3"/>
  <c r="BI583" i="3"/>
  <c r="BH583" i="3"/>
  <c r="BG583" i="3"/>
  <c r="BF583" i="3"/>
  <c r="T583" i="3"/>
  <c r="R583" i="3"/>
  <c r="P583" i="3"/>
  <c r="BK583" i="3"/>
  <c r="BK580" i="3" s="1"/>
  <c r="J580" i="3" s="1"/>
  <c r="J66" i="3" s="1"/>
  <c r="J583" i="3"/>
  <c r="BE583" i="3"/>
  <c r="BI581" i="3"/>
  <c r="BH581" i="3"/>
  <c r="BG581" i="3"/>
  <c r="BF581" i="3"/>
  <c r="T581" i="3"/>
  <c r="T580" i="3"/>
  <c r="R581" i="3"/>
  <c r="P581" i="3"/>
  <c r="P580" i="3"/>
  <c r="BK581" i="3"/>
  <c r="J581" i="3"/>
  <c r="BE581" i="3" s="1"/>
  <c r="BI578" i="3"/>
  <c r="BH578" i="3"/>
  <c r="BG578" i="3"/>
  <c r="BF578" i="3"/>
  <c r="T578" i="3"/>
  <c r="R578" i="3"/>
  <c r="P578" i="3"/>
  <c r="BK578" i="3"/>
  <c r="J578" i="3"/>
  <c r="BE578" i="3"/>
  <c r="BI576" i="3"/>
  <c r="BH576" i="3"/>
  <c r="BG576" i="3"/>
  <c r="BF576" i="3"/>
  <c r="T576" i="3"/>
  <c r="R576" i="3"/>
  <c r="P576" i="3"/>
  <c r="BK576" i="3"/>
  <c r="J576" i="3"/>
  <c r="BE576" i="3" s="1"/>
  <c r="BI574" i="3"/>
  <c r="BH574" i="3"/>
  <c r="BG574" i="3"/>
  <c r="BF574" i="3"/>
  <c r="T574" i="3"/>
  <c r="R574" i="3"/>
  <c r="P574" i="3"/>
  <c r="BK574" i="3"/>
  <c r="J574" i="3"/>
  <c r="BE574" i="3"/>
  <c r="BI572" i="3"/>
  <c r="BH572" i="3"/>
  <c r="BG572" i="3"/>
  <c r="BF572" i="3"/>
  <c r="T572" i="3"/>
  <c r="R572" i="3"/>
  <c r="P572" i="3"/>
  <c r="BK572" i="3"/>
  <c r="J572" i="3"/>
  <c r="BE572" i="3" s="1"/>
  <c r="BI570" i="3"/>
  <c r="BH570" i="3"/>
  <c r="BG570" i="3"/>
  <c r="BF570" i="3"/>
  <c r="T570" i="3"/>
  <c r="R570" i="3"/>
  <c r="P570" i="3"/>
  <c r="BK570" i="3"/>
  <c r="J570" i="3"/>
  <c r="BE570" i="3"/>
  <c r="BI568" i="3"/>
  <c r="BH568" i="3"/>
  <c r="BG568" i="3"/>
  <c r="BF568" i="3"/>
  <c r="T568" i="3"/>
  <c r="R568" i="3"/>
  <c r="P568" i="3"/>
  <c r="BK568" i="3"/>
  <c r="J568" i="3"/>
  <c r="BE568" i="3" s="1"/>
  <c r="BI566" i="3"/>
  <c r="BH566" i="3"/>
  <c r="BG566" i="3"/>
  <c r="BF566" i="3"/>
  <c r="T566" i="3"/>
  <c r="R566" i="3"/>
  <c r="P566" i="3"/>
  <c r="BK566" i="3"/>
  <c r="J566" i="3"/>
  <c r="BE566" i="3"/>
  <c r="BI564" i="3"/>
  <c r="BH564" i="3"/>
  <c r="BG564" i="3"/>
  <c r="BF564" i="3"/>
  <c r="T564" i="3"/>
  <c r="R564" i="3"/>
  <c r="P564" i="3"/>
  <c r="BK564" i="3"/>
  <c r="J564" i="3"/>
  <c r="BE564" i="3" s="1"/>
  <c r="BI562" i="3"/>
  <c r="BH562" i="3"/>
  <c r="BG562" i="3"/>
  <c r="BF562" i="3"/>
  <c r="T562" i="3"/>
  <c r="R562" i="3"/>
  <c r="P562" i="3"/>
  <c r="BK562" i="3"/>
  <c r="J562" i="3"/>
  <c r="BE562" i="3"/>
  <c r="BI555" i="3"/>
  <c r="BH555" i="3"/>
  <c r="BG555" i="3"/>
  <c r="BF555" i="3"/>
  <c r="T555" i="3"/>
  <c r="R555" i="3"/>
  <c r="P555" i="3"/>
  <c r="BK555" i="3"/>
  <c r="J555" i="3"/>
  <c r="BE555" i="3" s="1"/>
  <c r="BI553" i="3"/>
  <c r="BH553" i="3"/>
  <c r="BG553" i="3"/>
  <c r="BF553" i="3"/>
  <c r="T553" i="3"/>
  <c r="R553" i="3"/>
  <c r="P553" i="3"/>
  <c r="BK553" i="3"/>
  <c r="J553" i="3"/>
  <c r="BE553" i="3"/>
  <c r="BI550" i="3"/>
  <c r="BH550" i="3"/>
  <c r="BG550" i="3"/>
  <c r="BF550" i="3"/>
  <c r="T550" i="3"/>
  <c r="R550" i="3"/>
  <c r="P550" i="3"/>
  <c r="BK550" i="3"/>
  <c r="J550" i="3"/>
  <c r="BE550" i="3" s="1"/>
  <c r="BI547" i="3"/>
  <c r="BH547" i="3"/>
  <c r="BG547" i="3"/>
  <c r="BF547" i="3"/>
  <c r="T547" i="3"/>
  <c r="R547" i="3"/>
  <c r="P547" i="3"/>
  <c r="BK547" i="3"/>
  <c r="J547" i="3"/>
  <c r="BE547" i="3"/>
  <c r="BI540" i="3"/>
  <c r="BH540" i="3"/>
  <c r="BG540" i="3"/>
  <c r="BF540" i="3"/>
  <c r="T540" i="3"/>
  <c r="R540" i="3"/>
  <c r="P540" i="3"/>
  <c r="BK540" i="3"/>
  <c r="J540" i="3"/>
  <c r="BE540" i="3" s="1"/>
  <c r="BI537" i="3"/>
  <c r="BH537" i="3"/>
  <c r="BG537" i="3"/>
  <c r="BF537" i="3"/>
  <c r="T537" i="3"/>
  <c r="R537" i="3"/>
  <c r="P537" i="3"/>
  <c r="BK537" i="3"/>
  <c r="J537" i="3"/>
  <c r="BE537" i="3"/>
  <c r="BI534" i="3"/>
  <c r="BH534" i="3"/>
  <c r="BG534" i="3"/>
  <c r="BF534" i="3"/>
  <c r="T534" i="3"/>
  <c r="R534" i="3"/>
  <c r="P534" i="3"/>
  <c r="BK534" i="3"/>
  <c r="J534" i="3"/>
  <c r="BE534" i="3" s="1"/>
  <c r="BI531" i="3"/>
  <c r="BH531" i="3"/>
  <c r="BG531" i="3"/>
  <c r="BF531" i="3"/>
  <c r="T531" i="3"/>
  <c r="R531" i="3"/>
  <c r="P531" i="3"/>
  <c r="BK531" i="3"/>
  <c r="J531" i="3"/>
  <c r="BE531" i="3"/>
  <c r="BI526" i="3"/>
  <c r="BH526" i="3"/>
  <c r="BG526" i="3"/>
  <c r="BF526" i="3"/>
  <c r="T526" i="3"/>
  <c r="R526" i="3"/>
  <c r="P526" i="3"/>
  <c r="BK526" i="3"/>
  <c r="J526" i="3"/>
  <c r="BE526" i="3" s="1"/>
  <c r="BI523" i="3"/>
  <c r="BH523" i="3"/>
  <c r="BG523" i="3"/>
  <c r="BF523" i="3"/>
  <c r="T523" i="3"/>
  <c r="R523" i="3"/>
  <c r="P523" i="3"/>
  <c r="BK523" i="3"/>
  <c r="J523" i="3"/>
  <c r="BE523" i="3"/>
  <c r="BI518" i="3"/>
  <c r="BH518" i="3"/>
  <c r="BG518" i="3"/>
  <c r="BF518" i="3"/>
  <c r="T518" i="3"/>
  <c r="R518" i="3"/>
  <c r="P518" i="3"/>
  <c r="BK518" i="3"/>
  <c r="J518" i="3"/>
  <c r="BE518" i="3" s="1"/>
  <c r="BI515" i="3"/>
  <c r="BH515" i="3"/>
  <c r="BG515" i="3"/>
  <c r="BF515" i="3"/>
  <c r="T515" i="3"/>
  <c r="R515" i="3"/>
  <c r="P515" i="3"/>
  <c r="BK515" i="3"/>
  <c r="J515" i="3"/>
  <c r="BE515" i="3"/>
  <c r="BI506" i="3"/>
  <c r="BH506" i="3"/>
  <c r="BG506" i="3"/>
  <c r="BF506" i="3"/>
  <c r="T506" i="3"/>
  <c r="R506" i="3"/>
  <c r="P506" i="3"/>
  <c r="BK506" i="3"/>
  <c r="J506" i="3"/>
  <c r="BE506" i="3" s="1"/>
  <c r="BI500" i="3"/>
  <c r="BH500" i="3"/>
  <c r="BG500" i="3"/>
  <c r="BF500" i="3"/>
  <c r="T500" i="3"/>
  <c r="R500" i="3"/>
  <c r="P500" i="3"/>
  <c r="BK500" i="3"/>
  <c r="J500" i="3"/>
  <c r="BE500" i="3"/>
  <c r="BI498" i="3"/>
  <c r="BH498" i="3"/>
  <c r="BG498" i="3"/>
  <c r="BF498" i="3"/>
  <c r="T498" i="3"/>
  <c r="R498" i="3"/>
  <c r="P498" i="3"/>
  <c r="BK498" i="3"/>
  <c r="J498" i="3"/>
  <c r="BE498" i="3" s="1"/>
  <c r="BI496" i="3"/>
  <c r="BH496" i="3"/>
  <c r="BG496" i="3"/>
  <c r="BF496" i="3"/>
  <c r="T496" i="3"/>
  <c r="R496" i="3"/>
  <c r="P496" i="3"/>
  <c r="BK496" i="3"/>
  <c r="J496" i="3"/>
  <c r="BE496" i="3"/>
  <c r="BI490" i="3"/>
  <c r="BH490" i="3"/>
  <c r="BG490" i="3"/>
  <c r="BF490" i="3"/>
  <c r="T490" i="3"/>
  <c r="R490" i="3"/>
  <c r="P490" i="3"/>
  <c r="BK490" i="3"/>
  <c r="J490" i="3"/>
  <c r="BE490" i="3" s="1"/>
  <c r="BI484" i="3"/>
  <c r="BH484" i="3"/>
  <c r="BG484" i="3"/>
  <c r="BF484" i="3"/>
  <c r="T484" i="3"/>
  <c r="R484" i="3"/>
  <c r="P484" i="3"/>
  <c r="BK484" i="3"/>
  <c r="J484" i="3"/>
  <c r="BE484" i="3"/>
  <c r="BI476" i="3"/>
  <c r="BH476" i="3"/>
  <c r="BG476" i="3"/>
  <c r="BF476" i="3"/>
  <c r="T476" i="3"/>
  <c r="R476" i="3"/>
  <c r="P476" i="3"/>
  <c r="BK476" i="3"/>
  <c r="J476" i="3"/>
  <c r="BE476" i="3" s="1"/>
  <c r="BI472" i="3"/>
  <c r="BH472" i="3"/>
  <c r="BG472" i="3"/>
  <c r="BF472" i="3"/>
  <c r="T472" i="3"/>
  <c r="R472" i="3"/>
  <c r="P472" i="3"/>
  <c r="BK472" i="3"/>
  <c r="J472" i="3"/>
  <c r="BE472" i="3"/>
  <c r="BI454" i="3"/>
  <c r="BH454" i="3"/>
  <c r="BG454" i="3"/>
  <c r="BF454" i="3"/>
  <c r="T454" i="3"/>
  <c r="R454" i="3"/>
  <c r="P454" i="3"/>
  <c r="BK454" i="3"/>
  <c r="J454" i="3"/>
  <c r="BE454" i="3" s="1"/>
  <c r="BI451" i="3"/>
  <c r="BH451" i="3"/>
  <c r="BG451" i="3"/>
  <c r="BF451" i="3"/>
  <c r="T451" i="3"/>
  <c r="R451" i="3"/>
  <c r="P451" i="3"/>
  <c r="BK451" i="3"/>
  <c r="J451" i="3"/>
  <c r="BE451" i="3"/>
  <c r="BI442" i="3"/>
  <c r="BH442" i="3"/>
  <c r="BG442" i="3"/>
  <c r="BF442" i="3"/>
  <c r="T442" i="3"/>
  <c r="R442" i="3"/>
  <c r="P442" i="3"/>
  <c r="BK442" i="3"/>
  <c r="J442" i="3"/>
  <c r="BE442" i="3" s="1"/>
  <c r="BI439" i="3"/>
  <c r="BH439" i="3"/>
  <c r="BG439" i="3"/>
  <c r="BF439" i="3"/>
  <c r="T439" i="3"/>
  <c r="R439" i="3"/>
  <c r="P439" i="3"/>
  <c r="BK439" i="3"/>
  <c r="J439" i="3"/>
  <c r="BE439" i="3"/>
  <c r="BI417" i="3"/>
  <c r="BH417" i="3"/>
  <c r="BG417" i="3"/>
  <c r="BF417" i="3"/>
  <c r="T417" i="3"/>
  <c r="R417" i="3"/>
  <c r="P417" i="3"/>
  <c r="BK417" i="3"/>
  <c r="J417" i="3"/>
  <c r="BE417" i="3" s="1"/>
  <c r="BI415" i="3"/>
  <c r="BH415" i="3"/>
  <c r="BG415" i="3"/>
  <c r="BF415" i="3"/>
  <c r="T415" i="3"/>
  <c r="R415" i="3"/>
  <c r="P415" i="3"/>
  <c r="BK415" i="3"/>
  <c r="J415" i="3"/>
  <c r="BE415" i="3"/>
  <c r="BI412" i="3"/>
  <c r="BH412" i="3"/>
  <c r="BG412" i="3"/>
  <c r="BF412" i="3"/>
  <c r="T412" i="3"/>
  <c r="R412" i="3"/>
  <c r="P412" i="3"/>
  <c r="BK412" i="3"/>
  <c r="J412" i="3"/>
  <c r="BE412" i="3" s="1"/>
  <c r="BI410" i="3"/>
  <c r="BH410" i="3"/>
  <c r="BG410" i="3"/>
  <c r="BF410" i="3"/>
  <c r="T410" i="3"/>
  <c r="R410" i="3"/>
  <c r="P410" i="3"/>
  <c r="BK410" i="3"/>
  <c r="J410" i="3"/>
  <c r="BE410" i="3"/>
  <c r="BI355" i="3"/>
  <c r="BH355" i="3"/>
  <c r="BG355" i="3"/>
  <c r="BF355" i="3"/>
  <c r="T355" i="3"/>
  <c r="R355" i="3"/>
  <c r="P355" i="3"/>
  <c r="BK355" i="3"/>
  <c r="J355" i="3"/>
  <c r="BE355" i="3" s="1"/>
  <c r="BI348" i="3"/>
  <c r="BH348" i="3"/>
  <c r="BG348" i="3"/>
  <c r="BF348" i="3"/>
  <c r="T348" i="3"/>
  <c r="R348" i="3"/>
  <c r="R333" i="3" s="1"/>
  <c r="P348" i="3"/>
  <c r="BK348" i="3"/>
  <c r="J348" i="3"/>
  <c r="BE348" i="3"/>
  <c r="BI334" i="3"/>
  <c r="BH334" i="3"/>
  <c r="BG334" i="3"/>
  <c r="BF334" i="3"/>
  <c r="T334" i="3"/>
  <c r="R334" i="3"/>
  <c r="P334" i="3"/>
  <c r="BK334" i="3"/>
  <c r="BK333" i="3"/>
  <c r="J333" i="3" s="1"/>
  <c r="J65" i="3" s="1"/>
  <c r="J334" i="3"/>
  <c r="BE334" i="3" s="1"/>
  <c r="BI328" i="3"/>
  <c r="BH328" i="3"/>
  <c r="BG328" i="3"/>
  <c r="BF328" i="3"/>
  <c r="T328" i="3"/>
  <c r="R328" i="3"/>
  <c r="P328" i="3"/>
  <c r="BK328" i="3"/>
  <c r="J328" i="3"/>
  <c r="BE328" i="3"/>
  <c r="BI326" i="3"/>
  <c r="BH326" i="3"/>
  <c r="BG326" i="3"/>
  <c r="BF326" i="3"/>
  <c r="T326" i="3"/>
  <c r="R326" i="3"/>
  <c r="P326" i="3"/>
  <c r="BK326" i="3"/>
  <c r="J326" i="3"/>
  <c r="BE326" i="3"/>
  <c r="BI321" i="3"/>
  <c r="BH321" i="3"/>
  <c r="BG321" i="3"/>
  <c r="BF321" i="3"/>
  <c r="T321" i="3"/>
  <c r="R321" i="3"/>
  <c r="P321" i="3"/>
  <c r="BK321" i="3"/>
  <c r="J321" i="3"/>
  <c r="BE321" i="3"/>
  <c r="BI316" i="3"/>
  <c r="BH316" i="3"/>
  <c r="BG316" i="3"/>
  <c r="BF316" i="3"/>
  <c r="T316" i="3"/>
  <c r="R316" i="3"/>
  <c r="P316" i="3"/>
  <c r="BK316" i="3"/>
  <c r="J316" i="3"/>
  <c r="BE316" i="3"/>
  <c r="BI311" i="3"/>
  <c r="BH311" i="3"/>
  <c r="BG311" i="3"/>
  <c r="BF311" i="3"/>
  <c r="T311" i="3"/>
  <c r="R311" i="3"/>
  <c r="P311" i="3"/>
  <c r="BK311" i="3"/>
  <c r="J311" i="3"/>
  <c r="BE311" i="3"/>
  <c r="BI309" i="3"/>
  <c r="BH309" i="3"/>
  <c r="BG309" i="3"/>
  <c r="BF309" i="3"/>
  <c r="T309" i="3"/>
  <c r="R309" i="3"/>
  <c r="P309" i="3"/>
  <c r="BK309" i="3"/>
  <c r="J309" i="3"/>
  <c r="BE309" i="3"/>
  <c r="BI306" i="3"/>
  <c r="BH306" i="3"/>
  <c r="BG306" i="3"/>
  <c r="BF306" i="3"/>
  <c r="T306" i="3"/>
  <c r="R306" i="3"/>
  <c r="P306" i="3"/>
  <c r="BK306" i="3"/>
  <c r="J306" i="3"/>
  <c r="BE306" i="3"/>
  <c r="BI304" i="3"/>
  <c r="BH304" i="3"/>
  <c r="BG304" i="3"/>
  <c r="BF304" i="3"/>
  <c r="T304" i="3"/>
  <c r="R304" i="3"/>
  <c r="P304" i="3"/>
  <c r="BK304" i="3"/>
  <c r="J304" i="3"/>
  <c r="BE304" i="3"/>
  <c r="BI299" i="3"/>
  <c r="BH299" i="3"/>
  <c r="BG299" i="3"/>
  <c r="BF299" i="3"/>
  <c r="T299" i="3"/>
  <c r="R299" i="3"/>
  <c r="P299" i="3"/>
  <c r="BK299" i="3"/>
  <c r="J299" i="3"/>
  <c r="BE299" i="3"/>
  <c r="BI295" i="3"/>
  <c r="BH295" i="3"/>
  <c r="BG295" i="3"/>
  <c r="BF295" i="3"/>
  <c r="T295" i="3"/>
  <c r="R295" i="3"/>
  <c r="P295" i="3"/>
  <c r="BK295" i="3"/>
  <c r="J295" i="3"/>
  <c r="BE295" i="3"/>
  <c r="BI293" i="3"/>
  <c r="BH293" i="3"/>
  <c r="BG293" i="3"/>
  <c r="BF293" i="3"/>
  <c r="T293" i="3"/>
  <c r="R293" i="3"/>
  <c r="P293" i="3"/>
  <c r="BK293" i="3"/>
  <c r="J293" i="3"/>
  <c r="BE293" i="3"/>
  <c r="BI284" i="3"/>
  <c r="BH284" i="3"/>
  <c r="BG284" i="3"/>
  <c r="BF284" i="3"/>
  <c r="T284" i="3"/>
  <c r="R284" i="3"/>
  <c r="P284" i="3"/>
  <c r="BK284" i="3"/>
  <c r="J284" i="3"/>
  <c r="BE284" i="3"/>
  <c r="BI275" i="3"/>
  <c r="BH275" i="3"/>
  <c r="BG275" i="3"/>
  <c r="BF275" i="3"/>
  <c r="T275" i="3"/>
  <c r="R275" i="3"/>
  <c r="R269" i="3" s="1"/>
  <c r="P275" i="3"/>
  <c r="BK275" i="3"/>
  <c r="J275" i="3"/>
  <c r="BE275" i="3"/>
  <c r="BI272" i="3"/>
  <c r="BH272" i="3"/>
  <c r="BG272" i="3"/>
  <c r="BF272" i="3"/>
  <c r="T272" i="3"/>
  <c r="R272" i="3"/>
  <c r="P272" i="3"/>
  <c r="BK272" i="3"/>
  <c r="BK269" i="3" s="1"/>
  <c r="J269" i="3" s="1"/>
  <c r="J64" i="3" s="1"/>
  <c r="J272" i="3"/>
  <c r="BE272" i="3"/>
  <c r="BI270" i="3"/>
  <c r="BH270" i="3"/>
  <c r="BG270" i="3"/>
  <c r="BF270" i="3"/>
  <c r="T270" i="3"/>
  <c r="T269" i="3"/>
  <c r="R270" i="3"/>
  <c r="P270" i="3"/>
  <c r="P269" i="3" s="1"/>
  <c r="BK270" i="3"/>
  <c r="J270" i="3"/>
  <c r="BE270" i="3" s="1"/>
  <c r="BI258" i="3"/>
  <c r="BH258" i="3"/>
  <c r="BG258" i="3"/>
  <c r="BF258" i="3"/>
  <c r="T258" i="3"/>
  <c r="R258" i="3"/>
  <c r="P258" i="3"/>
  <c r="BK258" i="3"/>
  <c r="J258" i="3"/>
  <c r="BE258" i="3"/>
  <c r="BI251" i="3"/>
  <c r="BH251" i="3"/>
  <c r="BG251" i="3"/>
  <c r="BF251" i="3"/>
  <c r="T251" i="3"/>
  <c r="R251" i="3"/>
  <c r="P251" i="3"/>
  <c r="BK251" i="3"/>
  <c r="J251" i="3"/>
  <c r="BE251" i="3"/>
  <c r="BI244" i="3"/>
  <c r="BH244" i="3"/>
  <c r="BG244" i="3"/>
  <c r="BF244" i="3"/>
  <c r="T244" i="3"/>
  <c r="R244" i="3"/>
  <c r="P244" i="3"/>
  <c r="BK244" i="3"/>
  <c r="J244" i="3"/>
  <c r="BE244" i="3"/>
  <c r="BI237" i="3"/>
  <c r="BH237" i="3"/>
  <c r="BG237" i="3"/>
  <c r="BF237" i="3"/>
  <c r="T237" i="3"/>
  <c r="R237" i="3"/>
  <c r="P237" i="3"/>
  <c r="BK237" i="3"/>
  <c r="J237" i="3"/>
  <c r="BE237" i="3"/>
  <c r="BI233" i="3"/>
  <c r="BH233" i="3"/>
  <c r="BG233" i="3"/>
  <c r="BF233" i="3"/>
  <c r="T233" i="3"/>
  <c r="R233" i="3"/>
  <c r="P233" i="3"/>
  <c r="BK233" i="3"/>
  <c r="J233" i="3"/>
  <c r="BE233" i="3"/>
  <c r="BI226" i="3"/>
  <c r="BH226" i="3"/>
  <c r="BG226" i="3"/>
  <c r="BF226" i="3"/>
  <c r="T226" i="3"/>
  <c r="R226" i="3"/>
  <c r="P226" i="3"/>
  <c r="BK226" i="3"/>
  <c r="J226" i="3"/>
  <c r="BE226" i="3"/>
  <c r="BI214" i="3"/>
  <c r="BH214" i="3"/>
  <c r="BG214" i="3"/>
  <c r="BF214" i="3"/>
  <c r="T214" i="3"/>
  <c r="R214" i="3"/>
  <c r="P214" i="3"/>
  <c r="BK214" i="3"/>
  <c r="J214" i="3"/>
  <c r="BE214" i="3"/>
  <c r="BI192" i="3"/>
  <c r="BH192" i="3"/>
  <c r="BG192" i="3"/>
  <c r="BF192" i="3"/>
  <c r="T192" i="3"/>
  <c r="R192" i="3"/>
  <c r="P192" i="3"/>
  <c r="P174" i="3" s="1"/>
  <c r="BK192" i="3"/>
  <c r="BK174" i="3" s="1"/>
  <c r="J174" i="3" s="1"/>
  <c r="J63" i="3" s="1"/>
  <c r="J192" i="3"/>
  <c r="BE192" i="3"/>
  <c r="BI182" i="3"/>
  <c r="BH182" i="3"/>
  <c r="BG182" i="3"/>
  <c r="BF182" i="3"/>
  <c r="T182" i="3"/>
  <c r="T174" i="3" s="1"/>
  <c r="R182" i="3"/>
  <c r="R174" i="3" s="1"/>
  <c r="P182" i="3"/>
  <c r="BK182" i="3"/>
  <c r="J182" i="3"/>
  <c r="BE182" i="3"/>
  <c r="BI175" i="3"/>
  <c r="BH175" i="3"/>
  <c r="BG175" i="3"/>
  <c r="BF175" i="3"/>
  <c r="T175" i="3"/>
  <c r="R175" i="3"/>
  <c r="P175" i="3"/>
  <c r="BK175" i="3"/>
  <c r="J175" i="3"/>
  <c r="BE175" i="3" s="1"/>
  <c r="BI172" i="3"/>
  <c r="BH172" i="3"/>
  <c r="BG172" i="3"/>
  <c r="BF172" i="3"/>
  <c r="T172" i="3"/>
  <c r="R172" i="3"/>
  <c r="P172" i="3"/>
  <c r="BK172" i="3"/>
  <c r="J172" i="3"/>
  <c r="BE172" i="3"/>
  <c r="BI169" i="3"/>
  <c r="BH169" i="3"/>
  <c r="BG169" i="3"/>
  <c r="BF169" i="3"/>
  <c r="T169" i="3"/>
  <c r="R169" i="3"/>
  <c r="P169" i="3"/>
  <c r="BK169" i="3"/>
  <c r="J169" i="3"/>
  <c r="BE169" i="3"/>
  <c r="BI167" i="3"/>
  <c r="BH167" i="3"/>
  <c r="BG167" i="3"/>
  <c r="BF167" i="3"/>
  <c r="T167" i="3"/>
  <c r="R167" i="3"/>
  <c r="P167" i="3"/>
  <c r="BK167" i="3"/>
  <c r="J167" i="3"/>
  <c r="BE167" i="3"/>
  <c r="BI164" i="3"/>
  <c r="BH164" i="3"/>
  <c r="BG164" i="3"/>
  <c r="BF164" i="3"/>
  <c r="T164" i="3"/>
  <c r="R164" i="3"/>
  <c r="P164" i="3"/>
  <c r="BK164" i="3"/>
  <c r="J164" i="3"/>
  <c r="BE164" i="3"/>
  <c r="BI161" i="3"/>
  <c r="BH161" i="3"/>
  <c r="BG161" i="3"/>
  <c r="BF161" i="3"/>
  <c r="T161" i="3"/>
  <c r="R161" i="3"/>
  <c r="P161" i="3"/>
  <c r="BK161" i="3"/>
  <c r="J161" i="3"/>
  <c r="BE161" i="3"/>
  <c r="BI155" i="3"/>
  <c r="BH155" i="3"/>
  <c r="BG155" i="3"/>
  <c r="BF155" i="3"/>
  <c r="T155" i="3"/>
  <c r="R155" i="3"/>
  <c r="P155" i="3"/>
  <c r="BK155" i="3"/>
  <c r="J155" i="3"/>
  <c r="BE155" i="3"/>
  <c r="BI152" i="3"/>
  <c r="BH152" i="3"/>
  <c r="BG152" i="3"/>
  <c r="BF152" i="3"/>
  <c r="T152" i="3"/>
  <c r="R152" i="3"/>
  <c r="R144" i="3" s="1"/>
  <c r="P152" i="3"/>
  <c r="BK152" i="3"/>
  <c r="J152" i="3"/>
  <c r="BE152" i="3"/>
  <c r="BI149" i="3"/>
  <c r="BH149" i="3"/>
  <c r="BG149" i="3"/>
  <c r="BF149" i="3"/>
  <c r="T149" i="3"/>
  <c r="R149" i="3"/>
  <c r="P149" i="3"/>
  <c r="BK149" i="3"/>
  <c r="BK144" i="3" s="1"/>
  <c r="J144" i="3" s="1"/>
  <c r="J62" i="3" s="1"/>
  <c r="J149" i="3"/>
  <c r="BE149" i="3"/>
  <c r="BI145" i="3"/>
  <c r="BH145" i="3"/>
  <c r="BG145" i="3"/>
  <c r="BF145" i="3"/>
  <c r="T145" i="3"/>
  <c r="T144" i="3"/>
  <c r="R145" i="3"/>
  <c r="P145" i="3"/>
  <c r="P144" i="3"/>
  <c r="BK145" i="3"/>
  <c r="J145" i="3"/>
  <c r="BE145" i="3" s="1"/>
  <c r="BI137" i="3"/>
  <c r="BH137" i="3"/>
  <c r="BG137" i="3"/>
  <c r="BF137" i="3"/>
  <c r="T137" i="3"/>
  <c r="R137" i="3"/>
  <c r="P137" i="3"/>
  <c r="BK137" i="3"/>
  <c r="J137" i="3"/>
  <c r="BE137" i="3"/>
  <c r="BI134" i="3"/>
  <c r="BH134" i="3"/>
  <c r="BG134" i="3"/>
  <c r="BF134" i="3"/>
  <c r="T134" i="3"/>
  <c r="R134" i="3"/>
  <c r="P134" i="3"/>
  <c r="BK134" i="3"/>
  <c r="J134" i="3"/>
  <c r="BE134" i="3" s="1"/>
  <c r="BI132" i="3"/>
  <c r="BH132" i="3"/>
  <c r="BG132" i="3"/>
  <c r="BF132" i="3"/>
  <c r="T132" i="3"/>
  <c r="R132" i="3"/>
  <c r="P132" i="3"/>
  <c r="BK132" i="3"/>
  <c r="J132" i="3"/>
  <c r="BE132" i="3"/>
  <c r="BI130" i="3"/>
  <c r="BH130" i="3"/>
  <c r="BG130" i="3"/>
  <c r="BF130" i="3"/>
  <c r="T130" i="3"/>
  <c r="R130" i="3"/>
  <c r="P130" i="3"/>
  <c r="BK130" i="3"/>
  <c r="J130" i="3"/>
  <c r="BE130" i="3" s="1"/>
  <c r="BI127" i="3"/>
  <c r="BH127" i="3"/>
  <c r="BG127" i="3"/>
  <c r="BF127" i="3"/>
  <c r="T127" i="3"/>
  <c r="R127" i="3"/>
  <c r="P127" i="3"/>
  <c r="BK127" i="3"/>
  <c r="J127" i="3"/>
  <c r="BE127" i="3"/>
  <c r="BI124" i="3"/>
  <c r="BH124" i="3"/>
  <c r="BG124" i="3"/>
  <c r="BF124" i="3"/>
  <c r="T124" i="3"/>
  <c r="R124" i="3"/>
  <c r="P124" i="3"/>
  <c r="BK124" i="3"/>
  <c r="J124" i="3"/>
  <c r="BE124" i="3" s="1"/>
  <c r="BI122" i="3"/>
  <c r="BH122" i="3"/>
  <c r="BG122" i="3"/>
  <c r="BF122" i="3"/>
  <c r="T122" i="3"/>
  <c r="R122" i="3"/>
  <c r="P122" i="3"/>
  <c r="BK122" i="3"/>
  <c r="J122" i="3"/>
  <c r="BE122" i="3"/>
  <c r="BI118" i="3"/>
  <c r="BH118" i="3"/>
  <c r="BG118" i="3"/>
  <c r="BF118" i="3"/>
  <c r="T118" i="3"/>
  <c r="R118" i="3"/>
  <c r="P118" i="3"/>
  <c r="BK118" i="3"/>
  <c r="J118" i="3"/>
  <c r="BE118" i="3" s="1"/>
  <c r="BI116" i="3"/>
  <c r="BH116" i="3"/>
  <c r="BG116" i="3"/>
  <c r="BF116" i="3"/>
  <c r="T116" i="3"/>
  <c r="R116" i="3"/>
  <c r="P116" i="3"/>
  <c r="BK116" i="3"/>
  <c r="J116" i="3"/>
  <c r="BE116" i="3"/>
  <c r="BI114" i="3"/>
  <c r="F37" i="3" s="1"/>
  <c r="BD56" i="1" s="1"/>
  <c r="BH114" i="3"/>
  <c r="BG114" i="3"/>
  <c r="BF114" i="3"/>
  <c r="T114" i="3"/>
  <c r="R114" i="3"/>
  <c r="P114" i="3"/>
  <c r="BK114" i="3"/>
  <c r="J114" i="3"/>
  <c r="BE114" i="3" s="1"/>
  <c r="BI111" i="3"/>
  <c r="BH111" i="3"/>
  <c r="BG111" i="3"/>
  <c r="BF111" i="3"/>
  <c r="T111" i="3"/>
  <c r="R111" i="3"/>
  <c r="P111" i="3"/>
  <c r="BK111" i="3"/>
  <c r="J111" i="3"/>
  <c r="BE111" i="3"/>
  <c r="J33" i="3" s="1"/>
  <c r="AV56" i="1" s="1"/>
  <c r="AT56" i="1" s="1"/>
  <c r="BI109" i="3"/>
  <c r="BH109" i="3"/>
  <c r="BG109" i="3"/>
  <c r="BF109" i="3"/>
  <c r="J34" i="3" s="1"/>
  <c r="AW56" i="1" s="1"/>
  <c r="T109" i="3"/>
  <c r="R109" i="3"/>
  <c r="P109" i="3"/>
  <c r="BK109" i="3"/>
  <c r="J109" i="3"/>
  <c r="BE109" i="3" s="1"/>
  <c r="BI106" i="3"/>
  <c r="BH106" i="3"/>
  <c r="BG106" i="3"/>
  <c r="F35" i="3" s="1"/>
  <c r="BB56" i="1" s="1"/>
  <c r="BF106" i="3"/>
  <c r="T106" i="3"/>
  <c r="R106" i="3"/>
  <c r="P106" i="3"/>
  <c r="P105" i="3" s="1"/>
  <c r="BK106" i="3"/>
  <c r="BK105" i="3" s="1"/>
  <c r="J106" i="3"/>
  <c r="BE106" i="3"/>
  <c r="J100" i="3"/>
  <c r="J99" i="3"/>
  <c r="F99" i="3"/>
  <c r="F97" i="3"/>
  <c r="E95" i="3"/>
  <c r="J55" i="3"/>
  <c r="J54" i="3"/>
  <c r="F54" i="3"/>
  <c r="F52" i="3"/>
  <c r="E50" i="3"/>
  <c r="J18" i="3"/>
  <c r="E18" i="3"/>
  <c r="J17" i="3"/>
  <c r="J12" i="3"/>
  <c r="E7" i="3"/>
  <c r="E93" i="3"/>
  <c r="E48" i="3"/>
  <c r="J37" i="2"/>
  <c r="J36" i="2"/>
  <c r="AY55" i="1"/>
  <c r="J35" i="2"/>
  <c r="AX55" i="1"/>
  <c r="BI96" i="2"/>
  <c r="BH96" i="2"/>
  <c r="BG96" i="2"/>
  <c r="BF96" i="2"/>
  <c r="T96" i="2"/>
  <c r="T95" i="2"/>
  <c r="R96" i="2"/>
  <c r="R95" i="2"/>
  <c r="P96" i="2"/>
  <c r="P95" i="2"/>
  <c r="BK96" i="2"/>
  <c r="BK95" i="2"/>
  <c r="J95" i="2" s="1"/>
  <c r="J63" i="2" s="1"/>
  <c r="J96" i="2"/>
  <c r="BE96" i="2" s="1"/>
  <c r="BI93" i="2"/>
  <c r="BH93" i="2"/>
  <c r="BG93" i="2"/>
  <c r="BF93" i="2"/>
  <c r="T93" i="2"/>
  <c r="T92" i="2"/>
  <c r="R93" i="2"/>
  <c r="R92" i="2" s="1"/>
  <c r="P93" i="2"/>
  <c r="P92" i="2"/>
  <c r="BK93" i="2"/>
  <c r="BK92" i="2" s="1"/>
  <c r="J92" i="2" s="1"/>
  <c r="J93" i="2"/>
  <c r="BE93" i="2"/>
  <c r="J62" i="2"/>
  <c r="BI90" i="2"/>
  <c r="BH90" i="2"/>
  <c r="BG90" i="2"/>
  <c r="F35" i="2" s="1"/>
  <c r="BB55" i="1" s="1"/>
  <c r="BF90" i="2"/>
  <c r="T90" i="2"/>
  <c r="R90" i="2"/>
  <c r="P90" i="2"/>
  <c r="BK90" i="2"/>
  <c r="J90" i="2"/>
  <c r="BE90" i="2"/>
  <c r="BI88" i="2"/>
  <c r="F37" i="2" s="1"/>
  <c r="BH88" i="2"/>
  <c r="BG88" i="2"/>
  <c r="BF88" i="2"/>
  <c r="T88" i="2"/>
  <c r="R88" i="2"/>
  <c r="R85" i="2" s="1"/>
  <c r="R84" i="2" s="1"/>
  <c r="R83" i="2" s="1"/>
  <c r="P88" i="2"/>
  <c r="BK88" i="2"/>
  <c r="J88" i="2"/>
  <c r="BE88" i="2"/>
  <c r="BI86" i="2"/>
  <c r="BD55" i="1"/>
  <c r="BH86" i="2"/>
  <c r="BG86" i="2"/>
  <c r="BF86" i="2"/>
  <c r="T86" i="2"/>
  <c r="T85" i="2" s="1"/>
  <c r="T84" i="2" s="1"/>
  <c r="T83" i="2" s="1"/>
  <c r="R86" i="2"/>
  <c r="P86" i="2"/>
  <c r="P85" i="2"/>
  <c r="P84" i="2" s="1"/>
  <c r="P83" i="2" s="1"/>
  <c r="AU55" i="1" s="1"/>
  <c r="BK86" i="2"/>
  <c r="J86" i="2"/>
  <c r="BE86" i="2"/>
  <c r="J80" i="2"/>
  <c r="J79" i="2"/>
  <c r="F79" i="2"/>
  <c r="F77" i="2"/>
  <c r="E75" i="2"/>
  <c r="J55" i="2"/>
  <c r="J54" i="2"/>
  <c r="F54" i="2"/>
  <c r="F52" i="2"/>
  <c r="E50" i="2"/>
  <c r="J18" i="2"/>
  <c r="E18" i="2"/>
  <c r="F55" i="2" s="1"/>
  <c r="J17" i="2"/>
  <c r="J12" i="2"/>
  <c r="J52" i="2" s="1"/>
  <c r="J77" i="2"/>
  <c r="E7" i="2"/>
  <c r="E73" i="2"/>
  <c r="E48" i="2"/>
  <c r="AS54" i="1"/>
  <c r="L50" i="1"/>
  <c r="AM50" i="1"/>
  <c r="AM49" i="1"/>
  <c r="L49" i="1"/>
  <c r="AM47" i="1"/>
  <c r="L47" i="1"/>
  <c r="L45" i="1"/>
  <c r="L44" i="1"/>
  <c r="J33" i="2" l="1"/>
  <c r="AV55" i="1" s="1"/>
  <c r="AT55" i="1" s="1"/>
  <c r="BK104" i="3"/>
  <c r="F80" i="2"/>
  <c r="F36" i="2"/>
  <c r="BC55" i="1" s="1"/>
  <c r="F100" i="3"/>
  <c r="F55" i="3"/>
  <c r="T333" i="3"/>
  <c r="R978" i="3"/>
  <c r="R977" i="3" s="1"/>
  <c r="T1079" i="3"/>
  <c r="F37" i="4"/>
  <c r="BD57" i="1" s="1"/>
  <c r="T123" i="4"/>
  <c r="F35" i="4"/>
  <c r="BB57" i="1" s="1"/>
  <c r="BB54" i="1" s="1"/>
  <c r="T329" i="4"/>
  <c r="P333" i="3"/>
  <c r="P104" i="3" s="1"/>
  <c r="P1079" i="3"/>
  <c r="P977" i="3" s="1"/>
  <c r="BK328" i="4"/>
  <c r="J328" i="4" s="1"/>
  <c r="J67" i="4" s="1"/>
  <c r="J329" i="4"/>
  <c r="J68" i="4" s="1"/>
  <c r="J86" i="6"/>
  <c r="J61" i="6" s="1"/>
  <c r="BK85" i="6"/>
  <c r="F34" i="4"/>
  <c r="BA57" i="1" s="1"/>
  <c r="J34" i="4"/>
  <c r="AW57" i="1" s="1"/>
  <c r="AT57" i="1" s="1"/>
  <c r="F33" i="2"/>
  <c r="AZ55" i="1" s="1"/>
  <c r="F34" i="2"/>
  <c r="BA55" i="1" s="1"/>
  <c r="J34" i="2"/>
  <c r="AW55" i="1" s="1"/>
  <c r="BK978" i="3"/>
  <c r="T1357" i="3"/>
  <c r="P1357" i="3"/>
  <c r="F36" i="4"/>
  <c r="BC57" i="1" s="1"/>
  <c r="P123" i="4"/>
  <c r="J97" i="3"/>
  <c r="J52" i="3"/>
  <c r="F33" i="3"/>
  <c r="AZ56" i="1" s="1"/>
  <c r="J105" i="3"/>
  <c r="J61" i="3" s="1"/>
  <c r="R105" i="3"/>
  <c r="R104" i="3" s="1"/>
  <c r="R103" i="3" s="1"/>
  <c r="T105" i="3"/>
  <c r="T104" i="3" s="1"/>
  <c r="T1161" i="3"/>
  <c r="P1642" i="3"/>
  <c r="T98" i="4"/>
  <c r="P98" i="4"/>
  <c r="P428" i="4"/>
  <c r="T453" i="4"/>
  <c r="F33" i="6"/>
  <c r="AZ59" i="1" s="1"/>
  <c r="P482" i="4"/>
  <c r="J33" i="5"/>
  <c r="AV58" i="1" s="1"/>
  <c r="AT58" i="1" s="1"/>
  <c r="F33" i="5"/>
  <c r="AZ58" i="1" s="1"/>
  <c r="T87" i="5"/>
  <c r="F35" i="5"/>
  <c r="BB58" i="1" s="1"/>
  <c r="F37" i="5"/>
  <c r="BD58" i="1" s="1"/>
  <c r="BD54" i="1" s="1"/>
  <c r="W33" i="1" s="1"/>
  <c r="P85" i="6"/>
  <c r="P84" i="6" s="1"/>
  <c r="AU59" i="1" s="1"/>
  <c r="F35" i="6"/>
  <c r="BB59" i="1" s="1"/>
  <c r="BK85" i="2"/>
  <c r="BK99" i="4"/>
  <c r="F34" i="3"/>
  <c r="BA56" i="1" s="1"/>
  <c r="F36" i="3"/>
  <c r="BC56" i="1" s="1"/>
  <c r="R329" i="4"/>
  <c r="R328" i="4" s="1"/>
  <c r="R97" i="4" s="1"/>
  <c r="P402" i="4"/>
  <c r="P328" i="4" s="1"/>
  <c r="J86" i="5"/>
  <c r="J60" i="5" s="1"/>
  <c r="BK85" i="5"/>
  <c r="J85" i="5" s="1"/>
  <c r="T119" i="5"/>
  <c r="E74" i="6"/>
  <c r="E48" i="6"/>
  <c r="T428" i="4"/>
  <c r="P453" i="4"/>
  <c r="T505" i="4"/>
  <c r="P87" i="5"/>
  <c r="P86" i="5" s="1"/>
  <c r="P85" i="5" s="1"/>
  <c r="AU58" i="1" s="1"/>
  <c r="P101" i="5"/>
  <c r="J33" i="6"/>
  <c r="AV59" i="1" s="1"/>
  <c r="AT59" i="1" s="1"/>
  <c r="P103" i="3" l="1"/>
  <c r="AU56" i="1" s="1"/>
  <c r="W31" i="1"/>
  <c r="AX54" i="1"/>
  <c r="BC54" i="1"/>
  <c r="J104" i="3"/>
  <c r="J60" i="3" s="1"/>
  <c r="J99" i="4"/>
  <c r="J61" i="4" s="1"/>
  <c r="BK98" i="4"/>
  <c r="T977" i="3"/>
  <c r="T103" i="3"/>
  <c r="J30" i="5"/>
  <c r="J59" i="5"/>
  <c r="T86" i="5"/>
  <c r="T85" i="5" s="1"/>
  <c r="BA54" i="1"/>
  <c r="J85" i="6"/>
  <c r="J60" i="6" s="1"/>
  <c r="BK84" i="6"/>
  <c r="J84" i="6" s="1"/>
  <c r="T328" i="4"/>
  <c r="T97" i="4" s="1"/>
  <c r="BK84" i="2"/>
  <c r="J85" i="2"/>
  <c r="J61" i="2" s="1"/>
  <c r="P97" i="4"/>
  <c r="AU57" i="1" s="1"/>
  <c r="BK977" i="3"/>
  <c r="J977" i="3" s="1"/>
  <c r="J69" i="3" s="1"/>
  <c r="J978" i="3"/>
  <c r="J70" i="3" s="1"/>
  <c r="AZ54" i="1"/>
  <c r="W29" i="1" l="1"/>
  <c r="AV54" i="1"/>
  <c r="AY54" i="1"/>
  <c r="W32" i="1"/>
  <c r="W30" i="1"/>
  <c r="AW54" i="1"/>
  <c r="AK30" i="1" s="1"/>
  <c r="BK97" i="4"/>
  <c r="J97" i="4" s="1"/>
  <c r="J98" i="4"/>
  <c r="J60" i="4" s="1"/>
  <c r="BK83" i="2"/>
  <c r="J83" i="2" s="1"/>
  <c r="J84" i="2"/>
  <c r="J60" i="2" s="1"/>
  <c r="J39" i="5"/>
  <c r="AG58" i="1"/>
  <c r="AN58" i="1" s="1"/>
  <c r="J59" i="6"/>
  <c r="J30" i="6"/>
  <c r="BK103" i="3"/>
  <c r="J103" i="3" s="1"/>
  <c r="AU54" i="1"/>
  <c r="J30" i="3" l="1"/>
  <c r="J59" i="3"/>
  <c r="J59" i="4"/>
  <c r="J30" i="4"/>
  <c r="AT54" i="1"/>
  <c r="AK29" i="1"/>
  <c r="J39" i="6"/>
  <c r="AG59" i="1"/>
  <c r="AN59" i="1" s="1"/>
  <c r="J59" i="2"/>
  <c r="J30" i="2"/>
  <c r="AG57" i="1" l="1"/>
  <c r="AN57" i="1" s="1"/>
  <c r="J39" i="4"/>
  <c r="AG55" i="1"/>
  <c r="J39" i="2"/>
  <c r="AG56" i="1"/>
  <c r="AN56" i="1" s="1"/>
  <c r="J39" i="3"/>
  <c r="AN55" i="1" l="1"/>
  <c r="AG54" i="1"/>
  <c r="AN54" i="1" l="1"/>
  <c r="AK26" i="1"/>
  <c r="AK35" i="1" s="1"/>
</calcChain>
</file>

<file path=xl/sharedStrings.xml><?xml version="1.0" encoding="utf-8"?>
<sst xmlns="http://schemas.openxmlformats.org/spreadsheetml/2006/main" count="20377" uniqueCount="2961">
  <si>
    <t>Export Komplet</t>
  </si>
  <si>
    <t/>
  </si>
  <si>
    <t>2.0</t>
  </si>
  <si>
    <t>False</t>
  </si>
  <si>
    <t>{f216b2ee-6165-477d-b034-a8c0c4639d78}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</si>
  <si>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</si>
  <si>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</si>
  <si>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</si>
  <si>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</si>
  <si>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</si>
  <si>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</si>
  <si>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</si>
  <si>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</si>
  <si>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</si>
  <si>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00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</si>
  <si>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</si>
  <si>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</si>
  <si>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Změna užívání budovy občanské vybavenosti</t>
  </si>
  <si>
    <t>KSO:</t>
  </si>
  <si>
    <t>CC-CZ:</t>
  </si>
  <si>
    <t>Místo:</t>
  </si>
  <si>
    <t xml:space="preserve">č.p. 2455/2, 2455/4, 2455/33, 2455/34, 2455/35 </t>
  </si>
  <si>
    <t>Datum:</t>
  </si>
  <si>
    <t>20. 2. 2019</t>
  </si>
  <si>
    <t>Zadavatel:</t>
  </si>
  <si>
    <t>IČ:</t>
  </si>
  <si>
    <t>Leben s.r.o.</t>
  </si>
  <si>
    <t>DIČ:</t>
  </si>
  <si>
    <t>Uchazeč:</t>
  </si>
  <si>
    <t>Vyplň údaj</t>
  </si>
  <si>
    <t>Projektant:</t>
  </si>
  <si>
    <t>Ing. Martin Dědič</t>
  </si>
  <si>
    <t>True</t>
  </si>
  <si>
    <t>Zpracovatel:</t>
  </si>
  <si>
    <t>Michal Kubelka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</si>
  <si>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</si>
  <si>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</si>
  <si>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</si>
  <si>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</si>
  <si>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</si>
  <si>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</si>
  <si>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</si>
  <si>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</si>
  <si>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</si>
  <si>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</si>
  <si>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</si>
  <si>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</si>
  <si>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</si>
  <si>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</si>
  <si>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</si>
  <si>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</si>
  <si>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</si>
  <si>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</si>
  <si>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</si>
  <si>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</si>
  <si>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</si>
  <si>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</si>
  <si>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</si>
  <si>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</si>
  <si>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</si>
  <si>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</si>
  <si>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</si>
  <si>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</si>
  <si>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</si>
  <si>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</si>
  <si>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</si>
  <si>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</si>
  <si>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</si>
  <si>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</si>
  <si>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</si>
  <si>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</si>
  <si>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</si>
  <si>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</si>
  <si>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</si>
  <si>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</si>
  <si>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VRN</t>
  </si>
  <si>
    <t>STA</t>
  </si>
  <si>
    <t>1</t>
  </si>
  <si>
    <t>{0134cc71-5d99-47ad-92f8-34946a43cca9}</t>
  </si>
  <si>
    <t>2</t>
  </si>
  <si>
    <t>01</t>
  </si>
  <si>
    <t>SO 01</t>
  </si>
  <si>
    <t>{06515968-2b2e-4fb6-b57c-5ba952e37dcb}</t>
  </si>
  <si>
    <t>02</t>
  </si>
  <si>
    <t>SO 02</t>
  </si>
  <si>
    <t>{da8892d7-8bdb-4bc8-8d34-22be90051330}</t>
  </si>
  <si>
    <t>03</t>
  </si>
  <si>
    <t>Venkovní plochy</t>
  </si>
  <si>
    <t>{9440ce35-bf65-4832-8d3e-0feaddce05ce}</t>
  </si>
  <si>
    <t>04</t>
  </si>
  <si>
    <t>Přenosy profesí</t>
  </si>
  <si>
    <t>{47701f2e-e126-47a0-9ae6-b81f72bef163}</t>
  </si>
  <si>
    <t>KRYCÍ LIST SOUPISU PRACÍ</t>
  </si>
  <si>
    <t>Objekt:</t>
  </si>
  <si>
    <t>00 - VRN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</si>
  <si>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</si>
  <si>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</si>
  <si>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</si>
  <si>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</si>
  <si>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</si>
  <si>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</si>
  <si>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</si>
  <si>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</si>
  <si>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</si>
  <si>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</si>
  <si>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</si>
  <si>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</si>
  <si>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</si>
  <si>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</si>
  <si>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</si>
  <si>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</si>
  <si>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</si>
  <si>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</si>
  <si>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</si>
  <si>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</si>
  <si>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</si>
  <si>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</si>
  <si>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</si>
  <si>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</si>
  <si>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</si>
  <si>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</si>
  <si>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</si>
  <si>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</si>
  <si>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012002000</t>
  </si>
  <si>
    <t>Geodetické práce</t>
  </si>
  <si>
    <t>soubor</t>
  </si>
  <si>
    <t>CS ÚRS 2019 01</t>
  </si>
  <si>
    <t>1024</t>
  </si>
  <si>
    <t>1400953131</t>
  </si>
  <si>
    <t>PP</t>
  </si>
  <si>
    <t>013002000</t>
  </si>
  <si>
    <t>Projektové práce</t>
  </si>
  <si>
    <t>-1438133180</t>
  </si>
  <si>
    <t>3</t>
  </si>
  <si>
    <t>013254000</t>
  </si>
  <si>
    <t>Dokumentace skutečného provedení stavby</t>
  </si>
  <si>
    <t>-712434852</t>
  </si>
  <si>
    <t>VRN3</t>
  </si>
  <si>
    <t>Zařízení staveniště</t>
  </si>
  <si>
    <t>4</t>
  </si>
  <si>
    <t>030001000</t>
  </si>
  <si>
    <t>1798214111</t>
  </si>
  <si>
    <t>VRN6</t>
  </si>
  <si>
    <t>Územní vlivy</t>
  </si>
  <si>
    <t>065002000</t>
  </si>
  <si>
    <t>Mimostaveništní doprava materiálů</t>
  </si>
  <si>
    <t>2051159343</t>
  </si>
  <si>
    <t>01 - SO 01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</si>
  <si>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</si>
  <si>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</si>
  <si>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</si>
  <si>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</si>
  <si>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</si>
  <si>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</si>
  <si>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</si>
  <si>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</si>
  <si>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</si>
  <si>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</si>
  <si>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</si>
  <si>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</si>
  <si>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</si>
  <si>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</si>
  <si>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751 - Vzduchotechnika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</si>
  <si>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</si>
  <si>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</si>
  <si>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</si>
  <si>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</si>
  <si>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</si>
  <si>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</si>
  <si>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</si>
  <si>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</si>
  <si>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</si>
  <si>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HSV</t>
  </si>
  <si>
    <t>Práce a dodávky HSV</t>
  </si>
  <si>
    <t>Zemní práce</t>
  </si>
  <si>
    <t>122201101</t>
  </si>
  <si>
    <t>Odkopávky a prokopávky nezapažené v hornině tř. 3 objem do 100 m3</t>
  </si>
  <si>
    <t>m3</t>
  </si>
  <si>
    <t>-1984352857</t>
  </si>
  <si>
    <t>Odkopávky a prokopávky nezapažené  s přehozením výkopku na vzdálenost do 3 m nebo s naložením na dopravní prostředek v hornině tř. 3 do 100 m3</t>
  </si>
  <si>
    <t>VV</t>
  </si>
  <si>
    <t>(6,08*1,6)*0,15</t>
  </si>
  <si>
    <t>122201109</t>
  </si>
  <si>
    <t>Příplatek za lepivost u odkopávek v hornině tř. 1 až 3</t>
  </si>
  <si>
    <t>-1534827625</t>
  </si>
  <si>
    <t>Odkopávky a prokopávky nezapažené  s přehozením výkopku na vzdálenost do 3 m nebo s naložením na dopravní prostředek v hornině tř. 3 Příplatek k cenám za lepivost horniny tř. 3</t>
  </si>
  <si>
    <t>132201101</t>
  </si>
  <si>
    <t>Hloubení rýh š do 600 mm v hornině tř. 3 objemu do 100 m3</t>
  </si>
  <si>
    <t>1261510944</t>
  </si>
  <si>
    <t>Hloubení zapažených i nezapažených rýh šířky do 600 mm  s urovnáním dna do předepsaného profilu a spádu v hornině tř. 3 do 100 m3</t>
  </si>
  <si>
    <t>((1,6+1,6+5,28)*0,4)*1</t>
  </si>
  <si>
    <t>132201109</t>
  </si>
  <si>
    <t>Příplatek za lepivost k hloubení rýh š do 600 mm v hornině tř. 3</t>
  </si>
  <si>
    <t>1663987714</t>
  </si>
  <si>
    <t>Hloubení zapažených i nezapažených rýh šířky do 600 mm  s urovnáním dna do předepsaného profilu a spádu v hornině tř. 3 Příplatek k cenám za lepivost horniny tř. 3</t>
  </si>
  <si>
    <t>161101101</t>
  </si>
  <si>
    <t>Svislé přemístění výkopku z horniny tř. 1 až 4 hl výkopu do 2,5 m</t>
  </si>
  <si>
    <t>1987144534</t>
  </si>
  <si>
    <t>Svislé přemístění výkopku  bez naložení do dopravní nádoby avšak s vyprázdněním dopravní nádoby na hromadu nebo do dopravního prostředku z horniny tř. 1 až 4, při hloubce výkopu přes 1 do 2,5 m</t>
  </si>
  <si>
    <t>6</t>
  </si>
  <si>
    <t>131203101</t>
  </si>
  <si>
    <t>Hloubení jam ručním nebo pneum nářadím v soudržných horninách tř. 3</t>
  </si>
  <si>
    <t>-482424223</t>
  </si>
  <si>
    <t>Hloubení zapažených i nezapažených jam ručním nebo pneumatickým nářadím  s urovnáním dna do předepsaného profilu a spádu v horninách tř. 3 soudržných</t>
  </si>
  <si>
    <t>Pro zateplení soklu</t>
  </si>
  <si>
    <t>((12,48+22,06+2,16+4,29)*0,6)*0,55</t>
  </si>
  <si>
    <t>7</t>
  </si>
  <si>
    <t>162201211</t>
  </si>
  <si>
    <t>Vodorovné přemístění výkopku z horniny tř. 1 až 4 stavebním kolečkem do 10 m</t>
  </si>
  <si>
    <t>1749482515</t>
  </si>
  <si>
    <t>Vodorovné přemístění výkopku nebo sypaniny stavebním kolečkem s naložením a vyprázdněním kolečka na hromady nebo do dopravního prostředku na vzdálenost do 10 m z horniny tř. 1 až 4</t>
  </si>
  <si>
    <t>8</t>
  </si>
  <si>
    <t>162201219</t>
  </si>
  <si>
    <t>Příplatek k vodorovnému přemístění výkopku z horniny tř. 1 až 4 stavebním kolečkem ZKD 10 m</t>
  </si>
  <si>
    <t>-1675042503</t>
  </si>
  <si>
    <t>Vodorovné přemístění výkopku nebo sypaniny stavebním kolečkem s naložením a vyprázdněním kolečka na hromady nebo do dopravního prostředku na vzdálenost do 10 m z horniny Příplatek k ceně za každých dalších 10 m</t>
  </si>
  <si>
    <t>13,527*2</t>
  </si>
  <si>
    <t>9</t>
  </si>
  <si>
    <t>167101101</t>
  </si>
  <si>
    <t>Nakládání výkopku z hornin tř. 1 až 4 do 100 m3</t>
  </si>
  <si>
    <t>1297792708</t>
  </si>
  <si>
    <t>Nakládání, skládání a překládání neulehlého výkopku nebo sypaniny  nakládání, množství do 100 m3, z hornin tř. 1 až 4</t>
  </si>
  <si>
    <t>1,459+13,527+3,392-9,412</t>
  </si>
  <si>
    <t>10</t>
  </si>
  <si>
    <t>162701105</t>
  </si>
  <si>
    <t>Vodorovné přemístění do 10000 m výkopku/sypaniny z horniny tř. 1 až 4</t>
  </si>
  <si>
    <t>-387041542</t>
  </si>
  <si>
    <t>Vodorovné přemístění výkopku nebo sypaniny po suchu  na obvyklém dopravním prostředku, bez naložení výkopku, avšak se složením bez rozhrnutí z horniny tř. 1 až 4 na vzdálenost přes 9 000 do 10 000 m</t>
  </si>
  <si>
    <t>11</t>
  </si>
  <si>
    <t>171201201</t>
  </si>
  <si>
    <t>Uložení sypaniny na skládky</t>
  </si>
  <si>
    <t>-1984364753</t>
  </si>
  <si>
    <t>Uložení sypaniny  na skládky</t>
  </si>
  <si>
    <t>12</t>
  </si>
  <si>
    <t>171201211</t>
  </si>
  <si>
    <t>Poplatek za uložení stavebního odpadu - zeminy a kameniva na skládce</t>
  </si>
  <si>
    <t>t</t>
  </si>
  <si>
    <t>-990814831</t>
  </si>
  <si>
    <t>Poplatek za uložení stavebního odpadu na skládce (skládkovné) zeminy a kameniva zatříděného do Katalogu odpadů pod kódem 170 504</t>
  </si>
  <si>
    <t>8,966*1,6</t>
  </si>
  <si>
    <t>13</t>
  </si>
  <si>
    <t>174101101</t>
  </si>
  <si>
    <t>Zásyp jam, šachet rýh nebo kolem objektů sypaninou se zhutněním</t>
  </si>
  <si>
    <t>-741730903</t>
  </si>
  <si>
    <t>Zásyp sypaninou z jakékoliv horniny  s uložením výkopku ve vrstvách se zhutněním jam, šachet, rýh nebo kolem objektů v těchto vykopávkách</t>
  </si>
  <si>
    <t>Za bednící tvárnice</t>
  </si>
  <si>
    <t>((5,48+1,2+1,2)*0,1)*0,5</t>
  </si>
  <si>
    <t>Zásyp soklu</t>
  </si>
  <si>
    <t>((12,48+22,06+2,16+4,29)*0,4)*0,55</t>
  </si>
  <si>
    <t>Součet</t>
  </si>
  <si>
    <t>Zakládání</t>
  </si>
  <si>
    <t>14</t>
  </si>
  <si>
    <t>274313311</t>
  </si>
  <si>
    <t>Základové pásy z betonu tř. C 8/10</t>
  </si>
  <si>
    <t>-1768787281</t>
  </si>
  <si>
    <t>Základy z betonu prostého pasy betonu kamenem neprokládaného tř. C 8/10</t>
  </si>
  <si>
    <t>Ochranná vrstva pod pasy</t>
  </si>
  <si>
    <t>((1,6+1,6+5,28)*0,4)*0,1</t>
  </si>
  <si>
    <t>274313711</t>
  </si>
  <si>
    <t>Základové pásy z betonu tř. C 20/25</t>
  </si>
  <si>
    <t>-1133155736</t>
  </si>
  <si>
    <t>Základy z betonu prostého pasy betonu kamenem neprokládaného tř. C 20/25</t>
  </si>
  <si>
    <t>((5,28+1,6+1,6)*0,4)*0,4</t>
  </si>
  <si>
    <t>16</t>
  </si>
  <si>
    <t>279113144</t>
  </si>
  <si>
    <t>Základová zeď tl do 300 mm z tvárnic ztraceného bednění včetně výplně z betonu tř. C 20/25</t>
  </si>
  <si>
    <t>m2</t>
  </si>
  <si>
    <t>744184352</t>
  </si>
  <si>
    <t>Základové zdi z tvárnic ztraceného bednění včetně výplně z betonu  bez zvláštních nároků na vliv prostředí třídy C 20/25, tloušťky zdiva přes 250 do 300 mm</t>
  </si>
  <si>
    <t>(1,6+1,6+5,48)*0,5</t>
  </si>
  <si>
    <t>17</t>
  </si>
  <si>
    <t>279361821</t>
  </si>
  <si>
    <t>Výztuž základových zdí nosných betonářskou ocelí 10 505</t>
  </si>
  <si>
    <t>543381136</t>
  </si>
  <si>
    <t>Výztuž základových zdí nosných  svislých nebo odkloněných od svislice, rovinných nebo oblých, deskových nebo žebrových, včetně výztuže jejich žeber z betonářské oceli 10 505 (R) nebo BSt 500</t>
  </si>
  <si>
    <t>((((5,48+1,6+1,6)*4)*0,89)*1,2)/1000</t>
  </si>
  <si>
    <t>(((((5,48+1,6+1,6)*4)*0,9)*0,89)*1,2)/1000</t>
  </si>
  <si>
    <t>(((((0,6+0,6)*2)*2)*0,89)*1,2)/1000</t>
  </si>
  <si>
    <t>18</t>
  </si>
  <si>
    <t>273321411</t>
  </si>
  <si>
    <t>Základové desky ze ŽB bez zvýšených nároků na prostředí tř. C 20/25</t>
  </si>
  <si>
    <t>-1189613974</t>
  </si>
  <si>
    <t>Základy z betonu železového (bez výztuže) desky z betonu bez zvláštních nároků na prostředí tř. C 20/25</t>
  </si>
  <si>
    <t>19</t>
  </si>
  <si>
    <t>273351121</t>
  </si>
  <si>
    <t>Zřízení bednění základových desek</t>
  </si>
  <si>
    <t>1371123443</t>
  </si>
  <si>
    <t>Bednění základů desek zřízení</t>
  </si>
  <si>
    <t>(6,08+1,6+1,6)*0,15</t>
  </si>
  <si>
    <t>20</t>
  </si>
  <si>
    <t>273351122</t>
  </si>
  <si>
    <t>Odstranění bednění základových desek</t>
  </si>
  <si>
    <t>1863777259</t>
  </si>
  <si>
    <t>Bednění základů desek odstranění</t>
  </si>
  <si>
    <t>273362021</t>
  </si>
  <si>
    <t>Výztuž základových desek svařovanými sítěmi Kari</t>
  </si>
  <si>
    <t>-549168579</t>
  </si>
  <si>
    <t>Výztuž základů desek ze svařovaných sítí z drátů typu KARI</t>
  </si>
  <si>
    <t>((((6,08*1,6)*2)*1,3)*3,0333)/1000</t>
  </si>
  <si>
    <t>22</t>
  </si>
  <si>
    <t>002-x1</t>
  </si>
  <si>
    <t>Bednění prostupů v základových konstrukcíčch</t>
  </si>
  <si>
    <t>-524195502</t>
  </si>
  <si>
    <t>Svislé a kompletní konstrukce</t>
  </si>
  <si>
    <t>23</t>
  </si>
  <si>
    <t>311272031.XLA</t>
  </si>
  <si>
    <t>Zdivo z tvárnic Ytong Statik 200 tl zdiva 200 mm</t>
  </si>
  <si>
    <t>-505870721</t>
  </si>
  <si>
    <t>Přístavba</t>
  </si>
  <si>
    <t>(1,4+1,4+6,08)*6</t>
  </si>
  <si>
    <t>-0,9*2,5</t>
  </si>
  <si>
    <t>(6,08+1,4)*0,25</t>
  </si>
  <si>
    <t>24</t>
  </si>
  <si>
    <t>342272215.XLA</t>
  </si>
  <si>
    <t>Příčka z tvárnic Ytong Klasik 75 na tenkovrstvou maltu tl 75 mm</t>
  </si>
  <si>
    <t>-1193935783</t>
  </si>
  <si>
    <t>1.NP</t>
  </si>
  <si>
    <t>(1,2+1,2+1,825+1,775)*2,9</t>
  </si>
  <si>
    <t>-(0,6*1,97)*4</t>
  </si>
  <si>
    <t>Mezisoučet</t>
  </si>
  <si>
    <t>2.NP</t>
  </si>
  <si>
    <t>(1,2+1,2+0,4+0,5)*3</t>
  </si>
  <si>
    <t>25</t>
  </si>
  <si>
    <t>342272225.XLA</t>
  </si>
  <si>
    <t>Příčka z tvárnic Ytong Klasik 100 na tenkovrstvou maltu tl 100 mm</t>
  </si>
  <si>
    <t>-1382559836</t>
  </si>
  <si>
    <t>2,1*2,9</t>
  </si>
  <si>
    <t>-0,9*1,97</t>
  </si>
  <si>
    <t>(2,1+2,05+1,2+0,075+1,125+0,55+0,6+2,33+1,6+1,56+5,48+4,14+2,05+1,91+1,61+1,36+1+6,42+8,64+0,5+0,75+0,5+0,35)*2,9</t>
  </si>
  <si>
    <t>-1*1,97</t>
  </si>
  <si>
    <t>-0,8*1,97</t>
  </si>
  <si>
    <t>-0,7*1,97</t>
  </si>
  <si>
    <t>(2,1+1,65+1,55+2,3+1,55+1,83+0,15+1,2+0,075+1,525+2,6+4,04+1,6+1,88+2+6+1,2+0,075+1,525+4,04+4,75+0,1+0,1+0,1+3,15)*3</t>
  </si>
  <si>
    <t>-(0,8*1,97)*2</t>
  </si>
  <si>
    <t>-(0,9*1,97)*2</t>
  </si>
  <si>
    <t>-(0,7*1,97)*2</t>
  </si>
  <si>
    <t>-3,05*0,7</t>
  </si>
  <si>
    <t>-4,75*0,7</t>
  </si>
  <si>
    <t>26</t>
  </si>
  <si>
    <t>342272245.XLA</t>
  </si>
  <si>
    <t>Příčka z tvárnic Ytong Klasik 150 na tenkovrstvou maltu tl 150 mm</t>
  </si>
  <si>
    <t>-708999788</t>
  </si>
  <si>
    <t>(2,1+3,85+0,1+1,2+0,075+1,125)*2,9</t>
  </si>
  <si>
    <t>(2,5+2,026)*3</t>
  </si>
  <si>
    <t>27</t>
  </si>
  <si>
    <t>310278842</t>
  </si>
  <si>
    <t>Zazdívka otvorů pl do 1 m2 ve zdivu nadzákladovém z nepálených tvárnic tl do 300 mm</t>
  </si>
  <si>
    <t>-395776082</t>
  </si>
  <si>
    <t>Zazdívka otvorů ve zdivu nadzákladovém nepálenými tvárnicemi  plochy přes 0,25 m2 do 1 m2 , ve zdi tl. do 300 mm</t>
  </si>
  <si>
    <t>((0,5*1,9)*0,3)*2</t>
  </si>
  <si>
    <t>(1,1*2,1)*0,3</t>
  </si>
  <si>
    <t>(1,4*1,4)*0,3</t>
  </si>
  <si>
    <t>28</t>
  </si>
  <si>
    <t>340271045.XLA</t>
  </si>
  <si>
    <t>Zazdívka otvorů v příčkách nebo stěnách plochy do 4 m2 tvárnicemi YTONG tl 150 mm</t>
  </si>
  <si>
    <t>-1693480197</t>
  </si>
  <si>
    <t>0,9*2</t>
  </si>
  <si>
    <t>29</t>
  </si>
  <si>
    <t>317142412.XLA</t>
  </si>
  <si>
    <t>Překlad nenosný pórobetonový Ytong NEP 75-1250 dl 1250 mm</t>
  </si>
  <si>
    <t>kus</t>
  </si>
  <si>
    <t>-1565598070</t>
  </si>
  <si>
    <t>30</t>
  </si>
  <si>
    <t>317142422.XLA</t>
  </si>
  <si>
    <t>Překlad nenosný pórobetonový Ytong NEP 100-1250 dl 1250 mm</t>
  </si>
  <si>
    <t>35127982</t>
  </si>
  <si>
    <t>31</t>
  </si>
  <si>
    <t>317142442.XLA</t>
  </si>
  <si>
    <t>Překlad nenosný pórobetonový Ytong NEP 150-1250 dl 1250 mm</t>
  </si>
  <si>
    <t>1969224301</t>
  </si>
  <si>
    <t>32</t>
  </si>
  <si>
    <t>342291131</t>
  </si>
  <si>
    <t>Ukotvení příček k betonovým konstrukcím plochými kotvami</t>
  </si>
  <si>
    <t>m</t>
  </si>
  <si>
    <t>-36049794</t>
  </si>
  <si>
    <t>Ukotvení příček  plochými kotvami, do konstrukce betonové</t>
  </si>
  <si>
    <t>2,9*14</t>
  </si>
  <si>
    <t>1,9*4</t>
  </si>
  <si>
    <t>2,1*2</t>
  </si>
  <si>
    <t>3*7</t>
  </si>
  <si>
    <t>Vodorovné konstrukce</t>
  </si>
  <si>
    <t>33</t>
  </si>
  <si>
    <t>004-x1</t>
  </si>
  <si>
    <t>Kompletní provedení ŽB schodiště vč. dlažby a soklíků</t>
  </si>
  <si>
    <t>-176590785</t>
  </si>
  <si>
    <t>34</t>
  </si>
  <si>
    <t>411168331</t>
  </si>
  <si>
    <t>Strop keramický tl 21 cm z vložek MIAKO a keramobetonových nosníků dl do 2 m OVN 62,5 cm</t>
  </si>
  <si>
    <t>1889125030</t>
  </si>
  <si>
    <t>Stropy keramické z cihelných stropních vložek MIAKO a keramobetonových nosníků včetně zmonolitnění konstrukce z betonu C 20/25 a svařované sítě při osové vzdálenosti nosníků 62,5 cm, z vložek výšky 15 cm (MIAKO 15/62,5), tloušťky stropní konstrukce 21 cm, z nosníků délky do 2 m</t>
  </si>
  <si>
    <t>6,08*1,4</t>
  </si>
  <si>
    <t>35</t>
  </si>
  <si>
    <t>411321616</t>
  </si>
  <si>
    <t>Stropy deskové ze ŽB tř. C 30/37</t>
  </si>
  <si>
    <t>1653588302</t>
  </si>
  <si>
    <t>Stropy z betonu železového (bez výztuže)  stropů deskových, plochých střech, desek balkonových, desek hřibových stropů včetně hlavic hřibových sloupů tř. C 30/37</t>
  </si>
  <si>
    <t>Doplnění otvorů ve stropech</t>
  </si>
  <si>
    <t>(0,72*0,2)*0,4</t>
  </si>
  <si>
    <t>(0,6*0,35)*0,4</t>
  </si>
  <si>
    <t>(0,9*0,26)*0,4</t>
  </si>
  <si>
    <t>(0,78*0,4)*0,4</t>
  </si>
  <si>
    <t>(0,51*0,2)*0,4</t>
  </si>
  <si>
    <t>36</t>
  </si>
  <si>
    <t>411351021</t>
  </si>
  <si>
    <t>Zřízení bednění stropů deskových tl do 50 cm bez podpěrné kce</t>
  </si>
  <si>
    <t>882552491</t>
  </si>
  <si>
    <t>Bednění stropních konstrukcí - bez podpěrné konstrukce desek tloušťky stropní desky přes 25 do 50 cm zřízení</t>
  </si>
  <si>
    <t>0,72*0,2</t>
  </si>
  <si>
    <t>0,6*0,35</t>
  </si>
  <si>
    <t>0,9*0,26</t>
  </si>
  <si>
    <t>0,78*0,4</t>
  </si>
  <si>
    <t>0,51*0,2</t>
  </si>
  <si>
    <t>37</t>
  </si>
  <si>
    <t>411351022</t>
  </si>
  <si>
    <t>Odstranění bednění stropů deskových tl do 50 cm bez podpěrné kce</t>
  </si>
  <si>
    <t>893871164</t>
  </si>
  <si>
    <t>Bednění stropních konstrukcí - bez podpěrné konstrukce desek tloušťky stropní desky přes 25 do 50 cm odstranění</t>
  </si>
  <si>
    <t>38</t>
  </si>
  <si>
    <t>411362021</t>
  </si>
  <si>
    <t>Výztuž stropů svařovanými sítěmi Kari</t>
  </si>
  <si>
    <t>2141497919</t>
  </si>
  <si>
    <t>Výztuž stropů 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ze svařovaných sítí z drátů typu KARI</t>
  </si>
  <si>
    <t>Odhad</t>
  </si>
  <si>
    <t>(1,002*0,4)*0,12</t>
  </si>
  <si>
    <t>39</t>
  </si>
  <si>
    <t>413351111</t>
  </si>
  <si>
    <t>Zřízení bednění nosníků a průvlaků bez podpěrné kce výšky do 100 cm</t>
  </si>
  <si>
    <t>1121817355</t>
  </si>
  <si>
    <t>Bednění nosníků a průvlaků - bez podpěrné konstrukce výška nosníku po spodní líc stropní desky do 100 cm zřízení</t>
  </si>
  <si>
    <t>(1,3+1,3)*0,25</t>
  </si>
  <si>
    <t>0,9*0,2</t>
  </si>
  <si>
    <t>40</t>
  </si>
  <si>
    <t>413351112</t>
  </si>
  <si>
    <t>Odstranění bednění nosníků a průvlaků bez podpěrné kce výšky do 100 cm</t>
  </si>
  <si>
    <t>-896440620</t>
  </si>
  <si>
    <t>Bednění nosníků a průvlaků - bez podpěrné konstrukce výška nosníku po spodní líc stropní desky do 100 cm odstranění</t>
  </si>
  <si>
    <t>41</t>
  </si>
  <si>
    <t>413352111</t>
  </si>
  <si>
    <t>Zřízení podpěrné konstrukce nosníků výšky podepření do 4 m pro nosník výšky do 100 cm</t>
  </si>
  <si>
    <t>1824106726</t>
  </si>
  <si>
    <t>Podpěrná konstrukce nosníků a průvlaků výšky podepření do 4 m výšky nosníku (po spodní hranu stropní desky) do 100 cm zřízení</t>
  </si>
  <si>
    <t>42</t>
  </si>
  <si>
    <t>413352112</t>
  </si>
  <si>
    <t>Odstranění podpěrné konstrukce nosníků výšky podepření do 4 m pro nosník výšky do 100 cm</t>
  </si>
  <si>
    <t>1379869141</t>
  </si>
  <si>
    <t>Podpěrná konstrukce nosníků a průvlaků výšky podepření do 4 m výšky nosníku (po spodní hranu stropní desky) do 100 cm odstranění</t>
  </si>
  <si>
    <t>43</t>
  </si>
  <si>
    <t>413361821</t>
  </si>
  <si>
    <t>Výztuž nosníků, volných trámů nebo průvlaků volných trámů betonářskou ocelí 10 505</t>
  </si>
  <si>
    <t>1723830100</t>
  </si>
  <si>
    <t>Výztuž nosníků  včetně stěnových i jeřábových drah, volných trámů, průvlaků, rámových příčlí, ztužidel, konzol, vodorovných táhel apod. tyčových konstrukcí lemujících nebo vyztužujících stropní a podobné střešní konstrukce z betonářské oceli 10 505 (R) nebo BSt 500</t>
  </si>
  <si>
    <t>(((1,3*6)*1,58)*1,2)/1000</t>
  </si>
  <si>
    <t>((((1,3*6,67)*1)*0,22)*1,2)/1000</t>
  </si>
  <si>
    <t>44</t>
  </si>
  <si>
    <t>417321515</t>
  </si>
  <si>
    <t>Ztužující pásy a věnce ze ŽB tř. C 25/30</t>
  </si>
  <si>
    <t>2047615178</t>
  </si>
  <si>
    <t>Ztužující pásy a věnce z betonu železového (bez výztuže)  tř. C 25/30</t>
  </si>
  <si>
    <t>((6,08+1,4+1,4-1,3+6,08+1,4)*0,25)*0,2</t>
  </si>
  <si>
    <t>((6,08+1,4+1,4)*0,25)*0,21</t>
  </si>
  <si>
    <t>45</t>
  </si>
  <si>
    <t>417351115</t>
  </si>
  <si>
    <t>Zřízení bednění ztužujících věnců</t>
  </si>
  <si>
    <t>1727086520</t>
  </si>
  <si>
    <t>Bednění bočnic ztužujících pásů a věnců včetně vzpěr  zřízení</t>
  </si>
  <si>
    <t>(6,08+5,68+1,4+1,4+1,6+1,6+5,68+5,88+1,6+1,4+0,2-1,3-1,3)*0,25</t>
  </si>
  <si>
    <t>(5,08+1,4+1,4)*0,21</t>
  </si>
  <si>
    <t>46</t>
  </si>
  <si>
    <t>417351116</t>
  </si>
  <si>
    <t>Odstranění bednění ztužujících věnců</t>
  </si>
  <si>
    <t>1465086731</t>
  </si>
  <si>
    <t>Bednění bočnic ztužujících pásů a věnců včetně vzpěr  odstranění</t>
  </si>
  <si>
    <t>47</t>
  </si>
  <si>
    <t>417361821</t>
  </si>
  <si>
    <t>Výztuž ztužujících pásů a věnců betonářskou ocelí 10 505</t>
  </si>
  <si>
    <t>-1007602202</t>
  </si>
  <si>
    <t>Výztuž ztužujících pásů a věnců  z betonářské oceli 10 505 (R) nebo BSt 500</t>
  </si>
  <si>
    <t>((((6,08+6,08+1,4+0,1+1,4+6,08+1,4+1,4)*4)*0,89)*1,2)/1000</t>
  </si>
  <si>
    <t>(((((6,08+6,08+1,4+0,1+1,4+6,08+1,4+1,4)*6,67)*1)*0,22)*1,2)/1000</t>
  </si>
  <si>
    <t>Úpravy povrchů, podlahy a osazování výplní</t>
  </si>
  <si>
    <t>48</t>
  </si>
  <si>
    <t>629991011</t>
  </si>
  <si>
    <t>Zakrytí výplní otvorů a svislých ploch fólií přilepenou lepící páskou</t>
  </si>
  <si>
    <t>885089180</t>
  </si>
  <si>
    <t>Zakrytí vnějších ploch před znečištěním  včetně pozdějšího odkrytí výplní otvorů a svislých ploch fólií přilepenou lepící páskou</t>
  </si>
  <si>
    <t>(3*2,9)*2</t>
  </si>
  <si>
    <t>(1,4*1,4)*18</t>
  </si>
  <si>
    <t>(0,98*2,05)*2</t>
  </si>
  <si>
    <t>(1,08*2,05)*2</t>
  </si>
  <si>
    <t>(1,05*2,15)*2</t>
  </si>
  <si>
    <t>(1,4*2,04)*2</t>
  </si>
  <si>
    <t>(2,1*2,34)*2</t>
  </si>
  <si>
    <t>(2,1*1,4)*4</t>
  </si>
  <si>
    <t>(4,75*0,7)*2</t>
  </si>
  <si>
    <t>(3,05*0,7)*2</t>
  </si>
  <si>
    <t>(0,84*1,97)*2</t>
  </si>
  <si>
    <t>49</t>
  </si>
  <si>
    <t>611321141</t>
  </si>
  <si>
    <t>Vápenocementová omítka štuková dvouvrstvá vnitřních stropů rovných nanášená ručně</t>
  </si>
  <si>
    <t>1243586574</t>
  </si>
  <si>
    <t>Omítka vápenocementová vnitřních ploch  nanášená ručně dvouvrstvá, tloušťky jádrové omítky do 10 mm a tloušťky štuku do 3 mm štuková vodorovných konstrukcí stropů rovných</t>
  </si>
  <si>
    <t>249,97</t>
  </si>
  <si>
    <t>243,78</t>
  </si>
  <si>
    <t>50</t>
  </si>
  <si>
    <t>612131100</t>
  </si>
  <si>
    <t>Vápenný postřik vnitřních stěn nanášený ručně</t>
  </si>
  <si>
    <t>-703550069</t>
  </si>
  <si>
    <t>Podkladní a spojovací vrstva vnitřních omítaných ploch  vápenný postřik nanášený ručně celoplošně stěn</t>
  </si>
  <si>
    <t>(4,129+4,129+2,1+2,1+1,4+1,4+2,1+2,1+8,68+8,68+6,1+6,1+0,35+0,35+2,65+2,65+4,04+4,04+2,1+2,1+4,73+4,73+1,775+1,775+1,825+1,825+1,125+1,125)*2,9</t>
  </si>
  <si>
    <t>(1,125+1,125+0,9+0,9+0,85+0,85+0,9+0,9+0,8+0,8+1,2+1,2+1,2+1,2+1,2+1,2+1,2+1,2+0,35+0,25+1,24+2,2+3,85+2,88+0,4+1,6+0,65+4,14+4,08+0,35)*2,9</t>
  </si>
  <si>
    <t>(2,15+1,91+1+6,42+2,8+0,75+0,75+0,5+0,5+11,36+0,35+0,35+0,35+0,35+2,4+2,85+1,32+1,53+1,77+1+1,535+1,362+2,75+1,96+3+9,85+3,9+6,42+6,15)*2,9</t>
  </si>
  <si>
    <t>(3,3+2,35+1,3+0,77+0,2+0,5+1,49+4,49+2,8+3,53+1,3+1,78+0,15+2,65+0,05+0,1+0,1)*2,9</t>
  </si>
  <si>
    <t>-1,05*2,15</t>
  </si>
  <si>
    <t>-(1,4*1,4)*3</t>
  </si>
  <si>
    <t>-(1,08*2,05)*2</t>
  </si>
  <si>
    <t>-1,19*2,9</t>
  </si>
  <si>
    <t>-0,9*2,1</t>
  </si>
  <si>
    <t>-3*2,9</t>
  </si>
  <si>
    <t>-4,23*2,9</t>
  </si>
  <si>
    <t>-(0,8*1,97)*9</t>
  </si>
  <si>
    <t>-(0,6*1,97)*8</t>
  </si>
  <si>
    <t>-(0,7*1,97)*8</t>
  </si>
  <si>
    <t>-(1*1,97)*6</t>
  </si>
  <si>
    <t>(4,23+2,9+2,9)*0,3</t>
  </si>
  <si>
    <t>(1,05+2,15+2,15+1,08+2,05+2,05+1,08+2,05+2,05+3+2,9+2,9)*0,25</t>
  </si>
  <si>
    <t>(1,4*9)*0,15</t>
  </si>
  <si>
    <t>(1,19+2,9+2,9)*0,3</t>
  </si>
  <si>
    <t>(1,1+2,02+2,02)*0,2</t>
  </si>
  <si>
    <t>Přístavek</t>
  </si>
  <si>
    <t>(1,4+1,4+5,68+5,68)*6,25</t>
  </si>
  <si>
    <t>(0,9+2,5+2,5)*0,25</t>
  </si>
  <si>
    <t>-1,29*2</t>
  </si>
  <si>
    <t>(2,02+2,02+1,4+1,4+2,1+2,1+4,63+4,63+7,17+7,17+5,59+5,59+4,38+4,38+5,59+5,59+0,35+0,35+0,35+0,35+3,51+3,51+5,59+5,59+6+6+5,64+5,64+1,5+1,5+2+2)*3</t>
  </si>
  <si>
    <t>(2+11,76+10,23+0,4+0,4+0,35+0,35+4,14+7,51+1,4+0,28+4,73+4,73+2,8+0,3+2+4,73+4,04+4,04+6,73+6,73+0,35+0,35+3,25+3,25+4,04+4,04+1,5+1,5+4,04+4,04)*3</t>
  </si>
  <si>
    <t>(3,9+1,45+1,45+1,53+0,47+0,54+0,6+1,83+2,5+1,29+1,2+1,2+1,2+1,2+1,525+1,525+1,2+1,2+1,2+1,2)*3</t>
  </si>
  <si>
    <t>-(1,4*1,4)*6</t>
  </si>
  <si>
    <t>-(1,4*2,04)*1</t>
  </si>
  <si>
    <t>-2,1*2,34</t>
  </si>
  <si>
    <t>-1,25*2</t>
  </si>
  <si>
    <t>-(2,1*1,4)*2</t>
  </si>
  <si>
    <t>-0,84*1,97</t>
  </si>
  <si>
    <t>-(0,9*1,97)*8</t>
  </si>
  <si>
    <t>-(0,8*1,97)*12</t>
  </si>
  <si>
    <t>-(1*1,97)*2</t>
  </si>
  <si>
    <t>-(0,7*1,97)*4</t>
  </si>
  <si>
    <t>(1,4+1,4+1,4+1,4+1,4+1,4+1,4+1,4+1,4+1,4+1,4+1,4+2,1+1,4+1,4+1,4+1,4+1,4+1,4+1,4+1,4)*0,15</t>
  </si>
  <si>
    <t>(1,25+2+2)*0,3</t>
  </si>
  <si>
    <t>(2,1+1,4+1,4+2,1+2,34+2,34+1,4+2,04+2,04)*0,25</t>
  </si>
  <si>
    <t>51</t>
  </si>
  <si>
    <t>612321121</t>
  </si>
  <si>
    <t>Vápenocementová omítka hladká jednovrstvá vnitřních stěn nanášená ručně</t>
  </si>
  <si>
    <t>162438702</t>
  </si>
  <si>
    <t>Omítka vápenocementová vnitřních ploch  nanášená ručně jednovrstvá, tloušťky do 10 mm hladká svislých konstrukcí stěn</t>
  </si>
  <si>
    <t>52</t>
  </si>
  <si>
    <t>612131121</t>
  </si>
  <si>
    <t>Penetrační disperzní nátěr vnitřních stěn nanášený ručně</t>
  </si>
  <si>
    <t>-966275732</t>
  </si>
  <si>
    <t>Podkladní a spojovací vrstva vnitřních omítaných ploch  penetrace akrylát-silikonová nanášená ručně stěn</t>
  </si>
  <si>
    <t>1355,106-147,432</t>
  </si>
  <si>
    <t>53</t>
  </si>
  <si>
    <t>612311131</t>
  </si>
  <si>
    <t>Potažení vnitřních stěn vápenným štukem tloušťky do 3 mm</t>
  </si>
  <si>
    <t>-87279731</t>
  </si>
  <si>
    <t>Potažení vnitřních ploch štukem tloušťky do 3 mm svislých konstrukcí stěn</t>
  </si>
  <si>
    <t>54</t>
  </si>
  <si>
    <t>629995101</t>
  </si>
  <si>
    <t>Očištění vnějších ploch tlakovou vodou</t>
  </si>
  <si>
    <t>1105874444</t>
  </si>
  <si>
    <t>Očištění vnějších ploch tlakovou vodou omytím</t>
  </si>
  <si>
    <t>Stávající fasáda</t>
  </si>
  <si>
    <t>22,061*8,1</t>
  </si>
  <si>
    <t>12,48*8,1</t>
  </si>
  <si>
    <t>2,16*8,1</t>
  </si>
  <si>
    <t>4,29*8,1</t>
  </si>
  <si>
    <t>16,865*4,39</t>
  </si>
  <si>
    <t>0,2*4,63</t>
  </si>
  <si>
    <t>6,08*1,23</t>
  </si>
  <si>
    <t>-(1,4*1,4)*9</t>
  </si>
  <si>
    <t>-0,98*2,05</t>
  </si>
  <si>
    <t>-1,08*2,05</t>
  </si>
  <si>
    <t>-1,15*2,2</t>
  </si>
  <si>
    <t>(1,4+1,4+1,4+1,4+1,4+1,4+1,4+1,4+1,4+1,4+1,4+1,4+1,4+1,4+1,4+1,4+1,4+1,4+2,1+1,4+1,4+1,4+1,4+1,4+1,4+1,4+1,4+1,4+1,4+1,4)*0,1</t>
  </si>
  <si>
    <t>-1,4*2,04</t>
  </si>
  <si>
    <t>-2,1*1,4</t>
  </si>
  <si>
    <t>(0,84+1,97+1,97)*0,2</t>
  </si>
  <si>
    <t>55</t>
  </si>
  <si>
    <t>622131121</t>
  </si>
  <si>
    <t>Penetrační disperzní nátěr vnějších stěn nanášený ručně</t>
  </si>
  <si>
    <t>-920280340</t>
  </si>
  <si>
    <t>Podkladní a spojovací vrstva vnějších omítaných ploch  penetrace akrylát-silikonová nanášená ručně stěn</t>
  </si>
  <si>
    <t>457,808+5,226</t>
  </si>
  <si>
    <t>56</t>
  </si>
  <si>
    <t>622211021</t>
  </si>
  <si>
    <t>Montáž kontaktního zateplení vnějších stěn z polystyrénových desek tl do 120 mm</t>
  </si>
  <si>
    <t>-712759027</t>
  </si>
  <si>
    <t>Montáž kontaktního zateplení  z polystyrenových desek nebo z kombinovaných desek na vnější stěny, tloušťky desek přes 80 do 120 mm</t>
  </si>
  <si>
    <t>Sokl XPS tl. 100mm</t>
  </si>
  <si>
    <t>(2+22,06+12,48+4,13)*0,9</t>
  </si>
  <si>
    <t>-1,05*0,2</t>
  </si>
  <si>
    <t>-0,98*0,2</t>
  </si>
  <si>
    <t>-1,08*0,2</t>
  </si>
  <si>
    <t>-3*0,2</t>
  </si>
  <si>
    <t>57</t>
  </si>
  <si>
    <t>M</t>
  </si>
  <si>
    <t>28376372</t>
  </si>
  <si>
    <t>deska z polystyrénu XPS, hrana rovná, polo či pero drážka a hladký povrch tl 100mm</t>
  </si>
  <si>
    <t>-652959326</t>
  </si>
  <si>
    <t>35,381*1,05 'Přepočtené koeficientem množství</t>
  </si>
  <si>
    <t>58</t>
  </si>
  <si>
    <t>622211031</t>
  </si>
  <si>
    <t>Montáž kontaktního zateplení vnějších stěn z polystyrénových desek tl do 160 mm</t>
  </si>
  <si>
    <t>746720610</t>
  </si>
  <si>
    <t>Montáž kontaktního zateplení  z polystyrenových desek nebo z kombinovaných desek na vnější stěny, tloušťky desek přes 120 do 160 mm</t>
  </si>
  <si>
    <t>(2,32+22,38+12,64+4,29)*7,33</t>
  </si>
  <si>
    <t>(6,4+1,76)*6,6</t>
  </si>
  <si>
    <t>1,76*6,12</t>
  </si>
  <si>
    <t>(16,87+0,36)*4,52</t>
  </si>
  <si>
    <t>5,88*1,24</t>
  </si>
  <si>
    <t>0,2*0,73</t>
  </si>
  <si>
    <t>-3*2,7</t>
  </si>
  <si>
    <t>-0,98*1,85</t>
  </si>
  <si>
    <t>-1,08*1,85</t>
  </si>
  <si>
    <t>-1,05*1,95</t>
  </si>
  <si>
    <t>(1,76+1,76+6,4)*1</t>
  </si>
  <si>
    <t>59</t>
  </si>
  <si>
    <t>28375952</t>
  </si>
  <si>
    <t>deska EPS 70 fasádní tl 160mm</t>
  </si>
  <si>
    <t>255495060</t>
  </si>
  <si>
    <t>deska EPS 70 fasádní λ=0,039 tl 160mm</t>
  </si>
  <si>
    <t>422,427-25,146</t>
  </si>
  <si>
    <t>397,281*1,05 'Přepočtené koeficientem množství</t>
  </si>
  <si>
    <t>60</t>
  </si>
  <si>
    <t>28376425</t>
  </si>
  <si>
    <t>deska z polystyrénu XPS, hrana polodrážková a hladký povrch tl 160mm</t>
  </si>
  <si>
    <t>15049882</t>
  </si>
  <si>
    <t>V místě napojení střechy SO03 a v místě napojení střechy přístavku k SO01 + sokl u přístavku</t>
  </si>
  <si>
    <t>16,515*0,75</t>
  </si>
  <si>
    <t>5,68*0,5</t>
  </si>
  <si>
    <t>9,92</t>
  </si>
  <si>
    <t>25,146*1,05 'Přepočtené koeficientem množství</t>
  </si>
  <si>
    <t>61</t>
  </si>
  <si>
    <t>622212001</t>
  </si>
  <si>
    <t>Montáž kontaktního zateplení vnějšího ostění hl. špalety do 200 mm z polystyrenu tl do 40 mm</t>
  </si>
  <si>
    <t>204553711</t>
  </si>
  <si>
    <t>Montáž kontaktního zateplení vnějšího ostění, nadpraží nebo parapetu z polystyrenových desek hloubky špalet do 200 mm, tloušťky desek do 40 mm</t>
  </si>
  <si>
    <t>Zateplení kolem stávajících výplní</t>
  </si>
  <si>
    <t>1,4+1,4+1,4+1,4+1,4+1,4+1,4+1,4+1,4+1,4+1,4+1,4+1,4+1,4+1,4+1,4+1,4+1,4+2,1+1,4+1,4+1,4+1,4+1,4+1,4+1,4+1,4+1,4+1,4+1,4</t>
  </si>
  <si>
    <t>0,84+1,97+1,97</t>
  </si>
  <si>
    <t>62</t>
  </si>
  <si>
    <t>28375931</t>
  </si>
  <si>
    <t>deska EPS 70 fasádní tl 30mm</t>
  </si>
  <si>
    <t>851081850</t>
  </si>
  <si>
    <t>deska EPS 70 fasádní λ=0,039 tl 30mm</t>
  </si>
  <si>
    <t>42,7*0,1</t>
  </si>
  <si>
    <t>4,78*0,2</t>
  </si>
  <si>
    <t>5,226*1,1 'Přepočtené koeficientem množství</t>
  </si>
  <si>
    <t>63</t>
  </si>
  <si>
    <t>622251101</t>
  </si>
  <si>
    <t>Příplatek k cenám kontaktního zateplení stěn za použití tepelněizolačních zátek z polystyrenu</t>
  </si>
  <si>
    <t>-1557856931</t>
  </si>
  <si>
    <t>Montáž kontaktního zateplení  Příplatek k cenám za zápustnou montáž kotev s použitím tepelněizolačních zátek na vnější stěny z polystyrenu</t>
  </si>
  <si>
    <t>64</t>
  </si>
  <si>
    <t>006-x1</t>
  </si>
  <si>
    <t>Utěsnění podstřešních větracích otvorů pomocí EPS</t>
  </si>
  <si>
    <t>-1915349404</t>
  </si>
  <si>
    <t>Utěsnění podstřešníc větracích otvorů pomocé EPS</t>
  </si>
  <si>
    <t>65</t>
  </si>
  <si>
    <t>622142001</t>
  </si>
  <si>
    <t>Potažení vnějších stěn sklovláknitým pletivem vtlačeným do tenkovrstvé hmoty</t>
  </si>
  <si>
    <t>-102644178</t>
  </si>
  <si>
    <t>Potažení vnějších ploch pletivem  v ploše nebo pruzích, na plném podkladu sklovláknitým vtlačením do tmelu stěn</t>
  </si>
  <si>
    <t>Špalety kolem měněných výplní</t>
  </si>
  <si>
    <t>(3+2,7+2,7+0,98+2,05+2,05+1,08+1,85+1,85+1,05+1,85+1,85+1,4+2,04+2,04+2,1+1,4+1,4+0,9+2,5+2,5)*0,16</t>
  </si>
  <si>
    <t>(0,2*8)*0,16</t>
  </si>
  <si>
    <t>66</t>
  </si>
  <si>
    <t>622511101</t>
  </si>
  <si>
    <t>Tenkovrstvá akrylátová mozaiková jemnozrnná omítka včetně penetrace vnějších stěn</t>
  </si>
  <si>
    <t>150013190</t>
  </si>
  <si>
    <t>Omítka tenkovrstvá akrylátová vnějších ploch  probarvená, včetně penetrace podkladu mozaiková jemnozrnná stěn</t>
  </si>
  <si>
    <t>(12,69+1,6+22,38+12,48+1,6)*0,4</t>
  </si>
  <si>
    <t>67</t>
  </si>
  <si>
    <t>622541021</t>
  </si>
  <si>
    <t>Tenkovrstvá silikonsilikátová zrnitá omítka tl. 2,0 mm včetně penetrace vnějších stěn</t>
  </si>
  <si>
    <t>543216892</t>
  </si>
  <si>
    <t>Omítka tenkovrstvá silikonsilikátová vnějších ploch  hydrofobní, se samočistícím účinkem probarvená, včetně penetrace podkladu zrnitá, tloušťky 2,0 mm stěn</t>
  </si>
  <si>
    <t>412,507+6,286+5,226</t>
  </si>
  <si>
    <t>68</t>
  </si>
  <si>
    <t>622143003</t>
  </si>
  <si>
    <t>Montáž omítkových plastových nebo pozinkovaných rohových profilů s tkaninou</t>
  </si>
  <si>
    <t>-1061624006</t>
  </si>
  <si>
    <t>Montáž omítkových profilů  plastových nebo pozinkovaných, upevněných vtlačením do podkladní vrstvy nebo přibitím rohových s tkaninou</t>
  </si>
  <si>
    <t>3+2,9+2,9+0,9+2,5+2,5+1,4+1,4+1,4+0,9+2,05+2,05+1,4+1,4+1,4+1,4+1,4+1,4+1,08+2,05+2,05+1,05+2,15+2,15+1,4+1,4+1,4+1,4+2,04+2,04+2,1+1,4+1,4</t>
  </si>
  <si>
    <t>1,4+1,4+1,4+2,1+1,4+1,4+1,4+1,4+1,4+1,4+1,4+1,4+1,4+1,4+1,4+8,2+8,2+7,26+7,7+8,2+8,2</t>
  </si>
  <si>
    <t>69</t>
  </si>
  <si>
    <t>59051480</t>
  </si>
  <si>
    <t>profil rohový Al s tkaninou kontaktního zateplení</t>
  </si>
  <si>
    <t>-469654790</t>
  </si>
  <si>
    <t>126,87*1,15 'Přepočtené koeficientem množství</t>
  </si>
  <si>
    <t>70</t>
  </si>
  <si>
    <t>622143004</t>
  </si>
  <si>
    <t>Montáž omítkových samolepících začišťovacích profilů pro spojení s okenním rámem</t>
  </si>
  <si>
    <t>757390317</t>
  </si>
  <si>
    <t>Montáž omítkových profilů  plastových nebo pozinkovaných, upevněných vtlačením do podkladní vrstvy nebo přibitím začišťovacích samolepících pro vytvoření dilatujícího spoje s okenním rámem</t>
  </si>
  <si>
    <t>1,4+1,4+1,4+1,4+2,04+2,04+2,1+1,4+1,4+1,4+1,4+1,4+2,1+1,4+1,4+1,4+1,4+1,4+1,4+1,4+1,4+1,4+1,4+1,4+1,05+2,15+2,15+1,08+2,05+2,05+1,4+1,4+1,4</t>
  </si>
  <si>
    <t>1,4+1,4+1,4+0,9+2,05+2,05+1,4+1,4+1,4+0,9+2,5+2,5+3+2,9+2,9</t>
  </si>
  <si>
    <t>71</t>
  </si>
  <si>
    <t>59051476</t>
  </si>
  <si>
    <t>profil okenní začišťovací se sklovláknitou armovací tkaninou 9 mm/2,4 m</t>
  </si>
  <si>
    <t>1170225340</t>
  </si>
  <si>
    <t>79,11*1,15 'Přepočtené koeficientem množství</t>
  </si>
  <si>
    <t>72</t>
  </si>
  <si>
    <t>622252001</t>
  </si>
  <si>
    <t>Montáž zakládacích soklových lišt kontaktního zateplení</t>
  </si>
  <si>
    <t>-1213527875</t>
  </si>
  <si>
    <t>Montáž lišt kontaktního zateplení  zakládacích soklových připevněných hmoždinkami</t>
  </si>
  <si>
    <t>12,48+22,06-1,06-1,08-0,98+12,53-3+1,76+1,76</t>
  </si>
  <si>
    <t>73</t>
  </si>
  <si>
    <t>59051653</t>
  </si>
  <si>
    <t>lišta soklová Al s okapničkou zakládací U 16cm 0,95/200cm</t>
  </si>
  <si>
    <t>1268754208</t>
  </si>
  <si>
    <t>44,47*1,15 'Přepočtené koeficientem množství</t>
  </si>
  <si>
    <t>74</t>
  </si>
  <si>
    <t>622252002</t>
  </si>
  <si>
    <t>Montáž ostatních lišt kontaktního zateplení</t>
  </si>
  <si>
    <t>-1867967808</t>
  </si>
  <si>
    <t>Montáž lišt kontaktního zateplení  ostatních stěnových, dilatačních apod. lepených do tmelu</t>
  </si>
  <si>
    <t>Okapnička</t>
  </si>
  <si>
    <t>1,05+1,08+1,4+1,4+0,98+1,4+0,9+3+1,4+1,4+1,4+2,1+1,4+2,1+1,4+1,4+1,4</t>
  </si>
  <si>
    <t>Parapetní</t>
  </si>
  <si>
    <t>1,4+1,4+2,1+1,4+2,1+1,4+1,4+1,4+2+1,4+1,4+0,98+1,4+1,08+1,4</t>
  </si>
  <si>
    <t>75</t>
  </si>
  <si>
    <t>59051510</t>
  </si>
  <si>
    <t>profil okenní s nepřiznanou podomítkovou okapnicí PVC 2,0 m</t>
  </si>
  <si>
    <t>-1420105177</t>
  </si>
  <si>
    <t>25,21*1,15 'Přepočtené koeficientem množství</t>
  </si>
  <si>
    <t>76</t>
  </si>
  <si>
    <t>59051512</t>
  </si>
  <si>
    <t>profil parapetní se sklovláknitou armovací tkaninou PVC 2 m</t>
  </si>
  <si>
    <t>720673099</t>
  </si>
  <si>
    <t>22,26*1,15 'Přepočtené koeficientem množství</t>
  </si>
  <si>
    <t>77</t>
  </si>
  <si>
    <t>632451101</t>
  </si>
  <si>
    <t>Cementový samonivelační potěr ze suchých směsí tloušťky do 5 mm</t>
  </si>
  <si>
    <t>1392344141</t>
  </si>
  <si>
    <t>Potěr cementový samonivelační ze suchých směsí tloušťky přes 2 do 5 mm</t>
  </si>
  <si>
    <t>78</t>
  </si>
  <si>
    <t>642942111</t>
  </si>
  <si>
    <t>Osazování zárubní nebo rámů dveřních kovových do 2,5 m2 na MC</t>
  </si>
  <si>
    <t>1507583360</t>
  </si>
  <si>
    <t>Osazování zárubní nebo rámů kovových dveřních  lisovaných nebo z úhelníků bez dveřních křídel na cementovou maltu, plochy otvoru do 2,5 m2</t>
  </si>
  <si>
    <t>79</t>
  </si>
  <si>
    <t>55331156</t>
  </si>
  <si>
    <t>zárubeň ocelová pro běžné zdění hranatý profil 160 800 levá,pravá</t>
  </si>
  <si>
    <t>-1277619047</t>
  </si>
  <si>
    <t>80</t>
  </si>
  <si>
    <t>55331333</t>
  </si>
  <si>
    <t>zárubeň ocelová pro pórobeton 75 600 levá,pravá</t>
  </si>
  <si>
    <t>-414809553</t>
  </si>
  <si>
    <t>81</t>
  </si>
  <si>
    <t>55331348</t>
  </si>
  <si>
    <t>zárubeň ocelová pro pórobeton 100 700 levá,pravá</t>
  </si>
  <si>
    <t>468952141</t>
  </si>
  <si>
    <t>82</t>
  </si>
  <si>
    <t>55331350</t>
  </si>
  <si>
    <t>zárubeň ocelová pro pórobeton 100 800 levá,pravá</t>
  </si>
  <si>
    <t>-707793561</t>
  </si>
  <si>
    <t>83</t>
  </si>
  <si>
    <t>55331352</t>
  </si>
  <si>
    <t>zárubeň ocelová pro pórobeton 100 900 levá,pravá</t>
  </si>
  <si>
    <t>-1556889931</t>
  </si>
  <si>
    <t>84</t>
  </si>
  <si>
    <t>55331354/R</t>
  </si>
  <si>
    <t>zárubeň ocelová pro pórobeton 100 1000 levá,pravá</t>
  </si>
  <si>
    <t>1378388887</t>
  </si>
  <si>
    <t>zárubeň ocelová pro pórobeton 100 1100 levá,pravá</t>
  </si>
  <si>
    <t>85</t>
  </si>
  <si>
    <t>55331382</t>
  </si>
  <si>
    <t>zárubeň ocelová pro pórobeton 150 700 levá,pravá</t>
  </si>
  <si>
    <t>920222731</t>
  </si>
  <si>
    <t>86</t>
  </si>
  <si>
    <t>55331384</t>
  </si>
  <si>
    <t>zárubeň ocelová pro pórobeton 150 800 levá,pravá</t>
  </si>
  <si>
    <t>-1600266617</t>
  </si>
  <si>
    <t>87</t>
  </si>
  <si>
    <t>55331386</t>
  </si>
  <si>
    <t>zárubeň ocelová pro pórobeton 150 900 levá,pravá</t>
  </si>
  <si>
    <t>465353990</t>
  </si>
  <si>
    <t>Ostatní konstrukce a práce, bourání</t>
  </si>
  <si>
    <t>88</t>
  </si>
  <si>
    <t>009-x1</t>
  </si>
  <si>
    <t>Vybourání venkovní vstupní terasy - dřevěnná konstrukce, plechová krytina, klempířské prvky, 1-stranné podezdění, podlaha se základy vč. likvidace</t>
  </si>
  <si>
    <t>1800468970</t>
  </si>
  <si>
    <t>Demontáž venkovní vstupní terasy - dřevěnná konstrukce, plechová krytina, klempířské prvky, 1-stranné podezdění, podlaha vč. základu</t>
  </si>
  <si>
    <t>89</t>
  </si>
  <si>
    <t>009-x3</t>
  </si>
  <si>
    <t>Kompletní vybourání zadních přístavků vč. oken dveří, zastřešení, terasy, podlah, základů, krytin apod...cena vč. likvidace</t>
  </si>
  <si>
    <t>407742775</t>
  </si>
  <si>
    <t>Kompletní vybourání zadníc přístavků vč. oken dveří, zastřešení, podlah, základů, krytin apod...cena vč. likvidace</t>
  </si>
  <si>
    <t>90</t>
  </si>
  <si>
    <t>962031132</t>
  </si>
  <si>
    <t>Bourání příček z cihel pálených na MVC tl do 100 mm</t>
  </si>
  <si>
    <t>-1081341029</t>
  </si>
  <si>
    <t>Bourání příček z cihel, tvárnic nebo příčkovek  z cihel pálených, plných nebo dutých na maltu vápennou nebo vápenocementovou, tl. do 100 mm</t>
  </si>
  <si>
    <t>(2,1+0,9+0,6+0,6+0,47+0,78+1,35+4,49+1,35+6,53+1,5+2,13+5,39+0,61+0,2+0,4+5,3+0,9+1,35+1,62)*2,9</t>
  </si>
  <si>
    <t>-(0,8*1,97)*4</t>
  </si>
  <si>
    <t>-(0,6*1,97)*3</t>
  </si>
  <si>
    <t>(0,7+0,7+0,35+4,12+3,08+0,92+0,2+0,2+0,78+0,6+0,47+0,2+2,18+0,1+0,65+0,61+0,2+0,61+1,72+1+3,31+3,41+0,9+2+2+2)*3</t>
  </si>
  <si>
    <t>-2,12*2,1</t>
  </si>
  <si>
    <t>91</t>
  </si>
  <si>
    <t>962031133</t>
  </si>
  <si>
    <t>Bourání příček z cihel pálených na MVC tl do 150 mm</t>
  </si>
  <si>
    <t>1016213085</t>
  </si>
  <si>
    <t>Bourání příček z cihel, tvárnic nebo příčkovek  z cihel pálených, plných nebo dutých na maltu vápennou nebo vápenocementovou, tl. do 150 mm</t>
  </si>
  <si>
    <t>(2,5+0,9+0,4+0,6+1,46+2,58+0,15+2,01+0,9+0,78+0,9+1,22+0,15+0,18+1,475+1,2+0,15+0,18+0,15+1,5+0,15+0,26+5,39+2,33)*2,9</t>
  </si>
  <si>
    <t>(2,1+1,47+2,17+0,15+1,07+4,49+1,74+0,9+0,9+2,01+0,9+1,55+2,17+1,05+3,26+2,25+3,31)*3</t>
  </si>
  <si>
    <t>-1,18*2,33</t>
  </si>
  <si>
    <t>92</t>
  </si>
  <si>
    <t>962032231</t>
  </si>
  <si>
    <t>Bourání zdiva z cihel pálených nebo vápenopískových na MV nebo MVC přes 1 m3</t>
  </si>
  <si>
    <t>-1295459877</t>
  </si>
  <si>
    <t>Bourání zdiva nadzákladového z cihel nebo tvárnic  z cihel pálených nebo vápenopískových, na maltu vápennou nebo vápenocementovou, objemu přes 1 m3</t>
  </si>
  <si>
    <t>((0,45*0,39)*2,9)*2</t>
  </si>
  <si>
    <t>(0,83*0,3)*2,9</t>
  </si>
  <si>
    <t>(0,35*0,39)*3</t>
  </si>
  <si>
    <t>93</t>
  </si>
  <si>
    <t>962052211</t>
  </si>
  <si>
    <t>Bourání zdiva nadzákladového ze ŽB přes 1 m3</t>
  </si>
  <si>
    <t>-394700857</t>
  </si>
  <si>
    <t>Bourání zdiva železobetonového  nadzákladového, objemu přes 1 m3</t>
  </si>
  <si>
    <t>(3*2,9)*0,3</t>
  </si>
  <si>
    <t>(4,23*2,9)*0,3</t>
  </si>
  <si>
    <t>-(1,4*1,4)*0,3</t>
  </si>
  <si>
    <t>94</t>
  </si>
  <si>
    <t>965046111</t>
  </si>
  <si>
    <t>Broušení stávajících betonových podlah úběr do 3 mm</t>
  </si>
  <si>
    <t>1352550874</t>
  </si>
  <si>
    <t>2,4*1,77</t>
  </si>
  <si>
    <t>1,08*(1,08/2)</t>
  </si>
  <si>
    <t>1,08*1,304</t>
  </si>
  <si>
    <t>6,6</t>
  </si>
  <si>
    <t>1,2*0,85</t>
  </si>
  <si>
    <t>(1,2*0,9)*2</t>
  </si>
  <si>
    <t>1,2*0,8</t>
  </si>
  <si>
    <t>(0,6*0,075)*4</t>
  </si>
  <si>
    <t>1,775*1,125</t>
  </si>
  <si>
    <t>1,125*1,825</t>
  </si>
  <si>
    <t>(0,7*0,15)*2</t>
  </si>
  <si>
    <t>1,4*2,1</t>
  </si>
  <si>
    <t>0,8*0,15</t>
  </si>
  <si>
    <t>0,8*0,1</t>
  </si>
  <si>
    <t>4,129*2,1</t>
  </si>
  <si>
    <t>4,73*1,5</t>
  </si>
  <si>
    <t>1*0,1</t>
  </si>
  <si>
    <t>2,4*0,6</t>
  </si>
  <si>
    <t>8,68*4,04</t>
  </si>
  <si>
    <t>1,6*6</t>
  </si>
  <si>
    <t>2,1*0,5</t>
  </si>
  <si>
    <t>1,15*0,2</t>
  </si>
  <si>
    <t>1,08*0,25</t>
  </si>
  <si>
    <t>-0,4*0,35</t>
  </si>
  <si>
    <t>37,69+5,95+91,21</t>
  </si>
  <si>
    <t>(1,525*1,2)*2</t>
  </si>
  <si>
    <t>(1,2*1,2)*2</t>
  </si>
  <si>
    <t>(0,6*0,075)*2</t>
  </si>
  <si>
    <t>(0,7*0,1)*2</t>
  </si>
  <si>
    <t>2,02*1,4</t>
  </si>
  <si>
    <t>0,9*0,15</t>
  </si>
  <si>
    <t>4,63*2,1</t>
  </si>
  <si>
    <t>0,9*0,1</t>
  </si>
  <si>
    <t>0,84*0,1</t>
  </si>
  <si>
    <t>7,17*4,05</t>
  </si>
  <si>
    <t>1,55*5,52</t>
  </si>
  <si>
    <t>3,9*1,45</t>
  </si>
  <si>
    <t>1,83*1,91</t>
  </si>
  <si>
    <t>1,29*0,6</t>
  </si>
  <si>
    <t>4,38*4,07</t>
  </si>
  <si>
    <t>1,55*2,07</t>
  </si>
  <si>
    <t>3,51*5,6</t>
  </si>
  <si>
    <t>6*5,64</t>
  </si>
  <si>
    <t>-0,3*0,35</t>
  </si>
  <si>
    <t>1,5*2</t>
  </si>
  <si>
    <t>1,29*0,3</t>
  </si>
  <si>
    <t>11,76*2</t>
  </si>
  <si>
    <t>-0,9*0,4</t>
  </si>
  <si>
    <t>4,14*1,53</t>
  </si>
  <si>
    <t>5,98*1,4</t>
  </si>
  <si>
    <t>1,25*0,13</t>
  </si>
  <si>
    <t>1,4*0,25</t>
  </si>
  <si>
    <t>4,04*1,5</t>
  </si>
  <si>
    <t>3,25*4,04</t>
  </si>
  <si>
    <t>6,73*4,04</t>
  </si>
  <si>
    <t>95</t>
  </si>
  <si>
    <t>965046119</t>
  </si>
  <si>
    <t>Příplatek k broušení stávajících betonových podlah za každý další 1 mm úběru</t>
  </si>
  <si>
    <t>2051356947</t>
  </si>
  <si>
    <t>Broušení stávajících betonových podlah Příplatek k ceně za každý další 1 mm úběru</t>
  </si>
  <si>
    <t>452,713*2</t>
  </si>
  <si>
    <t>96</t>
  </si>
  <si>
    <t>965081213</t>
  </si>
  <si>
    <t>Bourání podlah z dlaždic keramických nebo xylolitových tl do 10 mm plochy přes 1 m2</t>
  </si>
  <si>
    <t>-126051288</t>
  </si>
  <si>
    <t>Bourání podlah z dlaždic bez podkladního lože nebo mazaniny, s jakoukoliv výplní spár keramických nebo xylolitových tl. do 10 mm, plochy přes 1 m2</t>
  </si>
  <si>
    <t>0,9*1,2</t>
  </si>
  <si>
    <t>0,9*0,05</t>
  </si>
  <si>
    <t>2,1*1,4</t>
  </si>
  <si>
    <t>0,9*1,4</t>
  </si>
  <si>
    <t>0,7*0,05</t>
  </si>
  <si>
    <t>6,53*5,65</t>
  </si>
  <si>
    <t>0,98*0,1</t>
  </si>
  <si>
    <t>0,6*0,1</t>
  </si>
  <si>
    <t>1,25*1,35</t>
  </si>
  <si>
    <t>0,85*1,35</t>
  </si>
  <si>
    <t>1,62*0,73</t>
  </si>
  <si>
    <t>1,4*2,13</t>
  </si>
  <si>
    <t>1,9*0,9</t>
  </si>
  <si>
    <t>0,8*0,05</t>
  </si>
  <si>
    <t>5*2</t>
  </si>
  <si>
    <t>3,3*1,49</t>
  </si>
  <si>
    <t>1*0,2</t>
  </si>
  <si>
    <t>2,8*0,09</t>
  </si>
  <si>
    <t>1,3*0,25</t>
  </si>
  <si>
    <t>1,3*0,3</t>
  </si>
  <si>
    <t>4,58*2,1</t>
  </si>
  <si>
    <t>-0,7*0,55</t>
  </si>
  <si>
    <t>1,18*2,33</t>
  </si>
  <si>
    <t>2,25*6,43</t>
  </si>
  <si>
    <t>0,84*0,2</t>
  </si>
  <si>
    <t>0,96*0,876</t>
  </si>
  <si>
    <t>0,9*1,26</t>
  </si>
  <si>
    <t>0,78*0,55</t>
  </si>
  <si>
    <t>1,48*3,38</t>
  </si>
  <si>
    <t>1,29*0,25</t>
  </si>
  <si>
    <t>1,33*1,64</t>
  </si>
  <si>
    <t>1,64*0,2925</t>
  </si>
  <si>
    <t>1,83*3,46</t>
  </si>
  <si>
    <t>3,98*1,92</t>
  </si>
  <si>
    <t>1,7*0,75</t>
  </si>
  <si>
    <t>2,18*0,655</t>
  </si>
  <si>
    <t>2*0,71</t>
  </si>
  <si>
    <t>(2*0,7)*2</t>
  </si>
  <si>
    <t>2*0,9</t>
  </si>
  <si>
    <t>5,7*1,4</t>
  </si>
  <si>
    <t>97</t>
  </si>
  <si>
    <t>965081611</t>
  </si>
  <si>
    <t>Odsekání soklíků rovných</t>
  </si>
  <si>
    <t>220554675</t>
  </si>
  <si>
    <t>Odsekání soklíků  včetně otlučení podkladní omítky až na zdivo rovných</t>
  </si>
  <si>
    <t>2,1+2,1+1,4+1,4-0,8+3,53+2,8+1,75+0,15+1,78+1,3-0,8+6,53+2,58-0,9+0,1+0,1+0,35+0,35+3,105+2,225+1,2+2,07-0,63-0,8-0,6+5,65</t>
  </si>
  <si>
    <t>3,05+3,05+1,97+1,97-0,63+0,1+0,1+1,24+1,24+2,125+2,125-0,8+0,1+0,1+3,3+1,49-1+0,1+0,1-0,8+0,5+0,34+1,3+0,25+0,2+0,77+1,3-0,85+2,35</t>
  </si>
  <si>
    <t>0,65+0,65+2,18+2,18-0,8+3,46+3,46+1,92+1,92+0,75+0,75+2,18+2,18+1,8+1,8-0,8-0,8+4,58+4,58+2,1+2,1+0,7+0,7-1,18+0,15+0,15-0,84+0,1+0,1+6,43+0,2+0,2</t>
  </si>
  <si>
    <t>0,71+0,71+0,7+0,7+0,7+0,7+0,9+0,9+2+2+2+2+2+2+2+2-0,6-0,6-0,6-0,6-0,6+5,7+1,4+2,05+0,13+0,13+2,4+1,4-0,9</t>
  </si>
  <si>
    <t>98</t>
  </si>
  <si>
    <t>968062355</t>
  </si>
  <si>
    <t>Vybourání dřevěných rámů oken dvojitých včetně křídel pl do 2 m2</t>
  </si>
  <si>
    <t>-1949267147</t>
  </si>
  <si>
    <t>Vybourání dřevěných rámů oken s křídly, dveřních zárubní, vrat, stěn, ostění nebo obkladů  rámů oken s křídly dvojitých, plochy do 2 m2</t>
  </si>
  <si>
    <t>1,15*1,15</t>
  </si>
  <si>
    <t>99</t>
  </si>
  <si>
    <t>968072455</t>
  </si>
  <si>
    <t>Vybourání kovových dveřních zárubní pl do 2 m2</t>
  </si>
  <si>
    <t>-47581949</t>
  </si>
  <si>
    <t>Vybourání kovových rámů oken s křídly, dveřních zárubní, vrat, stěn, ostění nebo obkladů  dveřních zárubní, plochy do 2 m2</t>
  </si>
  <si>
    <t>(0,8*1,97)*7</t>
  </si>
  <si>
    <t>(0,6*1,97)*7</t>
  </si>
  <si>
    <t>(0,6*1,97)*8</t>
  </si>
  <si>
    <t>100</t>
  </si>
  <si>
    <t>968082015</t>
  </si>
  <si>
    <t>Vybourání plastových rámů oken včetně křídel plochy do 1 m2</t>
  </si>
  <si>
    <t>-2097299844</t>
  </si>
  <si>
    <t>Vybourání plastových rámů oken s křídly, dveřních zárubní, vrat  rámu oken s křídly, plochy do 1 m2</t>
  </si>
  <si>
    <t>(0,5*1,9)*2</t>
  </si>
  <si>
    <t>101</t>
  </si>
  <si>
    <t>968082016</t>
  </si>
  <si>
    <t>Vybourání plastových rámů oken včetně křídel plochy přes 1 do 2 m2</t>
  </si>
  <si>
    <t>2140383437</t>
  </si>
  <si>
    <t>Vybourání plastových rámů oken s křídly, dveřních zárubní, vrat  rámu oken s křídly, plochy přes 1 do 2 m2</t>
  </si>
  <si>
    <t>(1,4*1,4)*3</t>
  </si>
  <si>
    <t>102</t>
  </si>
  <si>
    <t>968082017</t>
  </si>
  <si>
    <t>Vybourání plastových rámů oken včetně křídel plochy přes 2 do 4 m2</t>
  </si>
  <si>
    <t>-938965429</t>
  </si>
  <si>
    <t>Vybourání plastových rámů oken s křídly, dveřních zárubní, vrat  rámu oken s křídly, plochy přes 2 do 4 m2</t>
  </si>
  <si>
    <t>(2,1*1,4)*2</t>
  </si>
  <si>
    <t>103</t>
  </si>
  <si>
    <t>968082021</t>
  </si>
  <si>
    <t>Vybourání plastových zárubní dveří plochy do 2 m2</t>
  </si>
  <si>
    <t>693309755</t>
  </si>
  <si>
    <t>Vybourání plastových rámů oken s křídly, dveřních zárubní, vrat  dveřních zárubní, plochy do 2 m2</t>
  </si>
  <si>
    <t>(1*1,97)*3</t>
  </si>
  <si>
    <t>0,9*1,97</t>
  </si>
  <si>
    <t>104</t>
  </si>
  <si>
    <t>968082022</t>
  </si>
  <si>
    <t>Vybourání plastových zárubní dveří plochy do 4 m2</t>
  </si>
  <si>
    <t>-705086413</t>
  </si>
  <si>
    <t>Vybourání plastových rámů oken s křídly, dveřních zárubní, vrat  dveřních zárubní, plochy přes 2 do 4 m2</t>
  </si>
  <si>
    <t>1,16*1,97</t>
  </si>
  <si>
    <t>105</t>
  </si>
  <si>
    <t>971033631</t>
  </si>
  <si>
    <t>Vybourání otvorů ve zdivu cihelném pl do 4 m2 na MVC nebo MV tl do 150 mm</t>
  </si>
  <si>
    <t>585264094</t>
  </si>
  <si>
    <t>Vybourání otvorů ve zdivu základovém nebo nadzákladovém z cihel, tvárnic, příčkovek  z cihel pálených na maltu vápennou nebo vápenocementovou plochy do 4 m2, tl. do 150 mm</t>
  </si>
  <si>
    <t>0,9*2,1</t>
  </si>
  <si>
    <t>106</t>
  </si>
  <si>
    <t>971033641</t>
  </si>
  <si>
    <t>Vybourání otvorů ve zdivu cihelném pl do 4 m2 na MVC nebo MV tl do 300 mm</t>
  </si>
  <si>
    <t>-2024450427</t>
  </si>
  <si>
    <t>Vybourání otvorů ve zdivu základovém nebo nadzákladovém z cihel, tvárnic, příčkovek  z cihel pálených na maltu vápennou nebo vápenocementovou plochy do 4 m2, tl. do 300 mm</t>
  </si>
  <si>
    <t>(2,1*1,4)*0,3</t>
  </si>
  <si>
    <t>107</t>
  </si>
  <si>
    <t>971052651</t>
  </si>
  <si>
    <t>Vybourání nebo prorážení otvorů v ŽB příčkách a zdech pl do 4 m2 tl do 600 mm</t>
  </si>
  <si>
    <t>1765983764</t>
  </si>
  <si>
    <t>Vybourání a prorážení otvorů v železobetonových příčkách a zdech  základových nebo nadzákladových, plochy do 4 m2, tl. do 600 mm</t>
  </si>
  <si>
    <t>(1,2*2,9)*0,3</t>
  </si>
  <si>
    <t>(2,1*1,1)*0,3</t>
  </si>
  <si>
    <t>(1,4*1,1)*0,3</t>
  </si>
  <si>
    <t>108</t>
  </si>
  <si>
    <t>973031824</t>
  </si>
  <si>
    <t>Vysekání kapes ve zdivu cihelném na MV nebo MVC pro zavázání zdí tl do 300 mm</t>
  </si>
  <si>
    <t>1868986991</t>
  </si>
  <si>
    <t>Vysekání výklenků nebo kapes ve zdivu z cihel  na maltu vápennou nebo vápenocementovou kapes pro zavázání nových zdí, tl. do 300 mm</t>
  </si>
  <si>
    <t>2,9*9</t>
  </si>
  <si>
    <t>3*9</t>
  </si>
  <si>
    <t>2*2</t>
  </si>
  <si>
    <t>109</t>
  </si>
  <si>
    <t>977211112</t>
  </si>
  <si>
    <t>Řezání stěnovou pilou ŽB kcí s výztuží průměru do 16 mm hl do 350 mm</t>
  </si>
  <si>
    <t>-545093435</t>
  </si>
  <si>
    <t>Řezání konstrukcí stěnovou pilou železobetonových průměru řezané výztuže do 16 mm hloubka řezu přes 200 do 350 mm</t>
  </si>
  <si>
    <t>4,23+4,23+2,9+2,9+3+3+2,9+2,9+1,2+1,2+2,9+2,9</t>
  </si>
  <si>
    <t>1,4+1,1+1,1+2,1+1,1+1,1</t>
  </si>
  <si>
    <t>110</t>
  </si>
  <si>
    <t>978011191</t>
  </si>
  <si>
    <t>Otlučení (osekání) vnitřní vápenné nebo vápenocementové omítky stropů v rozsahu do 100 %</t>
  </si>
  <si>
    <t>1092724055</t>
  </si>
  <si>
    <t>Otlučení vápenných nebo vápenocementových omítek vnitřních ploch stropů, v rozsahu přes 50 do 100 %</t>
  </si>
  <si>
    <t>6,28*2,18</t>
  </si>
  <si>
    <t>6,86*5,6</t>
  </si>
  <si>
    <t>0,35*4,34</t>
  </si>
  <si>
    <t>2,98*6,23</t>
  </si>
  <si>
    <t>12,63*11,88</t>
  </si>
  <si>
    <t>-(0,4*0,35)*8</t>
  </si>
  <si>
    <t>-0,4*0,2</t>
  </si>
  <si>
    <t>3,3*1,5</t>
  </si>
  <si>
    <t>2,8*4,73</t>
  </si>
  <si>
    <t>1,4*5,5</t>
  </si>
  <si>
    <t>2,1*4,73</t>
  </si>
  <si>
    <t>5,73*6,13</t>
  </si>
  <si>
    <t>-(0,4*0,4)*3</t>
  </si>
  <si>
    <t>-(0,4*0,35)*5</t>
  </si>
  <si>
    <t>3,26*0,15</t>
  </si>
  <si>
    <t>10,08*6,13</t>
  </si>
  <si>
    <t>6*5,75</t>
  </si>
  <si>
    <t>5,6*3,51</t>
  </si>
  <si>
    <t>5,6*4,38</t>
  </si>
  <si>
    <t>7,17*5,6</t>
  </si>
  <si>
    <t>-1,47*0,15</t>
  </si>
  <si>
    <t>111</t>
  </si>
  <si>
    <t>978013191</t>
  </si>
  <si>
    <t>Otlučení (osekání) vnitřní vápenné nebo vápenocementové omítky stěn v rozsahu do 100 %</t>
  </si>
  <si>
    <t>1225499</t>
  </si>
  <si>
    <t>Otlučení vápenných nebo vápenocementových omítek vnitřních ploch stěn s vyškrabáním spar, s očištěním zdiva, v rozsahu přes 50 do 100 %</t>
  </si>
  <si>
    <t>(11,88+8,68+12,63+11,88+15,61+1,79+0,35+4,34+0,4+0,54+4+6,3+2,1+5,98+5,98+3,3+3,3+2,65+2,55+0,2+0,2+1,3+1,3+0,35+0,35+4,14+4,14+0,35+0,35)*2,9</t>
  </si>
  <si>
    <t>(0,35+0,35+0,4+0,4+0,4+0,4+0,35+0,35+0,35+0,35+0,4+0,4+0,4+0,4+0,1+0,1+0,1+0,1)*2,9</t>
  </si>
  <si>
    <t>-(0,5*1,9)*2</t>
  </si>
  <si>
    <t>-(1*1,97)*3</t>
  </si>
  <si>
    <t>-(1,4*1,4)*4</t>
  </si>
  <si>
    <t>-1,2*2,9</t>
  </si>
  <si>
    <t>-1,15*1,15</t>
  </si>
  <si>
    <t>(0,5+1,9+1,9+1+1,97+1,97+0,5+1,9+1,9+1,4+1,4+1,4+2,1+1,4+1,4+1+1,97+1,97+(1,4*9)+1,5+1,5+1,5+1,08+2,04+2,04)*0,2</t>
  </si>
  <si>
    <t>(21,46+21,46+11,88+11,88+-0,15-0,15-0,15-0,15-0,15+0,35+0,35+0,35+0,35+2,865+2,865+0,35+0,35+0,35+0,35+0,35+0,35+0,35+5,6+5,39)*3</t>
  </si>
  <si>
    <t>(5,6+5,6+4,13+4,13+0,35+0,35+2,1+2,4+4,73+4,73+2,8+4+0,6+0,39+4,73+4,73+0,3+1,75+3,51+5,335+0,35+0,35+0,35+0,35+0,35)*3</t>
  </si>
  <si>
    <t>-(1,4*2,44)*2</t>
  </si>
  <si>
    <t>-1,16*1,97</t>
  </si>
  <si>
    <t>-(0,9*2)*2</t>
  </si>
  <si>
    <t>112</t>
  </si>
  <si>
    <t>978059541</t>
  </si>
  <si>
    <t>Odsekání a odebrání obkladů stěn z vnitřních obkládaček plochy přes 1 m2</t>
  </si>
  <si>
    <t>1684494845</t>
  </si>
  <si>
    <t>Odsekání obkladů  stěn včetně otlučení podkladní omítky až na zdivo z obkládaček vnitřních, z jakýchkoliv materiálů, plochy přes 1 m2</t>
  </si>
  <si>
    <t>(0,73+0,73+1,62+1,62)*2,3</t>
  </si>
  <si>
    <t>-0,6*1,97</t>
  </si>
  <si>
    <t>(1,4+1,4+2,13+2,13+0,55+0,55+0,78)*1,5</t>
  </si>
  <si>
    <t>-0,6*1,5</t>
  </si>
  <si>
    <t>(1,5+1,5+0,9+0,9+1,35+1,35+2,09+2,09+0,85+0,85+1,25+1,25+1,35+1,35+1,35+1,35)*1,8</t>
  </si>
  <si>
    <t>-(0,6*1,8)*4</t>
  </si>
  <si>
    <t>-0,8*1,8</t>
  </si>
  <si>
    <t>(0,97+0,97+0,88)*2</t>
  </si>
  <si>
    <t>(0,9+0,9+1,4+1,4)*1,35</t>
  </si>
  <si>
    <t>-0,6*1,35</t>
  </si>
  <si>
    <t>(0,83+0,83+2,06)*1</t>
  </si>
  <si>
    <t>(3,5+0,35+2,15)*1,5</t>
  </si>
  <si>
    <t>(1,88+0,75)*0,75</t>
  </si>
  <si>
    <t>(1,05+1,05-0,1-0,1+0,9+0,9+0,9+0,9)*1,8</t>
  </si>
  <si>
    <t>-(0,8*1,97)*3</t>
  </si>
  <si>
    <t>(0,92+1,5+1,6+0,3+0,3+0,62)*0,9</t>
  </si>
  <si>
    <t>(1,4+1,4+0,9+0,9)*2,5</t>
  </si>
  <si>
    <t>(0,9+0,9+1,5+1,5)*2,55</t>
  </si>
  <si>
    <t>(2,97+2,97+2,03+2,03)*2,55</t>
  </si>
  <si>
    <t>-(0,6*1,97)*2</t>
  </si>
  <si>
    <t>(2,18+1,29+0,25+0,35+1,33+1,74)*2,5</t>
  </si>
  <si>
    <t>113</t>
  </si>
  <si>
    <t>941211111</t>
  </si>
  <si>
    <t>Montáž lešení řadového rámového lehkého zatížení do 200 kg/m2 š do 0,9 m v do 10 m</t>
  </si>
  <si>
    <t>-1694332542</t>
  </si>
  <si>
    <t>Montáž lešení řadového rámového lehkého pracovního s podlahami  s provozním zatížením tř. 3 do 200 kg/m2 šířky tř. SW06 přes 0,6 do 0,9 m, výšky do 10 m</t>
  </si>
  <si>
    <t>(13+23+2,5+2+7+2+4,5+23)*8</t>
  </si>
  <si>
    <t>114</t>
  </si>
  <si>
    <t>941211211</t>
  </si>
  <si>
    <t>Příplatek k lešení řadovému rámovému lehkému š 0,9 m v do 25 m za první a ZKD den použití</t>
  </si>
  <si>
    <t>1150425913</t>
  </si>
  <si>
    <t>Montáž lešení řadového rámového lehkého pracovního s podlahami  s provozním zatížením tř. 3 do 200 kg/m2 Příplatek za první a každý další den použití lešení k ceně -1111 nebo -1112</t>
  </si>
  <si>
    <t>616*90</t>
  </si>
  <si>
    <t>115</t>
  </si>
  <si>
    <t>941211811</t>
  </si>
  <si>
    <t>Demontáž lešení řadového rámového lehkého zatížení do 200 kg/m2 š do 0,9 m v do 10 m</t>
  </si>
  <si>
    <t>-1984381278</t>
  </si>
  <si>
    <t>Demontáž lešení řadového rámového lehkého pracovního  s provozním zatížením tř. 3 do 200 kg/m2 šířky tř. SW06 přes 0,6 do 0,9 m, výšky do 10 m</t>
  </si>
  <si>
    <t>116</t>
  </si>
  <si>
    <t>944511111</t>
  </si>
  <si>
    <t>Montáž ochranné sítě z textilie z umělých vláken</t>
  </si>
  <si>
    <t>1387131639</t>
  </si>
  <si>
    <t>Montáž ochranné sítě  zavěšené na konstrukci lešení z textilie z umělých vláken</t>
  </si>
  <si>
    <t>117</t>
  </si>
  <si>
    <t>944511211</t>
  </si>
  <si>
    <t>Příplatek k ochranné síti za první a ZKD den použití</t>
  </si>
  <si>
    <t>1846278136</t>
  </si>
  <si>
    <t>Montáž ochranné sítě  Příplatek za první a každý další den použití sítě k ceně -1111</t>
  </si>
  <si>
    <t>118</t>
  </si>
  <si>
    <t>944511811</t>
  </si>
  <si>
    <t>Demontáž ochranné sítě z textilie z umělých vláken</t>
  </si>
  <si>
    <t>367247177</t>
  </si>
  <si>
    <t>Demontáž ochranné sítě  zavěšené na konstrukci lešení z textilie z umělých vláken</t>
  </si>
  <si>
    <t>119</t>
  </si>
  <si>
    <t>949101111</t>
  </si>
  <si>
    <t>Lešení pomocné pro objekty pozemních staveb s lešeňovou podlahou v do 1,9 m zatížení do 150 kg/m2</t>
  </si>
  <si>
    <t>94909336</t>
  </si>
  <si>
    <t>Lešení pomocné pracovní pro objekty pozemních staveb  pro zatížení do 150 kg/m2, o výšce lešeňové podlahy do 1,9 m</t>
  </si>
  <si>
    <t>249,97+243,78</t>
  </si>
  <si>
    <t>120</t>
  </si>
  <si>
    <t>952901111</t>
  </si>
  <si>
    <t>Vyčištění budov bytové a občanské výstavby při výšce podlaží do 4 m</t>
  </si>
  <si>
    <t>-1668676975</t>
  </si>
  <si>
    <t>Vyčištění budov nebo objektů před předáním do užívání  budov bytové nebo občanské výstavby, světlé výšky podlaží do 4 m</t>
  </si>
  <si>
    <t>997</t>
  </si>
  <si>
    <t>Přesun sutě</t>
  </si>
  <si>
    <t>121</t>
  </si>
  <si>
    <t>997013212</t>
  </si>
  <si>
    <t>Vnitrostaveništní doprava suti a vybouraných hmot pro budovy v do 9 m ručně</t>
  </si>
  <si>
    <t>359254258</t>
  </si>
  <si>
    <t>Vnitrostaveništní doprava suti a vybouraných hmot  vodorovně do 50 m svisle ručně (nošením po schodech) pro budovy a haly výšky přes 6 do 9 m</t>
  </si>
  <si>
    <t>122</t>
  </si>
  <si>
    <t>997002611</t>
  </si>
  <si>
    <t>Nakládání suti a vybouraných hmot</t>
  </si>
  <si>
    <t>1324574305</t>
  </si>
  <si>
    <t>Nakládání suti a vybouraných hmot na dopravní prostředek  pro vodorovné přemístění</t>
  </si>
  <si>
    <t>123</t>
  </si>
  <si>
    <t>997002511</t>
  </si>
  <si>
    <t>Vodorovné přemístění suti a vybouraných hmot bez naložení ale se složením a urovnáním do 1 km</t>
  </si>
  <si>
    <t>-1751755277</t>
  </si>
  <si>
    <t>Vodorovné přemístění suti a vybouraných hmot  bez naložení, se složením a hrubým urovnáním na vzdálenost do 1 km</t>
  </si>
  <si>
    <t>124</t>
  </si>
  <si>
    <t>997002519</t>
  </si>
  <si>
    <t>Příplatek ZKD 1 km přemístění suti a vybouraných hmot</t>
  </si>
  <si>
    <t>411552657</t>
  </si>
  <si>
    <t>Vodorovné přemístění suti a vybouraných hmot  bez naložení, se složením a hrubým urovnáním Příplatek k ceně za každý další i započatý 1 km přes 1 km</t>
  </si>
  <si>
    <t>172,895*9</t>
  </si>
  <si>
    <t>125</t>
  </si>
  <si>
    <t>997013802</t>
  </si>
  <si>
    <t>Poplatek za uložení na skládce (skládkovné) stavebního odpadu železobetonového kód odpadu 170 101</t>
  </si>
  <si>
    <t>779033166</t>
  </si>
  <si>
    <t>Poplatek za uložení stavebního odpadu na skládce (skládkovné) z armovaného betonu zatříděného do Katalogu odpadů pod kódem 170 101</t>
  </si>
  <si>
    <t>126</t>
  </si>
  <si>
    <t>997013803</t>
  </si>
  <si>
    <t>Poplatek za uložení na skládce (skládkovné) stavebního odpadu cihelného kód odpadu 170 102</t>
  </si>
  <si>
    <t>-1693957551</t>
  </si>
  <si>
    <t>Poplatek za uložení stavebního odpadu na skládce (skládkovné) cihelného zatříděného do Katalogu odpadů pod kódem 170 102</t>
  </si>
  <si>
    <t>127</t>
  </si>
  <si>
    <t>997013807</t>
  </si>
  <si>
    <t>Poplatek za uložení na skládce (skládkovné) stavebního odpadu keramického kód odpadu 170 103</t>
  </si>
  <si>
    <t>410460024</t>
  </si>
  <si>
    <t>Poplatek za uložení stavebního odpadu na skládce (skládkovné) z tašek a keramických výrobků zatříděného do Katalogu odpadů pod kódem 170 103</t>
  </si>
  <si>
    <t>128</t>
  </si>
  <si>
    <t>997013831</t>
  </si>
  <si>
    <t>Poplatek za uložení na skládce (skládkovné) stavebního odpadu směsného kód odpadu 170 904</t>
  </si>
  <si>
    <t>-456087706</t>
  </si>
  <si>
    <t>Poplatek za uložení stavebního odpadu na skládce (skládkovné) směsného stavebního a demoličního zatříděného do Katalogu odpadů pod kódem 170 904</t>
  </si>
  <si>
    <t>998</t>
  </si>
  <si>
    <t>Přesun hmot</t>
  </si>
  <si>
    <t>129</t>
  </si>
  <si>
    <t>998018002</t>
  </si>
  <si>
    <t>Přesun hmot ruční pro budovy v do 12 m</t>
  </si>
  <si>
    <t>-2119361929</t>
  </si>
  <si>
    <t>Přesun hmot pro budovy občanské výstavby, bydlení, výrobu a služby  ruční - bez užití mechanizace vodorovná dopravní vzdálenost do 100 m pro budovy s jakoukoliv nosnou konstrukcí výšky přes 6 do 12 m</t>
  </si>
  <si>
    <t>PSV</t>
  </si>
  <si>
    <t>Práce a dodávky PSV</t>
  </si>
  <si>
    <t>711</t>
  </si>
  <si>
    <t>Izolace proti vodě, vlhkosti a plynům</t>
  </si>
  <si>
    <t>130</t>
  </si>
  <si>
    <t>711111002</t>
  </si>
  <si>
    <t>Provedení izolace proti zemní vlhkosti vodorovné za studena lakem asfaltovým</t>
  </si>
  <si>
    <t>-2090925587</t>
  </si>
  <si>
    <t>Provedení izolace proti zemní vlhkosti natěradly a tmely za studena  na ploše vodorovné V nátěrem lakem asfaltovým</t>
  </si>
  <si>
    <t>6,08*1,6</t>
  </si>
  <si>
    <t>131</t>
  </si>
  <si>
    <t>711112002</t>
  </si>
  <si>
    <t>Provedení izolace proti zemní vlhkosti svislé za studena lakem asfaltovým</t>
  </si>
  <si>
    <t>-387286855</t>
  </si>
  <si>
    <t>Provedení izolace proti zemní vlhkosti natěradly a tmely za studena  na ploše svislé S nátěrem lakem asfaltovým</t>
  </si>
  <si>
    <t>(6,08+1,6+1,6)*0,7</t>
  </si>
  <si>
    <t>6,08*0,3</t>
  </si>
  <si>
    <t>132</t>
  </si>
  <si>
    <t>11163152</t>
  </si>
  <si>
    <t>lak hydroizolační asfaltový</t>
  </si>
  <si>
    <t>-525259906</t>
  </si>
  <si>
    <t>9,728+8,32</t>
  </si>
  <si>
    <t>18,048*0,00045 'Přepočtené koeficientem množství</t>
  </si>
  <si>
    <t>133</t>
  </si>
  <si>
    <t>711141559</t>
  </si>
  <si>
    <t>Provedení izolace proti zemní vlhkosti pásy přitavením vodorovné NAIP</t>
  </si>
  <si>
    <t>-1095656949</t>
  </si>
  <si>
    <t>Provedení izolace proti zemní vlhkosti pásy přitavením  NAIP na ploše vodorovné V</t>
  </si>
  <si>
    <t>134</t>
  </si>
  <si>
    <t>711142559</t>
  </si>
  <si>
    <t>Provedení izolace proti zemní vlhkosti pásy přitavením svislé NAIP</t>
  </si>
  <si>
    <t>-237000010</t>
  </si>
  <si>
    <t>Provedení izolace proti zemní vlhkosti pásy přitavením  NAIP na ploše svislé S</t>
  </si>
  <si>
    <t>135</t>
  </si>
  <si>
    <t>62832001</t>
  </si>
  <si>
    <t>Hydrizolační asfaltový pás - spec. dle PD</t>
  </si>
  <si>
    <t>194322337</t>
  </si>
  <si>
    <t>pás asfaltový natavitelný oxidovaný tl. 3,5mm typu V60 S35 s vložkou ze skleněné rohože, s jemnozrnným minerálním posypem</t>
  </si>
  <si>
    <t>18,048*1,2 'Přepočtené koeficientem množství</t>
  </si>
  <si>
    <t>136</t>
  </si>
  <si>
    <t>711161212</t>
  </si>
  <si>
    <t>Izolace proti zemní vlhkosti nopovou fólií svislá, nopek v 8,0 mm, tl do 0,6 mm</t>
  </si>
  <si>
    <t>298645796</t>
  </si>
  <si>
    <t>Izolace proti zemní vlhkosti a beztlakové vodě nopovými fóliemi na ploše svislé S vrstva ochranná, odvětrávací a drenážní výška nopku 8,0 mm, tl. fólie do 0,6 mm</t>
  </si>
  <si>
    <t>(12,48+22,38+2,16+4,13)*0,65</t>
  </si>
  <si>
    <t>(1,6+1,6+6,4)*0,75</t>
  </si>
  <si>
    <t>137</t>
  </si>
  <si>
    <t>711161383</t>
  </si>
  <si>
    <t>Izolace proti zemní vlhkosti nopovou fólií ukončení horní lištou</t>
  </si>
  <si>
    <t>1482741602</t>
  </si>
  <si>
    <t>Izolace proti zemní vlhkosti a beztlakové vodě nopovými fóliemi ostatní ukončení izolace lištou</t>
  </si>
  <si>
    <t>12,48+22,38+2,16+4,13+1,6+1,6+6,4</t>
  </si>
  <si>
    <t>138</t>
  </si>
  <si>
    <t>711191101</t>
  </si>
  <si>
    <t>Provedení izolace proti zemní vlhkosti hydroizolační stěrkou vodorovné na betonu, 2 vrstvy</t>
  </si>
  <si>
    <t>-881639823</t>
  </si>
  <si>
    <t>Provedení izolace proti zemní vlhkosti hydroizolační stěrkou na ploše vodorovné V dvouvrstvá na betonu</t>
  </si>
  <si>
    <t>0,8*1,2</t>
  </si>
  <si>
    <t>1,825*1,125</t>
  </si>
  <si>
    <t>1,77*2,4</t>
  </si>
  <si>
    <t>1,08*1,32</t>
  </si>
  <si>
    <t>0,7*0,1</t>
  </si>
  <si>
    <t>1,2*1,2</t>
  </si>
  <si>
    <t>1,525*1,2</t>
  </si>
  <si>
    <t>139</t>
  </si>
  <si>
    <t>711192102</t>
  </si>
  <si>
    <t>Provedení izolace proti zemní vlhkosti hydroizolační stěrkou svislé na zdivu, 2 vrstvy</t>
  </si>
  <si>
    <t>-47393898</t>
  </si>
  <si>
    <t>Provedení izolace proti zemní vlhkosti hydroizolační stěrkou na ploše svislé S dvouvrstvá na zdivu</t>
  </si>
  <si>
    <t>(3,7+1,96+2,75+1,36+1,535+1-0,7+2,85+2,4+1,77+1,53+1,32-0,7+2,1+2,1+1,4+1,4-0,8-0,8+0,8+0,8+0,9+0,9+0,9+0,9+0,85+0,85+1,2+1,2+1,2+1,2+1,2+1,2)*0,15</t>
  </si>
  <si>
    <t>(1,2+1,2-0,6-0,6-0,6-0,6+1,775+1,775+1,825+1,825+1,125+1,125+1,125+1,125-0,7-0,6-0,6-0,7-0,6-0,6)*0,15</t>
  </si>
  <si>
    <t>(0,85+0,8+0,8+0,8+0,8+0,8)*1,85</t>
  </si>
  <si>
    <t>(1,2*12)*0,15</t>
  </si>
  <si>
    <t>-(0,6*4)*0,15</t>
  </si>
  <si>
    <t>-(0,7*0,15)*2</t>
  </si>
  <si>
    <t>(1,525*4)*0,15</t>
  </si>
  <si>
    <t>140</t>
  </si>
  <si>
    <t>SMB.204280002</t>
  </si>
  <si>
    <t>Tekutá hydroizolace koupelnová</t>
  </si>
  <si>
    <t>kg</t>
  </si>
  <si>
    <t>-1120549426</t>
  </si>
  <si>
    <t>AQUAFIN-2K/M , 35 kg</t>
  </si>
  <si>
    <t>(31,217+18,704)*1,5</t>
  </si>
  <si>
    <t>141</t>
  </si>
  <si>
    <t>711199101</t>
  </si>
  <si>
    <t>Provedení těsnícího pásu do spoje dilatační nebo styčné spáry podlaha - stěna</t>
  </si>
  <si>
    <t>853473053</t>
  </si>
  <si>
    <t>Provedení izolace proti zemní vlhkosti hydroizolační stěrkou doplňků vodotěsné těsnící pásky pro dilatační a styčné spáry</t>
  </si>
  <si>
    <t>3,7+1,96+2,75+1,36+1,535+1-0,7+2,85+2,4+1,77+1,53+1,32-0,7+2,1+2,1+1,4+1,4-0,8-0,8+0,8+0,8+0,9+0,9+0,9+0,9+0,85+0,85+1,2+1,2+1,2+1,2+1,2+1,2</t>
  </si>
  <si>
    <t>1,2+1,2-0,6-0,6-0,6-0,6+1,775+1,775+1,825+1,825+1,125+1,125+1,125+1,125-0,7-0,6-0,6-0,7-0,6-0,6</t>
  </si>
  <si>
    <t>2*4</t>
  </si>
  <si>
    <t>1,2*12</t>
  </si>
  <si>
    <t>-0,6*4</t>
  </si>
  <si>
    <t>-0,7*2</t>
  </si>
  <si>
    <t>1,525*4</t>
  </si>
  <si>
    <t>142</t>
  </si>
  <si>
    <t>28355023</t>
  </si>
  <si>
    <t>páska pružná těsnící hydroizolační š do 150mm</t>
  </si>
  <si>
    <t>-748370823</t>
  </si>
  <si>
    <t>72,875*1,15 'Přepočtené koeficientem množství</t>
  </si>
  <si>
    <t>143</t>
  </si>
  <si>
    <t>711199102</t>
  </si>
  <si>
    <t>Provedení těsnícího koutu pro vnější nebo vnitřní roh spáry podlaha - stěna</t>
  </si>
  <si>
    <t>-1209409952</t>
  </si>
  <si>
    <t>Provedení izolace proti zemní vlhkosti hydroizolační stěrkou doplňků vodotěsné těsnící pásky pro vnější a vnitřní roh</t>
  </si>
  <si>
    <t>144</t>
  </si>
  <si>
    <t>59054004</t>
  </si>
  <si>
    <t>páska pružná těsnící hydroizolační-roh/kout</t>
  </si>
  <si>
    <t>-568671385</t>
  </si>
  <si>
    <t>páska pružná těsnící hydroizolační-roh</t>
  </si>
  <si>
    <t>145</t>
  </si>
  <si>
    <t>998711202</t>
  </si>
  <si>
    <t>Přesun hmot procentní pro izolace proti vodě, vlhkosti a plynům v objektech v do 12 m</t>
  </si>
  <si>
    <t>%</t>
  </si>
  <si>
    <t>-1967313579</t>
  </si>
  <si>
    <t>Přesun hmot pro izolace proti vodě, vlhkosti a plynům  stanovený procentní sazbou (%) z ceny vodorovná dopravní vzdálenost do 50 m v objektech výšky přes 6 do 12 m</t>
  </si>
  <si>
    <t>712</t>
  </si>
  <si>
    <t>Povlakové krytiny</t>
  </si>
  <si>
    <t>146</t>
  </si>
  <si>
    <t>712331111</t>
  </si>
  <si>
    <t>Provedení povlakové krytiny střech do 10° podkladní vrstvy pásy na sucho samolepící</t>
  </si>
  <si>
    <t>609476797</t>
  </si>
  <si>
    <t>Provedení povlakové krytiny střech plochých do 10° pásy na sucho  podkladní samolepící asfaltový pás</t>
  </si>
  <si>
    <t>248,317</t>
  </si>
  <si>
    <t>(21,26+21,26+11,68+11,68)*0,15</t>
  </si>
  <si>
    <t>(22,06+22,06+12,58+12,58)*0,4</t>
  </si>
  <si>
    <t>6,84</t>
  </si>
  <si>
    <t>1,14*0,28</t>
  </si>
  <si>
    <t>(5,89*0,455)*2</t>
  </si>
  <si>
    <t>(1,6+6,35)*0,46</t>
  </si>
  <si>
    <t>147</t>
  </si>
  <si>
    <t>62866281</t>
  </si>
  <si>
    <t>pás asfaltový samolepicí modifikovaný SBS tl 3mm s vložkou ze skleněné tkaniny se spalitelnou fólií nebo jemnozrnným minerálním posypem nebo textilií na horním povrchu</t>
  </si>
  <si>
    <t>1561319431</t>
  </si>
  <si>
    <t>294,425436616886*1,15 'Přepočtené koeficientem množství</t>
  </si>
  <si>
    <t>148</t>
  </si>
  <si>
    <t>712341559</t>
  </si>
  <si>
    <t>Provedení povlakové krytiny střech do 10° pásy NAIP přitavením v plné ploše</t>
  </si>
  <si>
    <t>491754840</t>
  </si>
  <si>
    <t>Provedení povlakové krytiny střech plochých do 10° pásy přitavením  NAIP v plné ploše</t>
  </si>
  <si>
    <t>149</t>
  </si>
  <si>
    <t>62855007</t>
  </si>
  <si>
    <t>pás asfaltový natavitelný modifikovaný SBS tl 4,5mm s vložkou z polyesterové vyztužené rohože a hrubozrnným břidličným posypem na horním povrchu</t>
  </si>
  <si>
    <t>1266857924</t>
  </si>
  <si>
    <t>302,087*1,15 'Přepočtené koeficientem množství</t>
  </si>
  <si>
    <t>150</t>
  </si>
  <si>
    <t>998712202</t>
  </si>
  <si>
    <t>Přesun hmot procentní pro krytiny povlakové v objektech v do 12 m</t>
  </si>
  <si>
    <t>-1734436924</t>
  </si>
  <si>
    <t>Přesun hmot pro povlakové krytiny stanovený procentní sazbou (%) z ceny vodorovná dopravní vzdálenost do 50 m v objektech výšky přes 6 do 12 m</t>
  </si>
  <si>
    <t>713</t>
  </si>
  <si>
    <t>Izolace tepelné</t>
  </si>
  <si>
    <t>151</t>
  </si>
  <si>
    <t>713131141</t>
  </si>
  <si>
    <t>Montáž izolace tepelné stěn a základů lepením celoplošně rohoží, pásů, dílců, desek</t>
  </si>
  <si>
    <t>-1225876755</t>
  </si>
  <si>
    <t>Montáž tepelné izolace stěn rohožemi, pásy, deskami, dílci, bloky (izolační materiál ve specifikaci) lepením celoplošně</t>
  </si>
  <si>
    <t>Vnitřní strana atiky  - XPS tl. 100mm</t>
  </si>
  <si>
    <t>(21,46+21,46+11,88+11,88)*0,44</t>
  </si>
  <si>
    <t>(5,99+1,24)*0,5</t>
  </si>
  <si>
    <t>Spádová vrstva pod oplechování atiky ploché střechy - EPS 100 spádový</t>
  </si>
  <si>
    <t>(22,06+22,06+12,48+12,48)*0,3</t>
  </si>
  <si>
    <t>Zateplení soklu stávající budovy (1. vrstva) XPS tl. 100mm</t>
  </si>
  <si>
    <t>(12,48+22,06+2,16+4,29)*0,6</t>
  </si>
  <si>
    <t>152</t>
  </si>
  <si>
    <t>28376141</t>
  </si>
  <si>
    <t>klín izolační z pěnového polystyrenu EPS 100 spádový</t>
  </si>
  <si>
    <t>1213360193</t>
  </si>
  <si>
    <t>24,381*0,08</t>
  </si>
  <si>
    <t>153</t>
  </si>
  <si>
    <t>28376382</t>
  </si>
  <si>
    <t>deska z polystyrénu XPS, hrana polodrážková a hladký povrch s vyšší odolností tl 100mm</t>
  </si>
  <si>
    <t>-1651810482</t>
  </si>
  <si>
    <t>32,954+24,594</t>
  </si>
  <si>
    <t>57,548*1,15 'Přepočtené koeficientem množství</t>
  </si>
  <si>
    <t>154</t>
  </si>
  <si>
    <t>713141131</t>
  </si>
  <si>
    <t>Montáž izolace tepelné střech plochých lepené za studena plně 1 vrstva rohoží, pásů, dílců, desek</t>
  </si>
  <si>
    <t>-1215844421</t>
  </si>
  <si>
    <t>Montáž tepelné izolace střech plochých rohožemi, pásy, deskami, dílci, bloky (izolační materiál ve specifikaci) přilepenými za studena zplna, jednovrstvá</t>
  </si>
  <si>
    <t>2 vrstvy - stávající střecha (140+120mm)</t>
  </si>
  <si>
    <t>(21,26*11,68)*2</t>
  </si>
  <si>
    <t>1 vrstva - nová střecha (140mm)</t>
  </si>
  <si>
    <t>155</t>
  </si>
  <si>
    <t>28372312</t>
  </si>
  <si>
    <t>deska EPS 100 pro trvalé zatížení v tlaku (max. 2000 kg/m2) tl 120mm</t>
  </si>
  <si>
    <t>-1121266938</t>
  </si>
  <si>
    <t>248,317*1,05 'Přepočtené koeficientem množství</t>
  </si>
  <si>
    <t>156</t>
  </si>
  <si>
    <t>28372316</t>
  </si>
  <si>
    <t>deska EPS 100 pro trvalé zatížení v tlaku (max. 2000 kg/m2) tl 140mm</t>
  </si>
  <si>
    <t>-955988999</t>
  </si>
  <si>
    <t>248,317+6,84</t>
  </si>
  <si>
    <t>255,157*1,05 'Přepočtené koeficientem množství</t>
  </si>
  <si>
    <t>157</t>
  </si>
  <si>
    <t>713141261</t>
  </si>
  <si>
    <t>Přikotvení tepelné izolace šrouby do betonu nebo pórobetonu pro izolaci tl přes 240 mm</t>
  </si>
  <si>
    <t>1472677582</t>
  </si>
  <si>
    <t>Montáž tepelné izolace střech plochých mechanické přikotvení šrouby včetně dodávky šroubů, bez položení tepelné izolace tl. izolace přes 240 mm do betonu nebo pórobetonu</t>
  </si>
  <si>
    <t>158</t>
  </si>
  <si>
    <t>713141331</t>
  </si>
  <si>
    <t>Montáž izolace tepelné střech plochých lepené za studena zplna, spádová vrstva</t>
  </si>
  <si>
    <t>670745635</t>
  </si>
  <si>
    <t>Montáž tepelné izolace střech plochých spádovými klíny v ploše přilepenými za studena zplna</t>
  </si>
  <si>
    <t>Nová část střechy - klíny min. tl. 20mm</t>
  </si>
  <si>
    <t>6*1,14</t>
  </si>
  <si>
    <t>159</t>
  </si>
  <si>
    <t>1635482808</t>
  </si>
  <si>
    <t>6.84*0,175</t>
  </si>
  <si>
    <t>1,197*1,15 'Přepočtené koeficientem množství</t>
  </si>
  <si>
    <t>160</t>
  </si>
  <si>
    <t>713191132</t>
  </si>
  <si>
    <t>Montáž izolace tepelné podlah, stropů vrchem nebo střech překrytí separační fólií z PE</t>
  </si>
  <si>
    <t>983636072</t>
  </si>
  <si>
    <t>Montáž tepelné izolace stavebních konstrukcí - doplňky a konstrukční součásti podlah, stropů vrchem nebo střech překrytím fólií separační z PE</t>
  </si>
  <si>
    <t>161</t>
  </si>
  <si>
    <t>28329042</t>
  </si>
  <si>
    <t>fólie PE separační či ochranná tl. 0,2mm</t>
  </si>
  <si>
    <t>-381388111</t>
  </si>
  <si>
    <t>6,84*1,15 'Přepočtené koeficientem množství</t>
  </si>
  <si>
    <t>162</t>
  </si>
  <si>
    <t>998713202</t>
  </si>
  <si>
    <t>Přesun hmot procentní pro izolace tepelné v objektech v do 12 m</t>
  </si>
  <si>
    <t>-1782617376</t>
  </si>
  <si>
    <t>Přesun hmot pro izolace tepelné stanovený procentní sazbou (%) z ceny vodorovná dopravní vzdálenost do 50 m v objektech výšky přes 6 do 12 m</t>
  </si>
  <si>
    <t>721</t>
  </si>
  <si>
    <t>Zdravotechnika - vnitřní kanalizace</t>
  </si>
  <si>
    <t>163</t>
  </si>
  <si>
    <t>721233113</t>
  </si>
  <si>
    <t>Střešní vtok polypropylen PP pro ploché střechy svislý odtok DN 125</t>
  </si>
  <si>
    <t>-1587782092</t>
  </si>
  <si>
    <t>Střešní vtoky (vpusti) polypropylenové (PP) pro ploché střechy s odtokem svislým DN 125</t>
  </si>
  <si>
    <t>164</t>
  </si>
  <si>
    <t>998721202</t>
  </si>
  <si>
    <t>Přesun hmot procentní pro vnitřní kanalizace v objektech v do 12 m</t>
  </si>
  <si>
    <t>-1985843795</t>
  </si>
  <si>
    <t>Přesun hmot pro vnitřní kanalizace  stanovený procentní sazbou (%) z ceny vodorovná dopravní vzdálenost do 50 m v objektech výšky přes 6 do 12 m</t>
  </si>
  <si>
    <t>751</t>
  </si>
  <si>
    <t>Vzduchotechnika</t>
  </si>
  <si>
    <t>165</t>
  </si>
  <si>
    <t>751398821</t>
  </si>
  <si>
    <t>Demontáž větrací mřížky stěnové do průřezu 0,040 m2</t>
  </si>
  <si>
    <t>221356097</t>
  </si>
  <si>
    <t>Demontáž ostatních zařízení větrací mřížky stěnové, průřezu do 0,040 m2</t>
  </si>
  <si>
    <t>763</t>
  </si>
  <si>
    <t>Konstrukce suché výstavby</t>
  </si>
  <si>
    <t>166</t>
  </si>
  <si>
    <t>763111811</t>
  </si>
  <si>
    <t>Demontáž SDK příčky s jednoduchou ocelovou nosnou konstrukcí opláštění jednoduché</t>
  </si>
  <si>
    <t>1253551011</t>
  </si>
  <si>
    <t>Demontáž příček ze sádrokartonových desek  s nosnou konstrukcí z ocelových profilů jednoduchých, opláštění jednoduché</t>
  </si>
  <si>
    <t>(2,225+1,24+1,97+3,105+1,57)*2,9</t>
  </si>
  <si>
    <t>-0,8*2</t>
  </si>
  <si>
    <t>-0,63*2</t>
  </si>
  <si>
    <t>167</t>
  </si>
  <si>
    <t>763121811</t>
  </si>
  <si>
    <t>Demontáž SDK předsazené/šachtové stěny s jednoduchou nosnou kcí opláštění jednoduché</t>
  </si>
  <si>
    <t>413425234</t>
  </si>
  <si>
    <t>Demontáž předsazených nebo šachtových stěn ze sádrokartonových desek  s nosnou konstrukcí z ocelových profilů jednoduchých, opláštění jednoduché</t>
  </si>
  <si>
    <t>(0,96+0,96+0,3+0,3)*2,9</t>
  </si>
  <si>
    <t>168</t>
  </si>
  <si>
    <t>763131821</t>
  </si>
  <si>
    <t>Demontáž SDK podhledu s dvouvrstvou nosnou kcí z ocelových profilů opláštění jednoduché</t>
  </si>
  <si>
    <t>-795287073</t>
  </si>
  <si>
    <t>Demontáž podhledu nebo samostatného požárního předělu ze sádrokartonových desek  s nosnou konstrukcí dvouvrstvou z ocelových profilů, opláštění jednoduché</t>
  </si>
  <si>
    <t>4,02*3,08</t>
  </si>
  <si>
    <t>4,12*2,42</t>
  </si>
  <si>
    <t>3,05*5,6</t>
  </si>
  <si>
    <t>0,88*0,97</t>
  </si>
  <si>
    <t>3,38*1,48</t>
  </si>
  <si>
    <t>1,26*0,9</t>
  </si>
  <si>
    <t>1,64*(0,585/2)</t>
  </si>
  <si>
    <t>764</t>
  </si>
  <si>
    <t>Konstrukce klempířské</t>
  </si>
  <si>
    <t>169</t>
  </si>
  <si>
    <t>764002841</t>
  </si>
  <si>
    <t>Demontáž oplechování horních ploch zdí a nadezdívek do suti</t>
  </si>
  <si>
    <t>-1462995284</t>
  </si>
  <si>
    <t>Demontáž klempířských konstrukcí oplechování horních ploch zdí a nadezdívek do suti</t>
  </si>
  <si>
    <t>22,16+22,16+12,58+12,58</t>
  </si>
  <si>
    <t>170</t>
  </si>
  <si>
    <t>764002851</t>
  </si>
  <si>
    <t>Demontáž oplechování parapetů do suti</t>
  </si>
  <si>
    <t>-1238358199</t>
  </si>
  <si>
    <t>Demontáž klempířských konstrukcí oplechování parapetů do suti</t>
  </si>
  <si>
    <t>0,5+0,5+1,4+1,4+2,1+1,4+1,4+1,4+1,15</t>
  </si>
  <si>
    <t>1,4+1,4+2,1+2,1+1,4+1,4+1,4+1,4+1,4</t>
  </si>
  <si>
    <t>171</t>
  </si>
  <si>
    <t>764212433</t>
  </si>
  <si>
    <t>Oplechování rovné okapové hrany z Pz plechu rš 250 mm</t>
  </si>
  <si>
    <t>536352190</t>
  </si>
  <si>
    <t>Oplechování střešních prvků z pozinkovaného plechu okapu okapovým plechem střechy rovné rš 250 mm</t>
  </si>
  <si>
    <t>172</t>
  </si>
  <si>
    <t>764214407</t>
  </si>
  <si>
    <t>Oplechování horních ploch a nadezdívek (atik) bez rohů z Pz plechu mechanicky kotvené rš 670 mm</t>
  </si>
  <si>
    <t>-419755315</t>
  </si>
  <si>
    <t>Oplechování horních ploch zdí a nadezdívek (atik) z pozinkovaného plechu mechanicky kotvené rš 670 mm</t>
  </si>
  <si>
    <t>1,6+6,45</t>
  </si>
  <si>
    <t>173</t>
  </si>
  <si>
    <t>764214408</t>
  </si>
  <si>
    <t>Oplechování horních ploch a nadezdívek (atik) bez rohů z Pz plechu mechanicky kotvené rš 750 mm</t>
  </si>
  <si>
    <t>1347714561</t>
  </si>
  <si>
    <t>Oplechování horních ploch zdí a nadezdívek (atik) z pozinkovaného plechu mechanicky kotvené rš 750 mm</t>
  </si>
  <si>
    <t>23,98+23,98+12,8+12,8</t>
  </si>
  <si>
    <t>174</t>
  </si>
  <si>
    <t>764215446</t>
  </si>
  <si>
    <t>Příplatek za zvýšenou pracnost při oplechování rohů nadezdívek (atik) z Pz plechu rš přes 400 mm</t>
  </si>
  <si>
    <t>1887012418</t>
  </si>
  <si>
    <t>Oplechování horních ploch zdí a nadezdívek (atik) z pozinkovaného plechu Příplatek k cenám za zvýšenou pracnost při provedení rohu nebo koutu přes rš 400 mm</t>
  </si>
  <si>
    <t>175</t>
  </si>
  <si>
    <t>764216403</t>
  </si>
  <si>
    <t>Oplechování parapetů rovných mechanicky kotvené z Pz plechu rš 250 mm</t>
  </si>
  <si>
    <t>-1599468584</t>
  </si>
  <si>
    <t>Oplechování parapetů z pozinkovaného plechu rovných mechanicky kotvené, bez rohů rš 250 mm</t>
  </si>
  <si>
    <t>0,98+0,98+2+2,1+0,9</t>
  </si>
  <si>
    <t>176</t>
  </si>
  <si>
    <t>764216404</t>
  </si>
  <si>
    <t>Oplechování parapetů rovných mechanicky kotvené z Pz plechu rš 330 mm</t>
  </si>
  <si>
    <t>561849890</t>
  </si>
  <si>
    <t>Oplechování parapetů z pozinkovaného plechu rovných mechanicky kotvené, bez rohů rš 330 mm</t>
  </si>
  <si>
    <t>1.4+2.1+1.4+1.4+1.4+1.4+1.4+1.4+1,4+1,4+1,4</t>
  </si>
  <si>
    <t>177</t>
  </si>
  <si>
    <t>764311406</t>
  </si>
  <si>
    <t>Lemování rovných zdí střech s krytinou prejzovou nebo vlnitou z Pz plechu rš 500 mm</t>
  </si>
  <si>
    <t>80617748</t>
  </si>
  <si>
    <t>Lemování zdí z pozinkovaného plechu boční nebo horní rovné, střech s krytinou prejzovou nebo vlnitou rš 500 mm</t>
  </si>
  <si>
    <t>6,3</t>
  </si>
  <si>
    <t>178</t>
  </si>
  <si>
    <t>764511404</t>
  </si>
  <si>
    <t>Žlab podokapní půlkruhový z Pz plechu rš 330 mm</t>
  </si>
  <si>
    <t>411148875</t>
  </si>
  <si>
    <t>Žlab podokapní z pozinkovaného plechu včetně háků a čel půlkruhový rš 330 mm</t>
  </si>
  <si>
    <t>179</t>
  </si>
  <si>
    <t>764511444</t>
  </si>
  <si>
    <t>Kotlík oválný (trychtýřový) pro podokapní žlaby z Pz plechu 330/100 mm</t>
  </si>
  <si>
    <t>1097249375</t>
  </si>
  <si>
    <t>Žlab podokapní z pozinkovaného plechu včetně háků a čel kotlík oválný (trychtýřový), rš žlabu/průměr svodu 330/100 mm</t>
  </si>
  <si>
    <t>180</t>
  </si>
  <si>
    <t>764518422</t>
  </si>
  <si>
    <t>Svody kruhové včetně objímek, kolen, odskoků z Pz plechu průměru 100 mm</t>
  </si>
  <si>
    <t>-1759255611</t>
  </si>
  <si>
    <t>Svod z pozinkovaného plechu včetně objímek, kolen a odskoků kruhový, průměru 100 mm</t>
  </si>
  <si>
    <t>181</t>
  </si>
  <si>
    <t>998764202</t>
  </si>
  <si>
    <t>Přesun hmot procentní pro konstrukce klempířské v objektech v do 12 m</t>
  </si>
  <si>
    <t>153524886</t>
  </si>
  <si>
    <t>Přesun hmot pro konstrukce klempířské stanovený procentní sazbou (%) z ceny vodorovná dopravní vzdálenost do 50 m v objektech výšky přes 6 do 12 m</t>
  </si>
  <si>
    <t>766</t>
  </si>
  <si>
    <t>Konstrukce truhlářské</t>
  </si>
  <si>
    <t>182</t>
  </si>
  <si>
    <t>766441811</t>
  </si>
  <si>
    <t>Demontáž parapetních desek dřevěných nebo plastových šířky do 30 cm délky do 1,0 m</t>
  </si>
  <si>
    <t>-1778145312</t>
  </si>
  <si>
    <t>Demontáž parapetních desek dřevěných nebo plastových šířky do 300 mm délky do 1m</t>
  </si>
  <si>
    <t>183</t>
  </si>
  <si>
    <t>766441821</t>
  </si>
  <si>
    <t>Demontáž parapetních desek dřevěných nebo plastových šířky do 30 cm délky přes 1,0 m</t>
  </si>
  <si>
    <t>-2129984029</t>
  </si>
  <si>
    <t>Demontáž parapetních desek dřevěných nebo plastových šířky do 300 mm délky přes 1m</t>
  </si>
  <si>
    <t>184</t>
  </si>
  <si>
    <t>766812840</t>
  </si>
  <si>
    <t>Demontáž kuchyňských linek dřevěných nebo kovových délky do 2,1 m</t>
  </si>
  <si>
    <t>-282326228</t>
  </si>
  <si>
    <t>Demontáž kuchyňských linek  dřevěných nebo kovových včetně skříněk uchycených na stěně, délky přes 1800 do 2100 mm</t>
  </si>
  <si>
    <t>185</t>
  </si>
  <si>
    <t>766-x1</t>
  </si>
  <si>
    <t>Demontáž posuvné dřevěné stěny v m.č. 1.16 vč. likvidace</t>
  </si>
  <si>
    <t>2069271865</t>
  </si>
  <si>
    <t>186</t>
  </si>
  <si>
    <t>766691914</t>
  </si>
  <si>
    <t>Vyvěšení nebo zavěšení dřevěných křídel dveří pl do 2 m2</t>
  </si>
  <si>
    <t>-578444667</t>
  </si>
  <si>
    <t>Ostatní práce  vyvěšení nebo zavěšení křídel s případným uložením a opětovným zavěšením po provedení stavebních změn dřevěných dveřních, plochy do 2 m2</t>
  </si>
  <si>
    <t>187</t>
  </si>
  <si>
    <t>766691924</t>
  </si>
  <si>
    <t>Vyvěšení nebo zavěšení křídel plastových dveří plochy do 2 m2</t>
  </si>
  <si>
    <t>-686340605</t>
  </si>
  <si>
    <t>Ostatní práce  vyvěšení nebo zavěšení křídel s případným uložením a opětovným zavěšením po provedení stavebních změn plastových dveřních s křídly otevíravými, plochy do 2 m2</t>
  </si>
  <si>
    <t>188</t>
  </si>
  <si>
    <t>766-x3</t>
  </si>
  <si>
    <t>D+M Okenní sestava vč. vstupních dveří - m.č. 1.01 - spec. dle PD</t>
  </si>
  <si>
    <t>-1890297755</t>
  </si>
  <si>
    <t>189</t>
  </si>
  <si>
    <t>766622115</t>
  </si>
  <si>
    <t>Montáž plastových oken plochy přes 1 m2 pevných výšky do 1,5 m s rámem do zdiva</t>
  </si>
  <si>
    <t>-1228011414</t>
  </si>
  <si>
    <t>Montáž oken plastových včetně montáže rámu plochy přes 1 m2 pevných do zdiva, výšky do 1,5 m</t>
  </si>
  <si>
    <t>4,75*0,7</t>
  </si>
  <si>
    <t>3,05*0,7</t>
  </si>
  <si>
    <t>190</t>
  </si>
  <si>
    <t>766622131</t>
  </si>
  <si>
    <t>Montáž plastových oken plochy přes 1 m2 otevíravých výšky do 1,5 m s rámem do zdiva</t>
  </si>
  <si>
    <t>232288814</t>
  </si>
  <si>
    <t>Montáž oken plastových včetně montáže rámu plochy přes 1 m2 otevíravých do zdiva, výšky do 1,5 m</t>
  </si>
  <si>
    <t>191</t>
  </si>
  <si>
    <t>766622132</t>
  </si>
  <si>
    <t>Montáž plastových oken plochy přes 1 m2 otevíravých výšky do 2,5 m s rámem do zdiva</t>
  </si>
  <si>
    <t>-614105835</t>
  </si>
  <si>
    <t>Montáž oken plastových včetně montáže rámu plochy přes 1 m2 otevíravých do zdiva, výšky přes 1,5 do 2,5 m</t>
  </si>
  <si>
    <t>0,98*2,05</t>
  </si>
  <si>
    <t>1,08*2,05</t>
  </si>
  <si>
    <t>0,9*2,5</t>
  </si>
  <si>
    <t>192</t>
  </si>
  <si>
    <t>766641141</t>
  </si>
  <si>
    <t>Montáž balkónových dveří zdvojených jednokřídlových s pevnými bočními díly včetně rámu do zdiva</t>
  </si>
  <si>
    <t>1026663031</t>
  </si>
  <si>
    <t>Montáž balkónových dveří dřevěných nebo plastových  včetně rámu zdvojených do zdiva jednokřídlových s pevně zasklenými bočními díly, bez nadsvětlíku</t>
  </si>
  <si>
    <t>193</t>
  </si>
  <si>
    <t>766660411</t>
  </si>
  <si>
    <t>Montáž vchodových dveří jednokřídlových bez nadsvětlíku do zdiva</t>
  </si>
  <si>
    <t>865192811</t>
  </si>
  <si>
    <t>Montáž dveřních křídel dřevěných nebo plastových vchodových dveří včetně rámu do zdiva jednokřídlových bez nadsvětlíku</t>
  </si>
  <si>
    <t>194</t>
  </si>
  <si>
    <t>766-x4</t>
  </si>
  <si>
    <t>okno plastové 980x2050mm - spec. dle PD</t>
  </si>
  <si>
    <t>664098237</t>
  </si>
  <si>
    <t>195</t>
  </si>
  <si>
    <t>766-x11</t>
  </si>
  <si>
    <t>okno plastové 1080x2050mm - spec. dle PD</t>
  </si>
  <si>
    <t>1038026436</t>
  </si>
  <si>
    <t>196</t>
  </si>
  <si>
    <t>766-x5</t>
  </si>
  <si>
    <t>dveře vchodové 1050x2150mm - spec. dle PD</t>
  </si>
  <si>
    <t>-1486385860</t>
  </si>
  <si>
    <t>197</t>
  </si>
  <si>
    <t>766-x6</t>
  </si>
  <si>
    <t>okno plastové 2100x1400mm - spec. dle PD</t>
  </si>
  <si>
    <t>797378900</t>
  </si>
  <si>
    <t>198</t>
  </si>
  <si>
    <t>766-x7</t>
  </si>
  <si>
    <t>dveře balkonové s pevným bočním dílem 1400x2040mm - spec. dle PD</t>
  </si>
  <si>
    <t>736368889</t>
  </si>
  <si>
    <t>199</t>
  </si>
  <si>
    <t>766-x8</t>
  </si>
  <si>
    <t>dveře balkonové s pevným bočním dílem 2100x2340mm</t>
  </si>
  <si>
    <t>1836552971</t>
  </si>
  <si>
    <t>200</t>
  </si>
  <si>
    <t>766-x9</t>
  </si>
  <si>
    <t>okno plastové 3050x700mm - spec. dle PD</t>
  </si>
  <si>
    <t>172453855</t>
  </si>
  <si>
    <t>201</t>
  </si>
  <si>
    <t>766-x10</t>
  </si>
  <si>
    <t>okno plastové 4750x700mm - spec. dle PD</t>
  </si>
  <si>
    <t>-1285473529</t>
  </si>
  <si>
    <t>202</t>
  </si>
  <si>
    <t>766-x16</t>
  </si>
  <si>
    <t>okno plastové 900x2500mm - spec. dle PD</t>
  </si>
  <si>
    <t>1471760388</t>
  </si>
  <si>
    <t>203</t>
  </si>
  <si>
    <t>766629214</t>
  </si>
  <si>
    <t>Příplatek k montáži oken rovné ostění připojovací spára do 15 mm - páska</t>
  </si>
  <si>
    <t>-1185771919</t>
  </si>
  <si>
    <t>Montáž oken dřevěných Příplatek k cenám za tepelnou izolaci mezi ostěním a rámem okna při rovném ostění, připojovací spára tl. do 15 mm, páska</t>
  </si>
  <si>
    <t>1,4+1,4+2,04+2,04+2,1+2,1+2,34+2,34+3,05+3,05+0,7+0,7+4,75+4,75+0,7+0,7+2,1+2,1+1,4+1,4+3+3+2,9+2,9+1,08+1,08+2,05+2,05+1,08+1,08+2,05+2,05+1,05+1,05</t>
  </si>
  <si>
    <t>2,15+2,15+0,9+0,9+2,5+2,5</t>
  </si>
  <si>
    <t>204</t>
  </si>
  <si>
    <t>766694112</t>
  </si>
  <si>
    <t>Montáž parapetních desek dřevěných nebo plastových šířky do 30 cm délky do 1,6 m</t>
  </si>
  <si>
    <t>-751636005</t>
  </si>
  <si>
    <t>Montáž ostatních truhlářských konstrukcí parapetních desek dřevěných nebo plastových šířky do 300 mm, délky přes 1000 do 1600 mm</t>
  </si>
  <si>
    <t>205</t>
  </si>
  <si>
    <t>766694113</t>
  </si>
  <si>
    <t>Montáž parapetních desek dřevěných nebo plastových šířky do 30 cm délky do 2,6 m</t>
  </si>
  <si>
    <t>-1562246293</t>
  </si>
  <si>
    <t>Montáž ostatních truhlářských konstrukcí parapetních desek dřevěných nebo plastových šířky do 300 mm, délky přes 1600 do 2600 mm</t>
  </si>
  <si>
    <t>206</t>
  </si>
  <si>
    <t>61144400</t>
  </si>
  <si>
    <t>parapet plastový vnitřní komůrkový 180x20x1000mm</t>
  </si>
  <si>
    <t>752225635</t>
  </si>
  <si>
    <t>1,4+1,4+1,4+1,4+1,4+1,4+1,4+1,4+1,4+2,1</t>
  </si>
  <si>
    <t>207</t>
  </si>
  <si>
    <t>61144401</t>
  </si>
  <si>
    <t>parapet plastový vnitřní komůrkový 250x20x1000mm</t>
  </si>
  <si>
    <t>-1201046093</t>
  </si>
  <si>
    <t>2,1+0,9</t>
  </si>
  <si>
    <t>208</t>
  </si>
  <si>
    <t>61144019</t>
  </si>
  <si>
    <t>koncovka k parapetu plastovému vnitřnímu 1 pár</t>
  </si>
  <si>
    <t>sada</t>
  </si>
  <si>
    <t>650394145</t>
  </si>
  <si>
    <t>209</t>
  </si>
  <si>
    <t>766660001</t>
  </si>
  <si>
    <t>Montáž dveřních křídel otvíravých jednokřídlových š do 0,8 m do ocelové zárubně</t>
  </si>
  <si>
    <t>-2066159944</t>
  </si>
  <si>
    <t>Montáž dveřních křídel dřevěných nebo plastových otevíravých do ocelové zárubně povrchově upravených jednokřídlových, šířky do 800 mm</t>
  </si>
  <si>
    <t>210</t>
  </si>
  <si>
    <t>61161713</t>
  </si>
  <si>
    <t>dveře vnitřní hladké dýhované plné 1křídlé 600x1970mm</t>
  </si>
  <si>
    <t>1056513615</t>
  </si>
  <si>
    <t>dveře vnitřní hladké dýhované plné 1křídlé 600x1970mm dub</t>
  </si>
  <si>
    <t>211</t>
  </si>
  <si>
    <t>61161717</t>
  </si>
  <si>
    <t>dveře vnitřní hladké dýhované plné 1křídlé 700x1970mm</t>
  </si>
  <si>
    <t>266141307</t>
  </si>
  <si>
    <t>dveře vnitřní hladké dýhované plné 1křídlé 700x1970mm dub</t>
  </si>
  <si>
    <t>212</t>
  </si>
  <si>
    <t>61161721</t>
  </si>
  <si>
    <t>dveře vnitřní hladké dýhované plné 1křídlé 800x1970mm</t>
  </si>
  <si>
    <t>-128040530</t>
  </si>
  <si>
    <t>dveře vnitřní hladké dýhované plné 1křídlé 800x1970mm dub</t>
  </si>
  <si>
    <t>213</t>
  </si>
  <si>
    <t>766660002</t>
  </si>
  <si>
    <t>Montáž dveřních křídel otvíravých jednokřídlových š přes 0,8 m do ocelové zárubně</t>
  </si>
  <si>
    <t>1550413722</t>
  </si>
  <si>
    <t>Montáž dveřních křídel dřevěných nebo plastových otevíravých do ocelové zárubně povrchově upravených jednokřídlových, šířky přes 800 mm</t>
  </si>
  <si>
    <t>214</t>
  </si>
  <si>
    <t>61161725</t>
  </si>
  <si>
    <t>dveře vnitřní hladké dýhované plné 1křídlé 900x1970mm</t>
  </si>
  <si>
    <t>765080177</t>
  </si>
  <si>
    <t>dveře vnitřní hladké dýhované plné 1křídlé 900x1970mm dub</t>
  </si>
  <si>
    <t>215</t>
  </si>
  <si>
    <t>61161724/R</t>
  </si>
  <si>
    <t>dveře vnitřní hladké dýhované plné 1křídlé 1000x1970mm mahagon</t>
  </si>
  <si>
    <t>2062518445</t>
  </si>
  <si>
    <t>dveře vnitřní hladké dýhované plné 1křídlé 900x1970mm mahagon</t>
  </si>
  <si>
    <t>216</t>
  </si>
  <si>
    <t>766660729</t>
  </si>
  <si>
    <t>Montáž dveřního interiérového kování - štítku s klikou</t>
  </si>
  <si>
    <t>-1438734002</t>
  </si>
  <si>
    <t>Montáž dveřních doplňků dveřního kování interiérového štítku s klikou</t>
  </si>
  <si>
    <t>217</t>
  </si>
  <si>
    <t>54914610</t>
  </si>
  <si>
    <t>kování dveřní - výběr dle investora</t>
  </si>
  <si>
    <t>-1796540470</t>
  </si>
  <si>
    <t>kování dveřní vrchní klika včetně rozet a montážního materiálu R BB nerez PK</t>
  </si>
  <si>
    <t>218</t>
  </si>
  <si>
    <t>766-x2</t>
  </si>
  <si>
    <t>D+M Dveře skládací vč. zárubně a kování m.č. 1.06 a 1.07 - spec. dle PD</t>
  </si>
  <si>
    <t>1687212902</t>
  </si>
  <si>
    <t>219</t>
  </si>
  <si>
    <t>766-x12</t>
  </si>
  <si>
    <t>D+M Kuchyňská linka 1.NP vč. vybavení - spec. dle investora</t>
  </si>
  <si>
    <t>1184927968</t>
  </si>
  <si>
    <t>220</t>
  </si>
  <si>
    <t>766-x13</t>
  </si>
  <si>
    <t>D+M Kuchyňská linka 2.NP vč. vybavení - spec. dle investora</t>
  </si>
  <si>
    <t>789141500</t>
  </si>
  <si>
    <t>221</t>
  </si>
  <si>
    <t>766-x14</t>
  </si>
  <si>
    <t>D+M Kuchyňská linka 2.NP m.č. 2.11 vč. vybavení - spec. dle investora</t>
  </si>
  <si>
    <t>-644946938</t>
  </si>
  <si>
    <t>222</t>
  </si>
  <si>
    <t>766-x15</t>
  </si>
  <si>
    <t>D+M Překlopná stěna</t>
  </si>
  <si>
    <t>-1458194087</t>
  </si>
  <si>
    <t>223</t>
  </si>
  <si>
    <t>998766202</t>
  </si>
  <si>
    <t>Přesun hmot procentní pro konstrukce truhlářské v objektech v do 12 m</t>
  </si>
  <si>
    <t>837326037</t>
  </si>
  <si>
    <t>Přesun hmot pro konstrukce truhlářské stanovený procentní sazbou (%) z ceny vodorovná dopravní vzdálenost do 50 m v objektech výšky přes 6 do 12 m</t>
  </si>
  <si>
    <t>767</t>
  </si>
  <si>
    <t>Konstrukce zámečnické</t>
  </si>
  <si>
    <t>224</t>
  </si>
  <si>
    <t>767832801</t>
  </si>
  <si>
    <t>Demontáž venkovních požárních žebříků se ochranným košem</t>
  </si>
  <si>
    <t>2045072828</t>
  </si>
  <si>
    <t>Demontáž venkovních požárních žebříků s ochranným košem</t>
  </si>
  <si>
    <t>225</t>
  </si>
  <si>
    <t>767893811</t>
  </si>
  <si>
    <t>Demontáž stříšek nad vstupy s výplní z umělých hmot</t>
  </si>
  <si>
    <t>-444683176</t>
  </si>
  <si>
    <t>Demontáž stříšek nad venkovními vstupy z kovových profilů, výplň z umělých hmot</t>
  </si>
  <si>
    <t>226</t>
  </si>
  <si>
    <t>767-x2</t>
  </si>
  <si>
    <t>Demontáž venkovního ocelového únikového schodiště vč. likvidace</t>
  </si>
  <si>
    <t>814083210</t>
  </si>
  <si>
    <t>227</t>
  </si>
  <si>
    <t>767-x3</t>
  </si>
  <si>
    <t>Schodišťové zábradlí ozn. Z1 - kompletní provedení - spec. dle PD -</t>
  </si>
  <si>
    <t>-593252411</t>
  </si>
  <si>
    <t>228</t>
  </si>
  <si>
    <t>767-x4</t>
  </si>
  <si>
    <t>Kovový střešní žebřík v 1450mm ozn. Z2 - kompletní provedení - spec. dle PD</t>
  </si>
  <si>
    <t>1552481921</t>
  </si>
  <si>
    <t>229</t>
  </si>
  <si>
    <t>767-x5</t>
  </si>
  <si>
    <t>Kovový žebřík s ochranným košem v 8500mm ozn. Z3 - kompletní provedení - spec. dle PD</t>
  </si>
  <si>
    <t>-1568417620</t>
  </si>
  <si>
    <t>230</t>
  </si>
  <si>
    <t>767-x6</t>
  </si>
  <si>
    <t>Záchtyný lanový systém ozn. Z4 - kompletní provedení - spec. dle PD</t>
  </si>
  <si>
    <t>2003228127</t>
  </si>
  <si>
    <t>231</t>
  </si>
  <si>
    <t>767-x7</t>
  </si>
  <si>
    <t>Ocelové zábradlí balkonových dveří m.č. 2.05 - spec. dle PD</t>
  </si>
  <si>
    <t>-2100719379</t>
  </si>
  <si>
    <t>232</t>
  </si>
  <si>
    <t>998767202</t>
  </si>
  <si>
    <t>Přesun hmot procentní pro zámečnické konstrukce v objektech v do 12 m</t>
  </si>
  <si>
    <t>2069789947</t>
  </si>
  <si>
    <t>Přesun hmot pro zámečnické konstrukce  stanovený procentní sazbou (%) z ceny vodorovná dopravní vzdálenost do 50 m v objektech výšky přes 6 do 12 m</t>
  </si>
  <si>
    <t>771</t>
  </si>
  <si>
    <t>Podlahy z dlaždic</t>
  </si>
  <si>
    <t>233</t>
  </si>
  <si>
    <t>771121011</t>
  </si>
  <si>
    <t>Nátěr penetrační na podlahu</t>
  </si>
  <si>
    <t>2145709801</t>
  </si>
  <si>
    <t>Příprava podkladu před provedením dlažby nátěr penetrační na podlahu</t>
  </si>
  <si>
    <t>234</t>
  </si>
  <si>
    <t>771574112</t>
  </si>
  <si>
    <t>Montáž podlah keramických hladkých lepených flexibilním lepidlem do 12 ks/ m2</t>
  </si>
  <si>
    <t>-812977835</t>
  </si>
  <si>
    <t>Montáž podlah z dlaždic keramických lepených flexibilním lepidlem maloformátových hladkých přes 9 do 12 ks/m2</t>
  </si>
  <si>
    <t>235</t>
  </si>
  <si>
    <t>59761434</t>
  </si>
  <si>
    <t>dlažba keramická, protiskluznost R10 - výběr dle investora</t>
  </si>
  <si>
    <t>1179225657</t>
  </si>
  <si>
    <t>dlažba keramická slinutá hladká do interiéru i exteriéru pro vysoké mechanické namáhání přes 9 do 12ks/m2</t>
  </si>
  <si>
    <t>40*1,1 'Přepočtené koeficientem množství</t>
  </si>
  <si>
    <t>236</t>
  </si>
  <si>
    <t>771474112</t>
  </si>
  <si>
    <t>Montáž soklů z dlaždic keramických rovných flexibilní lepidlo v do 90 mm</t>
  </si>
  <si>
    <t>-1141983649</t>
  </si>
  <si>
    <t>Montáž soklů z dlaždic keramických lepených flexibilním lepidlem rovných, výšky přes 65 do 90 mm</t>
  </si>
  <si>
    <t>4,129+4,129+2,1+2,1-0,8+2,8+3,53+3,53-1,75+1,3-0,8+1,75+2,65+2,65+4,04+4,04+0,35+0,35-0,8+2,35+1,3+0,2+1,3+0,5+1,49+0,5+0,34+1,3+0,25+0,2+0,77+1,3-0,8</t>
  </si>
  <si>
    <t>237</t>
  </si>
  <si>
    <t>59761416</t>
  </si>
  <si>
    <t>sokl-dlažba keramická 300x80mm - výběr dle investora</t>
  </si>
  <si>
    <t>-863293832</t>
  </si>
  <si>
    <t>sokl-dlažba keramická slinutá hladká do interiéru i exteriéru 300x80mm</t>
  </si>
  <si>
    <t>46,298*3,333</t>
  </si>
  <si>
    <t>154,311*1,1 'Přepočtené koeficientem množství</t>
  </si>
  <si>
    <t>238</t>
  </si>
  <si>
    <t>771591115</t>
  </si>
  <si>
    <t>Podlahy spárování silikonem</t>
  </si>
  <si>
    <t>375463467</t>
  </si>
  <si>
    <t>Podlahy - dokončovací práce spárování silikonem</t>
  </si>
  <si>
    <t>2,35+1,3+0,2+1,3+0,5+1,49-0,8+0,5+0,34+1,3+0,25+0,2+0,77+1,3-0,8-0,8+3,53+3,53-1,75+1,75+2,8+0,2+1,3-0,8+4,129+4,129+2,1+2,1-0,8+1,4+1,4+2,1+2,1-0,8</t>
  </si>
  <si>
    <t>-0,8+1,2+1,2+1,2+1,2+1,2+1,2+1,2+1,2+0,85+0,85+0,9+0,9+0,9+0,9+0,8+0,8+1,775+1,775+1,825+1,825+1,125+1,125+1,125+1,125-0,7-0,7-0,6-0,6-0,6-0,6-0,6-0,6</t>
  </si>
  <si>
    <t>-0,6-0,6+2,85+2,4+1,77+1,54+1,32-0,7+3,2+1,96+2,75+1,35+1,52+1-0,7+3,2</t>
  </si>
  <si>
    <t>1,2+1,2+1,2+1,2+1,2+1,2+1,2+1,2+1,2+1,2+1,2+1,2+1,525+1,525+1,525+1,525-0,7-0,7-0,6-0,6-0,6-0,6</t>
  </si>
  <si>
    <t>239</t>
  </si>
  <si>
    <t>771591186</t>
  </si>
  <si>
    <t>Podlahy pracnější řezání keramických dlaždic do oblouku</t>
  </si>
  <si>
    <t>-90000727</t>
  </si>
  <si>
    <t>Podlahy - dokončovací práce pracnější řezání dlaždic keramických do oblouku</t>
  </si>
  <si>
    <t>240</t>
  </si>
  <si>
    <t>998771202</t>
  </si>
  <si>
    <t>Přesun hmot procentní pro podlahy z dlaždic v objektech v do 12 m</t>
  </si>
  <si>
    <t>-1067149882</t>
  </si>
  <si>
    <t>Přesun hmot pro podlahy z dlaždic stanovený procentní sazbou (%) z ceny vodorovná dopravní vzdálenost do 50 m v objektech výšky přes 6 do 12 m</t>
  </si>
  <si>
    <t>776</t>
  </si>
  <si>
    <t>Podlahy povlakové</t>
  </si>
  <si>
    <t>241</t>
  </si>
  <si>
    <t>776201811</t>
  </si>
  <si>
    <t>Demontáž lepených povlakových podlah bez podložky ručně</t>
  </si>
  <si>
    <t>1439578644</t>
  </si>
  <si>
    <t>Demontáž povlakových podlahovin lepených ručně bez podložky</t>
  </si>
  <si>
    <t>8,68*5,6</t>
  </si>
  <si>
    <t>1,08*0,1</t>
  </si>
  <si>
    <t>-0,96*0,3</t>
  </si>
  <si>
    <t>-1,57*0,15</t>
  </si>
  <si>
    <t>1,88*2,1</t>
  </si>
  <si>
    <t>0,4*1,35</t>
  </si>
  <si>
    <t>2,5*1,05</t>
  </si>
  <si>
    <t>1,35*2,09</t>
  </si>
  <si>
    <t>2,06*0,83</t>
  </si>
  <si>
    <t>3,8*3,98</t>
  </si>
  <si>
    <t>1,78*1,5</t>
  </si>
  <si>
    <t>11,88*6</t>
  </si>
  <si>
    <t>-5*2</t>
  </si>
  <si>
    <t>-1,1*0,3</t>
  </si>
  <si>
    <t>-0,35*0,3</t>
  </si>
  <si>
    <t>2,01*1,75</t>
  </si>
  <si>
    <t>2,42*7,17</t>
  </si>
  <si>
    <t>1,18*0,15</t>
  </si>
  <si>
    <t>3,05*3,18</t>
  </si>
  <si>
    <t>2,12*0,1</t>
  </si>
  <si>
    <t>-0,92*0,3</t>
  </si>
  <si>
    <t>3,48*5,6</t>
  </si>
  <si>
    <t>3,05*6,13</t>
  </si>
  <si>
    <t>0,4*0,39</t>
  </si>
  <si>
    <t>0,6*0,15</t>
  </si>
  <si>
    <t>6*11,88</t>
  </si>
  <si>
    <t>-3,41*1</t>
  </si>
  <si>
    <t>0,3*0,35</t>
  </si>
  <si>
    <t>1,44*0,15</t>
  </si>
  <si>
    <t>1,51*0,9</t>
  </si>
  <si>
    <t>1,7*0,9</t>
  </si>
  <si>
    <t>(0,6*0,1)*4</t>
  </si>
  <si>
    <t>242</t>
  </si>
  <si>
    <t>776410811</t>
  </si>
  <si>
    <t>Odstranění soklíků a lišt pryžových nebo plastových</t>
  </si>
  <si>
    <t>200779747</t>
  </si>
  <si>
    <t>Demontáž soklíků nebo lišt pryžových nebo plastových</t>
  </si>
  <si>
    <t>6,13+6,13+3,98+3,98-0,8-0,6-0,6+10,38+8,68+10,38+8,68-0,8-0,8-1+0,1+0,1+0,35+0,35-0,15+1,57+1,57+0,96+0,96+0,3+0,15+11,88+1,88+6+6+0,35+0,35-0,8-1+0,6</t>
  </si>
  <si>
    <t>2,01+1,475-0,8+0,18+1,11-0,6+0,55+0,55+0,78+0,97+0,97+0,88</t>
  </si>
  <si>
    <t>11,88+11,88+6+6-0,8-0,8-0,8-1,166+0,1+0,1+0,3+0,3+3,51+3,51+5,6+5,6-0,8+5,6+5,6+4,38+4,38+0,35+0,35-0,8-0,8-0,8+5,6+5,6+7,17+7,17-2,12-0,8-0,6-1,18</t>
  </si>
  <si>
    <t>0,15+0,15+0,1+0,1+2,78+2,78+0,3+0,3+1,6+1,6+0,92+0,92+1,5+1,5-2,12+0,35+0,35+6,13+3,64+1,74+4,49+3,06+0,39+0,39+0,35+0,35-0,6-0,8</t>
  </si>
  <si>
    <t>1,7+1,7+0,9+0,9+0,9+0,9+1,51+1,51-0,8-0,8-0,6-0,6-0,6</t>
  </si>
  <si>
    <t>243</t>
  </si>
  <si>
    <t>776121111</t>
  </si>
  <si>
    <t>Vodou ředitelná penetrace savého podkladu povlakových podlah ředěná v poměru 1:3</t>
  </si>
  <si>
    <t>-1637904196</t>
  </si>
  <si>
    <t>Příprava podkladu penetrace vodou ředitelná na savý podklad (válečkováním) ředěná v poměru 1:3 podlah</t>
  </si>
  <si>
    <t>244</t>
  </si>
  <si>
    <t>776221111</t>
  </si>
  <si>
    <t>Lepení pásů z PVC standardním lepidlem</t>
  </si>
  <si>
    <t>-1182981382</t>
  </si>
  <si>
    <t>Montáž podlahovin z PVC lepením standardním lepidlem z pásů standardních</t>
  </si>
  <si>
    <t>245</t>
  </si>
  <si>
    <t>28411000</t>
  </si>
  <si>
    <t>PVC heterogenní zátěžová - výběr dle investora</t>
  </si>
  <si>
    <t>408090266</t>
  </si>
  <si>
    <t>PVC heterogenní zátěžová antibakteriální, nášlapná vrstva 0,90mm, třída zátěže 34/43, otlak do 0,03mm, R10, hořlavost Bfl S1</t>
  </si>
  <si>
    <t>277,863*1,15 'Přepočtené koeficientem množství</t>
  </si>
  <si>
    <t>246</t>
  </si>
  <si>
    <t>776411111</t>
  </si>
  <si>
    <t>Montáž obvodových soklíků výšky do 80 mm</t>
  </si>
  <si>
    <t>535872526</t>
  </si>
  <si>
    <t>Montáž soklíků lepením obvodových, výšky do 80 mm</t>
  </si>
  <si>
    <t>2,4+2,4+0,1+0,1+2,33+2,33+1,5+1,5+0,6+0,6-1-1-0,8+8,68+8,68+5,601+5,601+0,52+0,52-1,05-1,08-1+0,35+0,35+0,25+0,25+0,25+0,25</t>
  </si>
  <si>
    <t>2,02+2,02+1,4+1,4-0,9+4,63+4,63+2,1+2,1-0,9-0,9-0,84+7,17+7,17+5,6+5,6-0,9-0,9+0,35+0,35+4,38+4,38+5,6+5,6-0,8+0,35+0,35+3,51+3,51+5,6+5,6-0,8</t>
  </si>
  <si>
    <t>6+6+5,64+5,64-0,8+1,5+1,5+2+2-1,29+0,3+0,3-1+2+11,76+10,23-0,8-0,8-0,8-0,8-0,9+4,14+0,4+0,4+0,35+0,35+4,73+7,51+0,35+0,35</t>
  </si>
  <si>
    <t>0,35-1,4+5,98+1,4+0,13+0,13-0,7-0,7+1,5+1,5+4,04+4,04+0,35+0,35+0,35+0,35+0,25+0,25-0,8+3,25+3,25+6,73+6,73+4,04+4,04-0,8-0,8-0,8-2,1+0,25+0,25</t>
  </si>
  <si>
    <t>247</t>
  </si>
  <si>
    <t>28411004</t>
  </si>
  <si>
    <t>lišta soklová PVC samolepící 30x30mm</t>
  </si>
  <si>
    <t>-1878146487</t>
  </si>
  <si>
    <t>225,382*1,1 'Přepočtené koeficientem množství</t>
  </si>
  <si>
    <t>248</t>
  </si>
  <si>
    <t>776421311</t>
  </si>
  <si>
    <t>Montáž přechodových samolepících lišt</t>
  </si>
  <si>
    <t>-563901551</t>
  </si>
  <si>
    <t>Montáž lišt přechodových samolepících</t>
  </si>
  <si>
    <t>0,7+0,7+0,9+1+1+0,8+0,8+0,7+0,7+0,6+0,6+0,6+0,6+0,8+0,9+0,9+0,9+0,8+0,9+0,7+0,7+0,6+0,6+0,8+0,8+1+0,8+0,8+0,8</t>
  </si>
  <si>
    <t>249</t>
  </si>
  <si>
    <t>55343110</t>
  </si>
  <si>
    <t>profil přechodový Al narážecí 30mm stříbro</t>
  </si>
  <si>
    <t>-1845901469</t>
  </si>
  <si>
    <t>250</t>
  </si>
  <si>
    <t>998776202</t>
  </si>
  <si>
    <t>Přesun hmot procentní pro podlahy povlakové v objektech v do 12 m</t>
  </si>
  <si>
    <t>-1848482559</t>
  </si>
  <si>
    <t>Přesun hmot pro podlahy povlakové  stanovený procentní sazbou (%) z ceny vodorovná dopravní vzdálenost do 50 m v objektech výšky přes 6 do 12 m</t>
  </si>
  <si>
    <t>781</t>
  </si>
  <si>
    <t>Dokončovací práce - obklady</t>
  </si>
  <si>
    <t>251</t>
  </si>
  <si>
    <t>781121011</t>
  </si>
  <si>
    <t>Nátěr penetrační na stěnu</t>
  </si>
  <si>
    <t>85873091</t>
  </si>
  <si>
    <t>Příprava podkladu před provedením obkladu nátěr penetrační na stěnu</t>
  </si>
  <si>
    <t>(1,4+1,4+2,1+2,1+(1,2*8)+0,85+0,85+0,9+0,9+0,9+0,9+0,8+0,8+1,775+1,775+1,825+1,825+1,125+1,125+1,125+1,125)*2</t>
  </si>
  <si>
    <t>(2,4+0,6+0,6)*0,6</t>
  </si>
  <si>
    <t>(2,4+2,85+1,32+1,53+1,77+1+1,535+1,36+2,75+1,96+3,2+3,8)*2</t>
  </si>
  <si>
    <t>(1,9+1,29+0,6)*0,6</t>
  </si>
  <si>
    <t>((1,2*12)+1,525+1,525+1,525+1,525)*2</t>
  </si>
  <si>
    <t>(1,6+0,6+0,35)*0,6</t>
  </si>
  <si>
    <t>252</t>
  </si>
  <si>
    <t>781474115</t>
  </si>
  <si>
    <t>Montáž obkladů vnitřních keramických hladkých do 25 ks/m2 lepených flexibilním lepidlem</t>
  </si>
  <si>
    <t>-506204114</t>
  </si>
  <si>
    <t>Montáž obkladů vnitřních stěn z dlaždic keramických lepených flexibilním lepidlem maloformátových hladkých přes 22 do 25 ks/m2</t>
  </si>
  <si>
    <t>253</t>
  </si>
  <si>
    <t>59761039</t>
  </si>
  <si>
    <t>obklad keramický hladký - výběr dle investora</t>
  </si>
  <si>
    <t>16547572</t>
  </si>
  <si>
    <t>obklad keramický hladký přes 22 do 25ks/m2</t>
  </si>
  <si>
    <t>147,432*1,1 'Přepočtené koeficientem množství</t>
  </si>
  <si>
    <t>254</t>
  </si>
  <si>
    <t>781494511</t>
  </si>
  <si>
    <t>Plastové profily ukončovací lepené flexibilním lepidlem</t>
  </si>
  <si>
    <t>924251140</t>
  </si>
  <si>
    <t>Obklad - dokončující práce profily ukončovací lepené flexibilním lepidlem ukončovací</t>
  </si>
  <si>
    <t>2,1+2,1+1,4+1,4+0,85+0,85+0,9+0,9+0,9+0,9+0,8+0,8+1,2+1,2+1,2+1,2+1,2+1,2+1,2+1,2+1,825+1,825+1,775+1,775+1,125+1,125+1,125+1,125+0,6+0,6+2,4+0,6+0,6</t>
  </si>
  <si>
    <t>2,85+2,4+1,32+1,53+1,77+1,535+1,36+1+2,75+1,96+3,7</t>
  </si>
  <si>
    <t>1,2+1,2+1,2+1,2+1,2+1,2+1,2+1,2+1,2+1,2+1,2+1,2+1,525+1,525+1,525+1,525+1,9+1,29+0,6+0,6+0,6+1,6+0,6+0,35+0,6+0,6</t>
  </si>
  <si>
    <t>255</t>
  </si>
  <si>
    <t>781495115</t>
  </si>
  <si>
    <t>Spárování vnitřních obkladů silikonem</t>
  </si>
  <si>
    <t>-1840739236</t>
  </si>
  <si>
    <t>Obklad - dokončující práce ostatní práce spárování silikonem</t>
  </si>
  <si>
    <t>2*38</t>
  </si>
  <si>
    <t>0,6*2</t>
  </si>
  <si>
    <t>2*16</t>
  </si>
  <si>
    <t>0,6*4</t>
  </si>
  <si>
    <t>256</t>
  </si>
  <si>
    <t>998781202</t>
  </si>
  <si>
    <t>Přesun hmot procentní pro obklady keramické v objektech v do 12 m</t>
  </si>
  <si>
    <t>-1249425791</t>
  </si>
  <si>
    <t>Přesun hmot pro obklady keramické  stanovený procentní sazbou (%) z ceny vodorovná dopravní vzdálenost do 50 m v objektech výšky přes 6 do 12 m</t>
  </si>
  <si>
    <t>783</t>
  </si>
  <si>
    <t>Dokončovací práce - nátěry</t>
  </si>
  <si>
    <t>257</t>
  </si>
  <si>
    <t>783306801</t>
  </si>
  <si>
    <t>Odstranění nátěru ze zámečnických konstrukcí obroušením</t>
  </si>
  <si>
    <t>1204443228</t>
  </si>
  <si>
    <t>Odstranění nátěrů ze zámečnických konstrukcí obroušením</t>
  </si>
  <si>
    <t>Zárubně které nejsou měněny</t>
  </si>
  <si>
    <t>(0,9+2+2)*0,25</t>
  </si>
  <si>
    <t>(0,8+2+2)*0,2</t>
  </si>
  <si>
    <t>258</t>
  </si>
  <si>
    <t>783314101</t>
  </si>
  <si>
    <t>Základní jednonásobný syntetický nátěr zámečnických konstrukcí</t>
  </si>
  <si>
    <t>513874509</t>
  </si>
  <si>
    <t>Základní nátěr zámečnických konstrukcí jednonásobný syntetický</t>
  </si>
  <si>
    <t>Zárubně</t>
  </si>
  <si>
    <t>2,185</t>
  </si>
  <si>
    <t>((0,8+2+2)*0,26)*3</t>
  </si>
  <si>
    <t>((0,6+2+2)*0,175)*4</t>
  </si>
  <si>
    <t>((0,7+2+2)*0,2)*4</t>
  </si>
  <si>
    <t>((0,8+2+2)*0,2)*6</t>
  </si>
  <si>
    <t>((0.9+2+2)*0,2)*2</t>
  </si>
  <si>
    <t>((1+2+2)*0,2)*4</t>
  </si>
  <si>
    <t>((0,7+2+2)*0,25)*2</t>
  </si>
  <si>
    <t>((0,8+2+2)*0,25)*3</t>
  </si>
  <si>
    <t>259</t>
  </si>
  <si>
    <t>783315101</t>
  </si>
  <si>
    <t>Mezinátěr jednonásobný syntetický standardní zámečnických konstrukcí</t>
  </si>
  <si>
    <t>2046612651</t>
  </si>
  <si>
    <t>Mezinátěr zámečnických konstrukcí jednonásobný syntetický standardní</t>
  </si>
  <si>
    <t>260</t>
  </si>
  <si>
    <t>783317101</t>
  </si>
  <si>
    <t>Krycí jednonásobný syntetický standardní nátěr zámečnických konstrukcí</t>
  </si>
  <si>
    <t>-1165131023</t>
  </si>
  <si>
    <t>Krycí nátěr (email) zámečnických konstrukcí jednonásobný syntetický standardní</t>
  </si>
  <si>
    <t>261</t>
  </si>
  <si>
    <t>783-x1</t>
  </si>
  <si>
    <t>Dvojnásobný olejový nátěr vnitřních omítek vč. podkladní penetrace</t>
  </si>
  <si>
    <t>-369235095</t>
  </si>
  <si>
    <t>Za umyvadly m.č. 1.03, 1.09, 1.10, 2.05</t>
  </si>
  <si>
    <t>(0,9+1,05+0,925+0,55+0.9+0.5)*1,5</t>
  </si>
  <si>
    <t>784</t>
  </si>
  <si>
    <t>Dokončovací práce - malby a tapety</t>
  </si>
  <si>
    <t>262</t>
  </si>
  <si>
    <t>784181121</t>
  </si>
  <si>
    <t>Hloubková jednonásobná penetrace podkladu v místnostech výšky do 3,80 m</t>
  </si>
  <si>
    <t>-1515475082</t>
  </si>
  <si>
    <t>Penetrace podkladu jednonásobná hloubková v místnostech výšky do 3,80 m</t>
  </si>
  <si>
    <t>493,75+1207,674-7,238</t>
  </si>
  <si>
    <t>263</t>
  </si>
  <si>
    <t>784211101</t>
  </si>
  <si>
    <t>Dvojnásobné bílé malby ze směsí za mokra výborně otěruvzdorných v místnostech výšky do 3,80 m</t>
  </si>
  <si>
    <t>272834959</t>
  </si>
  <si>
    <t>Malby z malířských směsí otěruvzdorných za mokra dvojnásobné, bílé za mokra otěruvzdorné výborně v místnostech výšky do 3,80 m</t>
  </si>
  <si>
    <t>02 - SO 02</t>
  </si>
  <si>
    <t xml:space="preserve">    762 - Konstrukce tesařské</t>
  </si>
  <si>
    <t>2092953106</t>
  </si>
  <si>
    <t>((11,65+12,87+12,32+3,71)*0,6)*0,2</t>
  </si>
  <si>
    <t>882903798</t>
  </si>
  <si>
    <t>819098502</t>
  </si>
  <si>
    <t>0,831*2</t>
  </si>
  <si>
    <t>1355516125</t>
  </si>
  <si>
    <t>4,886-4,055</t>
  </si>
  <si>
    <t>42264610</t>
  </si>
  <si>
    <t>433240093</t>
  </si>
  <si>
    <t>-350735923</t>
  </si>
  <si>
    <t>0,831*1,6</t>
  </si>
  <si>
    <t>2020689271</t>
  </si>
  <si>
    <t>Kolem soklu</t>
  </si>
  <si>
    <t>((11,65+12,87+12,32+3,71)*0,5)*0,2</t>
  </si>
  <si>
    <t>340271025.XLA</t>
  </si>
  <si>
    <t>Zazdívka otvorů v příčkách nebo stěnách plochy do 4 m2 tvárnicemi YTONG tl 100 mm</t>
  </si>
  <si>
    <t>1108845655</t>
  </si>
  <si>
    <t>(1,2*2,1)*8</t>
  </si>
  <si>
    <t>(1,5*2,1)*2</t>
  </si>
  <si>
    <t>-1683821304</t>
  </si>
  <si>
    <t>1,2*2,1</t>
  </si>
  <si>
    <t>1668072526</t>
  </si>
  <si>
    <t>(7,2+0,1+4,95-0,3+2,7)*2,85</t>
  </si>
  <si>
    <t>736874646</t>
  </si>
  <si>
    <t>-1462062082</t>
  </si>
  <si>
    <t>(1,2*2,1)*4</t>
  </si>
  <si>
    <t>612321141</t>
  </si>
  <si>
    <t>Vápenocementová omítka štuková dvouvrstvá vnitřních stěn nanášená ručně</t>
  </si>
  <si>
    <t>-203746313</t>
  </si>
  <si>
    <t>Omítka vápenocementová vnitřních ploch  nanášená ručně dvouvrstvá, tloušťky jádrové omítky do 10 mm a tloušťky štuku do 3 mm štuková svislých konstrukcí stěn</t>
  </si>
  <si>
    <t>(9+9+4,95+4,95+0,3+0,3+0,3+0,3+0,3+0,3+2,7+2,7+3,51+3,51+11,9+0,3+0,3+0,25+0,25+0,25+0,25+0,25+0,25+0,3+0,3+7+9,1+1,44+2,8)*2,85</t>
  </si>
  <si>
    <t>-(0,9*1,97)*4</t>
  </si>
  <si>
    <t>-(1,2*2,1)*2</t>
  </si>
  <si>
    <t>(1,2+2,1+2,1)*0,1</t>
  </si>
  <si>
    <t>(1,2+2,1+2,1)*0,05</t>
  </si>
  <si>
    <t>-819533811</t>
  </si>
  <si>
    <t>-681798672</t>
  </si>
  <si>
    <t>22,303+116,921+12,998</t>
  </si>
  <si>
    <t>-2016574870</t>
  </si>
  <si>
    <t>(11,65+12,87+12,32+3,71)*0,55</t>
  </si>
  <si>
    <t>1008941748</t>
  </si>
  <si>
    <t>22,303*1,05 'Přepočtené koeficientem množství</t>
  </si>
  <si>
    <t>-1831967783</t>
  </si>
  <si>
    <t>(11,81+12,87+12,32+3,987)*2,74</t>
  </si>
  <si>
    <t>12,87*0,6</t>
  </si>
  <si>
    <t>3,87*0,5</t>
  </si>
  <si>
    <t>-1356629046</t>
  </si>
  <si>
    <t>116,921*1,05 'Přepočtené koeficientem množství</t>
  </si>
  <si>
    <t>622211051</t>
  </si>
  <si>
    <t>Montáž kontaktního zateplení vnějších stěn z polystyrénových desek tl do 240 mm</t>
  </si>
  <si>
    <t>1303744621</t>
  </si>
  <si>
    <t>Montáž kontaktního zateplení  z polystyrenových desek nebo z kombinovaných desek na vnější stěny, tloušťky desek přes 200 do 240 mm</t>
  </si>
  <si>
    <t>28375954/R</t>
  </si>
  <si>
    <t>deska EPS 70 fasádní tl 240mm</t>
  </si>
  <si>
    <t>375216990</t>
  </si>
  <si>
    <t>deska EPS 70 fasádní λ=0,039 tl 200mm</t>
  </si>
  <si>
    <t>12,998*1,05 'Přepočtené koeficientem množství</t>
  </si>
  <si>
    <t>621251101</t>
  </si>
  <si>
    <t>Příplatek k cenám kontaktního zateplení podhledů za použití tepelněizolačních zátek z polystyrenu</t>
  </si>
  <si>
    <t>440006664</t>
  </si>
  <si>
    <t>Montáž kontaktního zateplení  Příplatek k cenám za zápustnou montáž kotev s použitím tepelněizolačních zátek na vnější podhledy z polystyrenu</t>
  </si>
  <si>
    <t>116,921+22,303+12,998</t>
  </si>
  <si>
    <t>-1459904674</t>
  </si>
  <si>
    <t>((1,2+2,1+2,1)*2)*0,16</t>
  </si>
  <si>
    <t>1727029553</t>
  </si>
  <si>
    <t>(11,65+12,87+12,32+3,71)*0,4</t>
  </si>
  <si>
    <t>2077587758</t>
  </si>
  <si>
    <t>116,921+12,998+1,728</t>
  </si>
  <si>
    <t>-570812056</t>
  </si>
  <si>
    <t>1,2+2,1+2,1+1,2+2,1+2,1+3,3+3,3+3,3</t>
  </si>
  <si>
    <t>-2088942942</t>
  </si>
  <si>
    <t>20,7*1,15 'Přepočtené koeficientem množství</t>
  </si>
  <si>
    <t>946366913</t>
  </si>
  <si>
    <t>1,2+2,1+2,1+1,2+2,1+2,1</t>
  </si>
  <si>
    <t>1985680310</t>
  </si>
  <si>
    <t>10,8*1,15 'Přepočtené koeficientem množství</t>
  </si>
  <si>
    <t>2048325675</t>
  </si>
  <si>
    <t>12+3,69+12,87+11,65</t>
  </si>
  <si>
    <t>-718201791</t>
  </si>
  <si>
    <t>40,21*1,15 'Přepočtené koeficientem množství</t>
  </si>
  <si>
    <t>-2061438786</t>
  </si>
  <si>
    <t>1,2*2</t>
  </si>
  <si>
    <t>93364268</t>
  </si>
  <si>
    <t>2,4*1,15 'Přepočtené koeficientem množství</t>
  </si>
  <si>
    <t>-1539662068</t>
  </si>
  <si>
    <t>631311136</t>
  </si>
  <si>
    <t>Mazanina tl do 240 mm z betonu prostého bez zvýšených nároků na prostředí tř. C 25/30 - mazanina tl. 30-150mm</t>
  </si>
  <si>
    <t>1468425587</t>
  </si>
  <si>
    <t>Mazanina z betonu  prostého bez zvýšených nároků na prostředí tl. přes 120 do 240 mm tř. C 25/30</t>
  </si>
  <si>
    <t>144,834*0,09</t>
  </si>
  <si>
    <t>631319013</t>
  </si>
  <si>
    <t>Příplatek k mazanině tl do 240 mm za přehlazení povrchu</t>
  </si>
  <si>
    <t>634108933</t>
  </si>
  <si>
    <t>Příplatek k cenám mazanin  za úpravu povrchu mazaniny přehlazením, mazanina tl. přes 120 do 240 mm</t>
  </si>
  <si>
    <t>631319204</t>
  </si>
  <si>
    <t>Příplatek k mazaninám za přidání ocelových vláken (drátkobeton) pro objemové vyztužení 30 kg/m3</t>
  </si>
  <si>
    <t>1228229439</t>
  </si>
  <si>
    <t>Příplatek k cenám betonových mazanin za vyztužení  ocelovými vlákny (drátkobeton) objemové vyztužení 30 kg/m3</t>
  </si>
  <si>
    <t>634111116</t>
  </si>
  <si>
    <t>Obvodová dilatace pružnou těsnicí páskou mezi stěnou a mazaninou nebo potěrem v 150 mm</t>
  </si>
  <si>
    <t>1214477715</t>
  </si>
  <si>
    <t>Obvodová dilatace mezi stěnou a mazaninou nebo potěrem pružnou těsnicí páskou na bázi syntetického kaučuku výšky 150 mm</t>
  </si>
  <si>
    <t>11,8+0,3+0,3+0,3+0,3+0,3+0,3+0,3+0,3+11,75+11,9+0,3+0,3+0,25+0,25+0,25+0,25+0,25+0,25+0,3+0,3+3,3+0,1</t>
  </si>
  <si>
    <t>839273270</t>
  </si>
  <si>
    <t>-1588844303</t>
  </si>
  <si>
    <t>Demontáž pergoly mezi SO1 a SO2 s vybouráním podlahy a základů vč. likvidace</t>
  </si>
  <si>
    <t>1040642292</t>
  </si>
  <si>
    <t>009-x2</t>
  </si>
  <si>
    <t>Demontáž pryžové podlahoviny vč. likvidace</t>
  </si>
  <si>
    <t>-920519341</t>
  </si>
  <si>
    <t>2,3*6,35</t>
  </si>
  <si>
    <t>5,15*0,4</t>
  </si>
  <si>
    <t>7,7*9,75</t>
  </si>
  <si>
    <t>2,4*2</t>
  </si>
  <si>
    <t>1,6*0,25</t>
  </si>
  <si>
    <t>1,3*7,4</t>
  </si>
  <si>
    <t>(1,6*0,3)*3</t>
  </si>
  <si>
    <t>1,2*0,3</t>
  </si>
  <si>
    <t>155002963</t>
  </si>
  <si>
    <t>(1,3+2,55+2,75+0,1+3,65+2+2+6,15)*2,64</t>
  </si>
  <si>
    <t>-(1,2*1,2)*2</t>
  </si>
  <si>
    <t>-2,4*1,2</t>
  </si>
  <si>
    <t>(2,15+0,4+4,45+0,4+1,94)*3,09</t>
  </si>
  <si>
    <t>(2,15+0,4+4,45+0,4+1,94)*0,5</t>
  </si>
  <si>
    <t>-1,2*1,2</t>
  </si>
  <si>
    <t>-4,15*2,2</t>
  </si>
  <si>
    <t>205996403</t>
  </si>
  <si>
    <t>(1,2*1,2)*5</t>
  </si>
  <si>
    <t>968062356</t>
  </si>
  <si>
    <t>Vybourání dřevěných rámů oken dvojitých včetně křídel pl do 4 m2</t>
  </si>
  <si>
    <t>-2101834449</t>
  </si>
  <si>
    <t>Vybourání dřevěných rámů oken s křídly, dveřních zárubní, vrat, stěn, ostění nebo obkladů  rámů oken s křídly dvojitých, plochy do 4 m2</t>
  </si>
  <si>
    <t>(1,2*2,1)*7</t>
  </si>
  <si>
    <t>2,4*1,2</t>
  </si>
  <si>
    <t>968062455</t>
  </si>
  <si>
    <t>Vybourání dřevěných dveřních zárubní pl do 2 m2</t>
  </si>
  <si>
    <t>1293018428</t>
  </si>
  <si>
    <t>Vybourání dřevěných rámů oken s křídly, dveřních zárubní, vrat, stěn, ostění nebo obkladů  dveřních zárubní, plochy do 2 m2</t>
  </si>
  <si>
    <t>0,8*1,97</t>
  </si>
  <si>
    <t>968062456</t>
  </si>
  <si>
    <t>Vybourání dřevěných dveřních zárubní pl přes 2 m2</t>
  </si>
  <si>
    <t>-2023497562</t>
  </si>
  <si>
    <t>Vybourání dřevěných rámů oken s křídly, dveřních zárubní, vrat, stěn, ostění nebo obkladů  dveřních zárubní, plochy přes 2 m2</t>
  </si>
  <si>
    <t>(1,25*1,97)*2</t>
  </si>
  <si>
    <t>-738187008</t>
  </si>
  <si>
    <t>(0,8*1,97)*4</t>
  </si>
  <si>
    <t>968072456</t>
  </si>
  <si>
    <t>Vybourání kovových dveřních zárubní pl přes 2 m2</t>
  </si>
  <si>
    <t>-351260869</t>
  </si>
  <si>
    <t>Vybourání kovových rámů oken s křídly, dveřních zárubní, vrat, stěn, ostění nebo obkladů  dveřních zárubní, plochy přes 2 m2</t>
  </si>
  <si>
    <t>2,2*1,97</t>
  </si>
  <si>
    <t>973031812</t>
  </si>
  <si>
    <t>Vysekání kapes ve zdivu cihelném na MV nebo MVC pro zavázání příček tl do 100 mm</t>
  </si>
  <si>
    <t>126105955</t>
  </si>
  <si>
    <t>Vysekání výklenků nebo kapes ve zdivu z cihel  na maltu vápennou nebo vápenocementovou kapes pro zavázání nových příček, tl. do 100 mm</t>
  </si>
  <si>
    <t>2,1*22</t>
  </si>
  <si>
    <t>1,2*4</t>
  </si>
  <si>
    <t>2,85*2</t>
  </si>
  <si>
    <t>973031813</t>
  </si>
  <si>
    <t>Vysekání kapes ve zdivu cihelném na MV nebo MVC pro zavázání příček tl do 150 mm</t>
  </si>
  <si>
    <t>1113919180</t>
  </si>
  <si>
    <t>Vysekání výklenků nebo kapes ve zdivu z cihel  na maltu vápennou nebo vápenocementovou kapes pro zavázání nových příček, tl. do 150 mm</t>
  </si>
  <si>
    <t>2,1*4</t>
  </si>
  <si>
    <t>912848071</t>
  </si>
  <si>
    <t>(12,35+11,9+3,61+11,8)*2,75</t>
  </si>
  <si>
    <t>(0,3*16)*2,75</t>
  </si>
  <si>
    <t>-(1,2*2,1)*11</t>
  </si>
  <si>
    <t>-(1,5*2,1)*2</t>
  </si>
  <si>
    <t>((1,2+2,1+2,1)*9)*0,1</t>
  </si>
  <si>
    <t>((1,5+2,1+2,1)*2)*0,1</t>
  </si>
  <si>
    <t>((1,2+1,2+1,2)*2)*0,1</t>
  </si>
  <si>
    <t>((1,2+2,1+2,1)*2)*0,15</t>
  </si>
  <si>
    <t>-134071615</t>
  </si>
  <si>
    <t>949101112</t>
  </si>
  <si>
    <t>Lešení pomocné pro objekty pozemních staveb s lešeňovou podlahou v do 3,5 m zatížení do 150 kg/m2</t>
  </si>
  <si>
    <t>-928030863</t>
  </si>
  <si>
    <t>Lešení pomocné pracovní pro objekty pozemních staveb  pro zatížení do 150 kg/m2, o výšce lešeňové podlahy přes 1,9 do 3,5 m</t>
  </si>
  <si>
    <t>Pro fasádu</t>
  </si>
  <si>
    <t>12,32+14,87+11,65+4,55</t>
  </si>
  <si>
    <t>-1437364104</t>
  </si>
  <si>
    <t>1715635673</t>
  </si>
  <si>
    <t>997013211</t>
  </si>
  <si>
    <t>Vnitrostaveništní doprava suti a vybouraných hmot pro budovy v do 6 m ručně</t>
  </si>
  <si>
    <t>1401050384</t>
  </si>
  <si>
    <t>Vnitrostaveništní doprava suti a vybouraných hmot  vodorovně do 50 m svisle ručně (nošením po schodech) pro budovy a haly výšky do 6 m</t>
  </si>
  <si>
    <t>-1523732711</t>
  </si>
  <si>
    <t>-1287266002</t>
  </si>
  <si>
    <t>19,628*9</t>
  </si>
  <si>
    <t>-1889651865</t>
  </si>
  <si>
    <t>1300682532</t>
  </si>
  <si>
    <t>998018001</t>
  </si>
  <si>
    <t>Přesun hmot ruční pro budovy v do 6 m</t>
  </si>
  <si>
    <t>-2109644241</t>
  </si>
  <si>
    <t>Přesun hmot pro budovy občanské výstavby, bydlení, výrobu a služby  ruční - bez užití mechanizace vodorovná dopravní vzdálenost do 100 m pro budovy s jakoukoliv nosnou konstrukcí výšky do 6 m</t>
  </si>
  <si>
    <t>-1957361681</t>
  </si>
  <si>
    <t>11,8*11,75</t>
  </si>
  <si>
    <t>(2,2*0,3)*2</t>
  </si>
  <si>
    <t>2,3*0,3</t>
  </si>
  <si>
    <t>(1,6*0,25)*3</t>
  </si>
  <si>
    <t>8,44*0,1</t>
  </si>
  <si>
    <t>-1563519845</t>
  </si>
  <si>
    <t>(11,8+0,3+0,3+0,3+0,3+0,3+0,3+0,3+0,3+11,75+11,9+0,3+0,3+0,25+0,25+0,25+0,25+0,25+0,25+0,3+0,3+3,3+0,1)*0,27</t>
  </si>
  <si>
    <t>(1,2+1,2+1,2+1,2+1,5+1,2+1,2+1,2+1,2+1,5+1,2+1,2+1,2+1,2)*0,1</t>
  </si>
  <si>
    <t>(1,2*3)*0,15</t>
  </si>
  <si>
    <t>(11,65+12,55+12+3,7)*0,47</t>
  </si>
  <si>
    <t>-2128694313</t>
  </si>
  <si>
    <t>((32,9+144,834)/3,333)/1000</t>
  </si>
  <si>
    <t>1118846612</t>
  </si>
  <si>
    <t>-1070185015</t>
  </si>
  <si>
    <t>-1249774962</t>
  </si>
  <si>
    <t>144,834+32,9</t>
  </si>
  <si>
    <t>177,734*1,15 'Přepočtené koeficientem množství</t>
  </si>
  <si>
    <t>998711201</t>
  </si>
  <si>
    <t>Přesun hmot procentní pro izolace proti vodě, vlhkosti a plynům v objektech v do 6 m</t>
  </si>
  <si>
    <t>-578121830</t>
  </si>
  <si>
    <t>Přesun hmot pro izolace proti vodě, vlhkosti a plynům  stanovený procentní sazbou (%) z ceny vodorovná dopravní vzdálenost do 50 m v objektech výšky do 6 m</t>
  </si>
  <si>
    <t>712300841</t>
  </si>
  <si>
    <t>Odstranění povlakové krytiny střech do 10° odškrabáním mechu a ostatních nečistot s urovnáním povrchu a očištěním</t>
  </si>
  <si>
    <t>1595992783</t>
  </si>
  <si>
    <t>Odstranění ze střech plochých do 10°  mechu odškrabáním a očistěním s urovnáním povrchu</t>
  </si>
  <si>
    <t>(12,33*7,09)*2</t>
  </si>
  <si>
    <t>1336651258</t>
  </si>
  <si>
    <t>1166153806</t>
  </si>
  <si>
    <t>174,839*1,15 'Přepočtené koeficientem množství</t>
  </si>
  <si>
    <t>998712201</t>
  </si>
  <si>
    <t>Přesun hmot procentní pro krytiny povlakové v objektech v do 6 m</t>
  </si>
  <si>
    <t>-1363846410</t>
  </si>
  <si>
    <t>Přesun hmot pro povlakové krytiny stanovený procentní sazbou (%) z ceny vodorovná dopravní vzdálenost do 50 m v objektech výšky do 6 m</t>
  </si>
  <si>
    <t>713111111</t>
  </si>
  <si>
    <t>Montáž izolace tepelné vrchem stropů volně kladenými rohožemi, pásy, dílci, deskami</t>
  </si>
  <si>
    <t>701766237</t>
  </si>
  <si>
    <t>Montáž tepelné izolace stropů rohožemi, pásy, dílci, deskami, bloky (izolační materiál ve specifikaci) vrchem bez překrytí lepenkou kladenými volně</t>
  </si>
  <si>
    <t>2 vrstvy</t>
  </si>
  <si>
    <t>(12,35*11,8)*2</t>
  </si>
  <si>
    <t>-(0,4*0,3)*4</t>
  </si>
  <si>
    <t>-(0,3*0,3)*3</t>
  </si>
  <si>
    <t>-0,6*0,3</t>
  </si>
  <si>
    <t>-6,6*0,05</t>
  </si>
  <si>
    <t>-(0,4*0,25)*3</t>
  </si>
  <si>
    <t>-0,65*0,25</t>
  </si>
  <si>
    <t>63152188</t>
  </si>
  <si>
    <t>pás tepelně izolační suchá výstavba tl 140mm</t>
  </si>
  <si>
    <t>-954266239</t>
  </si>
  <si>
    <t>pás tepelně izolační suchá výstavba λ=0,042 tl 140mm</t>
  </si>
  <si>
    <t>289,737*1,02 'Přepočtené koeficientem množství</t>
  </si>
  <si>
    <t>63152190</t>
  </si>
  <si>
    <t>pás tepelně izolační suchá výstavba tl 160mm</t>
  </si>
  <si>
    <t>1178581478</t>
  </si>
  <si>
    <t>pás tepelně izolační suchá výstavba λ=0,042 tl 160mm</t>
  </si>
  <si>
    <t>998713201</t>
  </si>
  <si>
    <t>Přesun hmot procentní pro izolace tepelné v objektech v do 6 m</t>
  </si>
  <si>
    <t>500464162</t>
  </si>
  <si>
    <t>Přesun hmot pro izolace tepelné stanovený procentní sazbou (%) z ceny vodorovná dopravní vzdálenost do 50 m v objektech výšky do 6 m</t>
  </si>
  <si>
    <t>762</t>
  </si>
  <si>
    <t>Konstrukce tesařské</t>
  </si>
  <si>
    <t>762811811</t>
  </si>
  <si>
    <t>Demontáž záklopů stropů z hrubých prken tl do 32 mm</t>
  </si>
  <si>
    <t>1072516262</t>
  </si>
  <si>
    <t>Demontáž záklopů stropů vrchních a zapuštěných  z hrubých prken, tl. do 32 mm</t>
  </si>
  <si>
    <t>2,75*1,9</t>
  </si>
  <si>
    <t>3,65*1,9</t>
  </si>
  <si>
    <t>2,2*0,3</t>
  </si>
  <si>
    <t>0,9*2,55</t>
  </si>
  <si>
    <t>0,3*2,25</t>
  </si>
  <si>
    <t>763131441</t>
  </si>
  <si>
    <t>SDK podhled desky 2xDF 12,5 bez TI dvouvrstvá spodní kce profil CD+UD</t>
  </si>
  <si>
    <t>385866747</t>
  </si>
  <si>
    <t>Podhled ze sádrokartonových desek  dvouvrstvá zavěšená spodní konstrukce z ocelových profilů CD, UD dvojitě opláštěná deskami protipožárními DF, tl. 2 x 12,5 mm, bez TI</t>
  </si>
  <si>
    <t>7,2*4,95</t>
  </si>
  <si>
    <t>-(0,4*0,3)*3</t>
  </si>
  <si>
    <t>-0,5*0,3</t>
  </si>
  <si>
    <t>2,7*3,51</t>
  </si>
  <si>
    <t>-0,4*0,3</t>
  </si>
  <si>
    <t>11,9*7</t>
  </si>
  <si>
    <t>2,8*1,44</t>
  </si>
  <si>
    <t>763131751</t>
  </si>
  <si>
    <t>Montáž parotěsné zábrany do SDK podhledu</t>
  </si>
  <si>
    <t>-351352347</t>
  </si>
  <si>
    <t>Podhled ze sádrokartonových desek  ostatní práce a konstrukce na podhledech ze sádrokartonových desek montáž parotěsné zábrany</t>
  </si>
  <si>
    <t>28329274</t>
  </si>
  <si>
    <t>fólie PE vyztužená pro parotěsnou vrstvu (reakce na oheň - třída E) 110g/m2</t>
  </si>
  <si>
    <t>1637943704</t>
  </si>
  <si>
    <t>134,369*1,15 'Přepočtené koeficientem množství</t>
  </si>
  <si>
    <t>763-x1</t>
  </si>
  <si>
    <t>Kompletní provedení nové části štítu (KCE z SDK profilů tl. 200mm + DTD deska tl. 20mm) - skladba OS3</t>
  </si>
  <si>
    <t>1487669440</t>
  </si>
  <si>
    <t>8,44*0,89</t>
  </si>
  <si>
    <t>8,44*0,65</t>
  </si>
  <si>
    <t>998763401</t>
  </si>
  <si>
    <t>Přesun hmot procentní pro sádrokartonové konstrukce v objektech v do 6 m</t>
  </si>
  <si>
    <t>953946141</t>
  </si>
  <si>
    <t>Přesun hmot pro konstrukce montované z desek  stanovený procentní sazbou (%) z ceny vodorovná dopravní vzdálenost do 50 m v objektech výšky do 6 m</t>
  </si>
  <si>
    <t>-56602264</t>
  </si>
  <si>
    <t>1,2*10</t>
  </si>
  <si>
    <t>764004801</t>
  </si>
  <si>
    <t>Demontáž podokapního žlabu do suti</t>
  </si>
  <si>
    <t>-2101490306</t>
  </si>
  <si>
    <t>Demontáž klempířských konstrukcí žlabu podokapního do suti</t>
  </si>
  <si>
    <t>12,32+11,81</t>
  </si>
  <si>
    <t>764004861</t>
  </si>
  <si>
    <t>Demontáž svodu do suti</t>
  </si>
  <si>
    <t>-1863958069</t>
  </si>
  <si>
    <t>Demontáž klempířských konstrukcí svodu do suti</t>
  </si>
  <si>
    <t>3,15*2</t>
  </si>
  <si>
    <t>764216443</t>
  </si>
  <si>
    <t>Oplechování rovných parapetů celoplošně lepené z Pz plechu rš 250 mm</t>
  </si>
  <si>
    <t>451461940</t>
  </si>
  <si>
    <t>Oplechování parapetů z pozinkovaného plechu rovných celoplošně lepené, bez rohů rš 250 mm</t>
  </si>
  <si>
    <t>190660907</t>
  </si>
  <si>
    <t>11,65+12,32</t>
  </si>
  <si>
    <t>1960176045</t>
  </si>
  <si>
    <t>-650340183</t>
  </si>
  <si>
    <t>3,2*15</t>
  </si>
  <si>
    <t>998764201</t>
  </si>
  <si>
    <t>Přesun hmot procentní pro konstrukce klempířské v objektech v do 6 m</t>
  </si>
  <si>
    <t>1119935631</t>
  </si>
  <si>
    <t>Přesun hmot pro konstrukce klempířské stanovený procentní sazbou (%) z ceny vodorovná dopravní vzdálenost do 50 m v objektech výšky do 6 m</t>
  </si>
  <si>
    <t>-1890637553</t>
  </si>
  <si>
    <t>766691915</t>
  </si>
  <si>
    <t>Vyvěšení nebo zavěšení dřevěných křídel dveří pl přes 2 m2</t>
  </si>
  <si>
    <t>-856033509</t>
  </si>
  <si>
    <t>Ostatní práce  vyvěšení nebo zavěšení křídel s případným uložením a opětovným zavěšením po provedení stavebních změn dřevěných dveřních, plochy přes 2 m2</t>
  </si>
  <si>
    <t>-988958078</t>
  </si>
  <si>
    <t>(1,2*2,1)*2</t>
  </si>
  <si>
    <t>okno plastové 1200x2100mm - spec. dle PD</t>
  </si>
  <si>
    <t>268887014</t>
  </si>
  <si>
    <t>1106386343</t>
  </si>
  <si>
    <t>1,2+1,2+1,2+1,2+2,1+2,1+2,1+2,1</t>
  </si>
  <si>
    <t>1231209078</t>
  </si>
  <si>
    <t>parapet plastový vnitřní komůrkový 80x20x1000mm</t>
  </si>
  <si>
    <t>-498415689</t>
  </si>
  <si>
    <t>-505871403</t>
  </si>
  <si>
    <t>114757463</t>
  </si>
  <si>
    <t>1002042974</t>
  </si>
  <si>
    <t>1182996567</t>
  </si>
  <si>
    <t>-306862063</t>
  </si>
  <si>
    <t>998766201</t>
  </si>
  <si>
    <t>Přesun hmot procentní pro konstrukce truhlářské v objektech v do 6 m</t>
  </si>
  <si>
    <t>1052284125</t>
  </si>
  <si>
    <t>Přesun hmot pro konstrukce truhlářské stanovený procentní sazbou (%) z ceny vodorovná dopravní vzdálenost do 50 m v objektech výšky do 6 m</t>
  </si>
  <si>
    <t>767581803</t>
  </si>
  <si>
    <t>Demontáž podhledu tvarovaný plech</t>
  </si>
  <si>
    <t>1151868194</t>
  </si>
  <si>
    <t>Demontáž podhledů  tvarovaných plechů</t>
  </si>
  <si>
    <t>2,3*5,9</t>
  </si>
  <si>
    <t>5,61*0,05</t>
  </si>
  <si>
    <t>0,4*2,05</t>
  </si>
  <si>
    <t>3,55*0,1</t>
  </si>
  <si>
    <t>2,4*6,05</t>
  </si>
  <si>
    <t>767996701</t>
  </si>
  <si>
    <t>Demontáž atypických zámečnických konstrukcí řezáním hmotnosti jednotlivých dílů do 50 kg</t>
  </si>
  <si>
    <t>1259075100</t>
  </si>
  <si>
    <t>Demontáž ostatních zámečnických konstrukcí  o hmotnosti jednotlivých dílů řezáním do 50 kg</t>
  </si>
  <si>
    <t>U100</t>
  </si>
  <si>
    <t>(2,8*16)*10,6</t>
  </si>
  <si>
    <t>767996703</t>
  </si>
  <si>
    <t>Demontáž atypických zámečnických konstrukcí řezáním hmotnosti jednotlivých dílů do 250 kg</t>
  </si>
  <si>
    <t>1481847494</t>
  </si>
  <si>
    <t>Demontáž ostatních zámečnických konstrukcí  o hmotnosti jednotlivých dílů řezáním přes 100 do 250 kg</t>
  </si>
  <si>
    <t>(11,75*2)*10,6</t>
  </si>
  <si>
    <t>767-x1</t>
  </si>
  <si>
    <t>Demontáž rolovacích vrat vč. ochrany a uskladnění pro další použití</t>
  </si>
  <si>
    <t>1818845052</t>
  </si>
  <si>
    <t>998767201</t>
  </si>
  <si>
    <t>Přesun hmot procentní pro zámečnické konstrukce v objektech v do 6 m</t>
  </si>
  <si>
    <t>948061811</t>
  </si>
  <si>
    <t>Přesun hmot pro zámečnické konstrukce  stanovený procentní sazbou (%) z ceny vodorovná dopravní vzdálenost do 50 m v objektech výšky do 6 m</t>
  </si>
  <si>
    <t>1176274369</t>
  </si>
  <si>
    <t>((0,9+2+2)*0,2)*2</t>
  </si>
  <si>
    <t>-880896690</t>
  </si>
  <si>
    <t>-2100348466</t>
  </si>
  <si>
    <t>-917580859</t>
  </si>
  <si>
    <t>208,299+134,369</t>
  </si>
  <si>
    <t>439811979</t>
  </si>
  <si>
    <t>03 - Venkovní plochy</t>
  </si>
  <si>
    <t xml:space="preserve">    5 - Komunikace pozemní</t>
  </si>
  <si>
    <t>113106121</t>
  </si>
  <si>
    <t>Rozebrání dlažeb z betonových nebo kamenných dlaždic komunikací pro pěší ručně</t>
  </si>
  <si>
    <t>155840421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</si>
  <si>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</si>
  <si>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113151111</t>
  </si>
  <si>
    <t>Rozebrání zpevněných ploch ze silničních dílců</t>
  </si>
  <si>
    <t>-26005499</t>
  </si>
  <si>
    <t>Rozebírání zpevněných ploch  s přemístěním na skládku na vzdálenost do 20 m nebo s naložením na dopravní prostředek ze silničních panelů</t>
  </si>
  <si>
    <t>478520312</t>
  </si>
  <si>
    <t>38,46*0,24</t>
  </si>
  <si>
    <t>-1404803967</t>
  </si>
  <si>
    <t>2102125983</t>
  </si>
  <si>
    <t>162201102</t>
  </si>
  <si>
    <t>Vodorovné přemístění do 50 m výkopku/sypaniny z horniny tř. 1 až 4</t>
  </si>
  <si>
    <t>-134080210</t>
  </si>
  <si>
    <t>Vodorovné přemístění výkopku nebo sypaniny po suchu  na obvyklém dopravním prostředku, bez naložení výkopku, avšak se složením bez rozhrnutí z horniny tř. 1 až 4 na vzdálenost přes 20 do 50 m</t>
  </si>
  <si>
    <t>Komunikace pozemní</t>
  </si>
  <si>
    <t>564231111</t>
  </si>
  <si>
    <t>Podklad nebo podsyp ze štěrkopísku ŠP tl 100 mm fr. 0/63mm</t>
  </si>
  <si>
    <t>-447528969</t>
  </si>
  <si>
    <t>Podklad nebo podsyp ze štěrkopísku ŠP  s rozprostřením, vlhčením a zhutněním, po zhutnění tl. 100 mm</t>
  </si>
  <si>
    <t>564811111</t>
  </si>
  <si>
    <t>Podklad ze štěrkodrtě ŠD tl 50 mm</t>
  </si>
  <si>
    <t>823054772</t>
  </si>
  <si>
    <t>Podklad ze štěrkodrti ŠD  s rozprostřením a zhutněním, po zhutnění tl. 50 mm</t>
  </si>
  <si>
    <t>596211110</t>
  </si>
  <si>
    <t>Kladení zámkové dlažby komunikací pro pěší tl 60 mm skupiny A pl do 50 m2</t>
  </si>
  <si>
    <t>1685164660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</si>
  <si>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</si>
  <si>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59245018</t>
  </si>
  <si>
    <t>dlažba skladebná betonová 200x100x60mm přírodní</t>
  </si>
  <si>
    <t>-1547692319</t>
  </si>
  <si>
    <t>38,46*1,1 'Přepočtené koeficientem množství</t>
  </si>
  <si>
    <t>977312114</t>
  </si>
  <si>
    <t>Řezání stávajících betonových mazanin vyztužených hl do 200 mm - řezání silničníc panelů</t>
  </si>
  <si>
    <t>20298418</t>
  </si>
  <si>
    <t>Řezání stávajících betonových mazanin s vyztužením hloubky přes 150 do 200 mm</t>
  </si>
  <si>
    <t>916331112</t>
  </si>
  <si>
    <t>Osazení zahradního obrubníku betonového do lože z betonu s boční opěrou</t>
  </si>
  <si>
    <t>1203898342</t>
  </si>
  <si>
    <t>Osazení zahradního obrubníku betonového s ložem tl. od 50 do 100 mm z betonu prostého tř. C 12/15 s boční opěrou z betonu prostého tř. C 12/15</t>
  </si>
  <si>
    <t>59217001</t>
  </si>
  <si>
    <t>obrubník betonový zahradní 1000x50x250mm</t>
  </si>
  <si>
    <t>-1805805213</t>
  </si>
  <si>
    <t>15,5*1,1 'Přepočtené koeficientem množství</t>
  </si>
  <si>
    <t>997013111</t>
  </si>
  <si>
    <t>Vnitrostaveništní doprava suti a vybouraných hmot pro budovy v do 6 m s použitím mechanizace</t>
  </si>
  <si>
    <t>-1376129601</t>
  </si>
  <si>
    <t>Vnitrostaveništní doprava suti a vybouraných hmot  vodorovně do 50 m svisle s použitím mechanizace pro budovy a haly výšky do 6 m</t>
  </si>
  <si>
    <t>561079222</t>
  </si>
  <si>
    <t>997013501</t>
  </si>
  <si>
    <t>Odvoz suti a vybouraných hmot na skládku nebo meziskládku do 1 km se složením</t>
  </si>
  <si>
    <t>-1414759443</t>
  </si>
  <si>
    <t>Odvoz suti a vybouraných hmot na skládku nebo meziskládku  se složením, na vzdálenost do 1 km</t>
  </si>
  <si>
    <t>997013509</t>
  </si>
  <si>
    <t>Příplatek k odvozu suti a vybouraných hmot na skládku ZKD 1 km přes 1 km</t>
  </si>
  <si>
    <t>-754085865</t>
  </si>
  <si>
    <t>Odvoz suti a vybouraných hmot na skládku nebo meziskládku  se složením, na vzdálenost Příplatek k ceně za každý další i započatý 1 km přes 1 km</t>
  </si>
  <si>
    <t>27,311*9</t>
  </si>
  <si>
    <t>997013801</t>
  </si>
  <si>
    <t>Poplatek za uložení na skládce (skládkovné) stavebního odpadu betonového kód odpadu 170 101</t>
  </si>
  <si>
    <t>-2045417758</t>
  </si>
  <si>
    <t>Poplatek za uložení stavebního odpadu na skládce (skládkovné) z prostého betonu zatříděného do Katalogu odpadů pod kódem 170 101</t>
  </si>
  <si>
    <t>-518104673</t>
  </si>
  <si>
    <t>998223011</t>
  </si>
  <si>
    <t>Přesun hmot pro pozemní komunikace s krytem dlážděným</t>
  </si>
  <si>
    <t>-1463579952</t>
  </si>
  <si>
    <t>Přesun hmot pro pozemní komunikace s krytem dlážděným  dopravní vzdálenost do 200 m jakékoliv délky objektu</t>
  </si>
  <si>
    <t>04 - Přenosy profesí</t>
  </si>
  <si>
    <t xml:space="preserve">    721 - Zdravotechnika</t>
  </si>
  <si>
    <t xml:space="preserve">    731 - Vytápění</t>
  </si>
  <si>
    <t xml:space="preserve">    741 - Elektroinstalace</t>
  </si>
  <si>
    <t>Zdravotechnika</t>
  </si>
  <si>
    <t>721-x1</t>
  </si>
  <si>
    <t>Přenos ceny ze samostatného VV ZTI</t>
  </si>
  <si>
    <t>-1688555942</t>
  </si>
  <si>
    <t>731</t>
  </si>
  <si>
    <t>Vytápění</t>
  </si>
  <si>
    <t>731-x1</t>
  </si>
  <si>
    <t>Přenos ceny ze samostatného VV Vytápění</t>
  </si>
  <si>
    <t>-915297478</t>
  </si>
  <si>
    <t>731-x2</t>
  </si>
  <si>
    <t>Zednické začištění</t>
  </si>
  <si>
    <t>1494793218</t>
  </si>
  <si>
    <t>741</t>
  </si>
  <si>
    <t>Elektroinstalace</t>
  </si>
  <si>
    <t>741-x1</t>
  </si>
  <si>
    <t>Přenos ceny ze samostatného VV Elektroinstalace</t>
  </si>
  <si>
    <t>-2128920382</t>
  </si>
  <si>
    <t>741-x2</t>
  </si>
  <si>
    <t>Zednická přípomoc</t>
  </si>
  <si>
    <t>-770274387</t>
  </si>
  <si>
    <t>751-x1</t>
  </si>
  <si>
    <t>Přenos ceny ze samostatného VV Vzduchotechnika</t>
  </si>
  <si>
    <t>-773978461</t>
  </si>
  <si>
    <t>751-x2</t>
  </si>
  <si>
    <t>1022500608</t>
  </si>
  <si>
    <t>kpl</t>
  </si>
  <si>
    <t>Demontáž stávajících zařizovacích předmětů, vč. ekologické likvidace</t>
  </si>
  <si>
    <t>ks</t>
  </si>
  <si>
    <t>Stojánkový klozet, vodorovný odpad, Sedátko – duraplastové, slim, upevňovací prvky,splach. systém  s nádržkou a ovládacími tlačítky, přišroubované</t>
  </si>
  <si>
    <t>6 – WC</t>
  </si>
  <si>
    <t>5 – nezařazeno</t>
  </si>
  <si>
    <t>Nerezový dřez volně stojící, stojánková baterie dřezová, dřezový sifon, upvňovací prvky, chrom,4x rohový ventil DN15,2x pancéřová propojovací hadice 3/8",upevňovací prvky</t>
  </si>
  <si>
    <t>Nerezový dvojdřez do linky, stojánková baterie dřezová, dřezový sifon, upvňovací prvky, chrom,4x rohový ventil DN15,2x pancéřová propojovací hadice 3/8",upevňovací prvky,sifon DN50 plast</t>
  </si>
  <si>
    <t>4 – Dřez</t>
  </si>
  <si>
    <t xml:space="preserve">sprchová vanička 850*850mm, napojení v rohu, sprchový sifon DN50, nástěnná baterie rozteč 150mm, výška 1150mm, zástěna </t>
  </si>
  <si>
    <t>3 – Sprcha</t>
  </si>
  <si>
    <t>Stojánková výlevka, vodorovný odpad, součástí zařizovacího předmětu je pachová uzávěrka 50mm</t>
  </si>
  <si>
    <t>2 – Výlevka</t>
  </si>
  <si>
    <t>umyvadlo s otvorem, nezápustné , baterie umyvadlová stojánková páková s výpustí výtok 130 mm chrom, sifon umyvadlový plastový , 32 chrom,2x rohový ventil DN15,2x pancéřová propojovací hadice 3/8",upevňovací prvky.</t>
  </si>
  <si>
    <t>1 – Umyvadlo</t>
  </si>
  <si>
    <t>Zařizovací předměty</t>
  </si>
  <si>
    <t>Předání staveniště, doprava, zhotovení díla a předání objednateli</t>
  </si>
  <si>
    <t>drobný montážní materiál, vč. závěsů atd.</t>
  </si>
  <si>
    <t>napojení požárního vodovodu na stávající vodovodní přípojku</t>
  </si>
  <si>
    <t>Hydrant 710*710*245, včetně hadice 30m a světlosti 25mm</t>
  </si>
  <si>
    <t>Rozvod požární vody, ocel 1", s požární odolností EI30</t>
  </si>
  <si>
    <t>Rozvody požární vody</t>
  </si>
  <si>
    <t>Orientační štítky,popisové tabulky</t>
  </si>
  <si>
    <t>požární ucpávky do plochy prostupu 0,004m2</t>
  </si>
  <si>
    <t>drobné zednické práce a zapravení všech prostupů</t>
  </si>
  <si>
    <t>zhotovení drážek v podlaze, stěně</t>
  </si>
  <si>
    <t>Kompletní závěsy pro potrubí do DN40</t>
  </si>
  <si>
    <t>Přípravné a přidružené práce</t>
  </si>
  <si>
    <t>Flexi hadička nerezová ,pancéřová  0,5m</t>
  </si>
  <si>
    <t>boiler nepřímo ohřívaný, 200l, izolovaný</t>
  </si>
  <si>
    <t>Kulový kohout 5/4“</t>
  </si>
  <si>
    <t>Kulový kohout 1“</t>
  </si>
  <si>
    <t>Kulový kohout 1/2“</t>
  </si>
  <si>
    <t>kulový kohout 3/8 pro napojení hadice</t>
  </si>
  <si>
    <t>pojistný ventil boileru</t>
  </si>
  <si>
    <t>nástěnná baterie</t>
  </si>
  <si>
    <t>Rohový ventil 1/2" x 3/8", chromovaný</t>
  </si>
  <si>
    <t>Rozvod vody 20x3,4 PPr PN 20 vč. tvarovek a návlekové izolace 9 mm</t>
  </si>
  <si>
    <t>Rozvod vody 25x3,5 PPr PN 20 vč. tvarovek a návlekové izolace 9 mm</t>
  </si>
  <si>
    <t>Rozvod vody 32x5,3 PPr PN 20 vč. tvarovek a návlekové izolace 9 mm</t>
  </si>
  <si>
    <t>Vnitřní vodovod</t>
  </si>
  <si>
    <t>poznámka: zemní práce jsou součástí kapitoly zemní práce</t>
  </si>
  <si>
    <t xml:space="preserve">prostup pro vodovodní potrubí základem s chráničkou </t>
  </si>
  <si>
    <t>vodovodní potrubí PPR DN25</t>
  </si>
  <si>
    <t>stanice úpravy deštových vod, vnitřní, vč. Přídavné hydraulické jednotky a přepínáním mezi dešťovou a pitnou vodou z řadu</t>
  </si>
  <si>
    <t>Zasakovací zařízení vč. Zasakovací zkoušky</t>
  </si>
  <si>
    <t>Jímka dešťových vod 10m3, plastová, pochozí, kruhová s filtrem hrubých nečistot, přepad do vskovacího zařízení</t>
  </si>
  <si>
    <t>Ležaté potrubí KG DN160 vč. Tvarovek, vyvedení obbočky z kanlizačního řadu dešťové kanalizace a jeho zaslepení</t>
  </si>
  <si>
    <t>Rekuperace dešťových vod</t>
  </si>
  <si>
    <t>Vytyčení stávající kanalizace a zaslepení nepoužívaných rozvodů, napojení nových odboček, zhotovení případných přeložek stávající kanalizační sítě</t>
  </si>
  <si>
    <t>Začištění drážky, konečná úprava</t>
  </si>
  <si>
    <t>Vyvedení odpadních výpustek D 110 x 2,3</t>
  </si>
  <si>
    <t>Vyvedení odpadních výpustek D 50 x 1,8</t>
  </si>
  <si>
    <t>Montáž, revize, zkoušky</t>
  </si>
  <si>
    <t>Podlahová vpust DN110</t>
  </si>
  <si>
    <t>Větrací hlavice DN110</t>
  </si>
  <si>
    <t>Čistící kus DN110</t>
  </si>
  <si>
    <t>Ležaté potrubí KG DN110 vč. Tvarovek</t>
  </si>
  <si>
    <t>Zapravení ploch po výkopu rýh</t>
  </si>
  <si>
    <t xml:space="preserve">hloubení rýhy pro ležaté potrubí uvnitř objektu SO1 a SO2 </t>
  </si>
  <si>
    <t>Odpadní a připojovací potrubí  HT DN110 vč. Tvarovek</t>
  </si>
  <si>
    <t>Odpadní a připojovací potrubí  HT DN50 vč. tvarovek</t>
  </si>
  <si>
    <t>Vnitřní kanalizace</t>
  </si>
  <si>
    <t>Proplach a dezinfekce, zkoušky těsnosti, rozbory vody, za všechny sítě</t>
  </si>
  <si>
    <t>Lože pod potrubí z kameniva těženého 0 - 4 mm</t>
  </si>
  <si>
    <t>Obsyp potrubí bez prohození sypaniny, s dodáním štěrkopísku frakce 0 - 22 mm</t>
  </si>
  <si>
    <t>Zásyp jam, rýh, šachet se zhutněním</t>
  </si>
  <si>
    <t>Odstranění paženi stěn rýh - příložné - hl. do 2 m</t>
  </si>
  <si>
    <t>Pažení a rozepření stěn rýh - příložné - hl. do 2m</t>
  </si>
  <si>
    <t>Hloubení rýh a jam</t>
  </si>
  <si>
    <t>Celkem část</t>
  </si>
  <si>
    <t>Celkem    (Kč)</t>
  </si>
  <si>
    <t>dodávka/ jednotku (Kč)</t>
  </si>
  <si>
    <t>množství</t>
  </si>
  <si>
    <t>měrná jednotka</t>
  </si>
  <si>
    <t>Popis, rozměry, specifikace, typ</t>
  </si>
  <si>
    <t>číslo/ ozn.</t>
  </si>
  <si>
    <t xml:space="preserve">Pokyny pro vyplnění výkazu dodavateli: V tabulce prosíme o vyplnění jednotkových cen za dodávku a montáž ve žlutých sloupcích v případě uvádění cen jako dodávku a montáž bez rozdělení vyplňte pouze jeden sloupec. </t>
  </si>
  <si>
    <t>Nedílnou součástí výkazu výměr je technická zpráva, kde jsou popsané standarty pro veškeré konstrukce a další doplňující nezbytné údaje.</t>
  </si>
  <si>
    <t>ozn. části:</t>
  </si>
  <si>
    <t>ZTI</t>
  </si>
  <si>
    <t>název části:</t>
  </si>
  <si>
    <t>Ing. Jiří Kostohryz</t>
  </si>
  <si>
    <t>projektant části:</t>
  </si>
  <si>
    <t>Vypracoval:</t>
  </si>
  <si>
    <t>investor:</t>
  </si>
  <si>
    <t>VÝKAZ VÝMĚR</t>
  </si>
  <si>
    <t>Leben Sokolov</t>
  </si>
  <si>
    <t>Předání staveniště, zhotovení díla a předání objednateli</t>
  </si>
  <si>
    <t>UTCH 1.34</t>
  </si>
  <si>
    <t>drobný montážní materiál</t>
  </si>
  <si>
    <t>UTCH 1.33</t>
  </si>
  <si>
    <t>doprava</t>
  </si>
  <si>
    <t>UTCH 1.32</t>
  </si>
  <si>
    <t>požární ucpávky pro prostupy do plochy 0,004m2</t>
  </si>
  <si>
    <t>UTCH 1.31</t>
  </si>
  <si>
    <t>prostupy komplet</t>
  </si>
  <si>
    <t>UTCH 1.30</t>
  </si>
  <si>
    <t>potrubí Cu, určeno pro chladovody, předizolované, spojované tvrdým pájením, dvoutrubka 3/8“ a 5/8“, vč uchazení</t>
  </si>
  <si>
    <t>UTCH 1.29</t>
  </si>
  <si>
    <t>Montáž, revize, zprovoznění a doplnění chladiva stávající split jednotky 7,5kW</t>
  </si>
  <si>
    <t>UTCH 1.28</t>
  </si>
  <si>
    <t>Vyvažovací ventil STAD DN25</t>
  </si>
  <si>
    <t>UTCH 1.27</t>
  </si>
  <si>
    <t>vyvažovací ventil STAD DN32</t>
  </si>
  <si>
    <t>UTCH 1.26</t>
  </si>
  <si>
    <t>vyvažovací ventil STAD DN40</t>
  </si>
  <si>
    <t>UTCH 1.25</t>
  </si>
  <si>
    <t>potrubí, uláková ocel spojonaná lisováním, vč. Závěsů každé 2m</t>
  </si>
  <si>
    <t>UTCH 1.24</t>
  </si>
  <si>
    <t>potrubí, uláková ocel spojonaná lisováním 6/4“, vč. Závěsů každé 2m</t>
  </si>
  <si>
    <t>UTCH 1.23</t>
  </si>
  <si>
    <t>potrubí, uláková ocel spojonaná lisováním 5/4“, vč. Závěsů každé 2m</t>
  </si>
  <si>
    <t>UTCH 1.22</t>
  </si>
  <si>
    <t>potrubí, uláková ocel spojonaná lisováním 1“, vč. Závěsů každé 2m</t>
  </si>
  <si>
    <t>UTCH 1.21</t>
  </si>
  <si>
    <t>potrubí, uláková ocel spojonaná lisováním 3/4“, vč. Závěsů každé 2m</t>
  </si>
  <si>
    <t>UTCH 1.20</t>
  </si>
  <si>
    <t>potrubí, uláková ocel spojonaná lisováním 1/2“, vč. Závěsů každé 2m</t>
  </si>
  <si>
    <t>UTCH 1.19</t>
  </si>
  <si>
    <t>radiátor podlahový  500W - 50/40°C, vč termoregulace, max výška 400mm</t>
  </si>
  <si>
    <t>UTCH 1.18</t>
  </si>
  <si>
    <t>radiátor podlahový  3000W - 50/40°C, vč termoregulace, max výška 400mm</t>
  </si>
  <si>
    <t>UTCH 1.17</t>
  </si>
  <si>
    <t>radiátor podlahový  1200W - 50/40°C, vč termoregulace, max výška 200mm</t>
  </si>
  <si>
    <t>UTCH 1.16</t>
  </si>
  <si>
    <t>radiátor podokenní  1250W - 50/40°C, připojení MM vč. šroubení a termostatické hlavice a uchycení</t>
  </si>
  <si>
    <t>UTCH 1.15</t>
  </si>
  <si>
    <t>radiátor podokenní  2700W - 50/40°C, připojení MM vč. šroubení a termostatické hlavice a uchycení</t>
  </si>
  <si>
    <t>UTCH 1.14</t>
  </si>
  <si>
    <t>radiátor podokenní  1450W - 50/40°C, připojení MM vč. šroubení a termostatické hlavice a uchycení</t>
  </si>
  <si>
    <t>UTCH 1.13</t>
  </si>
  <si>
    <t>radiátor podokenní  1650W - 50/40°C, připojení MM vč. šroubení a termostatické hlavice a uchycení</t>
  </si>
  <si>
    <t>UTCH 1.12</t>
  </si>
  <si>
    <t>radiátor podokenní  400W - 50/40°C, připojení MM vč. šroubení a termostatické hlavice a uchycení</t>
  </si>
  <si>
    <t>UTCH 1.11</t>
  </si>
  <si>
    <t>radiátor podokenní  1100W - 50/40°C, připojení MM vč. šroubení a termostatické hlavice a uchycení</t>
  </si>
  <si>
    <t>UTCH 1.10</t>
  </si>
  <si>
    <t>radiátor podokenní  500W - 50/40°C, připojení MM vč. šroubení a termostatické hlavice a uchycení</t>
  </si>
  <si>
    <t>UTCH 1.9</t>
  </si>
  <si>
    <t>Fan-coil kazetový, 2,5 kW</t>
  </si>
  <si>
    <t>UTCH 1.8</t>
  </si>
  <si>
    <t>radiátor podokenní  700W - 50/40°C, připojení MM vč. šroubení a termostatické hlavice a uchycení</t>
  </si>
  <si>
    <t>UTCH 1.7</t>
  </si>
  <si>
    <t>radiátor - topný žebřík, 650W - 50/40°C, připojení MM vč. šroubení a termostatické hlavice a uchycení</t>
  </si>
  <si>
    <t>UTCH 1.6</t>
  </si>
  <si>
    <t>UTCH 1.5</t>
  </si>
  <si>
    <t>sahara 14 kW</t>
  </si>
  <si>
    <t>UTCH 1.4</t>
  </si>
  <si>
    <t>oběhové čerpadlo 0,5 kW</t>
  </si>
  <si>
    <t>UTCH 1.3</t>
  </si>
  <si>
    <t>Akumulační nádrž 1m3, vč. Izolace</t>
  </si>
  <si>
    <t>UTCH 1.2</t>
  </si>
  <si>
    <t>Tepelné čerpadlo 16 kw + hydrobox s oběhovým čerpadlem, 9 kW topnou patronou</t>
  </si>
  <si>
    <t>UTCH 1.1</t>
  </si>
  <si>
    <t>Výkaz výměr</t>
  </si>
  <si>
    <t>UTCH</t>
  </si>
  <si>
    <t>END</t>
  </si>
  <si>
    <t>POL1_0</t>
  </si>
  <si>
    <t>Krabice KU 68 ve zdi včetně vysekání lůžka</t>
  </si>
  <si>
    <t>220260020R00</t>
  </si>
  <si>
    <t>DIL</t>
  </si>
  <si>
    <t>Montáž sdělovací a zabezp.tech</t>
  </si>
  <si>
    <t>M22</t>
  </si>
  <si>
    <t>Díl:</t>
  </si>
  <si>
    <t>kompl</t>
  </si>
  <si>
    <t>Revize elektro SO1, SO2</t>
  </si>
  <si>
    <t>POL2_0</t>
  </si>
  <si>
    <t>Hromosvod kompletní dodávka a montáž, objekt SO1, SO2</t>
  </si>
  <si>
    <t>210200020RAB</t>
  </si>
  <si>
    <t>Ukončení vodičů v rozvaděči + zapojení do 25 mm2</t>
  </si>
  <si>
    <t>210100004R00</t>
  </si>
  <si>
    <t>Ukončení vodičů v rozvaděči + zapojení do 16 mm2</t>
  </si>
  <si>
    <t>210100003R00</t>
  </si>
  <si>
    <t>Ukončení vodičů v rozvaděči + zapojení do 6 mm2</t>
  </si>
  <si>
    <t>210100002R00</t>
  </si>
  <si>
    <t>Ukončení vodičů v rozvaděči + zapojení do 2,5 mm2</t>
  </si>
  <si>
    <t>210100001R00</t>
  </si>
  <si>
    <t>Vedení uzemňovací na povrchu FeZn D 10 mm, včetně drátu FeZn 10 mm</t>
  </si>
  <si>
    <t>210220002RT2</t>
  </si>
  <si>
    <t>Vedení uzemňovací na povrchu Cu do 50 mm2, včetně dodávky CY 25 mm2</t>
  </si>
  <si>
    <t>210220003RT4</t>
  </si>
  <si>
    <t xml:space="preserve">Vedení uzemňovací na povrchu Cu do 50 mm2, včetně dodávky CY 16 mm2 </t>
  </si>
  <si>
    <t>210220452RT2</t>
  </si>
  <si>
    <t>Vedení uzemňovací na povrchu Cu do 50 mm2, včetně dodávky CY 10 mm2</t>
  </si>
  <si>
    <t>210220003RT2</t>
  </si>
  <si>
    <t>Vedení uzemňovací na povrchu Cu do 50 mm2, včetně dodávky CY 6 mm2</t>
  </si>
  <si>
    <t>210220003RT3</t>
  </si>
  <si>
    <t>Kabel CYKY 5 x 16 mm2 volně uložený, včetně dodávky kabelu</t>
  </si>
  <si>
    <t>210810017RT4</t>
  </si>
  <si>
    <t xml:space="preserve">Kabel CYKY 5 x 10 mm2 volně uložený, včetně dodávky kabelu </t>
  </si>
  <si>
    <t>210810017RT3</t>
  </si>
  <si>
    <t>Kabel CYKY 5 x 2,5 mm2 volně uložený, včetně dodávky kabelu</t>
  </si>
  <si>
    <t>210810016R00</t>
  </si>
  <si>
    <t>Kabel CYKY 5 x 1,5 mm2 volně uložený, včetně dodávky kabelu</t>
  </si>
  <si>
    <t>210810015RT1</t>
  </si>
  <si>
    <t>Kabel CYKY 3 x 4 mm2 volně uložený, včetně dodávky kabelu</t>
  </si>
  <si>
    <t>210810007R00</t>
  </si>
  <si>
    <t>Kabel CYKY 3 x 2,5 mm2 volně uložený, včetně dodávky kabelu</t>
  </si>
  <si>
    <t>210810006RT1</t>
  </si>
  <si>
    <t>Kabel CYKY 3 x 1,5 mm2 volně uložený, včetně dodávky kabelu</t>
  </si>
  <si>
    <t>210810005RT1</t>
  </si>
  <si>
    <t>Kabel CYKY 2 x 1,5 mm2 volně uložený, včetně dodávky kabelu</t>
  </si>
  <si>
    <t>210810001R00</t>
  </si>
  <si>
    <t>LED svíditlo MODUS, PL5000M2W</t>
  </si>
  <si>
    <t>210201034R00</t>
  </si>
  <si>
    <t>LED svíditlo MODUS, AREL5000RL2KV</t>
  </si>
  <si>
    <t>LED svíditlo MODUS, AREL5000RL2KVM</t>
  </si>
  <si>
    <t>LED svíditlo MODUS, AREL4000RM2KV</t>
  </si>
  <si>
    <t>LED svítidlo MODUS, ESO3000SSKO</t>
  </si>
  <si>
    <t>LED svítidlo MODUS, PL2500M1N</t>
  </si>
  <si>
    <t>LED svítidlo MODUS, AREL3000RM2KV</t>
  </si>
  <si>
    <t>LED svítidlo MODUS, AREL3000RM2KVM</t>
  </si>
  <si>
    <t>LED svítidlo MODUS, BRSB_KO375V2</t>
  </si>
  <si>
    <t>210203007R00</t>
  </si>
  <si>
    <t>LED nouzové svítidlo, závěsný, IP20, 1W</t>
  </si>
  <si>
    <t>210200043R00</t>
  </si>
  <si>
    <t>POL3_0</t>
  </si>
  <si>
    <t>Rámeček pro spínače a zásuvky, ABB Tango</t>
  </si>
  <si>
    <t>34536700R</t>
  </si>
  <si>
    <t>Zásuvka domovní zapuštěná - provedení 2P+PE, ABB Tango</t>
  </si>
  <si>
    <t>210111011RT6</t>
  </si>
  <si>
    <t>Zásuvka domovní zapuštěná - provedení 2x (2P+PE), ABB Tango</t>
  </si>
  <si>
    <t>210111014RT7</t>
  </si>
  <si>
    <t>Termostat univerzální otočný, bílá, ABB Tango</t>
  </si>
  <si>
    <t>210140650R00</t>
  </si>
  <si>
    <t>Tlačítko STOP červené, ABB CE4T-10R-02</t>
  </si>
  <si>
    <t>210140201R00</t>
  </si>
  <si>
    <t>Spínač nástěnný 3-jpól., 400V, IP44</t>
  </si>
  <si>
    <t>210110027R00</t>
  </si>
  <si>
    <t>Spínač nástěnný - tahový</t>
  </si>
  <si>
    <t>210110047RT6</t>
  </si>
  <si>
    <t>Spínač nástěnný střídavý - řaz. 6, ABB Tango, vč. krytky</t>
  </si>
  <si>
    <t>210110004RT1</t>
  </si>
  <si>
    <t>Spínač nástěnný seriový - řaz. 5, ABB Tango, vč. krytky</t>
  </si>
  <si>
    <t>210110003RT1</t>
  </si>
  <si>
    <t>Spínač nástěnný - řaz. 1/OS, ABB Tango, vč. krytky</t>
  </si>
  <si>
    <t>210110001RT2</t>
  </si>
  <si>
    <t>Spínač nástěnný - řaz. 1, ABB Tango, vč. krytky</t>
  </si>
  <si>
    <t>Jistič do 63 A 3pólový charakter. C LPN-80C-3</t>
  </si>
  <si>
    <t>35822485R</t>
  </si>
  <si>
    <t>Jistič do 63 A 3pólový charakter. B LPN-40B-3</t>
  </si>
  <si>
    <t>35822405R</t>
  </si>
  <si>
    <t>Jistič do 63 A 3pólový charakter. B LPN-25B-3</t>
  </si>
  <si>
    <t>35822403R</t>
  </si>
  <si>
    <t>Jistič do 63 A 1pólový charakter. C LPN-20C-1</t>
  </si>
  <si>
    <t>35822160R</t>
  </si>
  <si>
    <t>Jistič do 63 A 3pólový charakter. B LPN-16C-3</t>
  </si>
  <si>
    <t>Jistič do 63 A 3pólový charakter. B LPN-16B-3</t>
  </si>
  <si>
    <t>35822401R</t>
  </si>
  <si>
    <t>Jistič do 63 A 1pólový charakter. B LPN-16B-1</t>
  </si>
  <si>
    <t>35822111R</t>
  </si>
  <si>
    <t>Jistič do 63 A 3pólový charakter. B LPN-10B-3</t>
  </si>
  <si>
    <t>35822399R</t>
  </si>
  <si>
    <t>Jistič do 63 A 1pólový charakter. B LPN-10B-1</t>
  </si>
  <si>
    <t>35822109R</t>
  </si>
  <si>
    <t>Jistič do 63 A 1pólový charakter. B LPN-6B-1</t>
  </si>
  <si>
    <t>35822107R</t>
  </si>
  <si>
    <t>Jistič do 63 A 1pólový charakter. B  LPN-2B-1</t>
  </si>
  <si>
    <t>35822105R</t>
  </si>
  <si>
    <t>Svodič přepětí SALTEK, SLP-275 V/4</t>
  </si>
  <si>
    <t>210030621R00</t>
  </si>
  <si>
    <t>Svodič přepětí SALTEK, FLP-B+C MAXI V/3</t>
  </si>
  <si>
    <t>Chránič proudový čtyřpólový, F204AC 40A/30mA</t>
  </si>
  <si>
    <t>210120823R00</t>
  </si>
  <si>
    <t>Chránič proudový čtyřpólový, F204AC 25A/30mA</t>
  </si>
  <si>
    <t>Chránič proudový dvoupólový, DS201M B16 AC30 16/B 30mA</t>
  </si>
  <si>
    <t>210120803R00</t>
  </si>
  <si>
    <t>Stykač 2-pólový ABB, ESB25-40N-6</t>
  </si>
  <si>
    <t>210130003R00</t>
  </si>
  <si>
    <t>Stykač 2-pólový ABB, ESB20-20N-6</t>
  </si>
  <si>
    <t>210130002R00</t>
  </si>
  <si>
    <t>Blok zpoždění OEZ, BZ-BX-X230</t>
  </si>
  <si>
    <t>210112002R00</t>
  </si>
  <si>
    <t xml:space="preserve">Vypínač ABB, XT1D 160 3 p FF </t>
  </si>
  <si>
    <t>210112043R00</t>
  </si>
  <si>
    <t>Impulsní relé ABB, E290-16-10 16A/230V</t>
  </si>
  <si>
    <t>210150051R00</t>
  </si>
  <si>
    <t>Pomocný kontakt, přepínací ABB, S2C-H6R</t>
  </si>
  <si>
    <t>210120410R00</t>
  </si>
  <si>
    <t>Vypínací cívka ABB, S2C-A2</t>
  </si>
  <si>
    <t>210120411R00</t>
  </si>
  <si>
    <t>Podpěťová ochrana ABB , UVR-C XT1..XT4 F/ P P</t>
  </si>
  <si>
    <t>210150431R00</t>
  </si>
  <si>
    <t>3 pólový vypínač ABB, SD203/40, 40A/3p</t>
  </si>
  <si>
    <t>210112701R00</t>
  </si>
  <si>
    <t>3 pólový odpínač ABB, SD203/63g 63A/3NO</t>
  </si>
  <si>
    <t>3 pólový odpínač ABB, SD203/50g 50A/3NO</t>
  </si>
  <si>
    <t>Ekvipotenciální svorkovnice EPS 3 v krabici KO100E</t>
  </si>
  <si>
    <t>210192562R00</t>
  </si>
  <si>
    <t>Propojovací lišta G-3L-1000/10C</t>
  </si>
  <si>
    <t>34562131R</t>
  </si>
  <si>
    <t>Rozvodniec ABB, U52, 2x5 řad, 120 modulů, IP31/20</t>
  </si>
  <si>
    <t>210191013R00</t>
  </si>
  <si>
    <t>Rozvodnice ABB, 72+4 modulů, 4.řady, IP 65/2</t>
  </si>
  <si>
    <t>Rozvodnice ABB, U42, 96 modulů, 2x4 řady, IP31/20</t>
  </si>
  <si>
    <t>Rozvodnice ABB, Twin Line fy, IP30/20</t>
  </si>
  <si>
    <t>210190012R00</t>
  </si>
  <si>
    <t>Elektroměr. rozvodnice, DCK Holoubkov, ER212/NKP7P, IP44/20, 3f el. měr</t>
  </si>
  <si>
    <t>210190002R00</t>
  </si>
  <si>
    <t xml:space="preserve">Elektroměr. rozvodnice, DCK Holoubkov, NR212/NKD7D, IP44/20, měř. trafa 125A, 3f el.měr </t>
  </si>
  <si>
    <t>210190004R00</t>
  </si>
  <si>
    <t>Pojistková skříň DCK Holoubkov, SP100/NSP1P/ČEZ, pojistky 3xPN00/63A</t>
  </si>
  <si>
    <t>Přípojka v zemi, vč. pískového lože a výkopu, CYKY-J 3x50+35, CYKY-J 5x10, CYKY-J 3x1,5</t>
  </si>
  <si>
    <t>210100020RA0</t>
  </si>
  <si>
    <t>Elektromontáže</t>
  </si>
  <si>
    <t>M21</t>
  </si>
  <si>
    <t>Nhod celk.</t>
  </si>
  <si>
    <t>Nhod / MJ</t>
  </si>
  <si>
    <t>Cen. soustava</t>
  </si>
  <si>
    <t>Ceník</t>
  </si>
  <si>
    <t>dem. hmotnost celk.(t)</t>
  </si>
  <si>
    <t>dem. hmotnost / MJ</t>
  </si>
  <si>
    <t>hmotnost celk.(t)</t>
  </si>
  <si>
    <t>hmotnost / MJ</t>
  </si>
  <si>
    <t>cena s DPH</t>
  </si>
  <si>
    <t>Montáž celk.</t>
  </si>
  <si>
    <t>Montáž</t>
  </si>
  <si>
    <t>Dodávka celk.</t>
  </si>
  <si>
    <t>Dodávka</t>
  </si>
  <si>
    <t>Celkem</t>
  </si>
  <si>
    <t>cena / MJ</t>
  </si>
  <si>
    <t>Název položky</t>
  </si>
  <si>
    <t>Číslo položky</t>
  </si>
  <si>
    <t>P.č.</t>
  </si>
  <si>
    <t>CAS_STR</t>
  </si>
  <si>
    <t>C:</t>
  </si>
  <si>
    <t>ROZ</t>
  </si>
  <si>
    <t>R:</t>
  </si>
  <si>
    <t>OBJ</t>
  </si>
  <si>
    <t>O:</t>
  </si>
  <si>
    <t>S:</t>
  </si>
  <si>
    <t>#TypZaznamu#</t>
  </si>
  <si>
    <t xml:space="preserve">Položkový rozpočet </t>
  </si>
  <si>
    <t>doprava, montáž, uvedení do provozu, předání hotového díla</t>
  </si>
  <si>
    <t>VZT 3.4</t>
  </si>
  <si>
    <t>Závěsy a drobný montážní materiál</t>
  </si>
  <si>
    <t>VZT 3.3</t>
  </si>
  <si>
    <t>rozvody vzduchu textilní výústí s mikroperforací kruhový segment 0,4</t>
  </si>
  <si>
    <t>VZT 3.2</t>
  </si>
  <si>
    <t>Kanálová jednotka, Vzduchový výko max. 4.466 m3/h při externím tlaku 250 Pa. Spínání prostorovým termostatem 0-1-2-3 přes stykače. Stykačová skříň namontovaná na jednotce</t>
  </si>
  <si>
    <t>VZT 3.1</t>
  </si>
  <si>
    <t>Zařízení č. 3 Kanálová jednotka chladící/vytápěcí</t>
  </si>
  <si>
    <t>VZT 2f 2.6</t>
  </si>
  <si>
    <t>VZT 2f 2.5</t>
  </si>
  <si>
    <t>ventilátor 2000m3/h, pr. 315mm s ochranou mřížkou</t>
  </si>
  <si>
    <t>VZT 2f 2.4</t>
  </si>
  <si>
    <t>přechodový kus 450*400 - pr. 315</t>
  </si>
  <si>
    <t>VZT 2f 2.3</t>
  </si>
  <si>
    <t>protidešťová žaluzie, mřížka proti hmyzu, klapka těsná zateplená vč serva a ovládání s fcí. otevření přes spuštěním ventilátoru - 450*400</t>
  </si>
  <si>
    <t>VZT 2f 2.2</t>
  </si>
  <si>
    <t>makrolonová digestoř, sv.v. mezi spodní hranou digestoře a podlahou 2m, přesah přístroje 300mm</t>
  </si>
  <si>
    <t>VZT 2f 2.1</t>
  </si>
  <si>
    <t>Zařízení č. 2f odtah tepelné zátěže z technické místnosti</t>
  </si>
  <si>
    <t>2f</t>
  </si>
  <si>
    <t>VZT 2e 2.7</t>
  </si>
  <si>
    <t>VZT 2e 2.6</t>
  </si>
  <si>
    <t>spiro 400</t>
  </si>
  <si>
    <t>VZT 2e 2.5</t>
  </si>
  <si>
    <t>ventilátor 5100m3/h, pr. 400mm s ochranou mřížkou</t>
  </si>
  <si>
    <t>VZT 2e 2.4</t>
  </si>
  <si>
    <t>přechodový kus 700*700 - pr. 400</t>
  </si>
  <si>
    <t>VZT 2e 2.3</t>
  </si>
  <si>
    <t>protidešťová žaluzie, mřížka proti hmyzu, klapka těsná zateplená vč serva a ovládání s fcí. otevření přes spuštěním ventilátoru - 700*700</t>
  </si>
  <si>
    <t>VZT 2e 2.2</t>
  </si>
  <si>
    <t>VZT 2e 2.1</t>
  </si>
  <si>
    <t>Zařízení č. 2e odtah tepelné zátěže z. lamino/balička</t>
  </si>
  <si>
    <t>2e</t>
  </si>
  <si>
    <t>VZT 2c 2.7</t>
  </si>
  <si>
    <t>VZT 2c 2.6</t>
  </si>
  <si>
    <t xml:space="preserve">spiro 355 </t>
  </si>
  <si>
    <t>VZT 2c 2.5</t>
  </si>
  <si>
    <t>ventilátor 2500m3/h, pr. 355 s ochranou mřížkou</t>
  </si>
  <si>
    <t>VZT 2c 2.4</t>
  </si>
  <si>
    <t>přechodový kus 500*500 - pr. 355</t>
  </si>
  <si>
    <t>VZT 2c 2.3</t>
  </si>
  <si>
    <t>protidešťová žaluzie, mřížka proti hmyzu, klapka těsná zateplená vč serva a ovládání s fcí. otevření přes spuštěním ventilátoru - 500*500</t>
  </si>
  <si>
    <t>VZT 2c 2.2</t>
  </si>
  <si>
    <t>VZT 2c 2.1</t>
  </si>
  <si>
    <t>Zařízení č. 2c odtah tepelné zátěže z. osvit</t>
  </si>
  <si>
    <t>2c</t>
  </si>
  <si>
    <t>VZT 2b 2.6</t>
  </si>
  <si>
    <t>VZT 2b 2.5</t>
  </si>
  <si>
    <t>VZT 2b 2.4</t>
  </si>
  <si>
    <t>VZT 2b 2.3</t>
  </si>
  <si>
    <t>VZT 2b 2.2</t>
  </si>
  <si>
    <t>VZT 2b 2.1</t>
  </si>
  <si>
    <t>Zařízení č. 2b odtah tepelné zátěže z. falcovačka</t>
  </si>
  <si>
    <t>2b</t>
  </si>
  <si>
    <t>VZT 2a 2.6</t>
  </si>
  <si>
    <t>VZT 2a 2.5</t>
  </si>
  <si>
    <t>ventilátor 2000m3/h, pr.315mm s ochranou mřížkou</t>
  </si>
  <si>
    <t>VZT 2a 2.4</t>
  </si>
  <si>
    <t>VZT 2a 2.3</t>
  </si>
  <si>
    <t>VZT 2a 2.2</t>
  </si>
  <si>
    <t>VZT 2a 2.1</t>
  </si>
  <si>
    <t>Zařízení č. 2a odtah tepelné zátěže z. příklop</t>
  </si>
  <si>
    <t>2a</t>
  </si>
  <si>
    <t>VZT 1.29</t>
  </si>
  <si>
    <t>drobný spojovací materiál</t>
  </si>
  <si>
    <t>VZT 1.28</t>
  </si>
  <si>
    <t>závěsy po 2m</t>
  </si>
  <si>
    <t>VZT 1.27</t>
  </si>
  <si>
    <t>požární izolace pyrorock EI30</t>
  </si>
  <si>
    <t>VZT 1.26</t>
  </si>
  <si>
    <t>Mechanický regulátor průtoku pr. 400*400</t>
  </si>
  <si>
    <t>VZT 1.25</t>
  </si>
  <si>
    <t>Mechanický regulátor průtoku pr. 160</t>
  </si>
  <si>
    <t>VZT 1.24</t>
  </si>
  <si>
    <t>Mechanický regulátor průtoku pr. 200</t>
  </si>
  <si>
    <t>VZT 1.23</t>
  </si>
  <si>
    <t>Mechanický regulátor průtoku pr. 250</t>
  </si>
  <si>
    <t>VZT 1.22</t>
  </si>
  <si>
    <t>Protipožární klapka PKTM III pr. 160</t>
  </si>
  <si>
    <t>VZT 1.21</t>
  </si>
  <si>
    <t>Protipožární klapka PKTM III 630/600</t>
  </si>
  <si>
    <t>VZT 1.20</t>
  </si>
  <si>
    <t>mřížky do dvěří</t>
  </si>
  <si>
    <t>VZT 1.19</t>
  </si>
  <si>
    <t>mřížové výústky, rektifikovatelné 500-1000 m3/h</t>
  </si>
  <si>
    <t>VZT 1.18</t>
  </si>
  <si>
    <t>mřížové výústky, rektifikovatelné 200-700 m3/h</t>
  </si>
  <si>
    <t>VZT 1.17</t>
  </si>
  <si>
    <t>talířová výústka, nasávací nebo výdechová 200mm, rektifikovatelné</t>
  </si>
  <si>
    <t>VZT 1.16</t>
  </si>
  <si>
    <t>talířová výústka, nasávací nebo výdechová 125mm, rektifikovatelné</t>
  </si>
  <si>
    <t>VZT 1.15</t>
  </si>
  <si>
    <t>textilní výústka s mirkoperforací, segment kruhu 0,4, 350mm</t>
  </si>
  <si>
    <t>VZT 1.14</t>
  </si>
  <si>
    <t>spiro 125, vč. 30% tvarovek</t>
  </si>
  <si>
    <t>VZT 1.13</t>
  </si>
  <si>
    <t>spiro 160, vč. 30% tvarovek</t>
  </si>
  <si>
    <t>VZT 1.12</t>
  </si>
  <si>
    <t>spiro 200, vč. 30% tvarovek</t>
  </si>
  <si>
    <t>VZT 1.11</t>
  </si>
  <si>
    <t>spiro 250, vč. 30% tvarovek</t>
  </si>
  <si>
    <t>VZT 1.10</t>
  </si>
  <si>
    <t>spiro 300, vč. 30% tvarovek</t>
  </si>
  <si>
    <t>VZT 1.9</t>
  </si>
  <si>
    <t>spiro 350, vč. 30% tvarovek</t>
  </si>
  <si>
    <t>VZT 1.8</t>
  </si>
  <si>
    <t xml:space="preserve">hranaté potrubí </t>
  </si>
  <si>
    <t>VZT 1.7</t>
  </si>
  <si>
    <t>hamburské koleno 710 - 630/600</t>
  </si>
  <si>
    <t>VZT 1.6</t>
  </si>
  <si>
    <t>Výfuková hlavice nástřešní, kruhová pr. 710mm, mřížka proti hmizu</t>
  </si>
  <si>
    <t>VZT 1.5</t>
  </si>
  <si>
    <t>kouřové čidlo do potrubí</t>
  </si>
  <si>
    <t>VZT 1.4</t>
  </si>
  <si>
    <t>protidešťová žaluzie 600*550, mřížka proti hmyzu</t>
  </si>
  <si>
    <t>VZT 1.3</t>
  </si>
  <si>
    <t>tlumič hluku kulisový 630/600</t>
  </si>
  <si>
    <t>VZT 1.2</t>
  </si>
  <si>
    <t>VZTJ 4200 m3/h, vodní výměník 30 kWt, odvod kondenzátu ze strany, rekuperátor deskový, vstupní filtr F5, výstupní filtr G4, MaR součástí dodávky VZTJ</t>
  </si>
  <si>
    <t>VZT 1.1</t>
  </si>
  <si>
    <t>Zařízení č. 1 - Větrání prostor</t>
  </si>
  <si>
    <t>VZT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</si>
</sst>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%"/>
    <numFmt numFmtId="165" formatCode="dd\.mm\.yyyy"/>
    <numFmt numFmtId="166" formatCode="#,##0.00000"/>
    <numFmt numFmtId="167" formatCode="#,##0.000"/>
    <numFmt numFmtId="168" formatCode="#,##0&quot; Kč&quot;"/>
    <numFmt numFmtId="169" formatCode="d/m/yyyy"/>
  </numFmts>
  <fonts count="57">
    <font>
      <sz val="8"/>
      <name val="Arial CE"/>
      <family val="2"/>
    </font>
    <font>
      <sz val="8"/>
      <color rgb="FF969696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8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sz val="7"/>
      <color rgb="FF969696"/>
      <name val="Arial CE"/>
    </font>
    <font>
      <sz val="7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"/>
      <charset val="238"/>
    </font>
    <font>
      <sz val="8"/>
      <name val="Arial CE"/>
      <charset val="238"/>
    </font>
    <font>
      <sz val="10"/>
      <name val="Arial Narrow"/>
      <family val="2"/>
      <charset val="238"/>
    </font>
    <font>
      <sz val="8"/>
      <name val="Tahoma"/>
      <family val="2"/>
      <charset val="238"/>
    </font>
    <font>
      <b/>
      <sz val="10"/>
      <color rgb="FF000000"/>
      <name val="Arial Narrow"/>
      <family val="2"/>
      <charset val="238"/>
    </font>
    <font>
      <sz val="9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color rgb="FFFF0000"/>
      <name val="Arial Narrow"/>
      <family val="2"/>
      <charset val="238"/>
    </font>
    <font>
      <sz val="8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sz val="12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14"/>
      <name val="Arial Narrow"/>
      <family val="2"/>
      <charset val="238"/>
    </font>
    <font>
      <b/>
      <u/>
      <sz val="14"/>
      <name val="Arial Narrow"/>
      <family val="2"/>
      <charset val="238"/>
    </font>
    <font>
      <sz val="10"/>
      <name val="Arial CE"/>
      <charset val="238"/>
    </font>
    <font>
      <sz val="10"/>
      <color rgb="FFFF0000"/>
      <name val="Arial CE"/>
      <family val="2"/>
      <charset val="238"/>
    </font>
    <font>
      <b/>
      <sz val="12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BFEBFF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C0C0C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33" fillId="0" borderId="0" applyNumberFormat="0" applyFill="0" applyBorder="0" applyAlignment="0" applyProtection="0"/>
    <xf numFmtId="0" fontId="34" fillId="0" borderId="0"/>
    <xf numFmtId="0" fontId="54" fillId="0" borderId="0"/>
  </cellStyleXfs>
  <cellXfs count="36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horizontal="left" vertical="center"/>
      <protection locked="0"/>
    </xf>
    <xf numFmtId="49" fontId="0" fillId="3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0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3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0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4" fontId="22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18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49" fontId="0" fillId="0" borderId="22" xfId="0" applyNumberFormat="1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center" vertical="center" wrapText="1"/>
      <protection locked="0"/>
    </xf>
    <xf numFmtId="167" fontId="0" fillId="0" borderId="22" xfId="0" applyNumberFormat="1" applyFont="1" applyBorder="1" applyAlignment="1" applyProtection="1">
      <alignment vertical="center"/>
      <protection locked="0"/>
    </xf>
    <xf numFmtId="4" fontId="0" fillId="3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  <protection locked="0"/>
    </xf>
    <xf numFmtId="0" fontId="1" fillId="3" borderId="14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0" fillId="0" borderId="14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0" fontId="34" fillId="0" borderId="0" xfId="2"/>
    <xf numFmtId="0" fontId="35" fillId="0" borderId="0" xfId="2" applyFont="1" applyBorder="1" applyAlignment="1">
      <alignment horizontal="left" vertical="top" wrapText="1"/>
    </xf>
    <xf numFmtId="0" fontId="34" fillId="0" borderId="23" xfId="2" applyBorder="1"/>
    <xf numFmtId="3" fontId="36" fillId="0" borderId="23" xfId="2" applyNumberFormat="1" applyFont="1" applyBorder="1" applyProtection="1"/>
    <xf numFmtId="3" fontId="37" fillId="6" borderId="23" xfId="2" applyNumberFormat="1" applyFont="1" applyFill="1" applyBorder="1" applyProtection="1">
      <protection locked="0"/>
    </xf>
    <xf numFmtId="0" fontId="37" fillId="7" borderId="23" xfId="2" applyFont="1" applyFill="1" applyBorder="1" applyAlignment="1" applyProtection="1">
      <alignment horizontal="center" wrapText="1"/>
    </xf>
    <xf numFmtId="0" fontId="35" fillId="0" borderId="23" xfId="2" applyFont="1" applyBorder="1" applyAlignment="1">
      <alignment horizontal="left" vertical="top" wrapText="1"/>
    </xf>
    <xf numFmtId="3" fontId="37" fillId="0" borderId="23" xfId="2" applyNumberFormat="1" applyFont="1" applyFill="1" applyBorder="1" applyProtection="1">
      <protection locked="0"/>
    </xf>
    <xf numFmtId="49" fontId="38" fillId="8" borderId="23" xfId="2" applyNumberFormat="1" applyFont="1" applyFill="1" applyBorder="1" applyAlignment="1"/>
    <xf numFmtId="49" fontId="39" fillId="0" borderId="23" xfId="2" applyNumberFormat="1" applyFont="1" applyBorder="1" applyAlignment="1" applyProtection="1">
      <alignment horizontal="left" wrapText="1"/>
      <protection locked="0"/>
    </xf>
    <xf numFmtId="1" fontId="36" fillId="7" borderId="23" xfId="2" applyNumberFormat="1" applyFont="1" applyFill="1" applyBorder="1" applyAlignment="1" applyProtection="1">
      <alignment horizontal="right" wrapText="1"/>
    </xf>
    <xf numFmtId="49" fontId="40" fillId="0" borderId="23" xfId="2" applyNumberFormat="1" applyFont="1" applyBorder="1" applyAlignment="1" applyProtection="1">
      <alignment horizontal="left" wrapText="1"/>
      <protection locked="0"/>
    </xf>
    <xf numFmtId="1" fontId="36" fillId="0" borderId="23" xfId="2" applyNumberFormat="1" applyFont="1" applyBorder="1" applyAlignment="1" applyProtection="1">
      <alignment horizontal="right" wrapText="1"/>
    </xf>
    <xf numFmtId="49" fontId="41" fillId="7" borderId="23" xfId="2" applyNumberFormat="1" applyFont="1" applyFill="1" applyBorder="1" applyAlignment="1">
      <alignment horizontal="left" wrapText="1"/>
    </xf>
    <xf numFmtId="49" fontId="42" fillId="0" borderId="23" xfId="2" applyNumberFormat="1" applyFont="1" applyBorder="1"/>
    <xf numFmtId="3" fontId="43" fillId="0" borderId="23" xfId="2" applyNumberFormat="1" applyFont="1" applyBorder="1" applyProtection="1"/>
    <xf numFmtId="3" fontId="44" fillId="0" borderId="23" xfId="2" applyNumberFormat="1" applyFont="1" applyBorder="1" applyProtection="1"/>
    <xf numFmtId="0" fontId="36" fillId="0" borderId="23" xfId="2" applyFont="1" applyBorder="1" applyAlignment="1" applyProtection="1">
      <alignment horizontal="center"/>
    </xf>
    <xf numFmtId="3" fontId="45" fillId="0" borderId="23" xfId="2" applyNumberFormat="1" applyFont="1" applyBorder="1" applyAlignment="1" applyProtection="1"/>
    <xf numFmtId="0" fontId="42" fillId="0" borderId="23" xfId="2" applyFont="1" applyBorder="1"/>
    <xf numFmtId="0" fontId="36" fillId="7" borderId="23" xfId="2" applyFont="1" applyFill="1" applyBorder="1" applyAlignment="1" applyProtection="1">
      <alignment vertical="top" wrapText="1"/>
      <protection locked="0"/>
    </xf>
    <xf numFmtId="0" fontId="46" fillId="0" borderId="0" xfId="2" applyFont="1"/>
    <xf numFmtId="3" fontId="44" fillId="0" borderId="23" xfId="2" applyNumberFormat="1" applyFont="1" applyBorder="1" applyProtection="1">
      <protection locked="0"/>
    </xf>
    <xf numFmtId="3" fontId="37" fillId="0" borderId="23" xfId="2" applyNumberFormat="1" applyFont="1" applyBorder="1" applyProtection="1">
      <protection locked="0"/>
    </xf>
    <xf numFmtId="0" fontId="36" fillId="0" borderId="23" xfId="2" applyFont="1" applyBorder="1" applyAlignment="1" applyProtection="1">
      <alignment vertical="top" wrapText="1"/>
      <protection locked="0"/>
    </xf>
    <xf numFmtId="0" fontId="47" fillId="0" borderId="23" xfId="2" applyFont="1" applyBorder="1"/>
    <xf numFmtId="4" fontId="36" fillId="0" borderId="23" xfId="2" applyNumberFormat="1" applyFont="1" applyBorder="1" applyAlignment="1" applyProtection="1">
      <alignment horizontal="right"/>
    </xf>
    <xf numFmtId="4" fontId="48" fillId="0" borderId="23" xfId="2" applyNumberFormat="1" applyFont="1" applyBorder="1" applyAlignment="1" applyProtection="1">
      <alignment horizontal="right"/>
    </xf>
    <xf numFmtId="4" fontId="48" fillId="0" borderId="23" xfId="2" applyNumberFormat="1" applyFont="1" applyBorder="1" applyAlignment="1" applyProtection="1">
      <alignment horizontal="center"/>
    </xf>
    <xf numFmtId="4" fontId="36" fillId="0" borderId="23" xfId="2" applyNumberFormat="1" applyFont="1" applyBorder="1" applyAlignment="1" applyProtection="1">
      <alignment horizontal="center"/>
    </xf>
    <xf numFmtId="3" fontId="48" fillId="0" borderId="23" xfId="2" applyNumberFormat="1" applyFont="1" applyBorder="1" applyAlignment="1" applyProtection="1">
      <alignment horizontal="center"/>
    </xf>
    <xf numFmtId="49" fontId="49" fillId="0" borderId="23" xfId="2" applyNumberFormat="1" applyFont="1" applyBorder="1" applyAlignment="1" applyProtection="1">
      <alignment vertical="top" wrapText="1"/>
    </xf>
    <xf numFmtId="49" fontId="49" fillId="0" borderId="23" xfId="2" applyNumberFormat="1" applyFont="1" applyBorder="1"/>
    <xf numFmtId="4" fontId="45" fillId="0" borderId="24" xfId="2" applyNumberFormat="1" applyFont="1" applyBorder="1" applyAlignment="1" applyProtection="1">
      <alignment horizontal="center" wrapText="1"/>
    </xf>
    <xf numFmtId="4" fontId="36" fillId="0" borderId="24" xfId="2" applyNumberFormat="1" applyFont="1" applyBorder="1" applyAlignment="1" applyProtection="1">
      <alignment horizontal="center" wrapText="1"/>
    </xf>
    <xf numFmtId="4" fontId="36" fillId="0" borderId="24" xfId="2" applyNumberFormat="1" applyFont="1" applyBorder="1" applyAlignment="1" applyProtection="1">
      <alignment horizontal="center"/>
    </xf>
    <xf numFmtId="3" fontId="36" fillId="0" borderId="24" xfId="2" applyNumberFormat="1" applyFont="1" applyBorder="1" applyAlignment="1" applyProtection="1">
      <alignment horizontal="center" wrapText="1"/>
    </xf>
    <xf numFmtId="49" fontId="36" fillId="0" borderId="24" xfId="2" applyNumberFormat="1" applyFont="1" applyBorder="1" applyAlignment="1" applyProtection="1">
      <alignment wrapText="1"/>
    </xf>
    <xf numFmtId="49" fontId="36" fillId="0" borderId="24" xfId="2" applyNumberFormat="1" applyFont="1" applyBorder="1"/>
    <xf numFmtId="0" fontId="36" fillId="0" borderId="0" xfId="2" applyFont="1" applyAlignment="1"/>
    <xf numFmtId="49" fontId="44" fillId="0" borderId="0" xfId="2" applyNumberFormat="1" applyFont="1" applyAlignment="1" applyProtection="1">
      <alignment vertical="top" wrapText="1"/>
    </xf>
    <xf numFmtId="0" fontId="36" fillId="0" borderId="0" xfId="2" applyFont="1"/>
    <xf numFmtId="0" fontId="36" fillId="0" borderId="0" xfId="2" applyFont="1" applyAlignment="1" applyProtection="1"/>
    <xf numFmtId="49" fontId="36" fillId="0" borderId="0" xfId="2" applyNumberFormat="1" applyFont="1" applyAlignment="1" applyProtection="1">
      <alignment vertical="top" wrapText="1"/>
    </xf>
    <xf numFmtId="169" fontId="51" fillId="0" borderId="0" xfId="2" applyNumberFormat="1" applyFont="1"/>
    <xf numFmtId="0" fontId="39" fillId="0" borderId="0" xfId="2" applyFont="1"/>
    <xf numFmtId="0" fontId="51" fillId="0" borderId="0" xfId="2" applyFont="1"/>
    <xf numFmtId="0" fontId="43" fillId="0" borderId="0" xfId="2" applyFont="1"/>
    <xf numFmtId="0" fontId="50" fillId="0" borderId="0" xfId="2" applyFont="1"/>
    <xf numFmtId="0" fontId="36" fillId="0" borderId="0" xfId="2" applyFont="1" applyAlignment="1">
      <alignment horizontal="center"/>
    </xf>
    <xf numFmtId="0" fontId="52" fillId="0" borderId="0" xfId="2" applyFont="1" applyAlignment="1">
      <alignment horizontal="center"/>
    </xf>
    <xf numFmtId="4" fontId="36" fillId="0" borderId="0" xfId="2" applyNumberFormat="1" applyFont="1" applyBorder="1" applyAlignment="1" applyProtection="1">
      <alignment horizontal="right"/>
    </xf>
    <xf numFmtId="4" fontId="48" fillId="0" borderId="28" xfId="2" applyNumberFormat="1" applyFont="1" applyBorder="1" applyAlignment="1" applyProtection="1">
      <alignment horizontal="right"/>
    </xf>
    <xf numFmtId="4" fontId="48" fillId="0" borderId="0" xfId="2" applyNumberFormat="1" applyFont="1" applyBorder="1" applyAlignment="1" applyProtection="1">
      <alignment horizontal="center"/>
    </xf>
    <xf numFmtId="4" fontId="36" fillId="0" borderId="0" xfId="2" applyNumberFormat="1" applyFont="1" applyBorder="1" applyAlignment="1" applyProtection="1">
      <alignment horizontal="center"/>
    </xf>
    <xf numFmtId="3" fontId="48" fillId="0" borderId="0" xfId="2" applyNumberFormat="1" applyFont="1" applyBorder="1" applyAlignment="1" applyProtection="1">
      <alignment horizontal="center"/>
    </xf>
    <xf numFmtId="49" fontId="49" fillId="0" borderId="0" xfId="2" applyNumberFormat="1" applyFont="1" applyBorder="1" applyAlignment="1" applyProtection="1">
      <alignment vertical="top" wrapText="1"/>
    </xf>
    <xf numFmtId="49" fontId="49" fillId="0" borderId="0" xfId="2" applyNumberFormat="1" applyFont="1" applyBorder="1"/>
    <xf numFmtId="0" fontId="54" fillId="0" borderId="0" xfId="3"/>
    <xf numFmtId="49" fontId="54" fillId="0" borderId="0" xfId="3" applyNumberFormat="1"/>
    <xf numFmtId="0" fontId="54" fillId="0" borderId="0" xfId="3" applyAlignment="1">
      <alignment horizontal="center"/>
    </xf>
    <xf numFmtId="49" fontId="54" fillId="0" borderId="0" xfId="3" applyNumberFormat="1" applyAlignment="1">
      <alignment horizontal="left" wrapText="1"/>
    </xf>
    <xf numFmtId="0" fontId="54" fillId="0" borderId="0" xfId="3" applyAlignment="1">
      <alignment vertical="top"/>
    </xf>
    <xf numFmtId="4" fontId="55" fillId="0" borderId="0" xfId="3" applyNumberFormat="1" applyFont="1" applyAlignment="1">
      <alignment vertical="top"/>
    </xf>
    <xf numFmtId="0" fontId="54" fillId="0" borderId="0" xfId="3" applyAlignment="1">
      <alignment horizontal="center" vertical="top"/>
    </xf>
    <xf numFmtId="49" fontId="54" fillId="0" borderId="0" xfId="3" applyNumberFormat="1" applyAlignment="1">
      <alignment horizontal="left" vertical="top" wrapText="1"/>
    </xf>
    <xf numFmtId="49" fontId="54" fillId="0" borderId="0" xfId="3" applyNumberFormat="1" applyAlignment="1">
      <alignment vertical="top"/>
    </xf>
    <xf numFmtId="0" fontId="35" fillId="0" borderId="0" xfId="3" applyFont="1"/>
    <xf numFmtId="4" fontId="35" fillId="0" borderId="29" xfId="3" applyNumberFormat="1" applyFont="1" applyBorder="1" applyAlignment="1">
      <alignment vertical="top" shrinkToFit="1"/>
    </xf>
    <xf numFmtId="4" fontId="35" fillId="0" borderId="30" xfId="3" applyNumberFormat="1" applyFont="1" applyBorder="1" applyAlignment="1">
      <alignment vertical="top" shrinkToFit="1"/>
    </xf>
    <xf numFmtId="4" fontId="35" fillId="0" borderId="31" xfId="3" applyNumberFormat="1" applyFont="1" applyBorder="1" applyAlignment="1">
      <alignment vertical="top" shrinkToFit="1"/>
    </xf>
    <xf numFmtId="166" fontId="35" fillId="0" borderId="29" xfId="3" applyNumberFormat="1" applyFont="1" applyBorder="1" applyAlignment="1">
      <alignment vertical="top" shrinkToFit="1"/>
    </xf>
    <xf numFmtId="0" fontId="35" fillId="0" borderId="32" xfId="3" applyFont="1" applyBorder="1" applyAlignment="1">
      <alignment horizontal="center" vertical="top" shrinkToFit="1"/>
    </xf>
    <xf numFmtId="0" fontId="35" fillId="0" borderId="29" xfId="3" applyNumberFormat="1" applyFont="1" applyBorder="1" applyAlignment="1">
      <alignment horizontal="left" vertical="top" wrapText="1"/>
    </xf>
    <xf numFmtId="0" fontId="35" fillId="0" borderId="30" xfId="3" applyNumberFormat="1" applyFont="1" applyBorder="1" applyAlignment="1">
      <alignment vertical="top"/>
    </xf>
    <xf numFmtId="0" fontId="35" fillId="0" borderId="30" xfId="3" applyFont="1" applyBorder="1" applyAlignment="1">
      <alignment vertical="top"/>
    </xf>
    <xf numFmtId="4" fontId="54" fillId="10" borderId="29" xfId="3" applyNumberFormat="1" applyFill="1" applyBorder="1" applyAlignment="1">
      <alignment vertical="top" shrinkToFit="1"/>
    </xf>
    <xf numFmtId="4" fontId="54" fillId="10" borderId="30" xfId="3" applyNumberFormat="1" applyFill="1" applyBorder="1" applyAlignment="1">
      <alignment vertical="top" shrinkToFit="1"/>
    </xf>
    <xf numFmtId="166" fontId="54" fillId="10" borderId="29" xfId="3" applyNumberFormat="1" applyFill="1" applyBorder="1" applyAlignment="1">
      <alignment vertical="top" shrinkToFit="1"/>
    </xf>
    <xf numFmtId="0" fontId="54" fillId="10" borderId="32" xfId="3" applyFill="1" applyBorder="1" applyAlignment="1">
      <alignment horizontal="center" vertical="top" shrinkToFit="1"/>
    </xf>
    <xf numFmtId="0" fontId="54" fillId="10" borderId="29" xfId="3" applyNumberFormat="1" applyFill="1" applyBorder="1" applyAlignment="1">
      <alignment horizontal="left" vertical="top" wrapText="1"/>
    </xf>
    <xf numFmtId="0" fontId="54" fillId="10" borderId="30" xfId="3" applyNumberFormat="1" applyFill="1" applyBorder="1" applyAlignment="1">
      <alignment vertical="top"/>
    </xf>
    <xf numFmtId="0" fontId="54" fillId="10" borderId="30" xfId="3" applyFill="1" applyBorder="1" applyAlignment="1">
      <alignment vertical="top"/>
    </xf>
    <xf numFmtId="4" fontId="35" fillId="0" borderId="33" xfId="3" applyNumberFormat="1" applyFont="1" applyBorder="1" applyAlignment="1">
      <alignment vertical="top" shrinkToFit="1"/>
    </xf>
    <xf numFmtId="166" fontId="35" fillId="0" borderId="31" xfId="3" applyNumberFormat="1" applyFont="1" applyBorder="1" applyAlignment="1">
      <alignment vertical="top" shrinkToFit="1"/>
    </xf>
    <xf numFmtId="0" fontId="35" fillId="0" borderId="34" xfId="3" applyFont="1" applyBorder="1" applyAlignment="1">
      <alignment horizontal="center" vertical="top" shrinkToFit="1"/>
    </xf>
    <xf numFmtId="0" fontId="35" fillId="0" borderId="31" xfId="3" applyNumberFormat="1" applyFont="1" applyBorder="1" applyAlignment="1">
      <alignment horizontal="left" vertical="top" wrapText="1"/>
    </xf>
    <xf numFmtId="0" fontId="35" fillId="0" borderId="33" xfId="3" applyNumberFormat="1" applyFont="1" applyBorder="1" applyAlignment="1">
      <alignment vertical="top"/>
    </xf>
    <xf numFmtId="0" fontId="35" fillId="0" borderId="33" xfId="3" applyFont="1" applyBorder="1" applyAlignment="1">
      <alignment vertical="top"/>
    </xf>
    <xf numFmtId="4" fontId="54" fillId="10" borderId="23" xfId="3" applyNumberFormat="1" applyFill="1" applyBorder="1" applyAlignment="1">
      <alignment vertical="top"/>
    </xf>
    <xf numFmtId="4" fontId="54" fillId="10" borderId="35" xfId="3" applyNumberFormat="1" applyFill="1" applyBorder="1" applyAlignment="1">
      <alignment vertical="top"/>
    </xf>
    <xf numFmtId="166" fontId="54" fillId="10" borderId="23" xfId="3" applyNumberFormat="1" applyFill="1" applyBorder="1" applyAlignment="1">
      <alignment vertical="top"/>
    </xf>
    <xf numFmtId="0" fontId="54" fillId="10" borderId="26" xfId="3" applyFill="1" applyBorder="1" applyAlignment="1">
      <alignment horizontal="center" vertical="top"/>
    </xf>
    <xf numFmtId="49" fontId="54" fillId="10" borderId="23" xfId="3" applyNumberFormat="1" applyFill="1" applyBorder="1" applyAlignment="1">
      <alignment vertical="top"/>
    </xf>
    <xf numFmtId="49" fontId="54" fillId="10" borderId="35" xfId="3" applyNumberFormat="1" applyFill="1" applyBorder="1" applyAlignment="1">
      <alignment vertical="top"/>
    </xf>
    <xf numFmtId="0" fontId="54" fillId="10" borderId="35" xfId="3" applyFill="1" applyBorder="1" applyAlignment="1">
      <alignment vertical="top"/>
    </xf>
    <xf numFmtId="0" fontId="54" fillId="10" borderId="36" xfId="3" applyFill="1" applyBorder="1" applyAlignment="1">
      <alignment wrapText="1"/>
    </xf>
    <xf numFmtId="0" fontId="54" fillId="10" borderId="36" xfId="3" applyFill="1" applyBorder="1"/>
    <xf numFmtId="0" fontId="54" fillId="10" borderId="37" xfId="3" applyFill="1" applyBorder="1"/>
    <xf numFmtId="0" fontId="54" fillId="10" borderId="36" xfId="3" applyFill="1" applyBorder="1" applyAlignment="1">
      <alignment horizontal="center"/>
    </xf>
    <xf numFmtId="49" fontId="54" fillId="10" borderId="36" xfId="3" applyNumberFormat="1" applyFill="1" applyBorder="1"/>
    <xf numFmtId="0" fontId="54" fillId="10" borderId="26" xfId="3" applyFill="1" applyBorder="1"/>
    <xf numFmtId="0" fontId="54" fillId="10" borderId="38" xfId="3" applyFill="1" applyBorder="1"/>
    <xf numFmtId="0" fontId="54" fillId="10" borderId="38" xfId="3" applyFill="1" applyBorder="1" applyAlignment="1">
      <alignment horizontal="center"/>
    </xf>
    <xf numFmtId="49" fontId="54" fillId="10" borderId="38" xfId="3" applyNumberFormat="1" applyFill="1" applyBorder="1"/>
    <xf numFmtId="49" fontId="54" fillId="10" borderId="38" xfId="3" applyNumberFormat="1" applyFill="1" applyBorder="1" applyAlignment="1"/>
    <xf numFmtId="0" fontId="54" fillId="10" borderId="23" xfId="3" applyFill="1" applyBorder="1"/>
    <xf numFmtId="49" fontId="54" fillId="0" borderId="38" xfId="3" applyNumberFormat="1" applyBorder="1" applyAlignment="1">
      <alignment vertical="center"/>
    </xf>
    <xf numFmtId="0" fontId="54" fillId="0" borderId="23" xfId="3" applyFont="1" applyBorder="1" applyAlignment="1">
      <alignment vertical="center"/>
    </xf>
    <xf numFmtId="0" fontId="46" fillId="0" borderId="23" xfId="2" applyFont="1" applyBorder="1"/>
    <xf numFmtId="49" fontId="41" fillId="0" borderId="23" xfId="2" applyNumberFormat="1" applyFont="1" applyBorder="1" applyAlignment="1">
      <alignment horizontal="left" wrapText="1"/>
    </xf>
    <xf numFmtId="0" fontId="36" fillId="0" borderId="23" xfId="2" applyFont="1" applyBorder="1"/>
    <xf numFmtId="0" fontId="25" fillId="0" borderId="0" xfId="0" applyFont="1" applyAlignment="1">
      <alignment horizontal="left" vertical="center" wrapText="1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165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49" fontId="0" fillId="3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horizontal="left" vertical="center"/>
      <protection locked="0"/>
    </xf>
    <xf numFmtId="0" fontId="50" fillId="9" borderId="26" xfId="2" applyFont="1" applyFill="1" applyBorder="1" applyAlignment="1">
      <alignment horizontal="right"/>
    </xf>
    <xf numFmtId="168" fontId="50" fillId="0" borderId="25" xfId="2" applyNumberFormat="1" applyFont="1" applyBorder="1" applyAlignment="1">
      <alignment horizontal="right"/>
    </xf>
    <xf numFmtId="49" fontId="45" fillId="0" borderId="23" xfId="2" applyNumberFormat="1" applyFont="1" applyBorder="1" applyAlignment="1" applyProtection="1">
      <alignment vertical="top" wrapText="1"/>
    </xf>
    <xf numFmtId="0" fontId="52" fillId="0" borderId="0" xfId="2" applyFont="1" applyBorder="1" applyAlignment="1">
      <alignment horizontal="center"/>
    </xf>
    <xf numFmtId="0" fontId="53" fillId="0" borderId="0" xfId="2" applyFont="1" applyBorder="1" applyAlignment="1">
      <alignment horizontal="center"/>
    </xf>
    <xf numFmtId="0" fontId="36" fillId="0" borderId="0" xfId="2" applyFont="1" applyBorder="1" applyAlignment="1" applyProtection="1">
      <alignment vertical="top" wrapText="1"/>
    </xf>
    <xf numFmtId="49" fontId="36" fillId="0" borderId="0" xfId="2" applyNumberFormat="1" applyFont="1" applyBorder="1" applyAlignment="1" applyProtection="1">
      <alignment vertical="top" wrapText="1"/>
    </xf>
    <xf numFmtId="168" fontId="50" fillId="0" borderId="27" xfId="2" applyNumberFormat="1" applyFont="1" applyBorder="1" applyAlignment="1">
      <alignment horizontal="right"/>
    </xf>
    <xf numFmtId="0" fontId="56" fillId="0" borderId="0" xfId="3" applyFont="1" applyAlignment="1">
      <alignment horizontal="center"/>
    </xf>
    <xf numFmtId="49" fontId="54" fillId="0" borderId="38" xfId="3" applyNumberFormat="1" applyBorder="1" applyAlignment="1">
      <alignment vertical="center"/>
    </xf>
    <xf numFmtId="0" fontId="54" fillId="0" borderId="38" xfId="3" applyBorder="1" applyAlignment="1">
      <alignment vertical="center"/>
    </xf>
    <xf numFmtId="0" fontId="54" fillId="0" borderId="26" xfId="3" applyBorder="1" applyAlignment="1">
      <alignment vertical="center"/>
    </xf>
  </cellXfs>
  <cellStyles count="4">
    <cellStyle name="Hypertextový odkaz" xfId="1" builtinId="8"/>
    <cellStyle name="Normální" xfId="0" builtinId="0" customBuiltin="1"/>
    <cellStyle name="Normální 2" xfId="2"/>
    <cellStyle name="Normální 3" xf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INetCache\Content.Outlook\H9ZKNG1W\PR_Kubelka_Sokolov_rev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</sheetNames>
    <sheetDataSet>
      <sheetData sheetId="0" refreshError="1"/>
      <sheetData sheetId="1">
        <row r="29">
          <cell r="J29" t="str">
            <v>CZK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1"/>
  <sheetViews>
    <sheetView showGridLines="0" topLeftCell="A3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328" t="s">
        <v>5</v>
      </c>
      <c r="AS2" s="329"/>
      <c r="AT2" s="329"/>
      <c r="AU2" s="329"/>
      <c r="AV2" s="329"/>
      <c r="AW2" s="329"/>
      <c r="AX2" s="329"/>
      <c r="AY2" s="329"/>
      <c r="AZ2" s="329"/>
      <c r="BA2" s="329"/>
      <c r="BB2" s="329"/>
      <c r="BC2" s="329"/>
      <c r="BD2" s="329"/>
      <c r="BE2" s="329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339" t="s">
        <v>14</v>
      </c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  <c r="AK5" s="329"/>
      <c r="AL5" s="329"/>
      <c r="AM5" s="329"/>
      <c r="AN5" s="329"/>
      <c r="AO5" s="329"/>
      <c r="AR5" s="19"/>
      <c r="BE5" s="346" t="s">
        <v>15</v>
      </c>
      <c r="BS5" s="16" t="s">
        <v>6</v>
      </c>
    </row>
    <row r="6" spans="1:74" ht="36.950000000000003" customHeight="1">
      <c r="B6" s="19"/>
      <c r="D6" s="24" t="s">
        <v>16</v>
      </c>
      <c r="K6" s="340" t="s">
        <v>17</v>
      </c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  <c r="AK6" s="329"/>
      <c r="AL6" s="329"/>
      <c r="AM6" s="329"/>
      <c r="AN6" s="329"/>
      <c r="AO6" s="329"/>
      <c r="AR6" s="19"/>
      <c r="BE6" s="347"/>
      <c r="BS6" s="16" t="s">
        <v>6</v>
      </c>
    </row>
    <row r="7" spans="1:74" ht="12" customHeight="1">
      <c r="B7" s="19"/>
      <c r="D7" s="25" t="s">
        <v>18</v>
      </c>
      <c r="K7" s="16" t="s">
        <v>1</v>
      </c>
      <c r="AK7" s="25" t="s">
        <v>19</v>
      </c>
      <c r="AN7" s="16" t="s">
        <v>1</v>
      </c>
      <c r="AR7" s="19"/>
      <c r="BE7" s="347"/>
      <c r="BS7" s="16" t="s">
        <v>6</v>
      </c>
    </row>
    <row r="8" spans="1:74" ht="12" customHeight="1">
      <c r="B8" s="19"/>
      <c r="D8" s="25" t="s">
        <v>20</v>
      </c>
      <c r="K8" s="16" t="s">
        <v>21</v>
      </c>
      <c r="AK8" s="25" t="s">
        <v>22</v>
      </c>
      <c r="AN8" s="26" t="s">
        <v>23</v>
      </c>
      <c r="AR8" s="19"/>
      <c r="BE8" s="347"/>
      <c r="BS8" s="16" t="s">
        <v>6</v>
      </c>
    </row>
    <row r="9" spans="1:74" ht="14.45" customHeight="1">
      <c r="B9" s="19"/>
      <c r="AR9" s="19"/>
      <c r="BE9" s="347"/>
      <c r="BS9" s="16" t="s">
        <v>6</v>
      </c>
    </row>
    <row r="10" spans="1:74" ht="12" customHeight="1">
      <c r="B10" s="19"/>
      <c r="D10" s="25" t="s">
        <v>24</v>
      </c>
      <c r="AK10" s="25" t="s">
        <v>25</v>
      </c>
      <c r="AN10" s="16" t="s">
        <v>1</v>
      </c>
      <c r="AR10" s="19"/>
      <c r="BE10" s="347"/>
      <c r="BS10" s="16" t="s">
        <v>6</v>
      </c>
    </row>
    <row r="11" spans="1:74" ht="18.399999999999999" customHeight="1">
      <c r="B11" s="19"/>
      <c r="E11" s="16" t="s">
        <v>26</v>
      </c>
      <c r="AK11" s="25" t="s">
        <v>27</v>
      </c>
      <c r="AN11" s="16" t="s">
        <v>1</v>
      </c>
      <c r="AR11" s="19"/>
      <c r="BE11" s="347"/>
      <c r="BS11" s="16" t="s">
        <v>6</v>
      </c>
    </row>
    <row r="12" spans="1:74" ht="6.95" customHeight="1">
      <c r="B12" s="19"/>
      <c r="AR12" s="19"/>
      <c r="BE12" s="347"/>
      <c r="BS12" s="16" t="s">
        <v>6</v>
      </c>
    </row>
    <row r="13" spans="1:74" ht="12" customHeight="1">
      <c r="B13" s="19"/>
      <c r="D13" s="25" t="s">
        <v>28</v>
      </c>
      <c r="AK13" s="25" t="s">
        <v>25</v>
      </c>
      <c r="AN13" s="27" t="s">
        <v>29</v>
      </c>
      <c r="AR13" s="19"/>
      <c r="BE13" s="347"/>
      <c r="BS13" s="16" t="s">
        <v>6</v>
      </c>
    </row>
    <row r="14" spans="1:74">
      <c r="B14" s="19"/>
      <c r="E14" s="341" t="s">
        <v>29</v>
      </c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42"/>
      <c r="Q14" s="342"/>
      <c r="R14" s="342"/>
      <c r="S14" s="342"/>
      <c r="T14" s="342"/>
      <c r="U14" s="342"/>
      <c r="V14" s="342"/>
      <c r="W14" s="342"/>
      <c r="X14" s="342"/>
      <c r="Y14" s="342"/>
      <c r="Z14" s="342"/>
      <c r="AA14" s="342"/>
      <c r="AB14" s="342"/>
      <c r="AC14" s="342"/>
      <c r="AD14" s="342"/>
      <c r="AE14" s="342"/>
      <c r="AF14" s="342"/>
      <c r="AG14" s="342"/>
      <c r="AH14" s="342"/>
      <c r="AI14" s="342"/>
      <c r="AJ14" s="342"/>
      <c r="AK14" s="25" t="s">
        <v>27</v>
      </c>
      <c r="AN14" s="27" t="s">
        <v>29</v>
      </c>
      <c r="AR14" s="19"/>
      <c r="BE14" s="347"/>
      <c r="BS14" s="16" t="s">
        <v>6</v>
      </c>
    </row>
    <row r="15" spans="1:74" ht="6.95" customHeight="1">
      <c r="B15" s="19"/>
      <c r="AR15" s="19"/>
      <c r="BE15" s="347"/>
      <c r="BS15" s="16" t="s">
        <v>3</v>
      </c>
    </row>
    <row r="16" spans="1:74" ht="12" customHeight="1">
      <c r="B16" s="19"/>
      <c r="D16" s="25" t="s">
        <v>30</v>
      </c>
      <c r="AK16" s="25" t="s">
        <v>25</v>
      </c>
      <c r="AN16" s="16" t="s">
        <v>1</v>
      </c>
      <c r="AR16" s="19"/>
      <c r="BE16" s="347"/>
      <c r="BS16" s="16" t="s">
        <v>3</v>
      </c>
    </row>
    <row r="17" spans="2:71" ht="18.399999999999999" customHeight="1">
      <c r="B17" s="19"/>
      <c r="E17" s="16" t="s">
        <v>31</v>
      </c>
      <c r="AK17" s="25" t="s">
        <v>27</v>
      </c>
      <c r="AN17" s="16" t="s">
        <v>1</v>
      </c>
      <c r="AR17" s="19"/>
      <c r="BE17" s="347"/>
      <c r="BS17" s="16" t="s">
        <v>32</v>
      </c>
    </row>
    <row r="18" spans="2:71" ht="6.95" customHeight="1">
      <c r="B18" s="19"/>
      <c r="AR18" s="19"/>
      <c r="BE18" s="347"/>
      <c r="BS18" s="16" t="s">
        <v>6</v>
      </c>
    </row>
    <row r="19" spans="2:71" ht="12" customHeight="1">
      <c r="B19" s="19"/>
      <c r="D19" s="25" t="s">
        <v>33</v>
      </c>
      <c r="AK19" s="25" t="s">
        <v>25</v>
      </c>
      <c r="AN19" s="16" t="s">
        <v>1</v>
      </c>
      <c r="AR19" s="19"/>
      <c r="BE19" s="347"/>
      <c r="BS19" s="16" t="s">
        <v>6</v>
      </c>
    </row>
    <row r="20" spans="2:71" ht="18.399999999999999" customHeight="1">
      <c r="B20" s="19"/>
      <c r="E20" s="16" t="s">
        <v>34</v>
      </c>
      <c r="AK20" s="25" t="s">
        <v>27</v>
      </c>
      <c r="AN20" s="16" t="s">
        <v>1</v>
      </c>
      <c r="AR20" s="19"/>
      <c r="BE20" s="347"/>
      <c r="BS20" s="16" t="s">
        <v>32</v>
      </c>
    </row>
    <row r="21" spans="2:71" ht="6.95" customHeight="1">
      <c r="B21" s="19"/>
      <c r="AR21" s="19"/>
      <c r="BE21" s="347"/>
    </row>
    <row r="22" spans="2:71" ht="12" customHeight="1">
      <c r="B22" s="19"/>
      <c r="D22" s="25" t="s">
        <v>35</v>
      </c>
      <c r="AR22" s="19"/>
      <c r="BE22" s="347"/>
    </row>
    <row r="23" spans="2:71" ht="16.5" customHeight="1">
      <c r="B23" s="19"/>
      <c r="E23" s="343" t="s">
        <v>1</v>
      </c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3"/>
      <c r="AA23" s="343"/>
      <c r="AB23" s="343"/>
      <c r="AC23" s="343"/>
      <c r="AD23" s="343"/>
      <c r="AE23" s="343"/>
      <c r="AF23" s="343"/>
      <c r="AG23" s="343"/>
      <c r="AH23" s="343"/>
      <c r="AI23" s="343"/>
      <c r="AJ23" s="343"/>
      <c r="AK23" s="343"/>
      <c r="AL23" s="343"/>
      <c r="AM23" s="343"/>
      <c r="AN23" s="343"/>
      <c r="AR23" s="19"/>
      <c r="BE23" s="347"/>
    </row>
    <row r="24" spans="2:71" ht="6.95" customHeight="1">
      <c r="B24" s="19"/>
      <c r="AR24" s="19"/>
      <c r="BE24" s="347"/>
    </row>
    <row r="25" spans="2:71" ht="6.95" customHeight="1">
      <c r="B25" s="1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9"/>
      <c r="BE25" s="347"/>
    </row>
    <row r="26" spans="2:71" s="1" customFormat="1" ht="25.9" customHeight="1">
      <c r="B26" s="30"/>
      <c r="D26" s="31" t="s">
        <v>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48">
        <f>ROUND(AG54,2)</f>
        <v>0</v>
      </c>
      <c r="AL26" s="349"/>
      <c r="AM26" s="349"/>
      <c r="AN26" s="349"/>
      <c r="AO26" s="349"/>
      <c r="AR26" s="30"/>
      <c r="BE26" s="347"/>
    </row>
    <row r="27" spans="2:71" s="1" customFormat="1" ht="6.95" customHeight="1">
      <c r="B27" s="30"/>
      <c r="AR27" s="30"/>
      <c r="BE27" s="347"/>
    </row>
    <row r="28" spans="2:71" s="1" customFormat="1">
      <c r="B28" s="30"/>
      <c r="L28" s="344" t="s">
        <v>37</v>
      </c>
      <c r="M28" s="344"/>
      <c r="N28" s="344"/>
      <c r="O28" s="344"/>
      <c r="P28" s="344"/>
      <c r="W28" s="344" t="s">
        <v>38</v>
      </c>
      <c r="X28" s="344"/>
      <c r="Y28" s="344"/>
      <c r="Z28" s="344"/>
      <c r="AA28" s="344"/>
      <c r="AB28" s="344"/>
      <c r="AC28" s="344"/>
      <c r="AD28" s="344"/>
      <c r="AE28" s="344"/>
      <c r="AK28" s="344" t="s">
        <v>39</v>
      </c>
      <c r="AL28" s="344"/>
      <c r="AM28" s="344"/>
      <c r="AN28" s="344"/>
      <c r="AO28" s="344"/>
      <c r="AR28" s="30"/>
      <c r="BE28" s="347"/>
    </row>
    <row r="29" spans="2:71" s="2" customFormat="1" ht="14.45" customHeight="1">
      <c r="B29" s="34"/>
      <c r="D29" s="25" t="s">
        <v>40</v>
      </c>
      <c r="F29" s="25" t="s">
        <v>41</v>
      </c>
      <c r="L29" s="320">
        <v>0.21</v>
      </c>
      <c r="M29" s="321"/>
      <c r="N29" s="321"/>
      <c r="O29" s="321"/>
      <c r="P29" s="321"/>
      <c r="W29" s="345">
        <f>ROUND(AZ54, 2)</f>
        <v>0</v>
      </c>
      <c r="X29" s="321"/>
      <c r="Y29" s="321"/>
      <c r="Z29" s="321"/>
      <c r="AA29" s="321"/>
      <c r="AB29" s="321"/>
      <c r="AC29" s="321"/>
      <c r="AD29" s="321"/>
      <c r="AE29" s="321"/>
      <c r="AK29" s="345">
        <f>ROUND(AV54, 2)</f>
        <v>0</v>
      </c>
      <c r="AL29" s="321"/>
      <c r="AM29" s="321"/>
      <c r="AN29" s="321"/>
      <c r="AO29" s="321"/>
      <c r="AR29" s="34"/>
      <c r="BE29" s="347"/>
    </row>
    <row r="30" spans="2:71" s="2" customFormat="1" ht="14.45" customHeight="1">
      <c r="B30" s="34"/>
      <c r="F30" s="25" t="s">
        <v>42</v>
      </c>
      <c r="L30" s="320">
        <v>0.15</v>
      </c>
      <c r="M30" s="321"/>
      <c r="N30" s="321"/>
      <c r="O30" s="321"/>
      <c r="P30" s="321"/>
      <c r="W30" s="345">
        <f>ROUND(BA54, 2)</f>
        <v>0</v>
      </c>
      <c r="X30" s="321"/>
      <c r="Y30" s="321"/>
      <c r="Z30" s="321"/>
      <c r="AA30" s="321"/>
      <c r="AB30" s="321"/>
      <c r="AC30" s="321"/>
      <c r="AD30" s="321"/>
      <c r="AE30" s="321"/>
      <c r="AK30" s="345">
        <f>ROUND(AW54, 2)</f>
        <v>0</v>
      </c>
      <c r="AL30" s="321"/>
      <c r="AM30" s="321"/>
      <c r="AN30" s="321"/>
      <c r="AO30" s="321"/>
      <c r="AR30" s="34"/>
      <c r="BE30" s="347"/>
    </row>
    <row r="31" spans="2:71" s="2" customFormat="1" ht="14.45" hidden="1" customHeight="1">
      <c r="B31" s="34"/>
      <c r="F31" s="25" t="s">
        <v>43</v>
      </c>
      <c r="L31" s="320">
        <v>0.21</v>
      </c>
      <c r="M31" s="321"/>
      <c r="N31" s="321"/>
      <c r="O31" s="321"/>
      <c r="P31" s="321"/>
      <c r="W31" s="345">
        <f>ROUND(BB54, 2)</f>
        <v>0</v>
      </c>
      <c r="X31" s="321"/>
      <c r="Y31" s="321"/>
      <c r="Z31" s="321"/>
      <c r="AA31" s="321"/>
      <c r="AB31" s="321"/>
      <c r="AC31" s="321"/>
      <c r="AD31" s="321"/>
      <c r="AE31" s="321"/>
      <c r="AK31" s="345">
        <v>0</v>
      </c>
      <c r="AL31" s="321"/>
      <c r="AM31" s="321"/>
      <c r="AN31" s="321"/>
      <c r="AO31" s="321"/>
      <c r="AR31" s="34"/>
      <c r="BE31" s="347"/>
    </row>
    <row r="32" spans="2:71" s="2" customFormat="1" ht="14.45" hidden="1" customHeight="1">
      <c r="B32" s="34"/>
      <c r="F32" s="25" t="s">
        <v>44</v>
      </c>
      <c r="L32" s="320">
        <v>0.15</v>
      </c>
      <c r="M32" s="321"/>
      <c r="N32" s="321"/>
      <c r="O32" s="321"/>
      <c r="P32" s="321"/>
      <c r="W32" s="345">
        <f>ROUND(BC54, 2)</f>
        <v>0</v>
      </c>
      <c r="X32" s="321"/>
      <c r="Y32" s="321"/>
      <c r="Z32" s="321"/>
      <c r="AA32" s="321"/>
      <c r="AB32" s="321"/>
      <c r="AC32" s="321"/>
      <c r="AD32" s="321"/>
      <c r="AE32" s="321"/>
      <c r="AK32" s="345">
        <v>0</v>
      </c>
      <c r="AL32" s="321"/>
      <c r="AM32" s="321"/>
      <c r="AN32" s="321"/>
      <c r="AO32" s="321"/>
      <c r="AR32" s="34"/>
      <c r="BE32" s="347"/>
    </row>
    <row r="33" spans="2:57" s="2" customFormat="1" ht="14.45" hidden="1" customHeight="1">
      <c r="B33" s="34"/>
      <c r="F33" s="25" t="s">
        <v>45</v>
      </c>
      <c r="L33" s="320">
        <v>0</v>
      </c>
      <c r="M33" s="321"/>
      <c r="N33" s="321"/>
      <c r="O33" s="321"/>
      <c r="P33" s="321"/>
      <c r="W33" s="345">
        <f>ROUND(BD54, 2)</f>
        <v>0</v>
      </c>
      <c r="X33" s="321"/>
      <c r="Y33" s="321"/>
      <c r="Z33" s="321"/>
      <c r="AA33" s="321"/>
      <c r="AB33" s="321"/>
      <c r="AC33" s="321"/>
      <c r="AD33" s="321"/>
      <c r="AE33" s="321"/>
      <c r="AK33" s="345">
        <v>0</v>
      </c>
      <c r="AL33" s="321"/>
      <c r="AM33" s="321"/>
      <c r="AN33" s="321"/>
      <c r="AO33" s="321"/>
      <c r="AR33" s="34"/>
      <c r="BE33" s="347"/>
    </row>
    <row r="34" spans="2:57" s="1" customFormat="1" ht="6.95" customHeight="1">
      <c r="B34" s="30"/>
      <c r="AR34" s="30"/>
      <c r="BE34" s="347"/>
    </row>
    <row r="35" spans="2:57" s="1" customFormat="1" ht="25.9" customHeight="1">
      <c r="B35" s="30"/>
      <c r="C35" s="35"/>
      <c r="D35" s="36" t="s">
        <v>46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47</v>
      </c>
      <c r="U35" s="37"/>
      <c r="V35" s="37"/>
      <c r="W35" s="37"/>
      <c r="X35" s="324" t="s">
        <v>48</v>
      </c>
      <c r="Y35" s="325"/>
      <c r="Z35" s="325"/>
      <c r="AA35" s="325"/>
      <c r="AB35" s="325"/>
      <c r="AC35" s="37"/>
      <c r="AD35" s="37"/>
      <c r="AE35" s="37"/>
      <c r="AF35" s="37"/>
      <c r="AG35" s="37"/>
      <c r="AH35" s="37"/>
      <c r="AI35" s="37"/>
      <c r="AJ35" s="37"/>
      <c r="AK35" s="326">
        <f>SUM(AK26:AK33)</f>
        <v>0</v>
      </c>
      <c r="AL35" s="325"/>
      <c r="AM35" s="325"/>
      <c r="AN35" s="325"/>
      <c r="AO35" s="327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6.95" customHeight="1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30"/>
    </row>
    <row r="41" spans="2:57" s="1" customFormat="1" ht="6.95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</row>
    <row r="42" spans="2:57" s="1" customFormat="1" ht="24.95" customHeight="1">
      <c r="B42" s="30"/>
      <c r="C42" s="20" t="s">
        <v>49</v>
      </c>
      <c r="AR42" s="30"/>
    </row>
    <row r="43" spans="2:57" s="1" customFormat="1" ht="6.95" customHeight="1">
      <c r="B43" s="30"/>
      <c r="AR43" s="30"/>
    </row>
    <row r="44" spans="2:57" s="1" customFormat="1" ht="12" customHeight="1">
      <c r="B44" s="30"/>
      <c r="C44" s="25" t="s">
        <v>13</v>
      </c>
      <c r="L44" s="1" t="str">
        <f>K5</f>
        <v>00</v>
      </c>
      <c r="AR44" s="30"/>
    </row>
    <row r="45" spans="2:57" s="3" customFormat="1" ht="36.950000000000003" customHeight="1">
      <c r="B45" s="43"/>
      <c r="C45" s="44" t="s">
        <v>16</v>
      </c>
      <c r="L45" s="336" t="str">
        <f>K6</f>
        <v>Změna užívání budovy občanské vybavenosti</v>
      </c>
      <c r="M45" s="337"/>
      <c r="N45" s="337"/>
      <c r="O45" s="337"/>
      <c r="P45" s="337"/>
      <c r="Q45" s="337"/>
      <c r="R45" s="337"/>
      <c r="S45" s="337"/>
      <c r="T45" s="337"/>
      <c r="U45" s="337"/>
      <c r="V45" s="337"/>
      <c r="W45" s="337"/>
      <c r="X45" s="337"/>
      <c r="Y45" s="337"/>
      <c r="Z45" s="337"/>
      <c r="AA45" s="337"/>
      <c r="AB45" s="337"/>
      <c r="AC45" s="337"/>
      <c r="AD45" s="337"/>
      <c r="AE45" s="337"/>
      <c r="AF45" s="337"/>
      <c r="AG45" s="337"/>
      <c r="AH45" s="337"/>
      <c r="AI45" s="337"/>
      <c r="AJ45" s="337"/>
      <c r="AK45" s="337"/>
      <c r="AL45" s="337"/>
      <c r="AM45" s="337"/>
      <c r="AN45" s="337"/>
      <c r="AO45" s="337"/>
      <c r="AR45" s="43"/>
    </row>
    <row r="46" spans="2:57" s="1" customFormat="1" ht="6.95" customHeight="1">
      <c r="B46" s="30"/>
      <c r="AR46" s="30"/>
    </row>
    <row r="47" spans="2:57" s="1" customFormat="1" ht="12" customHeight="1">
      <c r="B47" s="30"/>
      <c r="C47" s="25" t="s">
        <v>20</v>
      </c>
      <c r="L47" s="45" t="str">
        <f>IF(K8="","",K8)</f>
        <v xml:space="preserve">č.p. 2455/2, 2455/4, 2455/33, 2455/34, 2455/35 </v>
      </c>
      <c r="AI47" s="25" t="s">
        <v>22</v>
      </c>
      <c r="AM47" s="338" t="str">
        <f>IF(AN8= "","",AN8)</f>
        <v>20. 2. 2019</v>
      </c>
      <c r="AN47" s="338"/>
      <c r="AR47" s="30"/>
    </row>
    <row r="48" spans="2:57" s="1" customFormat="1" ht="6.95" customHeight="1">
      <c r="B48" s="30"/>
      <c r="AR48" s="30"/>
    </row>
    <row r="49" spans="1:91" s="1" customFormat="1" ht="13.7" customHeight="1">
      <c r="B49" s="30"/>
      <c r="C49" s="25" t="s">
        <v>24</v>
      </c>
      <c r="L49" s="1" t="str">
        <f>IF(E11= "","",E11)</f>
        <v>Leben s.r.o.</v>
      </c>
      <c r="AI49" s="25" t="s">
        <v>30</v>
      </c>
      <c r="AM49" s="334" t="str">
        <f>IF(E17="","",E17)</f>
        <v>Ing. Martin Dědič</v>
      </c>
      <c r="AN49" s="335"/>
      <c r="AO49" s="335"/>
      <c r="AP49" s="335"/>
      <c r="AR49" s="30"/>
      <c r="AS49" s="330" t="s">
        <v>50</v>
      </c>
      <c r="AT49" s="331"/>
      <c r="AU49" s="47"/>
      <c r="AV49" s="47"/>
      <c r="AW49" s="47"/>
      <c r="AX49" s="47"/>
      <c r="AY49" s="47"/>
      <c r="AZ49" s="47"/>
      <c r="BA49" s="47"/>
      <c r="BB49" s="47"/>
      <c r="BC49" s="47"/>
      <c r="BD49" s="48"/>
    </row>
    <row r="50" spans="1:91" s="1" customFormat="1" ht="13.7" customHeight="1">
      <c r="B50" s="30"/>
      <c r="C50" s="25" t="s">
        <v>28</v>
      </c>
      <c r="L50" s="1" t="str">
        <f>IF(E14= "Vyplň údaj","",E14)</f>
        <v/>
      </c>
      <c r="AI50" s="25" t="s">
        <v>33</v>
      </c>
      <c r="AM50" s="334" t="str">
        <f>IF(E20="","",E20)</f>
        <v>Michal Kubelka</v>
      </c>
      <c r="AN50" s="335"/>
      <c r="AO50" s="335"/>
      <c r="AP50" s="335"/>
      <c r="AR50" s="30"/>
      <c r="AS50" s="332"/>
      <c r="AT50" s="333"/>
      <c r="AU50" s="49"/>
      <c r="AV50" s="49"/>
      <c r="AW50" s="49"/>
      <c r="AX50" s="49"/>
      <c r="AY50" s="49"/>
      <c r="AZ50" s="49"/>
      <c r="BA50" s="49"/>
      <c r="BB50" s="49"/>
      <c r="BC50" s="49"/>
      <c r="BD50" s="50"/>
    </row>
    <row r="51" spans="1:91" s="1" customFormat="1" ht="10.9" customHeight="1">
      <c r="B51" s="30"/>
      <c r="AR51" s="30"/>
      <c r="AS51" s="332"/>
      <c r="AT51" s="333"/>
      <c r="AU51" s="49"/>
      <c r="AV51" s="49"/>
      <c r="AW51" s="49"/>
      <c r="AX51" s="49"/>
      <c r="AY51" s="49"/>
      <c r="AZ51" s="49"/>
      <c r="BA51" s="49"/>
      <c r="BB51" s="49"/>
      <c r="BC51" s="49"/>
      <c r="BD51" s="50"/>
    </row>
    <row r="52" spans="1:91" s="1" customFormat="1" ht="29.25" customHeight="1">
      <c r="B52" s="30"/>
      <c r="C52" s="313" t="s">
        <v>51</v>
      </c>
      <c r="D52" s="314"/>
      <c r="E52" s="314"/>
      <c r="F52" s="314"/>
      <c r="G52" s="314"/>
      <c r="H52" s="51"/>
      <c r="I52" s="315" t="s">
        <v>52</v>
      </c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23" t="s">
        <v>53</v>
      </c>
      <c r="AH52" s="314"/>
      <c r="AI52" s="314"/>
      <c r="AJ52" s="314"/>
      <c r="AK52" s="314"/>
      <c r="AL52" s="314"/>
      <c r="AM52" s="314"/>
      <c r="AN52" s="315" t="s">
        <v>54</v>
      </c>
      <c r="AO52" s="314"/>
      <c r="AP52" s="322"/>
      <c r="AQ52" s="52" t="s">
        <v>55</v>
      </c>
      <c r="AR52" s="30"/>
      <c r="AS52" s="53" t="s">
        <v>56</v>
      </c>
      <c r="AT52" s="54" t="s">
        <v>57</v>
      </c>
      <c r="AU52" s="54" t="s">
        <v>58</v>
      </c>
      <c r="AV52" s="54" t="s">
        <v>59</v>
      </c>
      <c r="AW52" s="54" t="s">
        <v>60</v>
      </c>
      <c r="AX52" s="54" t="s">
        <v>61</v>
      </c>
      <c r="AY52" s="54" t="s">
        <v>62</v>
      </c>
      <c r="AZ52" s="54" t="s">
        <v>63</v>
      </c>
      <c r="BA52" s="54" t="s">
        <v>64</v>
      </c>
      <c r="BB52" s="54" t="s">
        <v>65</v>
      </c>
      <c r="BC52" s="54" t="s">
        <v>66</v>
      </c>
      <c r="BD52" s="55" t="s">
        <v>67</v>
      </c>
    </row>
    <row r="53" spans="1:91" s="1" customFormat="1" ht="10.9" customHeight="1">
      <c r="B53" s="30"/>
      <c r="AR53" s="30"/>
      <c r="AS53" s="56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</row>
    <row r="54" spans="1:91" s="4" customFormat="1" ht="32.450000000000003" customHeight="1">
      <c r="B54" s="57"/>
      <c r="C54" s="58" t="s">
        <v>68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318">
        <f>ROUND(SUM(AG55:AG59),2)</f>
        <v>0</v>
      </c>
      <c r="AH54" s="318"/>
      <c r="AI54" s="318"/>
      <c r="AJ54" s="318"/>
      <c r="AK54" s="318"/>
      <c r="AL54" s="318"/>
      <c r="AM54" s="318"/>
      <c r="AN54" s="319">
        <f t="shared" ref="AN54:AN59" si="0">SUM(AG54,AT54)</f>
        <v>0</v>
      </c>
      <c r="AO54" s="319"/>
      <c r="AP54" s="319"/>
      <c r="AQ54" s="61" t="s">
        <v>1</v>
      </c>
      <c r="AR54" s="57"/>
      <c r="AS54" s="62">
        <f>ROUND(SUM(AS55:AS59),2)</f>
        <v>0</v>
      </c>
      <c r="AT54" s="63">
        <f t="shared" ref="AT54:AT59" si="1">ROUND(SUM(AV54:AW54),2)</f>
        <v>0</v>
      </c>
      <c r="AU54" s="64">
        <f>ROUND(SUM(AU55:AU59),5)</f>
        <v>0</v>
      </c>
      <c r="AV54" s="63">
        <f>ROUND(AZ54*L29,2)</f>
        <v>0</v>
      </c>
      <c r="AW54" s="63">
        <f>ROUND(BA54*L30,2)</f>
        <v>0</v>
      </c>
      <c r="AX54" s="63">
        <f>ROUND(BB54*L29,2)</f>
        <v>0</v>
      </c>
      <c r="AY54" s="63">
        <f>ROUND(BC54*L30,2)</f>
        <v>0</v>
      </c>
      <c r="AZ54" s="63">
        <f>ROUND(SUM(AZ55:AZ59),2)</f>
        <v>0</v>
      </c>
      <c r="BA54" s="63">
        <f>ROUND(SUM(BA55:BA59),2)</f>
        <v>0</v>
      </c>
      <c r="BB54" s="63">
        <f>ROUND(SUM(BB55:BB59),2)</f>
        <v>0</v>
      </c>
      <c r="BC54" s="63">
        <f>ROUND(SUM(BC55:BC59),2)</f>
        <v>0</v>
      </c>
      <c r="BD54" s="65">
        <f>ROUND(SUM(BD55:BD59),2)</f>
        <v>0</v>
      </c>
      <c r="BS54" s="66" t="s">
        <v>69</v>
      </c>
      <c r="BT54" s="66" t="s">
        <v>70</v>
      </c>
      <c r="BU54" s="67" t="s">
        <v>71</v>
      </c>
      <c r="BV54" s="66" t="s">
        <v>72</v>
      </c>
      <c r="BW54" s="66" t="s">
        <v>4</v>
      </c>
      <c r="BX54" s="66" t="s">
        <v>73</v>
      </c>
      <c r="CL54" s="66" t="s">
        <v>1</v>
      </c>
    </row>
    <row r="55" spans="1:91" s="5" customFormat="1" ht="16.5" customHeight="1">
      <c r="A55" s="68" t="s">
        <v>74</v>
      </c>
      <c r="B55" s="69"/>
      <c r="C55" s="70"/>
      <c r="D55" s="312" t="s">
        <v>14</v>
      </c>
      <c r="E55" s="312"/>
      <c r="F55" s="312"/>
      <c r="G55" s="312"/>
      <c r="H55" s="312"/>
      <c r="I55" s="71"/>
      <c r="J55" s="312" t="s">
        <v>75</v>
      </c>
      <c r="K55" s="312"/>
      <c r="L55" s="312"/>
      <c r="M55" s="312"/>
      <c r="N55" s="312"/>
      <c r="O55" s="312"/>
      <c r="P55" s="312"/>
      <c r="Q55" s="312"/>
      <c r="R55" s="312"/>
      <c r="S55" s="312"/>
      <c r="T55" s="312"/>
      <c r="U55" s="312"/>
      <c r="V55" s="312"/>
      <c r="W55" s="312"/>
      <c r="X55" s="312"/>
      <c r="Y55" s="312"/>
      <c r="Z55" s="312"/>
      <c r="AA55" s="312"/>
      <c r="AB55" s="312"/>
      <c r="AC55" s="312"/>
      <c r="AD55" s="312"/>
      <c r="AE55" s="312"/>
      <c r="AF55" s="312"/>
      <c r="AG55" s="316">
        <f>'00 - VRN'!J30</f>
        <v>0</v>
      </c>
      <c r="AH55" s="317"/>
      <c r="AI55" s="317"/>
      <c r="AJ55" s="317"/>
      <c r="AK55" s="317"/>
      <c r="AL55" s="317"/>
      <c r="AM55" s="317"/>
      <c r="AN55" s="316">
        <f t="shared" si="0"/>
        <v>0</v>
      </c>
      <c r="AO55" s="317"/>
      <c r="AP55" s="317"/>
      <c r="AQ55" s="72" t="s">
        <v>76</v>
      </c>
      <c r="AR55" s="69"/>
      <c r="AS55" s="73">
        <v>0</v>
      </c>
      <c r="AT55" s="74">
        <f t="shared" si="1"/>
        <v>0</v>
      </c>
      <c r="AU55" s="75">
        <f>'00 - VRN'!P83</f>
        <v>0</v>
      </c>
      <c r="AV55" s="74">
        <f>'00 - VRN'!J33</f>
        <v>0</v>
      </c>
      <c r="AW55" s="74">
        <f>'00 - VRN'!J34</f>
        <v>0</v>
      </c>
      <c r="AX55" s="74">
        <f>'00 - VRN'!J35</f>
        <v>0</v>
      </c>
      <c r="AY55" s="74">
        <f>'00 - VRN'!J36</f>
        <v>0</v>
      </c>
      <c r="AZ55" s="74">
        <f>'00 - VRN'!F33</f>
        <v>0</v>
      </c>
      <c r="BA55" s="74">
        <f>'00 - VRN'!F34</f>
        <v>0</v>
      </c>
      <c r="BB55" s="74">
        <f>'00 - VRN'!F35</f>
        <v>0</v>
      </c>
      <c r="BC55" s="74">
        <f>'00 - VRN'!F36</f>
        <v>0</v>
      </c>
      <c r="BD55" s="76">
        <f>'00 - VRN'!F37</f>
        <v>0</v>
      </c>
      <c r="BT55" s="77" t="s">
        <v>77</v>
      </c>
      <c r="BV55" s="77" t="s">
        <v>72</v>
      </c>
      <c r="BW55" s="77" t="s">
        <v>78</v>
      </c>
      <c r="BX55" s="77" t="s">
        <v>4</v>
      </c>
      <c r="CL55" s="77" t="s">
        <v>1</v>
      </c>
      <c r="CM55" s="77" t="s">
        <v>79</v>
      </c>
    </row>
    <row r="56" spans="1:91" s="5" customFormat="1" ht="16.5" customHeight="1">
      <c r="A56" s="68" t="s">
        <v>74</v>
      </c>
      <c r="B56" s="69"/>
      <c r="C56" s="70"/>
      <c r="D56" s="312" t="s">
        <v>80</v>
      </c>
      <c r="E56" s="312"/>
      <c r="F56" s="312"/>
      <c r="G56" s="312"/>
      <c r="H56" s="312"/>
      <c r="I56" s="71"/>
      <c r="J56" s="312" t="s">
        <v>81</v>
      </c>
      <c r="K56" s="312"/>
      <c r="L56" s="312"/>
      <c r="M56" s="312"/>
      <c r="N56" s="312"/>
      <c r="O56" s="312"/>
      <c r="P56" s="312"/>
      <c r="Q56" s="312"/>
      <c r="R56" s="312"/>
      <c r="S56" s="312"/>
      <c r="T56" s="312"/>
      <c r="U56" s="312"/>
      <c r="V56" s="312"/>
      <c r="W56" s="312"/>
      <c r="X56" s="312"/>
      <c r="Y56" s="312"/>
      <c r="Z56" s="312"/>
      <c r="AA56" s="312"/>
      <c r="AB56" s="312"/>
      <c r="AC56" s="312"/>
      <c r="AD56" s="312"/>
      <c r="AE56" s="312"/>
      <c r="AF56" s="312"/>
      <c r="AG56" s="316">
        <f>'01 - SO 01'!J30</f>
        <v>0</v>
      </c>
      <c r="AH56" s="317"/>
      <c r="AI56" s="317"/>
      <c r="AJ56" s="317"/>
      <c r="AK56" s="317"/>
      <c r="AL56" s="317"/>
      <c r="AM56" s="317"/>
      <c r="AN56" s="316">
        <f t="shared" si="0"/>
        <v>0</v>
      </c>
      <c r="AO56" s="317"/>
      <c r="AP56" s="317"/>
      <c r="AQ56" s="72" t="s">
        <v>76</v>
      </c>
      <c r="AR56" s="69"/>
      <c r="AS56" s="73">
        <v>0</v>
      </c>
      <c r="AT56" s="74">
        <f t="shared" si="1"/>
        <v>0</v>
      </c>
      <c r="AU56" s="75">
        <f>'01 - SO 01'!P103</f>
        <v>0</v>
      </c>
      <c r="AV56" s="74">
        <f>'01 - SO 01'!J33</f>
        <v>0</v>
      </c>
      <c r="AW56" s="74">
        <f>'01 - SO 01'!J34</f>
        <v>0</v>
      </c>
      <c r="AX56" s="74">
        <f>'01 - SO 01'!J35</f>
        <v>0</v>
      </c>
      <c r="AY56" s="74">
        <f>'01 - SO 01'!J36</f>
        <v>0</v>
      </c>
      <c r="AZ56" s="74">
        <f>'01 - SO 01'!F33</f>
        <v>0</v>
      </c>
      <c r="BA56" s="74">
        <f>'01 - SO 01'!F34</f>
        <v>0</v>
      </c>
      <c r="BB56" s="74">
        <f>'01 - SO 01'!F35</f>
        <v>0</v>
      </c>
      <c r="BC56" s="74">
        <f>'01 - SO 01'!F36</f>
        <v>0</v>
      </c>
      <c r="BD56" s="76">
        <f>'01 - SO 01'!F37</f>
        <v>0</v>
      </c>
      <c r="BT56" s="77" t="s">
        <v>77</v>
      </c>
      <c r="BV56" s="77" t="s">
        <v>72</v>
      </c>
      <c r="BW56" s="77" t="s">
        <v>82</v>
      </c>
      <c r="BX56" s="77" t="s">
        <v>4</v>
      </c>
      <c r="CL56" s="77" t="s">
        <v>1</v>
      </c>
      <c r="CM56" s="77" t="s">
        <v>79</v>
      </c>
    </row>
    <row r="57" spans="1:91" s="5" customFormat="1" ht="16.5" customHeight="1">
      <c r="A57" s="68" t="s">
        <v>74</v>
      </c>
      <c r="B57" s="69"/>
      <c r="C57" s="70"/>
      <c r="D57" s="312" t="s">
        <v>83</v>
      </c>
      <c r="E57" s="312"/>
      <c r="F57" s="312"/>
      <c r="G57" s="312"/>
      <c r="H57" s="312"/>
      <c r="I57" s="71"/>
      <c r="J57" s="312" t="s">
        <v>84</v>
      </c>
      <c r="K57" s="312"/>
      <c r="L57" s="312"/>
      <c r="M57" s="312"/>
      <c r="N57" s="312"/>
      <c r="O57" s="312"/>
      <c r="P57" s="312"/>
      <c r="Q57" s="312"/>
      <c r="R57" s="312"/>
      <c r="S57" s="312"/>
      <c r="T57" s="312"/>
      <c r="U57" s="312"/>
      <c r="V57" s="312"/>
      <c r="W57" s="312"/>
      <c r="X57" s="312"/>
      <c r="Y57" s="312"/>
      <c r="Z57" s="312"/>
      <c r="AA57" s="312"/>
      <c r="AB57" s="312"/>
      <c r="AC57" s="312"/>
      <c r="AD57" s="312"/>
      <c r="AE57" s="312"/>
      <c r="AF57" s="312"/>
      <c r="AG57" s="316">
        <f>'02 - SO 02'!J30</f>
        <v>0</v>
      </c>
      <c r="AH57" s="317"/>
      <c r="AI57" s="317"/>
      <c r="AJ57" s="317"/>
      <c r="AK57" s="317"/>
      <c r="AL57" s="317"/>
      <c r="AM57" s="317"/>
      <c r="AN57" s="316">
        <f t="shared" si="0"/>
        <v>0</v>
      </c>
      <c r="AO57" s="317"/>
      <c r="AP57" s="317"/>
      <c r="AQ57" s="72" t="s">
        <v>76</v>
      </c>
      <c r="AR57" s="69"/>
      <c r="AS57" s="73">
        <v>0</v>
      </c>
      <c r="AT57" s="74">
        <f t="shared" si="1"/>
        <v>0</v>
      </c>
      <c r="AU57" s="75">
        <f>'02 - SO 02'!P97</f>
        <v>0</v>
      </c>
      <c r="AV57" s="74">
        <f>'02 - SO 02'!J33</f>
        <v>0</v>
      </c>
      <c r="AW57" s="74">
        <f>'02 - SO 02'!J34</f>
        <v>0</v>
      </c>
      <c r="AX57" s="74">
        <f>'02 - SO 02'!J35</f>
        <v>0</v>
      </c>
      <c r="AY57" s="74">
        <f>'02 - SO 02'!J36</f>
        <v>0</v>
      </c>
      <c r="AZ57" s="74">
        <f>'02 - SO 02'!F33</f>
        <v>0</v>
      </c>
      <c r="BA57" s="74">
        <f>'02 - SO 02'!F34</f>
        <v>0</v>
      </c>
      <c r="BB57" s="74">
        <f>'02 - SO 02'!F35</f>
        <v>0</v>
      </c>
      <c r="BC57" s="74">
        <f>'02 - SO 02'!F36</f>
        <v>0</v>
      </c>
      <c r="BD57" s="76">
        <f>'02 - SO 02'!F37</f>
        <v>0</v>
      </c>
      <c r="BT57" s="77" t="s">
        <v>77</v>
      </c>
      <c r="BV57" s="77" t="s">
        <v>72</v>
      </c>
      <c r="BW57" s="77" t="s">
        <v>85</v>
      </c>
      <c r="BX57" s="77" t="s">
        <v>4</v>
      </c>
      <c r="CL57" s="77" t="s">
        <v>1</v>
      </c>
      <c r="CM57" s="77" t="s">
        <v>79</v>
      </c>
    </row>
    <row r="58" spans="1:91" s="5" customFormat="1" ht="16.5" customHeight="1">
      <c r="A58" s="68" t="s">
        <v>74</v>
      </c>
      <c r="B58" s="69"/>
      <c r="C58" s="70"/>
      <c r="D58" s="312" t="s">
        <v>86</v>
      </c>
      <c r="E58" s="312"/>
      <c r="F58" s="312"/>
      <c r="G58" s="312"/>
      <c r="H58" s="312"/>
      <c r="I58" s="71"/>
      <c r="J58" s="312" t="s">
        <v>87</v>
      </c>
      <c r="K58" s="312"/>
      <c r="L58" s="312"/>
      <c r="M58" s="312"/>
      <c r="N58" s="312"/>
      <c r="O58" s="312"/>
      <c r="P58" s="312"/>
      <c r="Q58" s="312"/>
      <c r="R58" s="312"/>
      <c r="S58" s="312"/>
      <c r="T58" s="312"/>
      <c r="U58" s="312"/>
      <c r="V58" s="312"/>
      <c r="W58" s="312"/>
      <c r="X58" s="312"/>
      <c r="Y58" s="312"/>
      <c r="Z58" s="312"/>
      <c r="AA58" s="312"/>
      <c r="AB58" s="312"/>
      <c r="AC58" s="312"/>
      <c r="AD58" s="312"/>
      <c r="AE58" s="312"/>
      <c r="AF58" s="312"/>
      <c r="AG58" s="316">
        <f>'03 - Venkovní plochy'!J30</f>
        <v>0</v>
      </c>
      <c r="AH58" s="317"/>
      <c r="AI58" s="317"/>
      <c r="AJ58" s="317"/>
      <c r="AK58" s="317"/>
      <c r="AL58" s="317"/>
      <c r="AM58" s="317"/>
      <c r="AN58" s="316">
        <f t="shared" si="0"/>
        <v>0</v>
      </c>
      <c r="AO58" s="317"/>
      <c r="AP58" s="317"/>
      <c r="AQ58" s="72" t="s">
        <v>76</v>
      </c>
      <c r="AR58" s="69"/>
      <c r="AS58" s="73">
        <v>0</v>
      </c>
      <c r="AT58" s="74">
        <f t="shared" si="1"/>
        <v>0</v>
      </c>
      <c r="AU58" s="75">
        <f>'03 - Venkovní plochy'!P85</f>
        <v>0</v>
      </c>
      <c r="AV58" s="74">
        <f>'03 - Venkovní plochy'!J33</f>
        <v>0</v>
      </c>
      <c r="AW58" s="74">
        <f>'03 - Venkovní plochy'!J34</f>
        <v>0</v>
      </c>
      <c r="AX58" s="74">
        <f>'03 - Venkovní plochy'!J35</f>
        <v>0</v>
      </c>
      <c r="AY58" s="74">
        <f>'03 - Venkovní plochy'!J36</f>
        <v>0</v>
      </c>
      <c r="AZ58" s="74">
        <f>'03 - Venkovní plochy'!F33</f>
        <v>0</v>
      </c>
      <c r="BA58" s="74">
        <f>'03 - Venkovní plochy'!F34</f>
        <v>0</v>
      </c>
      <c r="BB58" s="74">
        <f>'03 - Venkovní plochy'!F35</f>
        <v>0</v>
      </c>
      <c r="BC58" s="74">
        <f>'03 - Venkovní plochy'!F36</f>
        <v>0</v>
      </c>
      <c r="BD58" s="76">
        <f>'03 - Venkovní plochy'!F37</f>
        <v>0</v>
      </c>
      <c r="BT58" s="77" t="s">
        <v>77</v>
      </c>
      <c r="BV58" s="77" t="s">
        <v>72</v>
      </c>
      <c r="BW58" s="77" t="s">
        <v>88</v>
      </c>
      <c r="BX58" s="77" t="s">
        <v>4</v>
      </c>
      <c r="CL58" s="77" t="s">
        <v>1</v>
      </c>
      <c r="CM58" s="77" t="s">
        <v>79</v>
      </c>
    </row>
    <row r="59" spans="1:91" s="5" customFormat="1" ht="16.5" customHeight="1">
      <c r="A59" s="68" t="s">
        <v>74</v>
      </c>
      <c r="B59" s="69"/>
      <c r="C59" s="70"/>
      <c r="D59" s="312" t="s">
        <v>89</v>
      </c>
      <c r="E59" s="312"/>
      <c r="F59" s="312"/>
      <c r="G59" s="312"/>
      <c r="H59" s="312"/>
      <c r="I59" s="71"/>
      <c r="J59" s="312" t="s">
        <v>90</v>
      </c>
      <c r="K59" s="312"/>
      <c r="L59" s="312"/>
      <c r="M59" s="312"/>
      <c r="N59" s="312"/>
      <c r="O59" s="312"/>
      <c r="P59" s="312"/>
      <c r="Q59" s="312"/>
      <c r="R59" s="312"/>
      <c r="S59" s="312"/>
      <c r="T59" s="312"/>
      <c r="U59" s="312"/>
      <c r="V59" s="312"/>
      <c r="W59" s="312"/>
      <c r="X59" s="312"/>
      <c r="Y59" s="312"/>
      <c r="Z59" s="312"/>
      <c r="AA59" s="312"/>
      <c r="AB59" s="312"/>
      <c r="AC59" s="312"/>
      <c r="AD59" s="312"/>
      <c r="AE59" s="312"/>
      <c r="AF59" s="312"/>
      <c r="AG59" s="316">
        <f>'04 - Přenosy profesí'!J30</f>
        <v>0</v>
      </c>
      <c r="AH59" s="317"/>
      <c r="AI59" s="317"/>
      <c r="AJ59" s="317"/>
      <c r="AK59" s="317"/>
      <c r="AL59" s="317"/>
      <c r="AM59" s="317"/>
      <c r="AN59" s="316">
        <f t="shared" si="0"/>
        <v>0</v>
      </c>
      <c r="AO59" s="317"/>
      <c r="AP59" s="317"/>
      <c r="AQ59" s="72" t="s">
        <v>76</v>
      </c>
      <c r="AR59" s="69"/>
      <c r="AS59" s="78">
        <v>0</v>
      </c>
      <c r="AT59" s="79">
        <f t="shared" si="1"/>
        <v>0</v>
      </c>
      <c r="AU59" s="80">
        <f>'04 - Přenosy profesí'!P84</f>
        <v>0</v>
      </c>
      <c r="AV59" s="79">
        <f>'04 - Přenosy profesí'!J33</f>
        <v>0</v>
      </c>
      <c r="AW59" s="79">
        <f>'04 - Přenosy profesí'!J34</f>
        <v>0</v>
      </c>
      <c r="AX59" s="79">
        <f>'04 - Přenosy profesí'!J35</f>
        <v>0</v>
      </c>
      <c r="AY59" s="79">
        <f>'04 - Přenosy profesí'!J36</f>
        <v>0</v>
      </c>
      <c r="AZ59" s="79">
        <f>'04 - Přenosy profesí'!F33</f>
        <v>0</v>
      </c>
      <c r="BA59" s="79">
        <f>'04 - Přenosy profesí'!F34</f>
        <v>0</v>
      </c>
      <c r="BB59" s="79">
        <f>'04 - Přenosy profesí'!F35</f>
        <v>0</v>
      </c>
      <c r="BC59" s="79">
        <f>'04 - Přenosy profesí'!F36</f>
        <v>0</v>
      </c>
      <c r="BD59" s="81">
        <f>'04 - Přenosy profesí'!F37</f>
        <v>0</v>
      </c>
      <c r="BT59" s="77" t="s">
        <v>77</v>
      </c>
      <c r="BV59" s="77" t="s">
        <v>72</v>
      </c>
      <c r="BW59" s="77" t="s">
        <v>91</v>
      </c>
      <c r="BX59" s="77" t="s">
        <v>4</v>
      </c>
      <c r="CL59" s="77" t="s">
        <v>1</v>
      </c>
      <c r="CM59" s="77" t="s">
        <v>79</v>
      </c>
    </row>
    <row r="60" spans="1:91" s="1" customFormat="1" ht="30" customHeight="1">
      <c r="B60" s="30"/>
      <c r="AR60" s="30"/>
    </row>
    <row r="61" spans="1:91" s="1" customFormat="1" ht="6.95" customHeight="1">
      <c r="B61" s="39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30"/>
    </row>
  </sheetData>
  <mergeCells count="58">
    <mergeCell ref="AK26:AO26"/>
    <mergeCell ref="W29:AE29"/>
    <mergeCell ref="AK29:AO29"/>
    <mergeCell ref="W30:AE30"/>
    <mergeCell ref="AK30:AO30"/>
    <mergeCell ref="AR2:BE2"/>
    <mergeCell ref="AS49:AT51"/>
    <mergeCell ref="AM50:AP50"/>
    <mergeCell ref="L45:AO45"/>
    <mergeCell ref="AM47:AN47"/>
    <mergeCell ref="AM49:AP4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L30:P30"/>
    <mergeCell ref="L31:P31"/>
    <mergeCell ref="L32:P32"/>
    <mergeCell ref="L33:P33"/>
    <mergeCell ref="AN52:AP52"/>
    <mergeCell ref="AG52:AM52"/>
    <mergeCell ref="X35:AB35"/>
    <mergeCell ref="AK35:AO35"/>
    <mergeCell ref="AK31:AO31"/>
    <mergeCell ref="W32:AE32"/>
    <mergeCell ref="AK32:AO32"/>
    <mergeCell ref="W33:AE33"/>
    <mergeCell ref="AK33:AO33"/>
    <mergeCell ref="AN58:AP58"/>
    <mergeCell ref="AG58:AM58"/>
    <mergeCell ref="AN59:AP59"/>
    <mergeCell ref="AG59:AM59"/>
    <mergeCell ref="AG54:AM54"/>
    <mergeCell ref="AN54:AP54"/>
    <mergeCell ref="AN55:AP55"/>
    <mergeCell ref="AG55:AM55"/>
    <mergeCell ref="AN56:AP56"/>
    <mergeCell ref="AG56:AM56"/>
    <mergeCell ref="AN57:AP57"/>
    <mergeCell ref="AG57:AM57"/>
    <mergeCell ref="C52:G52"/>
    <mergeCell ref="I52:AF52"/>
    <mergeCell ref="D55:H55"/>
    <mergeCell ref="J55:AF55"/>
    <mergeCell ref="D56:H56"/>
    <mergeCell ref="J56:AF56"/>
    <mergeCell ref="D57:H57"/>
    <mergeCell ref="J57:AF57"/>
    <mergeCell ref="D58:H58"/>
    <mergeCell ref="J58:AF58"/>
    <mergeCell ref="D59:H59"/>
    <mergeCell ref="J59:AF59"/>
  </mergeCells>
  <hyperlinks>
    <hyperlink ref="A55" location="'00 - VRN'!C2" display="/"/>
    <hyperlink ref="A56" location="'01 - SO 01'!C2" display="/"/>
    <hyperlink ref="A57" location="'02 - SO 02'!C2" display="/"/>
    <hyperlink ref="A58" location="'03 - Venkovní plochy'!C2" display="/"/>
    <hyperlink ref="A59" location="'04 - Přenosy profesí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9"/>
  <sheetViews>
    <sheetView tabSelected="1" zoomScale="120" zoomScaleNormal="120" workbookViewId="0">
      <selection activeCell="E100" sqref="E100"/>
    </sheetView>
  </sheetViews>
  <sheetFormatPr defaultRowHeight="12.75"/>
  <cols>
    <col min="1" max="1" width="12" style="221" customWidth="1"/>
    <col min="2" max="2" width="80.83203125" style="221" customWidth="1"/>
    <col min="3" max="3" width="10.6640625" style="221" customWidth="1"/>
    <col min="4" max="4" width="10.6640625" style="241" customWidth="1"/>
    <col min="5" max="6" width="10.6640625" style="221" customWidth="1"/>
    <col min="7" max="7" width="11.83203125" style="221" customWidth="1"/>
    <col min="8" max="1025" width="10.6640625" style="221" customWidth="1"/>
    <col min="1026" max="16384" width="9.33203125" style="200"/>
  </cols>
  <sheetData>
    <row r="1" spans="1:7" ht="18">
      <c r="A1" s="356" t="s">
        <v>2591</v>
      </c>
      <c r="B1" s="356"/>
      <c r="C1" s="356"/>
      <c r="D1" s="356"/>
      <c r="E1" s="356"/>
      <c r="F1" s="356"/>
      <c r="G1" s="356"/>
    </row>
    <row r="2" spans="1:7" ht="18">
      <c r="A2" s="357" t="s">
        <v>2590</v>
      </c>
      <c r="B2" s="357"/>
      <c r="C2" s="357"/>
      <c r="D2" s="357"/>
      <c r="E2" s="357"/>
      <c r="F2" s="357"/>
      <c r="G2" s="357"/>
    </row>
    <row r="3" spans="1:7" ht="18">
      <c r="A3" s="250"/>
      <c r="B3" s="249"/>
      <c r="C3" s="249"/>
      <c r="D3" s="249"/>
      <c r="E3" s="249"/>
      <c r="F3" s="249"/>
      <c r="G3" s="249"/>
    </row>
    <row r="4" spans="1:7" ht="15.75">
      <c r="A4" s="245" t="s">
        <v>2589</v>
      </c>
      <c r="B4" s="248" t="s">
        <v>26</v>
      </c>
      <c r="C4" s="241"/>
      <c r="E4" s="241"/>
      <c r="F4" s="241"/>
      <c r="G4" s="241"/>
    </row>
    <row r="5" spans="1:7" ht="15.75">
      <c r="A5" s="245" t="s">
        <v>2588</v>
      </c>
      <c r="B5" s="248" t="s">
        <v>2586</v>
      </c>
      <c r="C5" s="241"/>
      <c r="E5" s="241"/>
      <c r="F5" s="241"/>
      <c r="G5" s="241"/>
    </row>
    <row r="6" spans="1:7" ht="15.75">
      <c r="A6" s="245" t="s">
        <v>2587</v>
      </c>
      <c r="B6" s="248" t="s">
        <v>2586</v>
      </c>
      <c r="C6" s="241"/>
      <c r="E6" s="241"/>
      <c r="F6" s="241"/>
      <c r="G6" s="241"/>
    </row>
    <row r="7" spans="1:7" ht="13.5">
      <c r="A7" s="245"/>
      <c r="B7" s="241"/>
      <c r="C7" s="241"/>
      <c r="E7" s="241"/>
      <c r="F7" s="241"/>
      <c r="G7" s="241"/>
    </row>
    <row r="8" spans="1:7" ht="18">
      <c r="A8" s="245" t="s">
        <v>2585</v>
      </c>
      <c r="B8" s="246" t="s">
        <v>2960</v>
      </c>
      <c r="C8" s="241"/>
      <c r="E8" s="241"/>
      <c r="F8" s="241"/>
      <c r="G8" s="241"/>
    </row>
    <row r="9" spans="1:7" ht="18">
      <c r="A9" s="245" t="s">
        <v>2583</v>
      </c>
      <c r="B9" s="244"/>
      <c r="C9" s="241"/>
      <c r="E9" s="241"/>
      <c r="F9" s="241"/>
      <c r="G9" s="241"/>
    </row>
    <row r="10" spans="1:7">
      <c r="A10" s="241"/>
      <c r="B10" s="358"/>
      <c r="C10" s="358"/>
      <c r="D10" s="358"/>
      <c r="E10" s="358"/>
      <c r="F10" s="358"/>
      <c r="G10" s="241"/>
    </row>
    <row r="11" spans="1:7" ht="12.75" customHeight="1">
      <c r="A11" s="241"/>
      <c r="B11" s="358" t="s">
        <v>2582</v>
      </c>
      <c r="C11" s="358"/>
      <c r="D11" s="358"/>
      <c r="E11" s="358"/>
      <c r="F11" s="358"/>
      <c r="G11" s="241"/>
    </row>
    <row r="12" spans="1:7">
      <c r="A12" s="241"/>
      <c r="B12" s="359"/>
      <c r="C12" s="359"/>
      <c r="D12" s="359"/>
      <c r="E12" s="359"/>
      <c r="F12" s="359"/>
      <c r="G12" s="241"/>
    </row>
    <row r="13" spans="1:7" ht="13.5" thickBot="1">
      <c r="A13" s="241"/>
      <c r="B13" s="243"/>
      <c r="C13" s="242"/>
      <c r="D13" s="242"/>
      <c r="E13" s="242"/>
      <c r="F13" s="239"/>
      <c r="G13" s="241"/>
    </row>
    <row r="14" spans="1:7" ht="16.5" thickBot="1">
      <c r="A14" s="241"/>
      <c r="B14" s="241"/>
      <c r="C14" s="353"/>
      <c r="D14" s="353"/>
      <c r="E14" s="353"/>
      <c r="F14" s="360">
        <f>SUM(G21:G72)</f>
        <v>0</v>
      </c>
      <c r="G14" s="360"/>
    </row>
    <row r="15" spans="1:7" ht="16.5" thickBot="1">
      <c r="A15" s="241"/>
      <c r="B15" s="241"/>
      <c r="C15" s="353"/>
      <c r="D15" s="353"/>
      <c r="E15" s="353"/>
      <c r="F15" s="354"/>
      <c r="G15" s="354"/>
    </row>
    <row r="16" spans="1:7">
      <c r="A16" s="241"/>
      <c r="B16" s="241"/>
      <c r="C16" s="241"/>
      <c r="E16" s="241"/>
      <c r="F16" s="241"/>
      <c r="G16" s="241"/>
    </row>
    <row r="17" spans="1:7" ht="12.75" customHeight="1">
      <c r="A17" s="241"/>
      <c r="B17" s="355" t="s">
        <v>2581</v>
      </c>
      <c r="C17" s="355"/>
      <c r="D17" s="355"/>
      <c r="E17" s="355"/>
      <c r="F17" s="355"/>
      <c r="G17" s="355"/>
    </row>
    <row r="18" spans="1:7">
      <c r="A18" s="241"/>
      <c r="B18" s="240"/>
      <c r="C18" s="239"/>
      <c r="D18" s="239"/>
      <c r="E18" s="239"/>
      <c r="F18" s="239"/>
      <c r="G18" s="239"/>
    </row>
    <row r="19" spans="1:7" ht="38.25">
      <c r="A19" s="238" t="s">
        <v>2580</v>
      </c>
      <c r="B19" s="237" t="s">
        <v>2579</v>
      </c>
      <c r="C19" s="236" t="s">
        <v>2578</v>
      </c>
      <c r="D19" s="235" t="s">
        <v>2577</v>
      </c>
      <c r="E19" s="234" t="s">
        <v>2576</v>
      </c>
      <c r="F19" s="234" t="s">
        <v>2575</v>
      </c>
      <c r="G19" s="233" t="s">
        <v>2574</v>
      </c>
    </row>
    <row r="20" spans="1:7" ht="13.5">
      <c r="A20" s="257"/>
      <c r="B20" s="256"/>
      <c r="C20" s="255"/>
      <c r="D20" s="254"/>
      <c r="E20" s="253"/>
      <c r="F20" s="252"/>
      <c r="G20" s="251"/>
    </row>
    <row r="21" spans="1:7">
      <c r="A21" s="225"/>
      <c r="B21" s="224"/>
      <c r="C21" s="205"/>
      <c r="D21" s="212"/>
      <c r="E21" s="223"/>
      <c r="F21" s="203"/>
      <c r="G21" s="203"/>
    </row>
    <row r="22" spans="1:7" ht="15.75">
      <c r="A22" s="219">
        <v>1</v>
      </c>
      <c r="B22" s="208" t="s">
        <v>2959</v>
      </c>
      <c r="C22" s="218"/>
      <c r="D22" s="217"/>
      <c r="E22" s="204"/>
      <c r="F22" s="216"/>
      <c r="G22" s="215">
        <f>SUM(F23:F99)</f>
        <v>0</v>
      </c>
    </row>
    <row r="23" spans="1:7" ht="25.5">
      <c r="A23" s="214" t="s">
        <v>2958</v>
      </c>
      <c r="B23" s="213" t="s">
        <v>2957</v>
      </c>
      <c r="C23" s="205" t="s">
        <v>2506</v>
      </c>
      <c r="D23" s="212">
        <v>1</v>
      </c>
      <c r="E23" s="204"/>
      <c r="F23" s="203">
        <f t="shared" ref="F23:F51" si="0">D23*E23</f>
        <v>0</v>
      </c>
      <c r="G23" s="203"/>
    </row>
    <row r="24" spans="1:7">
      <c r="A24" s="214" t="s">
        <v>2956</v>
      </c>
      <c r="B24" s="213" t="s">
        <v>2955</v>
      </c>
      <c r="C24" s="205" t="s">
        <v>2506</v>
      </c>
      <c r="D24" s="212">
        <v>4</v>
      </c>
      <c r="E24" s="204"/>
      <c r="F24" s="203">
        <f t="shared" si="0"/>
        <v>0</v>
      </c>
      <c r="G24" s="203"/>
    </row>
    <row r="25" spans="1:7">
      <c r="A25" s="214" t="s">
        <v>2954</v>
      </c>
      <c r="B25" s="213" t="s">
        <v>2953</v>
      </c>
      <c r="C25" s="205" t="s">
        <v>2506</v>
      </c>
      <c r="D25" s="210">
        <v>1</v>
      </c>
      <c r="E25" s="204"/>
      <c r="F25" s="203">
        <f t="shared" si="0"/>
        <v>0</v>
      </c>
      <c r="G25" s="203"/>
    </row>
    <row r="26" spans="1:7">
      <c r="A26" s="214" t="s">
        <v>2952</v>
      </c>
      <c r="B26" s="213" t="s">
        <v>2951</v>
      </c>
      <c r="C26" s="205" t="s">
        <v>2506</v>
      </c>
      <c r="D26" s="220">
        <v>1</v>
      </c>
      <c r="E26" s="204"/>
      <c r="F26" s="203">
        <f t="shared" si="0"/>
        <v>0</v>
      </c>
      <c r="G26" s="220"/>
    </row>
    <row r="27" spans="1:7">
      <c r="A27" s="214" t="s">
        <v>2950</v>
      </c>
      <c r="B27" s="213" t="s">
        <v>2949</v>
      </c>
      <c r="C27" s="205" t="s">
        <v>2506</v>
      </c>
      <c r="D27" s="220">
        <v>1</v>
      </c>
      <c r="E27" s="204"/>
      <c r="F27" s="203">
        <f t="shared" si="0"/>
        <v>0</v>
      </c>
      <c r="G27" s="220"/>
    </row>
    <row r="28" spans="1:7">
      <c r="A28" s="214" t="s">
        <v>2948</v>
      </c>
      <c r="B28" s="213" t="s">
        <v>2947</v>
      </c>
      <c r="C28" s="205" t="s">
        <v>2506</v>
      </c>
      <c r="D28" s="220">
        <v>1</v>
      </c>
      <c r="E28" s="204"/>
      <c r="F28" s="203">
        <f t="shared" si="0"/>
        <v>0</v>
      </c>
      <c r="G28" s="220"/>
    </row>
    <row r="29" spans="1:7">
      <c r="A29" s="214" t="s">
        <v>2946</v>
      </c>
      <c r="B29" s="213" t="s">
        <v>2945</v>
      </c>
      <c r="C29" s="205" t="s">
        <v>266</v>
      </c>
      <c r="D29" s="220">
        <v>35</v>
      </c>
      <c r="E29" s="204"/>
      <c r="F29" s="203">
        <f t="shared" si="0"/>
        <v>0</v>
      </c>
      <c r="G29" s="220"/>
    </row>
    <row r="30" spans="1:7">
      <c r="A30" s="214" t="s">
        <v>2944</v>
      </c>
      <c r="B30" s="213" t="s">
        <v>2943</v>
      </c>
      <c r="C30" s="205" t="s">
        <v>373</v>
      </c>
      <c r="D30" s="220">
        <v>5</v>
      </c>
      <c r="E30" s="204"/>
      <c r="F30" s="203">
        <f t="shared" si="0"/>
        <v>0</v>
      </c>
      <c r="G30" s="220"/>
    </row>
    <row r="31" spans="1:7">
      <c r="A31" s="214" t="s">
        <v>2942</v>
      </c>
      <c r="B31" s="213" t="s">
        <v>2941</v>
      </c>
      <c r="C31" s="205" t="s">
        <v>373</v>
      </c>
      <c r="D31" s="220">
        <v>13</v>
      </c>
      <c r="E31" s="204"/>
      <c r="F31" s="203">
        <f t="shared" si="0"/>
        <v>0</v>
      </c>
      <c r="G31" s="220"/>
    </row>
    <row r="32" spans="1:7">
      <c r="A32" s="214" t="s">
        <v>2940</v>
      </c>
      <c r="B32" s="213" t="s">
        <v>2939</v>
      </c>
      <c r="C32" s="205" t="s">
        <v>373</v>
      </c>
      <c r="D32" s="220">
        <v>22</v>
      </c>
      <c r="E32" s="204"/>
      <c r="F32" s="203">
        <f t="shared" si="0"/>
        <v>0</v>
      </c>
      <c r="G32" s="220"/>
    </row>
    <row r="33" spans="1:7">
      <c r="A33" s="214" t="s">
        <v>2938</v>
      </c>
      <c r="B33" s="213" t="s">
        <v>2937</v>
      </c>
      <c r="C33" s="205" t="s">
        <v>373</v>
      </c>
      <c r="D33" s="220">
        <v>18.5</v>
      </c>
      <c r="E33" s="204"/>
      <c r="F33" s="203">
        <f t="shared" si="0"/>
        <v>0</v>
      </c>
      <c r="G33" s="220"/>
    </row>
    <row r="34" spans="1:7">
      <c r="A34" s="214" t="s">
        <v>2936</v>
      </c>
      <c r="B34" s="213" t="s">
        <v>2935</v>
      </c>
      <c r="C34" s="205" t="s">
        <v>373</v>
      </c>
      <c r="D34" s="220">
        <v>40</v>
      </c>
      <c r="E34" s="204"/>
      <c r="F34" s="203">
        <f t="shared" si="0"/>
        <v>0</v>
      </c>
      <c r="G34" s="220"/>
    </row>
    <row r="35" spans="1:7">
      <c r="A35" s="214" t="s">
        <v>2934</v>
      </c>
      <c r="B35" s="213" t="s">
        <v>2933</v>
      </c>
      <c r="C35" s="205" t="s">
        <v>373</v>
      </c>
      <c r="D35" s="220">
        <v>46</v>
      </c>
      <c r="E35" s="204"/>
      <c r="F35" s="203">
        <f t="shared" si="0"/>
        <v>0</v>
      </c>
      <c r="G35" s="220"/>
    </row>
    <row r="36" spans="1:7">
      <c r="A36" s="214" t="s">
        <v>2932</v>
      </c>
      <c r="B36" s="213" t="s">
        <v>2931</v>
      </c>
      <c r="C36" s="205" t="s">
        <v>373</v>
      </c>
      <c r="D36" s="220">
        <v>8.5</v>
      </c>
      <c r="E36" s="204"/>
      <c r="F36" s="203">
        <f t="shared" si="0"/>
        <v>0</v>
      </c>
      <c r="G36" s="220"/>
    </row>
    <row r="37" spans="1:7">
      <c r="A37" s="214" t="s">
        <v>2930</v>
      </c>
      <c r="B37" s="213" t="s">
        <v>2929</v>
      </c>
      <c r="C37" s="205" t="s">
        <v>2506</v>
      </c>
      <c r="D37" s="220">
        <v>16</v>
      </c>
      <c r="E37" s="204"/>
      <c r="F37" s="203">
        <f t="shared" si="0"/>
        <v>0</v>
      </c>
      <c r="G37" s="220"/>
    </row>
    <row r="38" spans="1:7">
      <c r="A38" s="214" t="s">
        <v>2928</v>
      </c>
      <c r="B38" s="213" t="s">
        <v>2927</v>
      </c>
      <c r="C38" s="205" t="s">
        <v>2506</v>
      </c>
      <c r="D38" s="220">
        <v>7</v>
      </c>
      <c r="E38" s="204"/>
      <c r="F38" s="203">
        <f t="shared" si="0"/>
        <v>0</v>
      </c>
      <c r="G38" s="220"/>
    </row>
    <row r="39" spans="1:7">
      <c r="A39" s="214" t="s">
        <v>2926</v>
      </c>
      <c r="B39" s="213" t="s">
        <v>2925</v>
      </c>
      <c r="C39" s="205" t="s">
        <v>2506</v>
      </c>
      <c r="D39" s="220">
        <v>6</v>
      </c>
      <c r="E39" s="204"/>
      <c r="F39" s="203">
        <f t="shared" si="0"/>
        <v>0</v>
      </c>
      <c r="G39" s="220"/>
    </row>
    <row r="40" spans="1:7">
      <c r="A40" s="214" t="s">
        <v>2924</v>
      </c>
      <c r="B40" s="213" t="s">
        <v>2923</v>
      </c>
      <c r="C40" s="205" t="s">
        <v>2506</v>
      </c>
      <c r="D40" s="220">
        <v>3</v>
      </c>
      <c r="E40" s="204"/>
      <c r="F40" s="203">
        <f t="shared" si="0"/>
        <v>0</v>
      </c>
      <c r="G40" s="220"/>
    </row>
    <row r="41" spans="1:7">
      <c r="A41" s="214" t="s">
        <v>2922</v>
      </c>
      <c r="B41" s="213" t="s">
        <v>2921</v>
      </c>
      <c r="C41" s="205" t="s">
        <v>2506</v>
      </c>
      <c r="D41" s="220">
        <v>5</v>
      </c>
      <c r="E41" s="204"/>
      <c r="F41" s="203">
        <f t="shared" si="0"/>
        <v>0</v>
      </c>
      <c r="G41" s="220"/>
    </row>
    <row r="42" spans="1:7">
      <c r="A42" s="214" t="s">
        <v>2920</v>
      </c>
      <c r="B42" s="213" t="s">
        <v>2919</v>
      </c>
      <c r="C42" s="205" t="s">
        <v>2506</v>
      </c>
      <c r="D42" s="220">
        <v>2</v>
      </c>
      <c r="E42" s="204"/>
      <c r="F42" s="203">
        <f t="shared" si="0"/>
        <v>0</v>
      </c>
    </row>
    <row r="43" spans="1:7">
      <c r="A43" s="214" t="s">
        <v>2918</v>
      </c>
      <c r="B43" s="213" t="s">
        <v>2917</v>
      </c>
      <c r="C43" s="205" t="s">
        <v>2506</v>
      </c>
      <c r="D43" s="220">
        <v>2</v>
      </c>
      <c r="E43" s="204"/>
      <c r="F43" s="203">
        <f t="shared" si="0"/>
        <v>0</v>
      </c>
      <c r="G43" s="220"/>
    </row>
    <row r="44" spans="1:7">
      <c r="A44" s="214" t="s">
        <v>2916</v>
      </c>
      <c r="B44" s="213" t="s">
        <v>2915</v>
      </c>
      <c r="C44" s="205" t="s">
        <v>2506</v>
      </c>
      <c r="D44" s="220">
        <v>1</v>
      </c>
      <c r="E44" s="204"/>
      <c r="F44" s="203">
        <f t="shared" si="0"/>
        <v>0</v>
      </c>
      <c r="G44" s="220"/>
    </row>
    <row r="45" spans="1:7">
      <c r="A45" s="214" t="s">
        <v>2914</v>
      </c>
      <c r="B45" s="213" t="s">
        <v>2913</v>
      </c>
      <c r="C45" s="205" t="s">
        <v>2506</v>
      </c>
      <c r="D45" s="220">
        <v>2</v>
      </c>
      <c r="E45" s="204"/>
      <c r="F45" s="203">
        <f t="shared" si="0"/>
        <v>0</v>
      </c>
      <c r="G45" s="220"/>
    </row>
    <row r="46" spans="1:7">
      <c r="A46" s="214" t="s">
        <v>2912</v>
      </c>
      <c r="B46" s="213" t="s">
        <v>2911</v>
      </c>
      <c r="C46" s="205" t="s">
        <v>2506</v>
      </c>
      <c r="D46" s="220">
        <v>2</v>
      </c>
      <c r="E46" s="204"/>
      <c r="F46" s="203">
        <f t="shared" si="0"/>
        <v>0</v>
      </c>
      <c r="G46" s="220"/>
    </row>
    <row r="47" spans="1:7">
      <c r="A47" s="214" t="s">
        <v>2910</v>
      </c>
      <c r="B47" s="213" t="s">
        <v>2909</v>
      </c>
      <c r="C47" s="205" t="s">
        <v>2506</v>
      </c>
      <c r="D47" s="220">
        <v>1</v>
      </c>
      <c r="E47" s="204"/>
      <c r="F47" s="203">
        <f t="shared" si="0"/>
        <v>0</v>
      </c>
      <c r="G47" s="220"/>
    </row>
    <row r="48" spans="1:7">
      <c r="A48" s="214" t="s">
        <v>2908</v>
      </c>
      <c r="B48" s="213" t="s">
        <v>2907</v>
      </c>
      <c r="C48" s="205" t="s">
        <v>266</v>
      </c>
      <c r="D48" s="220">
        <v>17</v>
      </c>
      <c r="E48" s="204"/>
      <c r="F48" s="203">
        <f t="shared" si="0"/>
        <v>0</v>
      </c>
      <c r="G48" s="220"/>
    </row>
    <row r="49" spans="1:7">
      <c r="A49" s="214" t="s">
        <v>2906</v>
      </c>
      <c r="B49" s="213" t="s">
        <v>2905</v>
      </c>
      <c r="C49" s="205" t="s">
        <v>2504</v>
      </c>
      <c r="D49" s="220">
        <v>1</v>
      </c>
      <c r="E49" s="204"/>
      <c r="F49" s="203">
        <f t="shared" si="0"/>
        <v>0</v>
      </c>
      <c r="G49" s="220"/>
    </row>
    <row r="50" spans="1:7">
      <c r="A50" s="214" t="s">
        <v>2904</v>
      </c>
      <c r="B50" s="213" t="s">
        <v>2903</v>
      </c>
      <c r="C50" s="205" t="s">
        <v>2504</v>
      </c>
      <c r="D50" s="220">
        <v>1</v>
      </c>
      <c r="E50" s="204"/>
      <c r="F50" s="203">
        <f t="shared" si="0"/>
        <v>0</v>
      </c>
      <c r="G50" s="220"/>
    </row>
    <row r="51" spans="1:7">
      <c r="A51" s="214" t="s">
        <v>2902</v>
      </c>
      <c r="B51" s="213" t="s">
        <v>2838</v>
      </c>
      <c r="C51" s="205" t="s">
        <v>2504</v>
      </c>
      <c r="D51" s="311">
        <v>1</v>
      </c>
      <c r="E51" s="204"/>
      <c r="F51" s="203">
        <f t="shared" si="0"/>
        <v>0</v>
      </c>
      <c r="G51" s="309"/>
    </row>
    <row r="52" spans="1:7">
      <c r="A52" s="214"/>
      <c r="B52" s="213"/>
      <c r="C52" s="205"/>
      <c r="D52" s="311"/>
      <c r="E52" s="309"/>
      <c r="F52" s="309"/>
      <c r="G52" s="309"/>
    </row>
    <row r="53" spans="1:7">
      <c r="A53" s="219" t="s">
        <v>2901</v>
      </c>
      <c r="B53" s="208" t="s">
        <v>2900</v>
      </c>
      <c r="C53" s="205"/>
      <c r="D53" s="220"/>
      <c r="E53" s="204"/>
      <c r="F53" s="203"/>
      <c r="G53" s="220"/>
    </row>
    <row r="54" spans="1:7">
      <c r="A54" s="214" t="s">
        <v>2899</v>
      </c>
      <c r="B54" s="310" t="s">
        <v>2855</v>
      </c>
      <c r="C54" s="205" t="s">
        <v>2504</v>
      </c>
      <c r="D54" s="224">
        <v>1</v>
      </c>
      <c r="E54" s="204"/>
      <c r="F54" s="203">
        <f t="shared" ref="F54:F59" si="1">D54*E54</f>
        <v>0</v>
      </c>
      <c r="G54" s="220"/>
    </row>
    <row r="55" spans="1:7" ht="25.5">
      <c r="A55" s="214" t="s">
        <v>2898</v>
      </c>
      <c r="B55" s="310" t="s">
        <v>2853</v>
      </c>
      <c r="C55" s="205" t="s">
        <v>2506</v>
      </c>
      <c r="D55" s="224">
        <v>2</v>
      </c>
      <c r="E55" s="204"/>
      <c r="F55" s="203">
        <f t="shared" si="1"/>
        <v>0</v>
      </c>
      <c r="G55" s="220"/>
    </row>
    <row r="56" spans="1:7">
      <c r="A56" s="214" t="s">
        <v>2897</v>
      </c>
      <c r="B56" s="213" t="s">
        <v>2851</v>
      </c>
      <c r="C56" s="205" t="s">
        <v>2506</v>
      </c>
      <c r="D56" s="224">
        <v>1</v>
      </c>
      <c r="E56" s="204"/>
      <c r="F56" s="203">
        <f t="shared" si="1"/>
        <v>0</v>
      </c>
      <c r="G56" s="220"/>
    </row>
    <row r="57" spans="1:7">
      <c r="A57" s="214" t="s">
        <v>2896</v>
      </c>
      <c r="B57" s="213" t="s">
        <v>2895</v>
      </c>
      <c r="C57" s="205" t="s">
        <v>2506</v>
      </c>
      <c r="D57" s="210">
        <v>1</v>
      </c>
      <c r="E57" s="204"/>
      <c r="F57" s="203">
        <f t="shared" si="1"/>
        <v>0</v>
      </c>
      <c r="G57" s="220"/>
    </row>
    <row r="58" spans="1:7">
      <c r="A58" s="214" t="s">
        <v>2894</v>
      </c>
      <c r="B58" s="213" t="s">
        <v>2840</v>
      </c>
      <c r="C58" s="205" t="s">
        <v>2504</v>
      </c>
      <c r="D58" s="210">
        <v>1</v>
      </c>
      <c r="E58" s="204"/>
      <c r="F58" s="203">
        <f t="shared" si="1"/>
        <v>0</v>
      </c>
      <c r="G58" s="220"/>
    </row>
    <row r="59" spans="1:7">
      <c r="A59" s="214" t="s">
        <v>2893</v>
      </c>
      <c r="B59" s="213" t="s">
        <v>2838</v>
      </c>
      <c r="C59" s="205" t="s">
        <v>2504</v>
      </c>
      <c r="D59" s="210">
        <v>1</v>
      </c>
      <c r="E59" s="204"/>
      <c r="F59" s="203">
        <f t="shared" si="1"/>
        <v>0</v>
      </c>
      <c r="G59" s="220"/>
    </row>
    <row r="60" spans="1:7">
      <c r="A60" s="309"/>
      <c r="B60" s="213"/>
      <c r="C60" s="205"/>
      <c r="D60" s="311"/>
      <c r="E60" s="309"/>
      <c r="F60" s="309"/>
      <c r="G60" s="309"/>
    </row>
    <row r="61" spans="1:7">
      <c r="A61" s="219" t="s">
        <v>2892</v>
      </c>
      <c r="B61" s="208" t="s">
        <v>2891</v>
      </c>
      <c r="C61" s="205"/>
      <c r="D61" s="220"/>
      <c r="E61" s="204"/>
      <c r="F61" s="203"/>
      <c r="G61" s="220"/>
    </row>
    <row r="62" spans="1:7">
      <c r="A62" s="214" t="s">
        <v>2890</v>
      </c>
      <c r="B62" s="310" t="s">
        <v>2855</v>
      </c>
      <c r="C62" s="205" t="s">
        <v>2504</v>
      </c>
      <c r="D62" s="224">
        <v>1</v>
      </c>
      <c r="E62" s="204"/>
      <c r="F62" s="203">
        <f t="shared" ref="F62:F67" si="2">D62*E62</f>
        <v>0</v>
      </c>
      <c r="G62" s="220"/>
    </row>
    <row r="63" spans="1:7" ht="25.5">
      <c r="A63" s="214" t="s">
        <v>2889</v>
      </c>
      <c r="B63" s="310" t="s">
        <v>2853</v>
      </c>
      <c r="C63" s="205" t="s">
        <v>2506</v>
      </c>
      <c r="D63" s="224">
        <v>2</v>
      </c>
      <c r="E63" s="204"/>
      <c r="F63" s="203">
        <f t="shared" si="2"/>
        <v>0</v>
      </c>
      <c r="G63" s="220"/>
    </row>
    <row r="64" spans="1:7">
      <c r="A64" s="214" t="s">
        <v>2888</v>
      </c>
      <c r="B64" s="213" t="s">
        <v>2851</v>
      </c>
      <c r="C64" s="205" t="s">
        <v>2506</v>
      </c>
      <c r="D64" s="224">
        <v>1</v>
      </c>
      <c r="E64" s="204"/>
      <c r="F64" s="203">
        <f t="shared" si="2"/>
        <v>0</v>
      </c>
      <c r="G64" s="220"/>
    </row>
    <row r="65" spans="1:7">
      <c r="A65" s="214" t="s">
        <v>2887</v>
      </c>
      <c r="B65" s="213" t="s">
        <v>2849</v>
      </c>
      <c r="C65" s="205" t="s">
        <v>2506</v>
      </c>
      <c r="D65" s="210">
        <v>1</v>
      </c>
      <c r="E65" s="204"/>
      <c r="F65" s="203">
        <f t="shared" si="2"/>
        <v>0</v>
      </c>
      <c r="G65" s="220"/>
    </row>
    <row r="66" spans="1:7">
      <c r="A66" s="214" t="s">
        <v>2886</v>
      </c>
      <c r="B66" s="213" t="s">
        <v>2840</v>
      </c>
      <c r="C66" s="205" t="s">
        <v>2504</v>
      </c>
      <c r="D66" s="210">
        <v>1</v>
      </c>
      <c r="E66" s="204"/>
      <c r="F66" s="203">
        <f t="shared" si="2"/>
        <v>0</v>
      </c>
      <c r="G66" s="220"/>
    </row>
    <row r="67" spans="1:7">
      <c r="A67" s="214" t="s">
        <v>2885</v>
      </c>
      <c r="B67" s="213" t="s">
        <v>2838</v>
      </c>
      <c r="C67" s="205" t="s">
        <v>2504</v>
      </c>
      <c r="D67" s="210">
        <v>1</v>
      </c>
      <c r="E67" s="204"/>
      <c r="F67" s="203">
        <f t="shared" si="2"/>
        <v>0</v>
      </c>
      <c r="G67" s="220"/>
    </row>
    <row r="68" spans="1:7">
      <c r="A68" s="214"/>
      <c r="B68" s="213"/>
      <c r="C68" s="205"/>
      <c r="D68" s="210"/>
      <c r="E68" s="204"/>
      <c r="F68" s="203"/>
      <c r="G68" s="220"/>
    </row>
    <row r="69" spans="1:7">
      <c r="A69" s="219" t="s">
        <v>2884</v>
      </c>
      <c r="B69" s="208" t="s">
        <v>2883</v>
      </c>
      <c r="C69" s="205"/>
      <c r="D69" s="220"/>
      <c r="E69" s="204"/>
      <c r="F69" s="203"/>
      <c r="G69" s="220"/>
    </row>
    <row r="70" spans="1:7">
      <c r="A70" s="214" t="s">
        <v>2882</v>
      </c>
      <c r="B70" s="310" t="s">
        <v>2855</v>
      </c>
      <c r="C70" s="205" t="s">
        <v>2504</v>
      </c>
      <c r="D70" s="224">
        <v>1</v>
      </c>
      <c r="E70" s="204"/>
      <c r="F70" s="203">
        <f t="shared" ref="F70:F76" si="3">D70*E70</f>
        <v>0</v>
      </c>
      <c r="G70" s="220"/>
    </row>
    <row r="71" spans="1:7" ht="25.5">
      <c r="A71" s="214" t="s">
        <v>2881</v>
      </c>
      <c r="B71" s="310" t="s">
        <v>2880</v>
      </c>
      <c r="C71" s="205" t="s">
        <v>2506</v>
      </c>
      <c r="D71" s="224">
        <v>2</v>
      </c>
      <c r="E71" s="204"/>
      <c r="F71" s="203">
        <f t="shared" si="3"/>
        <v>0</v>
      </c>
      <c r="G71" s="220"/>
    </row>
    <row r="72" spans="1:7">
      <c r="A72" s="214" t="s">
        <v>2879</v>
      </c>
      <c r="B72" s="213" t="s">
        <v>2878</v>
      </c>
      <c r="C72" s="205" t="s">
        <v>2506</v>
      </c>
      <c r="D72" s="224">
        <v>1</v>
      </c>
      <c r="E72" s="204"/>
      <c r="F72" s="203">
        <f t="shared" si="3"/>
        <v>0</v>
      </c>
      <c r="G72" s="220"/>
    </row>
    <row r="73" spans="1:7">
      <c r="A73" s="214" t="s">
        <v>2877</v>
      </c>
      <c r="B73" s="213" t="s">
        <v>2876</v>
      </c>
      <c r="C73" s="205" t="s">
        <v>2506</v>
      </c>
      <c r="D73" s="210">
        <v>1</v>
      </c>
      <c r="E73" s="204"/>
      <c r="F73" s="203">
        <f t="shared" si="3"/>
        <v>0</v>
      </c>
      <c r="G73" s="220"/>
    </row>
    <row r="74" spans="1:7">
      <c r="A74" s="214" t="s">
        <v>2875</v>
      </c>
      <c r="B74" s="213" t="s">
        <v>2874</v>
      </c>
      <c r="C74" s="205" t="s">
        <v>373</v>
      </c>
      <c r="D74" s="210">
        <v>0.5</v>
      </c>
      <c r="E74" s="204"/>
      <c r="F74" s="203">
        <f t="shared" si="3"/>
        <v>0</v>
      </c>
      <c r="G74" s="220"/>
    </row>
    <row r="75" spans="1:7">
      <c r="A75" s="214" t="s">
        <v>2873</v>
      </c>
      <c r="B75" s="213" t="s">
        <v>2840</v>
      </c>
      <c r="C75" s="205" t="s">
        <v>2504</v>
      </c>
      <c r="D75" s="210">
        <v>1</v>
      </c>
      <c r="E75" s="204"/>
      <c r="F75" s="203">
        <f t="shared" si="3"/>
        <v>0</v>
      </c>
      <c r="G75" s="220"/>
    </row>
    <row r="76" spans="1:7">
      <c r="A76" s="214" t="s">
        <v>2872</v>
      </c>
      <c r="B76" s="213" t="s">
        <v>2838</v>
      </c>
      <c r="C76" s="205" t="s">
        <v>2504</v>
      </c>
      <c r="D76" s="210">
        <v>1</v>
      </c>
      <c r="E76" s="204"/>
      <c r="F76" s="203">
        <f t="shared" si="3"/>
        <v>0</v>
      </c>
      <c r="G76" s="220"/>
    </row>
    <row r="77" spans="1:7" ht="12.75" customHeight="1">
      <c r="A77" s="214"/>
      <c r="B77" s="310"/>
      <c r="C77" s="205"/>
      <c r="D77" s="224"/>
      <c r="E77" s="204"/>
      <c r="F77" s="203"/>
      <c r="G77" s="203"/>
    </row>
    <row r="78" spans="1:7">
      <c r="A78" s="219" t="s">
        <v>2871</v>
      </c>
      <c r="B78" s="208" t="s">
        <v>2870</v>
      </c>
      <c r="C78" s="205"/>
      <c r="D78" s="220"/>
      <c r="E78" s="204"/>
      <c r="F78" s="203"/>
      <c r="G78" s="220"/>
    </row>
    <row r="79" spans="1:7">
      <c r="A79" s="214" t="s">
        <v>2869</v>
      </c>
      <c r="B79" s="310" t="s">
        <v>2855</v>
      </c>
      <c r="C79" s="205" t="s">
        <v>2504</v>
      </c>
      <c r="D79" s="224">
        <v>1</v>
      </c>
      <c r="E79" s="204"/>
      <c r="F79" s="203">
        <f t="shared" ref="F79:F85" si="4">D79*E79</f>
        <v>0</v>
      </c>
      <c r="G79" s="220"/>
    </row>
    <row r="80" spans="1:7" ht="25.5">
      <c r="A80" s="214" t="s">
        <v>2868</v>
      </c>
      <c r="B80" s="310" t="s">
        <v>2867</v>
      </c>
      <c r="C80" s="205" t="s">
        <v>2506</v>
      </c>
      <c r="D80" s="224">
        <v>2</v>
      </c>
      <c r="E80" s="204"/>
      <c r="F80" s="203">
        <f t="shared" si="4"/>
        <v>0</v>
      </c>
      <c r="G80" s="220"/>
    </row>
    <row r="81" spans="1:7">
      <c r="A81" s="214" t="s">
        <v>2866</v>
      </c>
      <c r="B81" s="213" t="s">
        <v>2865</v>
      </c>
      <c r="C81" s="205" t="s">
        <v>2506</v>
      </c>
      <c r="D81" s="224">
        <v>1</v>
      </c>
      <c r="E81" s="204"/>
      <c r="F81" s="203">
        <f t="shared" si="4"/>
        <v>0</v>
      </c>
      <c r="G81" s="220"/>
    </row>
    <row r="82" spans="1:7">
      <c r="A82" s="214" t="s">
        <v>2864</v>
      </c>
      <c r="B82" s="213" t="s">
        <v>2863</v>
      </c>
      <c r="C82" s="205" t="s">
        <v>2506</v>
      </c>
      <c r="D82" s="210">
        <v>1</v>
      </c>
      <c r="E82" s="204"/>
      <c r="F82" s="203">
        <f t="shared" si="4"/>
        <v>0</v>
      </c>
      <c r="G82" s="220"/>
    </row>
    <row r="83" spans="1:7">
      <c r="A83" s="214" t="s">
        <v>2862</v>
      </c>
      <c r="B83" s="213" t="s">
        <v>2861</v>
      </c>
      <c r="C83" s="205" t="s">
        <v>373</v>
      </c>
      <c r="D83" s="210">
        <v>9.5</v>
      </c>
      <c r="E83" s="204"/>
      <c r="F83" s="203">
        <f t="shared" si="4"/>
        <v>0</v>
      </c>
      <c r="G83" s="220"/>
    </row>
    <row r="84" spans="1:7">
      <c r="A84" s="214" t="s">
        <v>2860</v>
      </c>
      <c r="B84" s="213" t="s">
        <v>2840</v>
      </c>
      <c r="C84" s="205" t="s">
        <v>2504</v>
      </c>
      <c r="D84" s="210">
        <v>1</v>
      </c>
      <c r="E84" s="204"/>
      <c r="F84" s="203">
        <f t="shared" si="4"/>
        <v>0</v>
      </c>
      <c r="G84" s="220"/>
    </row>
    <row r="85" spans="1:7">
      <c r="A85" s="214" t="s">
        <v>2859</v>
      </c>
      <c r="B85" s="213" t="s">
        <v>2838</v>
      </c>
      <c r="C85" s="205" t="s">
        <v>2504</v>
      </c>
      <c r="D85" s="210">
        <v>1</v>
      </c>
      <c r="E85" s="204"/>
      <c r="F85" s="203">
        <f t="shared" si="4"/>
        <v>0</v>
      </c>
      <c r="G85" s="220"/>
    </row>
    <row r="86" spans="1:7">
      <c r="A86" s="214"/>
      <c r="B86" s="310"/>
      <c r="C86" s="205"/>
      <c r="D86" s="210"/>
      <c r="E86" s="309"/>
      <c r="F86" s="203"/>
      <c r="G86" s="309"/>
    </row>
    <row r="87" spans="1:7">
      <c r="A87" s="219" t="s">
        <v>2858</v>
      </c>
      <c r="B87" s="208" t="s">
        <v>2857</v>
      </c>
      <c r="C87" s="205"/>
      <c r="D87" s="220"/>
      <c r="E87" s="204"/>
      <c r="F87" s="203"/>
      <c r="G87" s="220"/>
    </row>
    <row r="88" spans="1:7">
      <c r="A88" s="214" t="s">
        <v>2856</v>
      </c>
      <c r="B88" s="310" t="s">
        <v>2855</v>
      </c>
      <c r="C88" s="205" t="s">
        <v>2504</v>
      </c>
      <c r="D88" s="224">
        <v>1</v>
      </c>
      <c r="E88" s="204"/>
      <c r="F88" s="203">
        <f t="shared" ref="F88:F93" si="5">D88*E88</f>
        <v>0</v>
      </c>
      <c r="G88" s="220"/>
    </row>
    <row r="89" spans="1:7" ht="25.5">
      <c r="A89" s="214" t="s">
        <v>2854</v>
      </c>
      <c r="B89" s="310" t="s">
        <v>2853</v>
      </c>
      <c r="C89" s="205" t="s">
        <v>2506</v>
      </c>
      <c r="D89" s="224">
        <v>2</v>
      </c>
      <c r="E89" s="204"/>
      <c r="F89" s="203">
        <f t="shared" si="5"/>
        <v>0</v>
      </c>
      <c r="G89" s="220"/>
    </row>
    <row r="90" spans="1:7">
      <c r="A90" s="214" t="s">
        <v>2852</v>
      </c>
      <c r="B90" s="213" t="s">
        <v>2851</v>
      </c>
      <c r="C90" s="205" t="s">
        <v>2506</v>
      </c>
      <c r="D90" s="224">
        <v>1</v>
      </c>
      <c r="E90" s="204"/>
      <c r="F90" s="203">
        <f t="shared" si="5"/>
        <v>0</v>
      </c>
      <c r="G90" s="220"/>
    </row>
    <row r="91" spans="1:7">
      <c r="A91" s="214" t="s">
        <v>2850</v>
      </c>
      <c r="B91" s="213" t="s">
        <v>2849</v>
      </c>
      <c r="C91" s="205" t="s">
        <v>2506</v>
      </c>
      <c r="D91" s="210">
        <v>1</v>
      </c>
      <c r="E91" s="204"/>
      <c r="F91" s="203">
        <f t="shared" si="5"/>
        <v>0</v>
      </c>
      <c r="G91" s="220"/>
    </row>
    <row r="92" spans="1:7">
      <c r="A92" s="214" t="s">
        <v>2848</v>
      </c>
      <c r="B92" s="213" t="s">
        <v>2840</v>
      </c>
      <c r="C92" s="205" t="s">
        <v>2504</v>
      </c>
      <c r="D92" s="210">
        <v>1</v>
      </c>
      <c r="E92" s="204"/>
      <c r="F92" s="203">
        <f t="shared" si="5"/>
        <v>0</v>
      </c>
      <c r="G92" s="220"/>
    </row>
    <row r="93" spans="1:7">
      <c r="A93" s="214" t="s">
        <v>2847</v>
      </c>
      <c r="B93" s="213" t="s">
        <v>2838</v>
      </c>
      <c r="C93" s="205" t="s">
        <v>2504</v>
      </c>
      <c r="D93" s="210">
        <v>1</v>
      </c>
      <c r="E93" s="204"/>
      <c r="F93" s="203">
        <f t="shared" si="5"/>
        <v>0</v>
      </c>
      <c r="G93" s="220"/>
    </row>
    <row r="94" spans="1:7">
      <c r="A94" s="214"/>
      <c r="B94" s="213"/>
      <c r="C94" s="205"/>
      <c r="D94" s="210"/>
      <c r="E94" s="309"/>
      <c r="F94" s="203"/>
      <c r="G94" s="309"/>
    </row>
    <row r="95" spans="1:7">
      <c r="A95" s="219">
        <v>3</v>
      </c>
      <c r="B95" s="208" t="s">
        <v>2846</v>
      </c>
      <c r="C95" s="205"/>
      <c r="D95" s="220"/>
      <c r="E95" s="204"/>
      <c r="F95" s="203"/>
      <c r="G95" s="220"/>
    </row>
    <row r="96" spans="1:7" ht="25.5">
      <c r="A96" s="214" t="s">
        <v>2845</v>
      </c>
      <c r="B96" s="213" t="s">
        <v>2844</v>
      </c>
      <c r="C96" s="205" t="s">
        <v>2506</v>
      </c>
      <c r="D96" s="210">
        <v>1</v>
      </c>
      <c r="E96" s="204"/>
      <c r="F96" s="203">
        <f>D96*E96</f>
        <v>0</v>
      </c>
      <c r="G96" s="309"/>
    </row>
    <row r="97" spans="1:7">
      <c r="A97" s="214" t="s">
        <v>2843</v>
      </c>
      <c r="B97" s="213" t="s">
        <v>2842</v>
      </c>
      <c r="C97" s="205" t="s">
        <v>373</v>
      </c>
      <c r="D97" s="210">
        <v>7</v>
      </c>
      <c r="E97" s="204"/>
      <c r="F97" s="203">
        <f>D97*E97</f>
        <v>0</v>
      </c>
      <c r="G97" s="309"/>
    </row>
    <row r="98" spans="1:7">
      <c r="A98" s="214" t="s">
        <v>2841</v>
      </c>
      <c r="B98" s="213" t="s">
        <v>2840</v>
      </c>
      <c r="C98" s="205" t="s">
        <v>2504</v>
      </c>
      <c r="D98" s="210">
        <v>1</v>
      </c>
      <c r="E98" s="204"/>
      <c r="F98" s="203">
        <f>D98*E98</f>
        <v>0</v>
      </c>
      <c r="G98" s="220"/>
    </row>
    <row r="99" spans="1:7">
      <c r="A99" s="214" t="s">
        <v>2839</v>
      </c>
      <c r="B99" s="213" t="s">
        <v>2838</v>
      </c>
      <c r="C99" s="205" t="s">
        <v>2504</v>
      </c>
      <c r="D99" s="210">
        <v>1</v>
      </c>
      <c r="E99" s="204"/>
      <c r="F99" s="203">
        <f>D99*E99</f>
        <v>0</v>
      </c>
      <c r="G99" s="220"/>
    </row>
  </sheetData>
  <mergeCells count="10">
    <mergeCell ref="C15:E15"/>
    <mergeCell ref="F15:G15"/>
    <mergeCell ref="B17:G17"/>
    <mergeCell ref="A1:G1"/>
    <mergeCell ref="A2:G2"/>
    <mergeCell ref="B10:F10"/>
    <mergeCell ref="B11:F11"/>
    <mergeCell ref="B12:F12"/>
    <mergeCell ref="C14:E14"/>
    <mergeCell ref="F14:G14"/>
  </mergeCells>
  <pageMargins left="0.7" right="0.7" top="0.78749999999999998" bottom="0.78749999999999998" header="0.51180555555555496" footer="0.51180555555555496"/>
  <pageSetup paperSize="9" scale="85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98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82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8" t="s">
        <v>5</v>
      </c>
      <c r="M2" s="329"/>
      <c r="N2" s="329"/>
      <c r="O2" s="329"/>
      <c r="P2" s="329"/>
      <c r="Q2" s="329"/>
      <c r="R2" s="329"/>
      <c r="S2" s="329"/>
      <c r="T2" s="329"/>
      <c r="U2" s="329"/>
      <c r="V2" s="329"/>
      <c r="AT2" s="16" t="s">
        <v>78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79</v>
      </c>
    </row>
    <row r="4" spans="2:46" ht="24.95" customHeight="1">
      <c r="B4" s="19"/>
      <c r="D4" s="20" t="s">
        <v>92</v>
      </c>
      <c r="L4" s="19"/>
      <c r="M4" s="21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16</v>
      </c>
      <c r="L6" s="19"/>
    </row>
    <row r="7" spans="2:46" ht="16.5" customHeight="1">
      <c r="B7" s="19"/>
      <c r="E7" s="350" t="str">
        <f>'Rekapitulace stavby'!K6</f>
        <v>Změna užívání budovy občanské vybavenosti</v>
      </c>
      <c r="F7" s="351"/>
      <c r="G7" s="351"/>
      <c r="H7" s="351"/>
      <c r="L7" s="19"/>
    </row>
    <row r="8" spans="2:46" s="1" customFormat="1" ht="12" customHeight="1">
      <c r="B8" s="30"/>
      <c r="D8" s="25" t="s">
        <v>93</v>
      </c>
      <c r="I8" s="84"/>
      <c r="L8" s="30"/>
    </row>
    <row r="9" spans="2:46" s="1" customFormat="1" ht="36.950000000000003" customHeight="1">
      <c r="B9" s="30"/>
      <c r="E9" s="336" t="s">
        <v>94</v>
      </c>
      <c r="F9" s="335"/>
      <c r="G9" s="335"/>
      <c r="H9" s="335"/>
      <c r="I9" s="84"/>
      <c r="L9" s="30"/>
    </row>
    <row r="10" spans="2:46" s="1" customFormat="1">
      <c r="B10" s="30"/>
      <c r="I10" s="84"/>
      <c r="L10" s="30"/>
    </row>
    <row r="11" spans="2:46" s="1" customFormat="1" ht="12" customHeight="1">
      <c r="B11" s="30"/>
      <c r="D11" s="25" t="s">
        <v>18</v>
      </c>
      <c r="F11" s="16" t="s">
        <v>1</v>
      </c>
      <c r="I11" s="85" t="s">
        <v>19</v>
      </c>
      <c r="J11" s="16" t="s">
        <v>1</v>
      </c>
      <c r="L11" s="30"/>
    </row>
    <row r="12" spans="2:46" s="1" customFormat="1" ht="12" customHeight="1">
      <c r="B12" s="30"/>
      <c r="D12" s="25" t="s">
        <v>20</v>
      </c>
      <c r="F12" s="16" t="s">
        <v>21</v>
      </c>
      <c r="I12" s="85" t="s">
        <v>22</v>
      </c>
      <c r="J12" s="46" t="str">
        <f>'Rekapitulace stavby'!AN8</f>
        <v>20. 2. 2019</v>
      </c>
      <c r="L12" s="30"/>
    </row>
    <row r="13" spans="2:46" s="1" customFormat="1" ht="10.9" customHeight="1">
      <c r="B13" s="30"/>
      <c r="I13" s="84"/>
      <c r="L13" s="30"/>
    </row>
    <row r="14" spans="2:46" s="1" customFormat="1" ht="12" customHeight="1">
      <c r="B14" s="30"/>
      <c r="D14" s="25" t="s">
        <v>24</v>
      </c>
      <c r="I14" s="85" t="s">
        <v>25</v>
      </c>
      <c r="J14" s="16" t="s">
        <v>1</v>
      </c>
      <c r="L14" s="30"/>
    </row>
    <row r="15" spans="2:46" s="1" customFormat="1" ht="18" customHeight="1">
      <c r="B15" s="30"/>
      <c r="E15" s="16" t="s">
        <v>26</v>
      </c>
      <c r="I15" s="85" t="s">
        <v>27</v>
      </c>
      <c r="J15" s="16" t="s">
        <v>1</v>
      </c>
      <c r="L15" s="30"/>
    </row>
    <row r="16" spans="2:46" s="1" customFormat="1" ht="6.95" customHeight="1">
      <c r="B16" s="30"/>
      <c r="I16" s="84"/>
      <c r="L16" s="30"/>
    </row>
    <row r="17" spans="2:12" s="1" customFormat="1" ht="12" customHeight="1">
      <c r="B17" s="30"/>
      <c r="D17" s="25" t="s">
        <v>28</v>
      </c>
      <c r="I17" s="8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352" t="str">
        <f>'Rekapitulace stavby'!E14</f>
        <v>Vyplň údaj</v>
      </c>
      <c r="F18" s="339"/>
      <c r="G18" s="339"/>
      <c r="H18" s="339"/>
      <c r="I18" s="85" t="s">
        <v>27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I19" s="84"/>
      <c r="L19" s="30"/>
    </row>
    <row r="20" spans="2:12" s="1" customFormat="1" ht="12" customHeight="1">
      <c r="B20" s="30"/>
      <c r="D20" s="25" t="s">
        <v>30</v>
      </c>
      <c r="I20" s="85" t="s">
        <v>25</v>
      </c>
      <c r="J20" s="16" t="s">
        <v>1</v>
      </c>
      <c r="L20" s="30"/>
    </row>
    <row r="21" spans="2:12" s="1" customFormat="1" ht="18" customHeight="1">
      <c r="B21" s="30"/>
      <c r="E21" s="16" t="s">
        <v>31</v>
      </c>
      <c r="I21" s="85" t="s">
        <v>27</v>
      </c>
      <c r="J21" s="16" t="s">
        <v>1</v>
      </c>
      <c r="L21" s="30"/>
    </row>
    <row r="22" spans="2:12" s="1" customFormat="1" ht="6.95" customHeight="1">
      <c r="B22" s="30"/>
      <c r="I22" s="84"/>
      <c r="L22" s="30"/>
    </row>
    <row r="23" spans="2:12" s="1" customFormat="1" ht="12" customHeight="1">
      <c r="B23" s="30"/>
      <c r="D23" s="25" t="s">
        <v>33</v>
      </c>
      <c r="I23" s="85" t="s">
        <v>25</v>
      </c>
      <c r="J23" s="16" t="s">
        <v>1</v>
      </c>
      <c r="L23" s="30"/>
    </row>
    <row r="24" spans="2:12" s="1" customFormat="1" ht="18" customHeight="1">
      <c r="B24" s="30"/>
      <c r="E24" s="16" t="s">
        <v>34</v>
      </c>
      <c r="I24" s="85" t="s">
        <v>27</v>
      </c>
      <c r="J24" s="16" t="s">
        <v>1</v>
      </c>
      <c r="L24" s="30"/>
    </row>
    <row r="25" spans="2:12" s="1" customFormat="1" ht="6.95" customHeight="1">
      <c r="B25" s="30"/>
      <c r="I25" s="84"/>
      <c r="L25" s="30"/>
    </row>
    <row r="26" spans="2:12" s="1" customFormat="1" ht="12" customHeight="1">
      <c r="B26" s="30"/>
      <c r="D26" s="25" t="s">
        <v>35</v>
      </c>
      <c r="I26" s="84"/>
      <c r="L26" s="30"/>
    </row>
    <row r="27" spans="2:12" s="6" customFormat="1" ht="16.5" customHeight="1">
      <c r="B27" s="86"/>
      <c r="E27" s="343" t="s">
        <v>1</v>
      </c>
      <c r="F27" s="343"/>
      <c r="G27" s="343"/>
      <c r="H27" s="343"/>
      <c r="I27" s="87"/>
      <c r="L27" s="86"/>
    </row>
    <row r="28" spans="2:12" s="1" customFormat="1" ht="6.95" customHeight="1">
      <c r="B28" s="30"/>
      <c r="I28" s="84"/>
      <c r="L28" s="30"/>
    </row>
    <row r="29" spans="2:12" s="1" customFormat="1" ht="6.95" customHeight="1">
      <c r="B29" s="30"/>
      <c r="D29" s="47"/>
      <c r="E29" s="47"/>
      <c r="F29" s="47"/>
      <c r="G29" s="47"/>
      <c r="H29" s="47"/>
      <c r="I29" s="88"/>
      <c r="J29" s="47"/>
      <c r="K29" s="47"/>
      <c r="L29" s="30"/>
    </row>
    <row r="30" spans="2:12" s="1" customFormat="1" ht="25.35" customHeight="1">
      <c r="B30" s="30"/>
      <c r="D30" s="89" t="s">
        <v>36</v>
      </c>
      <c r="I30" s="84"/>
      <c r="J30" s="60">
        <f>ROUND(J83, 2)</f>
        <v>0</v>
      </c>
      <c r="L30" s="30"/>
    </row>
    <row r="31" spans="2:12" s="1" customFormat="1" ht="6.95" customHeight="1">
      <c r="B31" s="30"/>
      <c r="D31" s="47"/>
      <c r="E31" s="47"/>
      <c r="F31" s="47"/>
      <c r="G31" s="47"/>
      <c r="H31" s="47"/>
      <c r="I31" s="88"/>
      <c r="J31" s="47"/>
      <c r="K31" s="47"/>
      <c r="L31" s="30"/>
    </row>
    <row r="32" spans="2:12" s="1" customFormat="1" ht="14.45" customHeight="1">
      <c r="B32" s="30"/>
      <c r="F32" s="33" t="s">
        <v>38</v>
      </c>
      <c r="I32" s="90" t="s">
        <v>37</v>
      </c>
      <c r="J32" s="33" t="s">
        <v>39</v>
      </c>
      <c r="L32" s="30"/>
    </row>
    <row r="33" spans="2:12" s="1" customFormat="1" ht="14.45" customHeight="1">
      <c r="B33" s="30"/>
      <c r="D33" s="25" t="s">
        <v>40</v>
      </c>
      <c r="E33" s="25" t="s">
        <v>41</v>
      </c>
      <c r="F33" s="91">
        <f>ROUND((SUM(BE83:BE97)),  2)</f>
        <v>0</v>
      </c>
      <c r="I33" s="92">
        <v>0.21</v>
      </c>
      <c r="J33" s="91">
        <f>ROUND(((SUM(BE83:BE97))*I33),  2)</f>
        <v>0</v>
      </c>
      <c r="L33" s="30"/>
    </row>
    <row r="34" spans="2:12" s="1" customFormat="1" ht="14.45" customHeight="1">
      <c r="B34" s="30"/>
      <c r="E34" s="25" t="s">
        <v>42</v>
      </c>
      <c r="F34" s="91">
        <f>ROUND((SUM(BF83:BF97)),  2)</f>
        <v>0</v>
      </c>
      <c r="I34" s="92">
        <v>0.15</v>
      </c>
      <c r="J34" s="91">
        <f>ROUND(((SUM(BF83:BF97))*I34),  2)</f>
        <v>0</v>
      </c>
      <c r="L34" s="30"/>
    </row>
    <row r="35" spans="2:12" s="1" customFormat="1" ht="14.45" hidden="1" customHeight="1">
      <c r="B35" s="30"/>
      <c r="E35" s="25" t="s">
        <v>43</v>
      </c>
      <c r="F35" s="91">
        <f>ROUND((SUM(BG83:BG97)),  2)</f>
        <v>0</v>
      </c>
      <c r="I35" s="92">
        <v>0.21</v>
      </c>
      <c r="J35" s="91">
        <f>0</f>
        <v>0</v>
      </c>
      <c r="L35" s="30"/>
    </row>
    <row r="36" spans="2:12" s="1" customFormat="1" ht="14.45" hidden="1" customHeight="1">
      <c r="B36" s="30"/>
      <c r="E36" s="25" t="s">
        <v>44</v>
      </c>
      <c r="F36" s="91">
        <f>ROUND((SUM(BH83:BH97)),  2)</f>
        <v>0</v>
      </c>
      <c r="I36" s="92">
        <v>0.15</v>
      </c>
      <c r="J36" s="91">
        <f>0</f>
        <v>0</v>
      </c>
      <c r="L36" s="30"/>
    </row>
    <row r="37" spans="2:12" s="1" customFormat="1" ht="14.45" hidden="1" customHeight="1">
      <c r="B37" s="30"/>
      <c r="E37" s="25" t="s">
        <v>45</v>
      </c>
      <c r="F37" s="91">
        <f>ROUND((SUM(BI83:BI97)),  2)</f>
        <v>0</v>
      </c>
      <c r="I37" s="92">
        <v>0</v>
      </c>
      <c r="J37" s="91">
        <f>0</f>
        <v>0</v>
      </c>
      <c r="L37" s="30"/>
    </row>
    <row r="38" spans="2:12" s="1" customFormat="1" ht="6.95" customHeight="1">
      <c r="B38" s="30"/>
      <c r="I38" s="84"/>
      <c r="L38" s="30"/>
    </row>
    <row r="39" spans="2:12" s="1" customFormat="1" ht="25.35" customHeight="1">
      <c r="B39" s="30"/>
      <c r="C39" s="93"/>
      <c r="D39" s="94" t="s">
        <v>46</v>
      </c>
      <c r="E39" s="51"/>
      <c r="F39" s="51"/>
      <c r="G39" s="95" t="s">
        <v>47</v>
      </c>
      <c r="H39" s="96" t="s">
        <v>48</v>
      </c>
      <c r="I39" s="97"/>
      <c r="J39" s="98">
        <f>SUM(J30:J37)</f>
        <v>0</v>
      </c>
      <c r="K39" s="99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10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101"/>
      <c r="J44" s="42"/>
      <c r="K44" s="42"/>
      <c r="L44" s="30"/>
    </row>
    <row r="45" spans="2:12" s="1" customFormat="1" ht="24.95" customHeight="1">
      <c r="B45" s="30"/>
      <c r="C45" s="20" t="s">
        <v>95</v>
      </c>
      <c r="I45" s="84"/>
      <c r="L45" s="30"/>
    </row>
    <row r="46" spans="2:12" s="1" customFormat="1" ht="6.95" customHeight="1">
      <c r="B46" s="30"/>
      <c r="I46" s="84"/>
      <c r="L46" s="30"/>
    </row>
    <row r="47" spans="2:12" s="1" customFormat="1" ht="12" customHeight="1">
      <c r="B47" s="30"/>
      <c r="C47" s="25" t="s">
        <v>16</v>
      </c>
      <c r="I47" s="84"/>
      <c r="L47" s="30"/>
    </row>
    <row r="48" spans="2:12" s="1" customFormat="1" ht="16.5" customHeight="1">
      <c r="B48" s="30"/>
      <c r="E48" s="350" t="str">
        <f>E7</f>
        <v>Změna užívání budovy občanské vybavenosti</v>
      </c>
      <c r="F48" s="351"/>
      <c r="G48" s="351"/>
      <c r="H48" s="351"/>
      <c r="I48" s="84"/>
      <c r="L48" s="30"/>
    </row>
    <row r="49" spans="2:47" s="1" customFormat="1" ht="12" customHeight="1">
      <c r="B49" s="30"/>
      <c r="C49" s="25" t="s">
        <v>93</v>
      </c>
      <c r="I49" s="84"/>
      <c r="L49" s="30"/>
    </row>
    <row r="50" spans="2:47" s="1" customFormat="1" ht="16.5" customHeight="1">
      <c r="B50" s="30"/>
      <c r="E50" s="336" t="str">
        <f>E9</f>
        <v>00 - VRN</v>
      </c>
      <c r="F50" s="335"/>
      <c r="G50" s="335"/>
      <c r="H50" s="335"/>
      <c r="I50" s="84"/>
      <c r="L50" s="30"/>
    </row>
    <row r="51" spans="2:47" s="1" customFormat="1" ht="6.95" customHeight="1">
      <c r="B51" s="30"/>
      <c r="I51" s="84"/>
      <c r="L51" s="30"/>
    </row>
    <row r="52" spans="2:47" s="1" customFormat="1" ht="12" customHeight="1">
      <c r="B52" s="30"/>
      <c r="C52" s="25" t="s">
        <v>20</v>
      </c>
      <c r="F52" s="16" t="str">
        <f>F12</f>
        <v xml:space="preserve">č.p. 2455/2, 2455/4, 2455/33, 2455/34, 2455/35 </v>
      </c>
      <c r="I52" s="85" t="s">
        <v>22</v>
      </c>
      <c r="J52" s="46" t="str">
        <f>IF(J12="","",J12)</f>
        <v>20. 2. 2019</v>
      </c>
      <c r="L52" s="30"/>
    </row>
    <row r="53" spans="2:47" s="1" customFormat="1" ht="6.95" customHeight="1">
      <c r="B53" s="30"/>
      <c r="I53" s="84"/>
      <c r="L53" s="30"/>
    </row>
    <row r="54" spans="2:47" s="1" customFormat="1" ht="13.7" customHeight="1">
      <c r="B54" s="30"/>
      <c r="C54" s="25" t="s">
        <v>24</v>
      </c>
      <c r="F54" s="16" t="str">
        <f>E15</f>
        <v>Leben s.r.o.</v>
      </c>
      <c r="I54" s="85" t="s">
        <v>30</v>
      </c>
      <c r="J54" s="28" t="str">
        <f>E21</f>
        <v>Ing. Martin Dědič</v>
      </c>
      <c r="L54" s="30"/>
    </row>
    <row r="55" spans="2:47" s="1" customFormat="1" ht="13.7" customHeight="1">
      <c r="B55" s="30"/>
      <c r="C55" s="25" t="s">
        <v>28</v>
      </c>
      <c r="F55" s="16" t="str">
        <f>IF(E18="","",E18)</f>
        <v>Vyplň údaj</v>
      </c>
      <c r="I55" s="85" t="s">
        <v>33</v>
      </c>
      <c r="J55" s="28" t="str">
        <f>E24</f>
        <v>Michal Kubelka</v>
      </c>
      <c r="L55" s="30"/>
    </row>
    <row r="56" spans="2:47" s="1" customFormat="1" ht="10.35" customHeight="1">
      <c r="B56" s="30"/>
      <c r="I56" s="84"/>
      <c r="L56" s="30"/>
    </row>
    <row r="57" spans="2:47" s="1" customFormat="1" ht="29.25" customHeight="1">
      <c r="B57" s="30"/>
      <c r="C57" s="102" t="s">
        <v>96</v>
      </c>
      <c r="D57" s="93"/>
      <c r="E57" s="93"/>
      <c r="F57" s="93"/>
      <c r="G57" s="93"/>
      <c r="H57" s="93"/>
      <c r="I57" s="103"/>
      <c r="J57" s="104" t="s">
        <v>97</v>
      </c>
      <c r="K57" s="93"/>
      <c r="L57" s="30"/>
    </row>
    <row r="58" spans="2:47" s="1" customFormat="1" ht="10.35" customHeight="1">
      <c r="B58" s="30"/>
      <c r="I58" s="84"/>
      <c r="L58" s="30"/>
    </row>
    <row r="59" spans="2:47" s="1" customFormat="1" ht="22.9" customHeight="1">
      <c r="B59" s="30"/>
      <c r="C59" s="105" t="s">
        <v>98</v>
      </c>
      <c r="I59" s="84"/>
      <c r="J59" s="60">
        <f>J83</f>
        <v>0</v>
      </c>
      <c r="L59" s="30"/>
      <c r="AU59" s="16" t="s">
        <v>99</v>
      </c>
    </row>
    <row r="60" spans="2:47" s="7" customFormat="1" ht="24.95" customHeight="1">
      <c r="B60" s="106"/>
      <c r="D60" s="107" t="s">
        <v>100</v>
      </c>
      <c r="E60" s="108"/>
      <c r="F60" s="108"/>
      <c r="G60" s="108"/>
      <c r="H60" s="108"/>
      <c r="I60" s="109"/>
      <c r="J60" s="110">
        <f>J84</f>
        <v>0</v>
      </c>
      <c r="L60" s="106"/>
    </row>
    <row r="61" spans="2:47" s="8" customFormat="1" ht="19.899999999999999" customHeight="1">
      <c r="B61" s="111"/>
      <c r="D61" s="112" t="s">
        <v>101</v>
      </c>
      <c r="E61" s="113"/>
      <c r="F61" s="113"/>
      <c r="G61" s="113"/>
      <c r="H61" s="113"/>
      <c r="I61" s="114"/>
      <c r="J61" s="115">
        <f>J85</f>
        <v>0</v>
      </c>
      <c r="L61" s="111"/>
    </row>
    <row r="62" spans="2:47" s="8" customFormat="1" ht="19.899999999999999" customHeight="1">
      <c r="B62" s="111"/>
      <c r="D62" s="112" t="s">
        <v>102</v>
      </c>
      <c r="E62" s="113"/>
      <c r="F62" s="113"/>
      <c r="G62" s="113"/>
      <c r="H62" s="113"/>
      <c r="I62" s="114"/>
      <c r="J62" s="115">
        <f>J92</f>
        <v>0</v>
      </c>
      <c r="L62" s="111"/>
    </row>
    <row r="63" spans="2:47" s="8" customFormat="1" ht="19.899999999999999" customHeight="1">
      <c r="B63" s="111"/>
      <c r="D63" s="112" t="s">
        <v>103</v>
      </c>
      <c r="E63" s="113"/>
      <c r="F63" s="113"/>
      <c r="G63" s="113"/>
      <c r="H63" s="113"/>
      <c r="I63" s="114"/>
      <c r="J63" s="115">
        <f>J95</f>
        <v>0</v>
      </c>
      <c r="L63" s="111"/>
    </row>
    <row r="64" spans="2:47" s="1" customFormat="1" ht="21.75" customHeight="1">
      <c r="B64" s="30"/>
      <c r="I64" s="84"/>
      <c r="L64" s="30"/>
    </row>
    <row r="65" spans="2:12" s="1" customFormat="1" ht="6.95" customHeight="1">
      <c r="B65" s="39"/>
      <c r="C65" s="40"/>
      <c r="D65" s="40"/>
      <c r="E65" s="40"/>
      <c r="F65" s="40"/>
      <c r="G65" s="40"/>
      <c r="H65" s="40"/>
      <c r="I65" s="100"/>
      <c r="J65" s="40"/>
      <c r="K65" s="40"/>
      <c r="L65" s="30"/>
    </row>
    <row r="69" spans="2:12" s="1" customFormat="1" ht="6.95" customHeight="1">
      <c r="B69" s="41"/>
      <c r="C69" s="42"/>
      <c r="D69" s="42"/>
      <c r="E69" s="42"/>
      <c r="F69" s="42"/>
      <c r="G69" s="42"/>
      <c r="H69" s="42"/>
      <c r="I69" s="101"/>
      <c r="J69" s="42"/>
      <c r="K69" s="42"/>
      <c r="L69" s="30"/>
    </row>
    <row r="70" spans="2:12" s="1" customFormat="1" ht="24.95" customHeight="1">
      <c r="B70" s="30"/>
      <c r="C70" s="20" t="s">
        <v>104</v>
      </c>
      <c r="I70" s="84"/>
      <c r="L70" s="30"/>
    </row>
    <row r="71" spans="2:12" s="1" customFormat="1" ht="6.95" customHeight="1">
      <c r="B71" s="30"/>
      <c r="I71" s="84"/>
      <c r="L71" s="30"/>
    </row>
    <row r="72" spans="2:12" s="1" customFormat="1" ht="12" customHeight="1">
      <c r="B72" s="30"/>
      <c r="C72" s="25" t="s">
        <v>16</v>
      </c>
      <c r="I72" s="84"/>
      <c r="L72" s="30"/>
    </row>
    <row r="73" spans="2:12" s="1" customFormat="1" ht="16.5" customHeight="1">
      <c r="B73" s="30"/>
      <c r="E73" s="350" t="str">
        <f>E7</f>
        <v>Změna užívání budovy občanské vybavenosti</v>
      </c>
      <c r="F73" s="351"/>
      <c r="G73" s="351"/>
      <c r="H73" s="351"/>
      <c r="I73" s="84"/>
      <c r="L73" s="30"/>
    </row>
    <row r="74" spans="2:12" s="1" customFormat="1" ht="12" customHeight="1">
      <c r="B74" s="30"/>
      <c r="C74" s="25" t="s">
        <v>93</v>
      </c>
      <c r="I74" s="84"/>
      <c r="L74" s="30"/>
    </row>
    <row r="75" spans="2:12" s="1" customFormat="1" ht="16.5" customHeight="1">
      <c r="B75" s="30"/>
      <c r="E75" s="336" t="str">
        <f>E9</f>
        <v>00 - VRN</v>
      </c>
      <c r="F75" s="335"/>
      <c r="G75" s="335"/>
      <c r="H75" s="335"/>
      <c r="I75" s="84"/>
      <c r="L75" s="30"/>
    </row>
    <row r="76" spans="2:12" s="1" customFormat="1" ht="6.95" customHeight="1">
      <c r="B76" s="30"/>
      <c r="I76" s="84"/>
      <c r="L76" s="30"/>
    </row>
    <row r="77" spans="2:12" s="1" customFormat="1" ht="12" customHeight="1">
      <c r="B77" s="30"/>
      <c r="C77" s="25" t="s">
        <v>20</v>
      </c>
      <c r="F77" s="16" t="str">
        <f>F12</f>
        <v xml:space="preserve">č.p. 2455/2, 2455/4, 2455/33, 2455/34, 2455/35 </v>
      </c>
      <c r="I77" s="85" t="s">
        <v>22</v>
      </c>
      <c r="J77" s="46" t="str">
        <f>IF(J12="","",J12)</f>
        <v>20. 2. 2019</v>
      </c>
      <c r="L77" s="30"/>
    </row>
    <row r="78" spans="2:12" s="1" customFormat="1" ht="6.95" customHeight="1">
      <c r="B78" s="30"/>
      <c r="I78" s="84"/>
      <c r="L78" s="30"/>
    </row>
    <row r="79" spans="2:12" s="1" customFormat="1" ht="13.7" customHeight="1">
      <c r="B79" s="30"/>
      <c r="C79" s="25" t="s">
        <v>24</v>
      </c>
      <c r="F79" s="16" t="str">
        <f>E15</f>
        <v>Leben s.r.o.</v>
      </c>
      <c r="I79" s="85" t="s">
        <v>30</v>
      </c>
      <c r="J79" s="28" t="str">
        <f>E21</f>
        <v>Ing. Martin Dědič</v>
      </c>
      <c r="L79" s="30"/>
    </row>
    <row r="80" spans="2:12" s="1" customFormat="1" ht="13.7" customHeight="1">
      <c r="B80" s="30"/>
      <c r="C80" s="25" t="s">
        <v>28</v>
      </c>
      <c r="F80" s="16" t="str">
        <f>IF(E18="","",E18)</f>
        <v>Vyplň údaj</v>
      </c>
      <c r="I80" s="85" t="s">
        <v>33</v>
      </c>
      <c r="J80" s="28" t="str">
        <f>E24</f>
        <v>Michal Kubelka</v>
      </c>
      <c r="L80" s="30"/>
    </row>
    <row r="81" spans="2:65" s="1" customFormat="1" ht="10.35" customHeight="1">
      <c r="B81" s="30"/>
      <c r="I81" s="84"/>
      <c r="L81" s="30"/>
    </row>
    <row r="82" spans="2:65" s="9" customFormat="1" ht="29.25" customHeight="1">
      <c r="B82" s="116"/>
      <c r="C82" s="117" t="s">
        <v>105</v>
      </c>
      <c r="D82" s="118" t="s">
        <v>55</v>
      </c>
      <c r="E82" s="118" t="s">
        <v>51</v>
      </c>
      <c r="F82" s="118" t="s">
        <v>52</v>
      </c>
      <c r="G82" s="118" t="s">
        <v>106</v>
      </c>
      <c r="H82" s="118" t="s">
        <v>107</v>
      </c>
      <c r="I82" s="119" t="s">
        <v>108</v>
      </c>
      <c r="J82" s="120" t="s">
        <v>97</v>
      </c>
      <c r="K82" s="121" t="s">
        <v>109</v>
      </c>
      <c r="L82" s="116"/>
      <c r="M82" s="53" t="s">
        <v>1</v>
      </c>
      <c r="N82" s="54" t="s">
        <v>40</v>
      </c>
      <c r="O82" s="54" t="s">
        <v>110</v>
      </c>
      <c r="P82" s="54" t="s">
        <v>111</v>
      </c>
      <c r="Q82" s="54" t="s">
        <v>112</v>
      </c>
      <c r="R82" s="54" t="s">
        <v>113</v>
      </c>
      <c r="S82" s="54" t="s">
        <v>114</v>
      </c>
      <c r="T82" s="55" t="s">
        <v>115</v>
      </c>
    </row>
    <row r="83" spans="2:65" s="1" customFormat="1" ht="22.9" customHeight="1">
      <c r="B83" s="30"/>
      <c r="C83" s="58" t="s">
        <v>116</v>
      </c>
      <c r="I83" s="84"/>
      <c r="J83" s="122">
        <f>BK83</f>
        <v>0</v>
      </c>
      <c r="L83" s="30"/>
      <c r="M83" s="56"/>
      <c r="N83" s="47"/>
      <c r="O83" s="47"/>
      <c r="P83" s="123">
        <f>P84</f>
        <v>0</v>
      </c>
      <c r="Q83" s="47"/>
      <c r="R83" s="123">
        <f>R84</f>
        <v>0</v>
      </c>
      <c r="S83" s="47"/>
      <c r="T83" s="124">
        <f>T84</f>
        <v>0</v>
      </c>
      <c r="AT83" s="16" t="s">
        <v>69</v>
      </c>
      <c r="AU83" s="16" t="s">
        <v>99</v>
      </c>
      <c r="BK83" s="125">
        <f>BK84</f>
        <v>0</v>
      </c>
    </row>
    <row r="84" spans="2:65" s="10" customFormat="1" ht="25.9" customHeight="1">
      <c r="B84" s="126"/>
      <c r="D84" s="127" t="s">
        <v>69</v>
      </c>
      <c r="E84" s="128" t="s">
        <v>75</v>
      </c>
      <c r="F84" s="128" t="s">
        <v>117</v>
      </c>
      <c r="I84" s="129"/>
      <c r="J84" s="130">
        <f>BK84</f>
        <v>0</v>
      </c>
      <c r="L84" s="126"/>
      <c r="M84" s="131"/>
      <c r="N84" s="132"/>
      <c r="O84" s="132"/>
      <c r="P84" s="133">
        <f>P85+P92+P95</f>
        <v>0</v>
      </c>
      <c r="Q84" s="132"/>
      <c r="R84" s="133">
        <f>R85+R92+R95</f>
        <v>0</v>
      </c>
      <c r="S84" s="132"/>
      <c r="T84" s="134">
        <f>T85+T92+T95</f>
        <v>0</v>
      </c>
      <c r="AR84" s="127" t="s">
        <v>118</v>
      </c>
      <c r="AT84" s="135" t="s">
        <v>69</v>
      </c>
      <c r="AU84" s="135" t="s">
        <v>70</v>
      </c>
      <c r="AY84" s="127" t="s">
        <v>119</v>
      </c>
      <c r="BK84" s="136">
        <f>BK85+BK92+BK95</f>
        <v>0</v>
      </c>
    </row>
    <row r="85" spans="2:65" s="10" customFormat="1" ht="22.9" customHeight="1">
      <c r="B85" s="126"/>
      <c r="D85" s="127" t="s">
        <v>69</v>
      </c>
      <c r="E85" s="137" t="s">
        <v>120</v>
      </c>
      <c r="F85" s="137" t="s">
        <v>121</v>
      </c>
      <c r="I85" s="129"/>
      <c r="J85" s="138">
        <f>BK85</f>
        <v>0</v>
      </c>
      <c r="L85" s="126"/>
      <c r="M85" s="131"/>
      <c r="N85" s="132"/>
      <c r="O85" s="132"/>
      <c r="P85" s="133">
        <f>SUM(P86:P91)</f>
        <v>0</v>
      </c>
      <c r="Q85" s="132"/>
      <c r="R85" s="133">
        <f>SUM(R86:R91)</f>
        <v>0</v>
      </c>
      <c r="S85" s="132"/>
      <c r="T85" s="134">
        <f>SUM(T86:T91)</f>
        <v>0</v>
      </c>
      <c r="AR85" s="127" t="s">
        <v>118</v>
      </c>
      <c r="AT85" s="135" t="s">
        <v>69</v>
      </c>
      <c r="AU85" s="135" t="s">
        <v>77</v>
      </c>
      <c r="AY85" s="127" t="s">
        <v>119</v>
      </c>
      <c r="BK85" s="136">
        <f>SUM(BK86:BK91)</f>
        <v>0</v>
      </c>
    </row>
    <row r="86" spans="2:65" s="1" customFormat="1" ht="16.5" customHeight="1">
      <c r="B86" s="139"/>
      <c r="C86" s="140" t="s">
        <v>77</v>
      </c>
      <c r="D86" s="140" t="s">
        <v>122</v>
      </c>
      <c r="E86" s="141" t="s">
        <v>123</v>
      </c>
      <c r="F86" s="142" t="s">
        <v>124</v>
      </c>
      <c r="G86" s="143" t="s">
        <v>125</v>
      </c>
      <c r="H86" s="144">
        <v>1</v>
      </c>
      <c r="I86" s="145"/>
      <c r="J86" s="146">
        <f>ROUND(I86*H86,2)</f>
        <v>0</v>
      </c>
      <c r="K86" s="142" t="s">
        <v>126</v>
      </c>
      <c r="L86" s="30"/>
      <c r="M86" s="147" t="s">
        <v>1</v>
      </c>
      <c r="N86" s="148" t="s">
        <v>41</v>
      </c>
      <c r="O86" s="49"/>
      <c r="P86" s="149">
        <f>O86*H86</f>
        <v>0</v>
      </c>
      <c r="Q86" s="149">
        <v>0</v>
      </c>
      <c r="R86" s="149">
        <f>Q86*H86</f>
        <v>0</v>
      </c>
      <c r="S86" s="149">
        <v>0</v>
      </c>
      <c r="T86" s="150">
        <f>S86*H86</f>
        <v>0</v>
      </c>
      <c r="AR86" s="16" t="s">
        <v>127</v>
      </c>
      <c r="AT86" s="16" t="s">
        <v>122</v>
      </c>
      <c r="AU86" s="16" t="s">
        <v>79</v>
      </c>
      <c r="AY86" s="16" t="s">
        <v>119</v>
      </c>
      <c r="BE86" s="151">
        <f>IF(N86="základní",J86,0)</f>
        <v>0</v>
      </c>
      <c r="BF86" s="151">
        <f>IF(N86="snížená",J86,0)</f>
        <v>0</v>
      </c>
      <c r="BG86" s="151">
        <f>IF(N86="zákl. přenesená",J86,0)</f>
        <v>0</v>
      </c>
      <c r="BH86" s="151">
        <f>IF(N86="sníž. přenesená",J86,0)</f>
        <v>0</v>
      </c>
      <c r="BI86" s="151">
        <f>IF(N86="nulová",J86,0)</f>
        <v>0</v>
      </c>
      <c r="BJ86" s="16" t="s">
        <v>77</v>
      </c>
      <c r="BK86" s="151">
        <f>ROUND(I86*H86,2)</f>
        <v>0</v>
      </c>
      <c r="BL86" s="16" t="s">
        <v>127</v>
      </c>
      <c r="BM86" s="16" t="s">
        <v>128</v>
      </c>
    </row>
    <row r="87" spans="2:65" s="1" customFormat="1">
      <c r="B87" s="30"/>
      <c r="D87" s="152" t="s">
        <v>129</v>
      </c>
      <c r="F87" s="153" t="s">
        <v>124</v>
      </c>
      <c r="I87" s="84"/>
      <c r="L87" s="30"/>
      <c r="M87" s="154"/>
      <c r="N87" s="49"/>
      <c r="O87" s="49"/>
      <c r="P87" s="49"/>
      <c r="Q87" s="49"/>
      <c r="R87" s="49"/>
      <c r="S87" s="49"/>
      <c r="T87" s="50"/>
      <c r="AT87" s="16" t="s">
        <v>129</v>
      </c>
      <c r="AU87" s="16" t="s">
        <v>79</v>
      </c>
    </row>
    <row r="88" spans="2:65" s="1" customFormat="1" ht="16.5" customHeight="1">
      <c r="B88" s="139"/>
      <c r="C88" s="140" t="s">
        <v>79</v>
      </c>
      <c r="D88" s="140" t="s">
        <v>122</v>
      </c>
      <c r="E88" s="141" t="s">
        <v>130</v>
      </c>
      <c r="F88" s="142" t="s">
        <v>131</v>
      </c>
      <c r="G88" s="143" t="s">
        <v>125</v>
      </c>
      <c r="H88" s="144">
        <v>1</v>
      </c>
      <c r="I88" s="145"/>
      <c r="J88" s="146">
        <f>ROUND(I88*H88,2)</f>
        <v>0</v>
      </c>
      <c r="K88" s="142" t="s">
        <v>126</v>
      </c>
      <c r="L88" s="30"/>
      <c r="M88" s="147" t="s">
        <v>1</v>
      </c>
      <c r="N88" s="148" t="s">
        <v>41</v>
      </c>
      <c r="O88" s="49"/>
      <c r="P88" s="149">
        <f>O88*H88</f>
        <v>0</v>
      </c>
      <c r="Q88" s="149">
        <v>0</v>
      </c>
      <c r="R88" s="149">
        <f>Q88*H88</f>
        <v>0</v>
      </c>
      <c r="S88" s="149">
        <v>0</v>
      </c>
      <c r="T88" s="150">
        <f>S88*H88</f>
        <v>0</v>
      </c>
      <c r="AR88" s="16" t="s">
        <v>127</v>
      </c>
      <c r="AT88" s="16" t="s">
        <v>122</v>
      </c>
      <c r="AU88" s="16" t="s">
        <v>79</v>
      </c>
      <c r="AY88" s="16" t="s">
        <v>119</v>
      </c>
      <c r="BE88" s="151">
        <f>IF(N88="základní",J88,0)</f>
        <v>0</v>
      </c>
      <c r="BF88" s="151">
        <f>IF(N88="snížená",J88,0)</f>
        <v>0</v>
      </c>
      <c r="BG88" s="151">
        <f>IF(N88="zákl. přenesená",J88,0)</f>
        <v>0</v>
      </c>
      <c r="BH88" s="151">
        <f>IF(N88="sníž. přenesená",J88,0)</f>
        <v>0</v>
      </c>
      <c r="BI88" s="151">
        <f>IF(N88="nulová",J88,0)</f>
        <v>0</v>
      </c>
      <c r="BJ88" s="16" t="s">
        <v>77</v>
      </c>
      <c r="BK88" s="151">
        <f>ROUND(I88*H88,2)</f>
        <v>0</v>
      </c>
      <c r="BL88" s="16" t="s">
        <v>127</v>
      </c>
      <c r="BM88" s="16" t="s">
        <v>132</v>
      </c>
    </row>
    <row r="89" spans="2:65" s="1" customFormat="1">
      <c r="B89" s="30"/>
      <c r="D89" s="152" t="s">
        <v>129</v>
      </c>
      <c r="F89" s="153" t="s">
        <v>131</v>
      </c>
      <c r="I89" s="84"/>
      <c r="L89" s="30"/>
      <c r="M89" s="154"/>
      <c r="N89" s="49"/>
      <c r="O89" s="49"/>
      <c r="P89" s="49"/>
      <c r="Q89" s="49"/>
      <c r="R89" s="49"/>
      <c r="S89" s="49"/>
      <c r="T89" s="50"/>
      <c r="AT89" s="16" t="s">
        <v>129</v>
      </c>
      <c r="AU89" s="16" t="s">
        <v>79</v>
      </c>
    </row>
    <row r="90" spans="2:65" s="1" customFormat="1" ht="16.5" customHeight="1">
      <c r="B90" s="139"/>
      <c r="C90" s="140" t="s">
        <v>133</v>
      </c>
      <c r="D90" s="140" t="s">
        <v>122</v>
      </c>
      <c r="E90" s="141" t="s">
        <v>134</v>
      </c>
      <c r="F90" s="142" t="s">
        <v>135</v>
      </c>
      <c r="G90" s="143" t="s">
        <v>125</v>
      </c>
      <c r="H90" s="144">
        <v>1</v>
      </c>
      <c r="I90" s="145"/>
      <c r="J90" s="146">
        <f>ROUND(I90*H90,2)</f>
        <v>0</v>
      </c>
      <c r="K90" s="142" t="s">
        <v>126</v>
      </c>
      <c r="L90" s="30"/>
      <c r="M90" s="147" t="s">
        <v>1</v>
      </c>
      <c r="N90" s="148" t="s">
        <v>41</v>
      </c>
      <c r="O90" s="49"/>
      <c r="P90" s="149">
        <f>O90*H90</f>
        <v>0</v>
      </c>
      <c r="Q90" s="149">
        <v>0</v>
      </c>
      <c r="R90" s="149">
        <f>Q90*H90</f>
        <v>0</v>
      </c>
      <c r="S90" s="149">
        <v>0</v>
      </c>
      <c r="T90" s="150">
        <f>S90*H90</f>
        <v>0</v>
      </c>
      <c r="AR90" s="16" t="s">
        <v>127</v>
      </c>
      <c r="AT90" s="16" t="s">
        <v>122</v>
      </c>
      <c r="AU90" s="16" t="s">
        <v>79</v>
      </c>
      <c r="AY90" s="16" t="s">
        <v>119</v>
      </c>
      <c r="BE90" s="151">
        <f>IF(N90="základní",J90,0)</f>
        <v>0</v>
      </c>
      <c r="BF90" s="151">
        <f>IF(N90="snížená",J90,0)</f>
        <v>0</v>
      </c>
      <c r="BG90" s="151">
        <f>IF(N90="zákl. přenesená",J90,0)</f>
        <v>0</v>
      </c>
      <c r="BH90" s="151">
        <f>IF(N90="sníž. přenesená",J90,0)</f>
        <v>0</v>
      </c>
      <c r="BI90" s="151">
        <f>IF(N90="nulová",J90,0)</f>
        <v>0</v>
      </c>
      <c r="BJ90" s="16" t="s">
        <v>77</v>
      </c>
      <c r="BK90" s="151">
        <f>ROUND(I90*H90,2)</f>
        <v>0</v>
      </c>
      <c r="BL90" s="16" t="s">
        <v>127</v>
      </c>
      <c r="BM90" s="16" t="s">
        <v>136</v>
      </c>
    </row>
    <row r="91" spans="2:65" s="1" customFormat="1">
      <c r="B91" s="30"/>
      <c r="D91" s="152" t="s">
        <v>129</v>
      </c>
      <c r="F91" s="153" t="s">
        <v>135</v>
      </c>
      <c r="I91" s="84"/>
      <c r="L91" s="30"/>
      <c r="M91" s="154"/>
      <c r="N91" s="49"/>
      <c r="O91" s="49"/>
      <c r="P91" s="49"/>
      <c r="Q91" s="49"/>
      <c r="R91" s="49"/>
      <c r="S91" s="49"/>
      <c r="T91" s="50"/>
      <c r="AT91" s="16" t="s">
        <v>129</v>
      </c>
      <c r="AU91" s="16" t="s">
        <v>79</v>
      </c>
    </row>
    <row r="92" spans="2:65" s="10" customFormat="1" ht="22.9" customHeight="1">
      <c r="B92" s="126"/>
      <c r="D92" s="127" t="s">
        <v>69</v>
      </c>
      <c r="E92" s="137" t="s">
        <v>137</v>
      </c>
      <c r="F92" s="137" t="s">
        <v>138</v>
      </c>
      <c r="I92" s="129"/>
      <c r="J92" s="138">
        <f>BK92</f>
        <v>0</v>
      </c>
      <c r="L92" s="126"/>
      <c r="M92" s="131"/>
      <c r="N92" s="132"/>
      <c r="O92" s="132"/>
      <c r="P92" s="133">
        <f>SUM(P93:P94)</f>
        <v>0</v>
      </c>
      <c r="Q92" s="132"/>
      <c r="R92" s="133">
        <f>SUM(R93:R94)</f>
        <v>0</v>
      </c>
      <c r="S92" s="132"/>
      <c r="T92" s="134">
        <f>SUM(T93:T94)</f>
        <v>0</v>
      </c>
      <c r="AR92" s="127" t="s">
        <v>118</v>
      </c>
      <c r="AT92" s="135" t="s">
        <v>69</v>
      </c>
      <c r="AU92" s="135" t="s">
        <v>77</v>
      </c>
      <c r="AY92" s="127" t="s">
        <v>119</v>
      </c>
      <c r="BK92" s="136">
        <f>SUM(BK93:BK94)</f>
        <v>0</v>
      </c>
    </row>
    <row r="93" spans="2:65" s="1" customFormat="1" ht="16.5" customHeight="1">
      <c r="B93" s="139"/>
      <c r="C93" s="140" t="s">
        <v>139</v>
      </c>
      <c r="D93" s="140" t="s">
        <v>122</v>
      </c>
      <c r="E93" s="141" t="s">
        <v>140</v>
      </c>
      <c r="F93" s="142" t="s">
        <v>138</v>
      </c>
      <c r="G93" s="143" t="s">
        <v>125</v>
      </c>
      <c r="H93" s="144">
        <v>1</v>
      </c>
      <c r="I93" s="145"/>
      <c r="J93" s="146">
        <f>ROUND(I93*H93,2)</f>
        <v>0</v>
      </c>
      <c r="K93" s="142" t="s">
        <v>126</v>
      </c>
      <c r="L93" s="30"/>
      <c r="M93" s="147" t="s">
        <v>1</v>
      </c>
      <c r="N93" s="148" t="s">
        <v>41</v>
      </c>
      <c r="O93" s="49"/>
      <c r="P93" s="149">
        <f>O93*H93</f>
        <v>0</v>
      </c>
      <c r="Q93" s="149">
        <v>0</v>
      </c>
      <c r="R93" s="149">
        <f>Q93*H93</f>
        <v>0</v>
      </c>
      <c r="S93" s="149">
        <v>0</v>
      </c>
      <c r="T93" s="150">
        <f>S93*H93</f>
        <v>0</v>
      </c>
      <c r="AR93" s="16" t="s">
        <v>127</v>
      </c>
      <c r="AT93" s="16" t="s">
        <v>122</v>
      </c>
      <c r="AU93" s="16" t="s">
        <v>79</v>
      </c>
      <c r="AY93" s="16" t="s">
        <v>119</v>
      </c>
      <c r="BE93" s="151">
        <f>IF(N93="základní",J93,0)</f>
        <v>0</v>
      </c>
      <c r="BF93" s="151">
        <f>IF(N93="snížená",J93,0)</f>
        <v>0</v>
      </c>
      <c r="BG93" s="151">
        <f>IF(N93="zákl. přenesená",J93,0)</f>
        <v>0</v>
      </c>
      <c r="BH93" s="151">
        <f>IF(N93="sníž. přenesená",J93,0)</f>
        <v>0</v>
      </c>
      <c r="BI93" s="151">
        <f>IF(N93="nulová",J93,0)</f>
        <v>0</v>
      </c>
      <c r="BJ93" s="16" t="s">
        <v>77</v>
      </c>
      <c r="BK93" s="151">
        <f>ROUND(I93*H93,2)</f>
        <v>0</v>
      </c>
      <c r="BL93" s="16" t="s">
        <v>127</v>
      </c>
      <c r="BM93" s="16" t="s">
        <v>141</v>
      </c>
    </row>
    <row r="94" spans="2:65" s="1" customFormat="1">
      <c r="B94" s="30"/>
      <c r="D94" s="152" t="s">
        <v>129</v>
      </c>
      <c r="F94" s="153" t="s">
        <v>138</v>
      </c>
      <c r="I94" s="84"/>
      <c r="L94" s="30"/>
      <c r="M94" s="154"/>
      <c r="N94" s="49"/>
      <c r="O94" s="49"/>
      <c r="P94" s="49"/>
      <c r="Q94" s="49"/>
      <c r="R94" s="49"/>
      <c r="S94" s="49"/>
      <c r="T94" s="50"/>
      <c r="AT94" s="16" t="s">
        <v>129</v>
      </c>
      <c r="AU94" s="16" t="s">
        <v>79</v>
      </c>
    </row>
    <row r="95" spans="2:65" s="10" customFormat="1" ht="22.9" customHeight="1">
      <c r="B95" s="126"/>
      <c r="D95" s="127" t="s">
        <v>69</v>
      </c>
      <c r="E95" s="137" t="s">
        <v>142</v>
      </c>
      <c r="F95" s="137" t="s">
        <v>143</v>
      </c>
      <c r="I95" s="129"/>
      <c r="J95" s="138">
        <f>BK95</f>
        <v>0</v>
      </c>
      <c r="L95" s="126"/>
      <c r="M95" s="131"/>
      <c r="N95" s="132"/>
      <c r="O95" s="132"/>
      <c r="P95" s="133">
        <f>SUM(P96:P97)</f>
        <v>0</v>
      </c>
      <c r="Q95" s="132"/>
      <c r="R95" s="133">
        <f>SUM(R96:R97)</f>
        <v>0</v>
      </c>
      <c r="S95" s="132"/>
      <c r="T95" s="134">
        <f>SUM(T96:T97)</f>
        <v>0</v>
      </c>
      <c r="AR95" s="127" t="s">
        <v>118</v>
      </c>
      <c r="AT95" s="135" t="s">
        <v>69</v>
      </c>
      <c r="AU95" s="135" t="s">
        <v>77</v>
      </c>
      <c r="AY95" s="127" t="s">
        <v>119</v>
      </c>
      <c r="BK95" s="136">
        <f>SUM(BK96:BK97)</f>
        <v>0</v>
      </c>
    </row>
    <row r="96" spans="2:65" s="1" customFormat="1" ht="16.5" customHeight="1">
      <c r="B96" s="139"/>
      <c r="C96" s="140" t="s">
        <v>118</v>
      </c>
      <c r="D96" s="140" t="s">
        <v>122</v>
      </c>
      <c r="E96" s="141" t="s">
        <v>144</v>
      </c>
      <c r="F96" s="142" t="s">
        <v>145</v>
      </c>
      <c r="G96" s="143" t="s">
        <v>125</v>
      </c>
      <c r="H96" s="144">
        <v>1</v>
      </c>
      <c r="I96" s="145"/>
      <c r="J96" s="146">
        <f>ROUND(I96*H96,2)</f>
        <v>0</v>
      </c>
      <c r="K96" s="142" t="s">
        <v>126</v>
      </c>
      <c r="L96" s="30"/>
      <c r="M96" s="147" t="s">
        <v>1</v>
      </c>
      <c r="N96" s="148" t="s">
        <v>41</v>
      </c>
      <c r="O96" s="49"/>
      <c r="P96" s="149">
        <f>O96*H96</f>
        <v>0</v>
      </c>
      <c r="Q96" s="149">
        <v>0</v>
      </c>
      <c r="R96" s="149">
        <f>Q96*H96</f>
        <v>0</v>
      </c>
      <c r="S96" s="149">
        <v>0</v>
      </c>
      <c r="T96" s="150">
        <f>S96*H96</f>
        <v>0</v>
      </c>
      <c r="AR96" s="16" t="s">
        <v>127</v>
      </c>
      <c r="AT96" s="16" t="s">
        <v>122</v>
      </c>
      <c r="AU96" s="16" t="s">
        <v>79</v>
      </c>
      <c r="AY96" s="16" t="s">
        <v>119</v>
      </c>
      <c r="BE96" s="151">
        <f>IF(N96="základní",J96,0)</f>
        <v>0</v>
      </c>
      <c r="BF96" s="151">
        <f>IF(N96="snížená",J96,0)</f>
        <v>0</v>
      </c>
      <c r="BG96" s="151">
        <f>IF(N96="zákl. přenesená",J96,0)</f>
        <v>0</v>
      </c>
      <c r="BH96" s="151">
        <f>IF(N96="sníž. přenesená",J96,0)</f>
        <v>0</v>
      </c>
      <c r="BI96" s="151">
        <f>IF(N96="nulová",J96,0)</f>
        <v>0</v>
      </c>
      <c r="BJ96" s="16" t="s">
        <v>77</v>
      </c>
      <c r="BK96" s="151">
        <f>ROUND(I96*H96,2)</f>
        <v>0</v>
      </c>
      <c r="BL96" s="16" t="s">
        <v>127</v>
      </c>
      <c r="BM96" s="16" t="s">
        <v>146</v>
      </c>
    </row>
    <row r="97" spans="2:47" s="1" customFormat="1">
      <c r="B97" s="30"/>
      <c r="D97" s="152" t="s">
        <v>129</v>
      </c>
      <c r="F97" s="153" t="s">
        <v>145</v>
      </c>
      <c r="I97" s="84"/>
      <c r="L97" s="30"/>
      <c r="M97" s="155"/>
      <c r="N97" s="156"/>
      <c r="O97" s="156"/>
      <c r="P97" s="156"/>
      <c r="Q97" s="156"/>
      <c r="R97" s="156"/>
      <c r="S97" s="156"/>
      <c r="T97" s="157"/>
      <c r="AT97" s="16" t="s">
        <v>129</v>
      </c>
      <c r="AU97" s="16" t="s">
        <v>79</v>
      </c>
    </row>
    <row r="98" spans="2:47" s="1" customFormat="1" ht="6.95" customHeight="1">
      <c r="B98" s="39"/>
      <c r="C98" s="40"/>
      <c r="D98" s="40"/>
      <c r="E98" s="40"/>
      <c r="F98" s="40"/>
      <c r="G98" s="40"/>
      <c r="H98" s="40"/>
      <c r="I98" s="100"/>
      <c r="J98" s="40"/>
      <c r="K98" s="40"/>
      <c r="L98" s="30"/>
    </row>
  </sheetData>
  <autoFilter ref="C82:K97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48"/>
  <sheetViews>
    <sheetView showGridLines="0" topLeftCell="A1606" workbookViewId="0">
      <selection activeCell="W1635" sqref="W163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82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8" t="s">
        <v>5</v>
      </c>
      <c r="M2" s="329"/>
      <c r="N2" s="329"/>
      <c r="O2" s="329"/>
      <c r="P2" s="329"/>
      <c r="Q2" s="329"/>
      <c r="R2" s="329"/>
      <c r="S2" s="329"/>
      <c r="T2" s="329"/>
      <c r="U2" s="329"/>
      <c r="V2" s="329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79</v>
      </c>
    </row>
    <row r="4" spans="2:46" ht="24.95" customHeight="1">
      <c r="B4" s="19"/>
      <c r="D4" s="20" t="s">
        <v>92</v>
      </c>
      <c r="L4" s="19"/>
      <c r="M4" s="21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16</v>
      </c>
      <c r="L6" s="19"/>
    </row>
    <row r="7" spans="2:46" ht="16.5" customHeight="1">
      <c r="B7" s="19"/>
      <c r="E7" s="350" t="str">
        <f>'Rekapitulace stavby'!K6</f>
        <v>Změna užívání budovy občanské vybavenosti</v>
      </c>
      <c r="F7" s="351"/>
      <c r="G7" s="351"/>
      <c r="H7" s="351"/>
      <c r="L7" s="19"/>
    </row>
    <row r="8" spans="2:46" s="1" customFormat="1" ht="12" customHeight="1">
      <c r="B8" s="30"/>
      <c r="D8" s="25" t="s">
        <v>93</v>
      </c>
      <c r="I8" s="84"/>
      <c r="L8" s="30"/>
    </row>
    <row r="9" spans="2:46" s="1" customFormat="1" ht="36.950000000000003" customHeight="1">
      <c r="B9" s="30"/>
      <c r="E9" s="336" t="s">
        <v>147</v>
      </c>
      <c r="F9" s="335"/>
      <c r="G9" s="335"/>
      <c r="H9" s="335"/>
      <c r="I9" s="84"/>
      <c r="L9" s="30"/>
    </row>
    <row r="10" spans="2:46" s="1" customFormat="1">
      <c r="B10" s="30"/>
      <c r="I10" s="84"/>
      <c r="L10" s="30"/>
    </row>
    <row r="11" spans="2:46" s="1" customFormat="1" ht="12" customHeight="1">
      <c r="B11" s="30"/>
      <c r="D11" s="25" t="s">
        <v>18</v>
      </c>
      <c r="F11" s="16" t="s">
        <v>1</v>
      </c>
      <c r="I11" s="85" t="s">
        <v>19</v>
      </c>
      <c r="J11" s="16" t="s">
        <v>1</v>
      </c>
      <c r="L11" s="30"/>
    </row>
    <row r="12" spans="2:46" s="1" customFormat="1" ht="12" customHeight="1">
      <c r="B12" s="30"/>
      <c r="D12" s="25" t="s">
        <v>20</v>
      </c>
      <c r="F12" s="16" t="s">
        <v>21</v>
      </c>
      <c r="I12" s="85" t="s">
        <v>22</v>
      </c>
      <c r="J12" s="46" t="str">
        <f>'Rekapitulace stavby'!AN8</f>
        <v>20. 2. 2019</v>
      </c>
      <c r="L12" s="30"/>
    </row>
    <row r="13" spans="2:46" s="1" customFormat="1" ht="10.9" customHeight="1">
      <c r="B13" s="30"/>
      <c r="I13" s="84"/>
      <c r="L13" s="30"/>
    </row>
    <row r="14" spans="2:46" s="1" customFormat="1" ht="12" customHeight="1">
      <c r="B14" s="30"/>
      <c r="D14" s="25" t="s">
        <v>24</v>
      </c>
      <c r="I14" s="85" t="s">
        <v>25</v>
      </c>
      <c r="J14" s="16" t="s">
        <v>1</v>
      </c>
      <c r="L14" s="30"/>
    </row>
    <row r="15" spans="2:46" s="1" customFormat="1" ht="18" customHeight="1">
      <c r="B15" s="30"/>
      <c r="E15" s="16" t="s">
        <v>26</v>
      </c>
      <c r="I15" s="85" t="s">
        <v>27</v>
      </c>
      <c r="J15" s="16" t="s">
        <v>1</v>
      </c>
      <c r="L15" s="30"/>
    </row>
    <row r="16" spans="2:46" s="1" customFormat="1" ht="6.95" customHeight="1">
      <c r="B16" s="30"/>
      <c r="I16" s="84"/>
      <c r="L16" s="30"/>
    </row>
    <row r="17" spans="2:12" s="1" customFormat="1" ht="12" customHeight="1">
      <c r="B17" s="30"/>
      <c r="D17" s="25" t="s">
        <v>28</v>
      </c>
      <c r="I17" s="8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352" t="str">
        <f>'Rekapitulace stavby'!E14</f>
        <v>Vyplň údaj</v>
      </c>
      <c r="F18" s="339"/>
      <c r="G18" s="339"/>
      <c r="H18" s="339"/>
      <c r="I18" s="85" t="s">
        <v>27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I19" s="84"/>
      <c r="L19" s="30"/>
    </row>
    <row r="20" spans="2:12" s="1" customFormat="1" ht="12" customHeight="1">
      <c r="B20" s="30"/>
      <c r="D20" s="25" t="s">
        <v>30</v>
      </c>
      <c r="I20" s="85" t="s">
        <v>25</v>
      </c>
      <c r="J20" s="16" t="s">
        <v>1</v>
      </c>
      <c r="L20" s="30"/>
    </row>
    <row r="21" spans="2:12" s="1" customFormat="1" ht="18" customHeight="1">
      <c r="B21" s="30"/>
      <c r="E21" s="16" t="s">
        <v>31</v>
      </c>
      <c r="I21" s="85" t="s">
        <v>27</v>
      </c>
      <c r="J21" s="16" t="s">
        <v>1</v>
      </c>
      <c r="L21" s="30"/>
    </row>
    <row r="22" spans="2:12" s="1" customFormat="1" ht="6.95" customHeight="1">
      <c r="B22" s="30"/>
      <c r="I22" s="84"/>
      <c r="L22" s="30"/>
    </row>
    <row r="23" spans="2:12" s="1" customFormat="1" ht="12" customHeight="1">
      <c r="B23" s="30"/>
      <c r="D23" s="25" t="s">
        <v>33</v>
      </c>
      <c r="I23" s="85" t="s">
        <v>25</v>
      </c>
      <c r="J23" s="16" t="s">
        <v>1</v>
      </c>
      <c r="L23" s="30"/>
    </row>
    <row r="24" spans="2:12" s="1" customFormat="1" ht="18" customHeight="1">
      <c r="B24" s="30"/>
      <c r="E24" s="16" t="s">
        <v>34</v>
      </c>
      <c r="I24" s="85" t="s">
        <v>27</v>
      </c>
      <c r="J24" s="16" t="s">
        <v>1</v>
      </c>
      <c r="L24" s="30"/>
    </row>
    <row r="25" spans="2:12" s="1" customFormat="1" ht="6.95" customHeight="1">
      <c r="B25" s="30"/>
      <c r="I25" s="84"/>
      <c r="L25" s="30"/>
    </row>
    <row r="26" spans="2:12" s="1" customFormat="1" ht="12" customHeight="1">
      <c r="B26" s="30"/>
      <c r="D26" s="25" t="s">
        <v>35</v>
      </c>
      <c r="I26" s="84"/>
      <c r="L26" s="30"/>
    </row>
    <row r="27" spans="2:12" s="6" customFormat="1" ht="16.5" customHeight="1">
      <c r="B27" s="86"/>
      <c r="E27" s="343" t="s">
        <v>1</v>
      </c>
      <c r="F27" s="343"/>
      <c r="G27" s="343"/>
      <c r="H27" s="343"/>
      <c r="I27" s="87"/>
      <c r="L27" s="86"/>
    </row>
    <row r="28" spans="2:12" s="1" customFormat="1" ht="6.95" customHeight="1">
      <c r="B28" s="30"/>
      <c r="I28" s="84"/>
      <c r="L28" s="30"/>
    </row>
    <row r="29" spans="2:12" s="1" customFormat="1" ht="6.95" customHeight="1">
      <c r="B29" s="30"/>
      <c r="D29" s="47"/>
      <c r="E29" s="47"/>
      <c r="F29" s="47"/>
      <c r="G29" s="47"/>
      <c r="H29" s="47"/>
      <c r="I29" s="88"/>
      <c r="J29" s="47"/>
      <c r="K29" s="47"/>
      <c r="L29" s="30"/>
    </row>
    <row r="30" spans="2:12" s="1" customFormat="1" ht="25.35" customHeight="1">
      <c r="B30" s="30"/>
      <c r="D30" s="89" t="s">
        <v>36</v>
      </c>
      <c r="I30" s="84"/>
      <c r="J30" s="60">
        <f>ROUND(J103, 2)</f>
        <v>0</v>
      </c>
      <c r="L30" s="30"/>
    </row>
    <row r="31" spans="2:12" s="1" customFormat="1" ht="6.95" customHeight="1">
      <c r="B31" s="30"/>
      <c r="D31" s="47"/>
      <c r="E31" s="47"/>
      <c r="F31" s="47"/>
      <c r="G31" s="47"/>
      <c r="H31" s="47"/>
      <c r="I31" s="88"/>
      <c r="J31" s="47"/>
      <c r="K31" s="47"/>
      <c r="L31" s="30"/>
    </row>
    <row r="32" spans="2:12" s="1" customFormat="1" ht="14.45" customHeight="1">
      <c r="B32" s="30"/>
      <c r="F32" s="33" t="s">
        <v>38</v>
      </c>
      <c r="I32" s="90" t="s">
        <v>37</v>
      </c>
      <c r="J32" s="33" t="s">
        <v>39</v>
      </c>
      <c r="L32" s="30"/>
    </row>
    <row r="33" spans="2:12" s="1" customFormat="1" ht="14.45" customHeight="1">
      <c r="B33" s="30"/>
      <c r="D33" s="25" t="s">
        <v>40</v>
      </c>
      <c r="E33" s="25" t="s">
        <v>41</v>
      </c>
      <c r="F33" s="91">
        <f>ROUND((SUM(BE103:BE1647)),  2)</f>
        <v>0</v>
      </c>
      <c r="I33" s="92">
        <v>0.21</v>
      </c>
      <c r="J33" s="91">
        <f>ROUND(((SUM(BE103:BE1647))*I33),  2)</f>
        <v>0</v>
      </c>
      <c r="L33" s="30"/>
    </row>
    <row r="34" spans="2:12" s="1" customFormat="1" ht="14.45" customHeight="1">
      <c r="B34" s="30"/>
      <c r="E34" s="25" t="s">
        <v>42</v>
      </c>
      <c r="F34" s="91">
        <f>ROUND((SUM(BF103:BF1647)),  2)</f>
        <v>0</v>
      </c>
      <c r="I34" s="92">
        <v>0.15</v>
      </c>
      <c r="J34" s="91">
        <f>ROUND(((SUM(BF103:BF1647))*I34),  2)</f>
        <v>0</v>
      </c>
      <c r="L34" s="30"/>
    </row>
    <row r="35" spans="2:12" s="1" customFormat="1" ht="14.45" hidden="1" customHeight="1">
      <c r="B35" s="30"/>
      <c r="E35" s="25" t="s">
        <v>43</v>
      </c>
      <c r="F35" s="91">
        <f>ROUND((SUM(BG103:BG1647)),  2)</f>
        <v>0</v>
      </c>
      <c r="I35" s="92">
        <v>0.21</v>
      </c>
      <c r="J35" s="91">
        <f>0</f>
        <v>0</v>
      </c>
      <c r="L35" s="30"/>
    </row>
    <row r="36" spans="2:12" s="1" customFormat="1" ht="14.45" hidden="1" customHeight="1">
      <c r="B36" s="30"/>
      <c r="E36" s="25" t="s">
        <v>44</v>
      </c>
      <c r="F36" s="91">
        <f>ROUND((SUM(BH103:BH1647)),  2)</f>
        <v>0</v>
      </c>
      <c r="I36" s="92">
        <v>0.15</v>
      </c>
      <c r="J36" s="91">
        <f>0</f>
        <v>0</v>
      </c>
      <c r="L36" s="30"/>
    </row>
    <row r="37" spans="2:12" s="1" customFormat="1" ht="14.45" hidden="1" customHeight="1">
      <c r="B37" s="30"/>
      <c r="E37" s="25" t="s">
        <v>45</v>
      </c>
      <c r="F37" s="91">
        <f>ROUND((SUM(BI103:BI1647)),  2)</f>
        <v>0</v>
      </c>
      <c r="I37" s="92">
        <v>0</v>
      </c>
      <c r="J37" s="91">
        <f>0</f>
        <v>0</v>
      </c>
      <c r="L37" s="30"/>
    </row>
    <row r="38" spans="2:12" s="1" customFormat="1" ht="6.95" customHeight="1">
      <c r="B38" s="30"/>
      <c r="I38" s="84"/>
      <c r="L38" s="30"/>
    </row>
    <row r="39" spans="2:12" s="1" customFormat="1" ht="25.35" customHeight="1">
      <c r="B39" s="30"/>
      <c r="C39" s="93"/>
      <c r="D39" s="94" t="s">
        <v>46</v>
      </c>
      <c r="E39" s="51"/>
      <c r="F39" s="51"/>
      <c r="G39" s="95" t="s">
        <v>47</v>
      </c>
      <c r="H39" s="96" t="s">
        <v>48</v>
      </c>
      <c r="I39" s="97"/>
      <c r="J39" s="98">
        <f>SUM(J30:J37)</f>
        <v>0</v>
      </c>
      <c r="K39" s="99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10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101"/>
      <c r="J44" s="42"/>
      <c r="K44" s="42"/>
      <c r="L44" s="30"/>
    </row>
    <row r="45" spans="2:12" s="1" customFormat="1" ht="24.95" customHeight="1">
      <c r="B45" s="30"/>
      <c r="C45" s="20" t="s">
        <v>95</v>
      </c>
      <c r="I45" s="84"/>
      <c r="L45" s="30"/>
    </row>
    <row r="46" spans="2:12" s="1" customFormat="1" ht="6.95" customHeight="1">
      <c r="B46" s="30"/>
      <c r="I46" s="84"/>
      <c r="L46" s="30"/>
    </row>
    <row r="47" spans="2:12" s="1" customFormat="1" ht="12" customHeight="1">
      <c r="B47" s="30"/>
      <c r="C47" s="25" t="s">
        <v>16</v>
      </c>
      <c r="I47" s="84"/>
      <c r="L47" s="30"/>
    </row>
    <row r="48" spans="2:12" s="1" customFormat="1" ht="16.5" customHeight="1">
      <c r="B48" s="30"/>
      <c r="E48" s="350" t="str">
        <f>E7</f>
        <v>Změna užívání budovy občanské vybavenosti</v>
      </c>
      <c r="F48" s="351"/>
      <c r="G48" s="351"/>
      <c r="H48" s="351"/>
      <c r="I48" s="84"/>
      <c r="L48" s="30"/>
    </row>
    <row r="49" spans="2:47" s="1" customFormat="1" ht="12" customHeight="1">
      <c r="B49" s="30"/>
      <c r="C49" s="25" t="s">
        <v>93</v>
      </c>
      <c r="I49" s="84"/>
      <c r="L49" s="30"/>
    </row>
    <row r="50" spans="2:47" s="1" customFormat="1" ht="16.5" customHeight="1">
      <c r="B50" s="30"/>
      <c r="E50" s="336" t="str">
        <f>E9</f>
        <v>01 - SO 01</v>
      </c>
      <c r="F50" s="335"/>
      <c r="G50" s="335"/>
      <c r="H50" s="335"/>
      <c r="I50" s="84"/>
      <c r="L50" s="30"/>
    </row>
    <row r="51" spans="2:47" s="1" customFormat="1" ht="6.95" customHeight="1">
      <c r="B51" s="30"/>
      <c r="I51" s="84"/>
      <c r="L51" s="30"/>
    </row>
    <row r="52" spans="2:47" s="1" customFormat="1" ht="12" customHeight="1">
      <c r="B52" s="30"/>
      <c r="C52" s="25" t="s">
        <v>20</v>
      </c>
      <c r="F52" s="16" t="str">
        <f>F12</f>
        <v xml:space="preserve">č.p. 2455/2, 2455/4, 2455/33, 2455/34, 2455/35 </v>
      </c>
      <c r="I52" s="85" t="s">
        <v>22</v>
      </c>
      <c r="J52" s="46" t="str">
        <f>IF(J12="","",J12)</f>
        <v>20. 2. 2019</v>
      </c>
      <c r="L52" s="30"/>
    </row>
    <row r="53" spans="2:47" s="1" customFormat="1" ht="6.95" customHeight="1">
      <c r="B53" s="30"/>
      <c r="I53" s="84"/>
      <c r="L53" s="30"/>
    </row>
    <row r="54" spans="2:47" s="1" customFormat="1" ht="13.7" customHeight="1">
      <c r="B54" s="30"/>
      <c r="C54" s="25" t="s">
        <v>24</v>
      </c>
      <c r="F54" s="16" t="str">
        <f>E15</f>
        <v>Leben s.r.o.</v>
      </c>
      <c r="I54" s="85" t="s">
        <v>30</v>
      </c>
      <c r="J54" s="28" t="str">
        <f>E21</f>
        <v>Ing. Martin Dědič</v>
      </c>
      <c r="L54" s="30"/>
    </row>
    <row r="55" spans="2:47" s="1" customFormat="1" ht="13.7" customHeight="1">
      <c r="B55" s="30"/>
      <c r="C55" s="25" t="s">
        <v>28</v>
      </c>
      <c r="F55" s="16" t="str">
        <f>IF(E18="","",E18)</f>
        <v>Vyplň údaj</v>
      </c>
      <c r="I55" s="85" t="s">
        <v>33</v>
      </c>
      <c r="J55" s="28" t="str">
        <f>E24</f>
        <v>Michal Kubelka</v>
      </c>
      <c r="L55" s="30"/>
    </row>
    <row r="56" spans="2:47" s="1" customFormat="1" ht="10.35" customHeight="1">
      <c r="B56" s="30"/>
      <c r="I56" s="84"/>
      <c r="L56" s="30"/>
    </row>
    <row r="57" spans="2:47" s="1" customFormat="1" ht="29.25" customHeight="1">
      <c r="B57" s="30"/>
      <c r="C57" s="102" t="s">
        <v>96</v>
      </c>
      <c r="D57" s="93"/>
      <c r="E57" s="93"/>
      <c r="F57" s="93"/>
      <c r="G57" s="93"/>
      <c r="H57" s="93"/>
      <c r="I57" s="103"/>
      <c r="J57" s="104" t="s">
        <v>97</v>
      </c>
      <c r="K57" s="93"/>
      <c r="L57" s="30"/>
    </row>
    <row r="58" spans="2:47" s="1" customFormat="1" ht="10.35" customHeight="1">
      <c r="B58" s="30"/>
      <c r="I58" s="84"/>
      <c r="L58" s="30"/>
    </row>
    <row r="59" spans="2:47" s="1" customFormat="1" ht="22.9" customHeight="1">
      <c r="B59" s="30"/>
      <c r="C59" s="105" t="s">
        <v>98</v>
      </c>
      <c r="I59" s="84"/>
      <c r="J59" s="60">
        <f>J103</f>
        <v>0</v>
      </c>
      <c r="L59" s="30"/>
      <c r="AU59" s="16" t="s">
        <v>99</v>
      </c>
    </row>
    <row r="60" spans="2:47" s="7" customFormat="1" ht="24.95" customHeight="1">
      <c r="B60" s="106"/>
      <c r="D60" s="107" t="s">
        <v>148</v>
      </c>
      <c r="E60" s="108"/>
      <c r="F60" s="108"/>
      <c r="G60" s="108"/>
      <c r="H60" s="108"/>
      <c r="I60" s="109"/>
      <c r="J60" s="110">
        <f>J104</f>
        <v>0</v>
      </c>
      <c r="L60" s="106"/>
    </row>
    <row r="61" spans="2:47" s="8" customFormat="1" ht="19.899999999999999" customHeight="1">
      <c r="B61" s="111"/>
      <c r="D61" s="112" t="s">
        <v>149</v>
      </c>
      <c r="E61" s="113"/>
      <c r="F61" s="113"/>
      <c r="G61" s="113"/>
      <c r="H61" s="113"/>
      <c r="I61" s="114"/>
      <c r="J61" s="115">
        <f>J105</f>
        <v>0</v>
      </c>
      <c r="L61" s="111"/>
    </row>
    <row r="62" spans="2:47" s="8" customFormat="1" ht="19.899999999999999" customHeight="1">
      <c r="B62" s="111"/>
      <c r="D62" s="112" t="s">
        <v>150</v>
      </c>
      <c r="E62" s="113"/>
      <c r="F62" s="113"/>
      <c r="G62" s="113"/>
      <c r="H62" s="113"/>
      <c r="I62" s="114"/>
      <c r="J62" s="115">
        <f>J144</f>
        <v>0</v>
      </c>
      <c r="L62" s="111"/>
    </row>
    <row r="63" spans="2:47" s="8" customFormat="1" ht="19.899999999999999" customHeight="1">
      <c r="B63" s="111"/>
      <c r="D63" s="112" t="s">
        <v>151</v>
      </c>
      <c r="E63" s="113"/>
      <c r="F63" s="113"/>
      <c r="G63" s="113"/>
      <c r="H63" s="113"/>
      <c r="I63" s="114"/>
      <c r="J63" s="115">
        <f>J174</f>
        <v>0</v>
      </c>
      <c r="L63" s="111"/>
    </row>
    <row r="64" spans="2:47" s="8" customFormat="1" ht="19.899999999999999" customHeight="1">
      <c r="B64" s="111"/>
      <c r="D64" s="112" t="s">
        <v>152</v>
      </c>
      <c r="E64" s="113"/>
      <c r="F64" s="113"/>
      <c r="G64" s="113"/>
      <c r="H64" s="113"/>
      <c r="I64" s="114"/>
      <c r="J64" s="115">
        <f>J269</f>
        <v>0</v>
      </c>
      <c r="L64" s="111"/>
    </row>
    <row r="65" spans="2:12" s="8" customFormat="1" ht="19.899999999999999" customHeight="1">
      <c r="B65" s="111"/>
      <c r="D65" s="112" t="s">
        <v>153</v>
      </c>
      <c r="E65" s="113"/>
      <c r="F65" s="113"/>
      <c r="G65" s="113"/>
      <c r="H65" s="113"/>
      <c r="I65" s="114"/>
      <c r="J65" s="115">
        <f>J333</f>
        <v>0</v>
      </c>
      <c r="L65" s="111"/>
    </row>
    <row r="66" spans="2:12" s="8" customFormat="1" ht="19.899999999999999" customHeight="1">
      <c r="B66" s="111"/>
      <c r="D66" s="112" t="s">
        <v>154</v>
      </c>
      <c r="E66" s="113"/>
      <c r="F66" s="113"/>
      <c r="G66" s="113"/>
      <c r="H66" s="113"/>
      <c r="I66" s="114"/>
      <c r="J66" s="115">
        <f>J580</f>
        <v>0</v>
      </c>
      <c r="L66" s="111"/>
    </row>
    <row r="67" spans="2:12" s="8" customFormat="1" ht="19.899999999999999" customHeight="1">
      <c r="B67" s="111"/>
      <c r="D67" s="112" t="s">
        <v>155</v>
      </c>
      <c r="E67" s="113"/>
      <c r="F67" s="113"/>
      <c r="G67" s="113"/>
      <c r="H67" s="113"/>
      <c r="I67" s="114"/>
      <c r="J67" s="115">
        <f>J956</f>
        <v>0</v>
      </c>
      <c r="L67" s="111"/>
    </row>
    <row r="68" spans="2:12" s="8" customFormat="1" ht="19.899999999999999" customHeight="1">
      <c r="B68" s="111"/>
      <c r="D68" s="112" t="s">
        <v>156</v>
      </c>
      <c r="E68" s="113"/>
      <c r="F68" s="113"/>
      <c r="G68" s="113"/>
      <c r="H68" s="113"/>
      <c r="I68" s="114"/>
      <c r="J68" s="115">
        <f>J974</f>
        <v>0</v>
      </c>
      <c r="L68" s="111"/>
    </row>
    <row r="69" spans="2:12" s="7" customFormat="1" ht="24.95" customHeight="1">
      <c r="B69" s="106"/>
      <c r="D69" s="107" t="s">
        <v>157</v>
      </c>
      <c r="E69" s="108"/>
      <c r="F69" s="108"/>
      <c r="G69" s="108"/>
      <c r="H69" s="108"/>
      <c r="I69" s="109"/>
      <c r="J69" s="110">
        <f>J977</f>
        <v>0</v>
      </c>
      <c r="L69" s="106"/>
    </row>
    <row r="70" spans="2:12" s="8" customFormat="1" ht="19.899999999999999" customHeight="1">
      <c r="B70" s="111"/>
      <c r="D70" s="112" t="s">
        <v>158</v>
      </c>
      <c r="E70" s="113"/>
      <c r="F70" s="113"/>
      <c r="G70" s="113"/>
      <c r="H70" s="113"/>
      <c r="I70" s="114"/>
      <c r="J70" s="115">
        <f>J978</f>
        <v>0</v>
      </c>
      <c r="L70" s="111"/>
    </row>
    <row r="71" spans="2:12" s="8" customFormat="1" ht="19.899999999999999" customHeight="1">
      <c r="B71" s="111"/>
      <c r="D71" s="112" t="s">
        <v>159</v>
      </c>
      <c r="E71" s="113"/>
      <c r="F71" s="113"/>
      <c r="G71" s="113"/>
      <c r="H71" s="113"/>
      <c r="I71" s="114"/>
      <c r="J71" s="115">
        <f>J1079</f>
        <v>0</v>
      </c>
      <c r="L71" s="111"/>
    </row>
    <row r="72" spans="2:12" s="8" customFormat="1" ht="19.899999999999999" customHeight="1">
      <c r="B72" s="111"/>
      <c r="D72" s="112" t="s">
        <v>160</v>
      </c>
      <c r="E72" s="113"/>
      <c r="F72" s="113"/>
      <c r="G72" s="113"/>
      <c r="H72" s="113"/>
      <c r="I72" s="114"/>
      <c r="J72" s="115">
        <f>J1100</f>
        <v>0</v>
      </c>
      <c r="L72" s="111"/>
    </row>
    <row r="73" spans="2:12" s="8" customFormat="1" ht="19.899999999999999" customHeight="1">
      <c r="B73" s="111"/>
      <c r="D73" s="112" t="s">
        <v>161</v>
      </c>
      <c r="E73" s="113"/>
      <c r="F73" s="113"/>
      <c r="G73" s="113"/>
      <c r="H73" s="113"/>
      <c r="I73" s="114"/>
      <c r="J73" s="115">
        <f>J1153</f>
        <v>0</v>
      </c>
      <c r="L73" s="111"/>
    </row>
    <row r="74" spans="2:12" s="8" customFormat="1" ht="19.899999999999999" customHeight="1">
      <c r="B74" s="111"/>
      <c r="D74" s="112" t="s">
        <v>162</v>
      </c>
      <c r="E74" s="113"/>
      <c r="F74" s="113"/>
      <c r="G74" s="113"/>
      <c r="H74" s="113"/>
      <c r="I74" s="114"/>
      <c r="J74" s="115">
        <f>J1158</f>
        <v>0</v>
      </c>
      <c r="L74" s="111"/>
    </row>
    <row r="75" spans="2:12" s="8" customFormat="1" ht="19.899999999999999" customHeight="1">
      <c r="B75" s="111"/>
      <c r="D75" s="112" t="s">
        <v>163</v>
      </c>
      <c r="E75" s="113"/>
      <c r="F75" s="113"/>
      <c r="G75" s="113"/>
      <c r="H75" s="113"/>
      <c r="I75" s="114"/>
      <c r="J75" s="115">
        <f>J1161</f>
        <v>0</v>
      </c>
      <c r="L75" s="111"/>
    </row>
    <row r="76" spans="2:12" s="8" customFormat="1" ht="19.899999999999999" customHeight="1">
      <c r="B76" s="111"/>
      <c r="D76" s="112" t="s">
        <v>164</v>
      </c>
      <c r="E76" s="113"/>
      <c r="F76" s="113"/>
      <c r="G76" s="113"/>
      <c r="H76" s="113"/>
      <c r="I76" s="114"/>
      <c r="J76" s="115">
        <f>J1189</f>
        <v>0</v>
      </c>
      <c r="L76" s="111"/>
    </row>
    <row r="77" spans="2:12" s="8" customFormat="1" ht="19.899999999999999" customHeight="1">
      <c r="B77" s="111"/>
      <c r="D77" s="112" t="s">
        <v>165</v>
      </c>
      <c r="E77" s="113"/>
      <c r="F77" s="113"/>
      <c r="G77" s="113"/>
      <c r="H77" s="113"/>
      <c r="I77" s="114"/>
      <c r="J77" s="115">
        <f>J1227</f>
        <v>0</v>
      </c>
      <c r="L77" s="111"/>
    </row>
    <row r="78" spans="2:12" s="8" customFormat="1" ht="19.899999999999999" customHeight="1">
      <c r="B78" s="111"/>
      <c r="D78" s="112" t="s">
        <v>166</v>
      </c>
      <c r="E78" s="113"/>
      <c r="F78" s="113"/>
      <c r="G78" s="113"/>
      <c r="H78" s="113"/>
      <c r="I78" s="114"/>
      <c r="J78" s="115">
        <f>J1337</f>
        <v>0</v>
      </c>
      <c r="L78" s="111"/>
    </row>
    <row r="79" spans="2:12" s="8" customFormat="1" ht="19.899999999999999" customHeight="1">
      <c r="B79" s="111"/>
      <c r="D79" s="112" t="s">
        <v>167</v>
      </c>
      <c r="E79" s="113"/>
      <c r="F79" s="113"/>
      <c r="G79" s="113"/>
      <c r="H79" s="113"/>
      <c r="I79" s="114"/>
      <c r="J79" s="115">
        <f>J1357</f>
        <v>0</v>
      </c>
      <c r="L79" s="111"/>
    </row>
    <row r="80" spans="2:12" s="8" customFormat="1" ht="19.899999999999999" customHeight="1">
      <c r="B80" s="111"/>
      <c r="D80" s="112" t="s">
        <v>168</v>
      </c>
      <c r="E80" s="113"/>
      <c r="F80" s="113"/>
      <c r="G80" s="113"/>
      <c r="H80" s="113"/>
      <c r="I80" s="114"/>
      <c r="J80" s="115">
        <f>J1413</f>
        <v>0</v>
      </c>
      <c r="L80" s="111"/>
    </row>
    <row r="81" spans="2:12" s="8" customFormat="1" ht="19.899999999999999" customHeight="1">
      <c r="B81" s="111"/>
      <c r="D81" s="112" t="s">
        <v>169</v>
      </c>
      <c r="E81" s="113"/>
      <c r="F81" s="113"/>
      <c r="G81" s="113"/>
      <c r="H81" s="113"/>
      <c r="I81" s="114"/>
      <c r="J81" s="115">
        <f>J1565</f>
        <v>0</v>
      </c>
      <c r="L81" s="111"/>
    </row>
    <row r="82" spans="2:12" s="8" customFormat="1" ht="19.899999999999999" customHeight="1">
      <c r="B82" s="111"/>
      <c r="D82" s="112" t="s">
        <v>170</v>
      </c>
      <c r="E82" s="113"/>
      <c r="F82" s="113"/>
      <c r="G82" s="113"/>
      <c r="H82" s="113"/>
      <c r="I82" s="114"/>
      <c r="J82" s="115">
        <f>J1613</f>
        <v>0</v>
      </c>
      <c r="L82" s="111"/>
    </row>
    <row r="83" spans="2:12" s="8" customFormat="1" ht="19.899999999999999" customHeight="1">
      <c r="B83" s="111"/>
      <c r="D83" s="112" t="s">
        <v>171</v>
      </c>
      <c r="E83" s="113"/>
      <c r="F83" s="113"/>
      <c r="G83" s="113"/>
      <c r="H83" s="113"/>
      <c r="I83" s="114"/>
      <c r="J83" s="115">
        <f>J1642</f>
        <v>0</v>
      </c>
      <c r="L83" s="111"/>
    </row>
    <row r="84" spans="2:12" s="1" customFormat="1" ht="21.75" customHeight="1">
      <c r="B84" s="30"/>
      <c r="I84" s="84"/>
      <c r="L84" s="30"/>
    </row>
    <row r="85" spans="2:12" s="1" customFormat="1" ht="6.95" customHeight="1">
      <c r="B85" s="39"/>
      <c r="C85" s="40"/>
      <c r="D85" s="40"/>
      <c r="E85" s="40"/>
      <c r="F85" s="40"/>
      <c r="G85" s="40"/>
      <c r="H85" s="40"/>
      <c r="I85" s="100"/>
      <c r="J85" s="40"/>
      <c r="K85" s="40"/>
      <c r="L85" s="30"/>
    </row>
    <row r="89" spans="2:12" s="1" customFormat="1" ht="6.95" customHeight="1">
      <c r="B89" s="41"/>
      <c r="C89" s="42"/>
      <c r="D89" s="42"/>
      <c r="E89" s="42"/>
      <c r="F89" s="42"/>
      <c r="G89" s="42"/>
      <c r="H89" s="42"/>
      <c r="I89" s="101"/>
      <c r="J89" s="42"/>
      <c r="K89" s="42"/>
      <c r="L89" s="30"/>
    </row>
    <row r="90" spans="2:12" s="1" customFormat="1" ht="24.95" customHeight="1">
      <c r="B90" s="30"/>
      <c r="C90" s="20" t="s">
        <v>104</v>
      </c>
      <c r="I90" s="84"/>
      <c r="L90" s="30"/>
    </row>
    <row r="91" spans="2:12" s="1" customFormat="1" ht="6.95" customHeight="1">
      <c r="B91" s="30"/>
      <c r="I91" s="84"/>
      <c r="L91" s="30"/>
    </row>
    <row r="92" spans="2:12" s="1" customFormat="1" ht="12" customHeight="1">
      <c r="B92" s="30"/>
      <c r="C92" s="25" t="s">
        <v>16</v>
      </c>
      <c r="I92" s="84"/>
      <c r="L92" s="30"/>
    </row>
    <row r="93" spans="2:12" s="1" customFormat="1" ht="16.5" customHeight="1">
      <c r="B93" s="30"/>
      <c r="E93" s="350" t="str">
        <f>E7</f>
        <v>Změna užívání budovy občanské vybavenosti</v>
      </c>
      <c r="F93" s="351"/>
      <c r="G93" s="351"/>
      <c r="H93" s="351"/>
      <c r="I93" s="84"/>
      <c r="L93" s="30"/>
    </row>
    <row r="94" spans="2:12" s="1" customFormat="1" ht="12" customHeight="1">
      <c r="B94" s="30"/>
      <c r="C94" s="25" t="s">
        <v>93</v>
      </c>
      <c r="I94" s="84"/>
      <c r="L94" s="30"/>
    </row>
    <row r="95" spans="2:12" s="1" customFormat="1" ht="16.5" customHeight="1">
      <c r="B95" s="30"/>
      <c r="E95" s="336" t="str">
        <f>E9</f>
        <v>01 - SO 01</v>
      </c>
      <c r="F95" s="335"/>
      <c r="G95" s="335"/>
      <c r="H95" s="335"/>
      <c r="I95" s="84"/>
      <c r="L95" s="30"/>
    </row>
    <row r="96" spans="2:12" s="1" customFormat="1" ht="6.95" customHeight="1">
      <c r="B96" s="30"/>
      <c r="I96" s="84"/>
      <c r="L96" s="30"/>
    </row>
    <row r="97" spans="2:65" s="1" customFormat="1" ht="12" customHeight="1">
      <c r="B97" s="30"/>
      <c r="C97" s="25" t="s">
        <v>20</v>
      </c>
      <c r="F97" s="16" t="str">
        <f>F12</f>
        <v xml:space="preserve">č.p. 2455/2, 2455/4, 2455/33, 2455/34, 2455/35 </v>
      </c>
      <c r="I97" s="85" t="s">
        <v>22</v>
      </c>
      <c r="J97" s="46" t="str">
        <f>IF(J12="","",J12)</f>
        <v>20. 2. 2019</v>
      </c>
      <c r="L97" s="30"/>
    </row>
    <row r="98" spans="2:65" s="1" customFormat="1" ht="6.95" customHeight="1">
      <c r="B98" s="30"/>
      <c r="I98" s="84"/>
      <c r="L98" s="30"/>
    </row>
    <row r="99" spans="2:65" s="1" customFormat="1" ht="13.7" customHeight="1">
      <c r="B99" s="30"/>
      <c r="C99" s="25" t="s">
        <v>24</v>
      </c>
      <c r="F99" s="16" t="str">
        <f>E15</f>
        <v>Leben s.r.o.</v>
      </c>
      <c r="I99" s="85" t="s">
        <v>30</v>
      </c>
      <c r="J99" s="28" t="str">
        <f>E21</f>
        <v>Ing. Martin Dědič</v>
      </c>
      <c r="L99" s="30"/>
    </row>
    <row r="100" spans="2:65" s="1" customFormat="1" ht="13.7" customHeight="1">
      <c r="B100" s="30"/>
      <c r="C100" s="25" t="s">
        <v>28</v>
      </c>
      <c r="F100" s="16" t="str">
        <f>IF(E18="","",E18)</f>
        <v>Vyplň údaj</v>
      </c>
      <c r="I100" s="85" t="s">
        <v>33</v>
      </c>
      <c r="J100" s="28" t="str">
        <f>E24</f>
        <v>Michal Kubelka</v>
      </c>
      <c r="L100" s="30"/>
    </row>
    <row r="101" spans="2:65" s="1" customFormat="1" ht="10.35" customHeight="1">
      <c r="B101" s="30"/>
      <c r="I101" s="84"/>
      <c r="L101" s="30"/>
    </row>
    <row r="102" spans="2:65" s="9" customFormat="1" ht="29.25" customHeight="1">
      <c r="B102" s="116"/>
      <c r="C102" s="117" t="s">
        <v>105</v>
      </c>
      <c r="D102" s="118" t="s">
        <v>55</v>
      </c>
      <c r="E102" s="118" t="s">
        <v>51</v>
      </c>
      <c r="F102" s="118" t="s">
        <v>52</v>
      </c>
      <c r="G102" s="118" t="s">
        <v>106</v>
      </c>
      <c r="H102" s="118" t="s">
        <v>107</v>
      </c>
      <c r="I102" s="119" t="s">
        <v>108</v>
      </c>
      <c r="J102" s="120" t="s">
        <v>97</v>
      </c>
      <c r="K102" s="121" t="s">
        <v>109</v>
      </c>
      <c r="L102" s="116"/>
      <c r="M102" s="53" t="s">
        <v>1</v>
      </c>
      <c r="N102" s="54" t="s">
        <v>40</v>
      </c>
      <c r="O102" s="54" t="s">
        <v>110</v>
      </c>
      <c r="P102" s="54" t="s">
        <v>111</v>
      </c>
      <c r="Q102" s="54" t="s">
        <v>112</v>
      </c>
      <c r="R102" s="54" t="s">
        <v>113</v>
      </c>
      <c r="S102" s="54" t="s">
        <v>114</v>
      </c>
      <c r="T102" s="55" t="s">
        <v>115</v>
      </c>
    </row>
    <row r="103" spans="2:65" s="1" customFormat="1" ht="22.9" customHeight="1">
      <c r="B103" s="30"/>
      <c r="C103" s="58" t="s">
        <v>116</v>
      </c>
      <c r="I103" s="84"/>
      <c r="J103" s="122">
        <f>BK103</f>
        <v>0</v>
      </c>
      <c r="L103" s="30"/>
      <c r="M103" s="56"/>
      <c r="N103" s="47"/>
      <c r="O103" s="47"/>
      <c r="P103" s="123">
        <f>P104+P977</f>
        <v>0</v>
      </c>
      <c r="Q103" s="47"/>
      <c r="R103" s="123">
        <f>R104+R977</f>
        <v>119.36319064</v>
      </c>
      <c r="S103" s="47"/>
      <c r="T103" s="124">
        <f>T104+T977</f>
        <v>172.89528530000001</v>
      </c>
      <c r="AT103" s="16" t="s">
        <v>69</v>
      </c>
      <c r="AU103" s="16" t="s">
        <v>99</v>
      </c>
      <c r="BK103" s="125">
        <f>BK104+BK977</f>
        <v>0</v>
      </c>
    </row>
    <row r="104" spans="2:65" s="10" customFormat="1" ht="25.9" customHeight="1">
      <c r="B104" s="126"/>
      <c r="D104" s="127" t="s">
        <v>69</v>
      </c>
      <c r="E104" s="128" t="s">
        <v>172</v>
      </c>
      <c r="F104" s="128" t="s">
        <v>173</v>
      </c>
      <c r="I104" s="129"/>
      <c r="J104" s="130">
        <f>BK104</f>
        <v>0</v>
      </c>
      <c r="L104" s="126"/>
      <c r="M104" s="131"/>
      <c r="N104" s="132"/>
      <c r="O104" s="132"/>
      <c r="P104" s="133">
        <f>P105+P144+P174+P269+P333+P580+P956+P974</f>
        <v>0</v>
      </c>
      <c r="Q104" s="132"/>
      <c r="R104" s="133">
        <f>R105+R144+R174+R269+R333+R580+R956+R974</f>
        <v>107.14891278</v>
      </c>
      <c r="S104" s="132"/>
      <c r="T104" s="134">
        <f>T105+T144+T174+T269+T333+T580+T956+T974</f>
        <v>168.46770000000001</v>
      </c>
      <c r="AR104" s="127" t="s">
        <v>77</v>
      </c>
      <c r="AT104" s="135" t="s">
        <v>69</v>
      </c>
      <c r="AU104" s="135" t="s">
        <v>70</v>
      </c>
      <c r="AY104" s="127" t="s">
        <v>119</v>
      </c>
      <c r="BK104" s="136">
        <f>BK105+BK144+BK174+BK269+BK333+BK580+BK956+BK974</f>
        <v>0</v>
      </c>
    </row>
    <row r="105" spans="2:65" s="10" customFormat="1" ht="22.9" customHeight="1">
      <c r="B105" s="126"/>
      <c r="D105" s="127" t="s">
        <v>69</v>
      </c>
      <c r="E105" s="137" t="s">
        <v>77</v>
      </c>
      <c r="F105" s="137" t="s">
        <v>174</v>
      </c>
      <c r="I105" s="129"/>
      <c r="J105" s="138">
        <f>BK105</f>
        <v>0</v>
      </c>
      <c r="L105" s="126"/>
      <c r="M105" s="131"/>
      <c r="N105" s="132"/>
      <c r="O105" s="132"/>
      <c r="P105" s="133">
        <f>SUM(P106:P143)</f>
        <v>0</v>
      </c>
      <c r="Q105" s="132"/>
      <c r="R105" s="133">
        <f>SUM(R106:R143)</f>
        <v>0</v>
      </c>
      <c r="S105" s="132"/>
      <c r="T105" s="134">
        <f>SUM(T106:T143)</f>
        <v>0</v>
      </c>
      <c r="AR105" s="127" t="s">
        <v>77</v>
      </c>
      <c r="AT105" s="135" t="s">
        <v>69</v>
      </c>
      <c r="AU105" s="135" t="s">
        <v>77</v>
      </c>
      <c r="AY105" s="127" t="s">
        <v>119</v>
      </c>
      <c r="BK105" s="136">
        <f>SUM(BK106:BK143)</f>
        <v>0</v>
      </c>
    </row>
    <row r="106" spans="2:65" s="1" customFormat="1" ht="16.5" customHeight="1">
      <c r="B106" s="139"/>
      <c r="C106" s="140" t="s">
        <v>77</v>
      </c>
      <c r="D106" s="140" t="s">
        <v>122</v>
      </c>
      <c r="E106" s="141" t="s">
        <v>175</v>
      </c>
      <c r="F106" s="142" t="s">
        <v>176</v>
      </c>
      <c r="G106" s="143" t="s">
        <v>177</v>
      </c>
      <c r="H106" s="144">
        <v>1.4590000000000001</v>
      </c>
      <c r="I106" s="145"/>
      <c r="J106" s="146">
        <f>ROUND(I106*H106,2)</f>
        <v>0</v>
      </c>
      <c r="K106" s="142" t="s">
        <v>126</v>
      </c>
      <c r="L106" s="30"/>
      <c r="M106" s="147" t="s">
        <v>1</v>
      </c>
      <c r="N106" s="148" t="s">
        <v>41</v>
      </c>
      <c r="O106" s="49"/>
      <c r="P106" s="149">
        <f>O106*H106</f>
        <v>0</v>
      </c>
      <c r="Q106" s="149">
        <v>0</v>
      </c>
      <c r="R106" s="149">
        <f>Q106*H106</f>
        <v>0</v>
      </c>
      <c r="S106" s="149">
        <v>0</v>
      </c>
      <c r="T106" s="150">
        <f>S106*H106</f>
        <v>0</v>
      </c>
      <c r="AR106" s="16" t="s">
        <v>139</v>
      </c>
      <c r="AT106" s="16" t="s">
        <v>122</v>
      </c>
      <c r="AU106" s="16" t="s">
        <v>79</v>
      </c>
      <c r="AY106" s="16" t="s">
        <v>119</v>
      </c>
      <c r="BE106" s="151">
        <f>IF(N106="základní",J106,0)</f>
        <v>0</v>
      </c>
      <c r="BF106" s="151">
        <f>IF(N106="snížená",J106,0)</f>
        <v>0</v>
      </c>
      <c r="BG106" s="151">
        <f>IF(N106="zákl. přenesená",J106,0)</f>
        <v>0</v>
      </c>
      <c r="BH106" s="151">
        <f>IF(N106="sníž. přenesená",J106,0)</f>
        <v>0</v>
      </c>
      <c r="BI106" s="151">
        <f>IF(N106="nulová",J106,0)</f>
        <v>0</v>
      </c>
      <c r="BJ106" s="16" t="s">
        <v>77</v>
      </c>
      <c r="BK106" s="151">
        <f>ROUND(I106*H106,2)</f>
        <v>0</v>
      </c>
      <c r="BL106" s="16" t="s">
        <v>139</v>
      </c>
      <c r="BM106" s="16" t="s">
        <v>178</v>
      </c>
    </row>
    <row r="107" spans="2:65" s="1" customFormat="1" ht="19.5">
      <c r="B107" s="30"/>
      <c r="D107" s="152" t="s">
        <v>129</v>
      </c>
      <c r="F107" s="153" t="s">
        <v>179</v>
      </c>
      <c r="I107" s="84"/>
      <c r="L107" s="30"/>
      <c r="M107" s="154"/>
      <c r="N107" s="49"/>
      <c r="O107" s="49"/>
      <c r="P107" s="49"/>
      <c r="Q107" s="49"/>
      <c r="R107" s="49"/>
      <c r="S107" s="49"/>
      <c r="T107" s="50"/>
      <c r="AT107" s="16" t="s">
        <v>129</v>
      </c>
      <c r="AU107" s="16" t="s">
        <v>79</v>
      </c>
    </row>
    <row r="108" spans="2:65" s="11" customFormat="1">
      <c r="B108" s="158"/>
      <c r="D108" s="152" t="s">
        <v>180</v>
      </c>
      <c r="E108" s="159" t="s">
        <v>1</v>
      </c>
      <c r="F108" s="160" t="s">
        <v>181</v>
      </c>
      <c r="H108" s="161">
        <v>1.4590000000000001</v>
      </c>
      <c r="I108" s="162"/>
      <c r="L108" s="158"/>
      <c r="M108" s="163"/>
      <c r="N108" s="164"/>
      <c r="O108" s="164"/>
      <c r="P108" s="164"/>
      <c r="Q108" s="164"/>
      <c r="R108" s="164"/>
      <c r="S108" s="164"/>
      <c r="T108" s="165"/>
      <c r="AT108" s="159" t="s">
        <v>180</v>
      </c>
      <c r="AU108" s="159" t="s">
        <v>79</v>
      </c>
      <c r="AV108" s="11" t="s">
        <v>79</v>
      </c>
      <c r="AW108" s="11" t="s">
        <v>32</v>
      </c>
      <c r="AX108" s="11" t="s">
        <v>77</v>
      </c>
      <c r="AY108" s="159" t="s">
        <v>119</v>
      </c>
    </row>
    <row r="109" spans="2:65" s="1" customFormat="1" ht="16.5" customHeight="1">
      <c r="B109" s="139"/>
      <c r="C109" s="140" t="s">
        <v>79</v>
      </c>
      <c r="D109" s="140" t="s">
        <v>122</v>
      </c>
      <c r="E109" s="141" t="s">
        <v>182</v>
      </c>
      <c r="F109" s="142" t="s">
        <v>183</v>
      </c>
      <c r="G109" s="143" t="s">
        <v>177</v>
      </c>
      <c r="H109" s="144">
        <v>1.4590000000000001</v>
      </c>
      <c r="I109" s="145"/>
      <c r="J109" s="146">
        <f>ROUND(I109*H109,2)</f>
        <v>0</v>
      </c>
      <c r="K109" s="142" t="s">
        <v>126</v>
      </c>
      <c r="L109" s="30"/>
      <c r="M109" s="147" t="s">
        <v>1</v>
      </c>
      <c r="N109" s="148" t="s">
        <v>41</v>
      </c>
      <c r="O109" s="49"/>
      <c r="P109" s="149">
        <f>O109*H109</f>
        <v>0</v>
      </c>
      <c r="Q109" s="149">
        <v>0</v>
      </c>
      <c r="R109" s="149">
        <f>Q109*H109</f>
        <v>0</v>
      </c>
      <c r="S109" s="149">
        <v>0</v>
      </c>
      <c r="T109" s="150">
        <f>S109*H109</f>
        <v>0</v>
      </c>
      <c r="AR109" s="16" t="s">
        <v>139</v>
      </c>
      <c r="AT109" s="16" t="s">
        <v>122</v>
      </c>
      <c r="AU109" s="16" t="s">
        <v>79</v>
      </c>
      <c r="AY109" s="16" t="s">
        <v>119</v>
      </c>
      <c r="BE109" s="151">
        <f>IF(N109="základní",J109,0)</f>
        <v>0</v>
      </c>
      <c r="BF109" s="151">
        <f>IF(N109="snížená",J109,0)</f>
        <v>0</v>
      </c>
      <c r="BG109" s="151">
        <f>IF(N109="zákl. přenesená",J109,0)</f>
        <v>0</v>
      </c>
      <c r="BH109" s="151">
        <f>IF(N109="sníž. přenesená",J109,0)</f>
        <v>0</v>
      </c>
      <c r="BI109" s="151">
        <f>IF(N109="nulová",J109,0)</f>
        <v>0</v>
      </c>
      <c r="BJ109" s="16" t="s">
        <v>77</v>
      </c>
      <c r="BK109" s="151">
        <f>ROUND(I109*H109,2)</f>
        <v>0</v>
      </c>
      <c r="BL109" s="16" t="s">
        <v>139</v>
      </c>
      <c r="BM109" s="16" t="s">
        <v>184</v>
      </c>
    </row>
    <row r="110" spans="2:65" s="1" customFormat="1" ht="19.5">
      <c r="B110" s="30"/>
      <c r="D110" s="152" t="s">
        <v>129</v>
      </c>
      <c r="F110" s="153" t="s">
        <v>185</v>
      </c>
      <c r="I110" s="84"/>
      <c r="L110" s="30"/>
      <c r="M110" s="154"/>
      <c r="N110" s="49"/>
      <c r="O110" s="49"/>
      <c r="P110" s="49"/>
      <c r="Q110" s="49"/>
      <c r="R110" s="49"/>
      <c r="S110" s="49"/>
      <c r="T110" s="50"/>
      <c r="AT110" s="16" t="s">
        <v>129</v>
      </c>
      <c r="AU110" s="16" t="s">
        <v>79</v>
      </c>
    </row>
    <row r="111" spans="2:65" s="1" customFormat="1" ht="16.5" customHeight="1">
      <c r="B111" s="139"/>
      <c r="C111" s="140" t="s">
        <v>133</v>
      </c>
      <c r="D111" s="140" t="s">
        <v>122</v>
      </c>
      <c r="E111" s="141" t="s">
        <v>186</v>
      </c>
      <c r="F111" s="142" t="s">
        <v>187</v>
      </c>
      <c r="G111" s="143" t="s">
        <v>177</v>
      </c>
      <c r="H111" s="144">
        <v>3.3919999999999999</v>
      </c>
      <c r="I111" s="145"/>
      <c r="J111" s="146">
        <f>ROUND(I111*H111,2)</f>
        <v>0</v>
      </c>
      <c r="K111" s="142" t="s">
        <v>126</v>
      </c>
      <c r="L111" s="30"/>
      <c r="M111" s="147" t="s">
        <v>1</v>
      </c>
      <c r="N111" s="148" t="s">
        <v>41</v>
      </c>
      <c r="O111" s="49"/>
      <c r="P111" s="149">
        <f>O111*H111</f>
        <v>0</v>
      </c>
      <c r="Q111" s="149">
        <v>0</v>
      </c>
      <c r="R111" s="149">
        <f>Q111*H111</f>
        <v>0</v>
      </c>
      <c r="S111" s="149">
        <v>0</v>
      </c>
      <c r="T111" s="150">
        <f>S111*H111</f>
        <v>0</v>
      </c>
      <c r="AR111" s="16" t="s">
        <v>139</v>
      </c>
      <c r="AT111" s="16" t="s">
        <v>122</v>
      </c>
      <c r="AU111" s="16" t="s">
        <v>79</v>
      </c>
      <c r="AY111" s="16" t="s">
        <v>119</v>
      </c>
      <c r="BE111" s="151">
        <f>IF(N111="základní",J111,0)</f>
        <v>0</v>
      </c>
      <c r="BF111" s="151">
        <f>IF(N111="snížená",J111,0)</f>
        <v>0</v>
      </c>
      <c r="BG111" s="151">
        <f>IF(N111="zákl. přenesená",J111,0)</f>
        <v>0</v>
      </c>
      <c r="BH111" s="151">
        <f>IF(N111="sníž. přenesená",J111,0)</f>
        <v>0</v>
      </c>
      <c r="BI111" s="151">
        <f>IF(N111="nulová",J111,0)</f>
        <v>0</v>
      </c>
      <c r="BJ111" s="16" t="s">
        <v>77</v>
      </c>
      <c r="BK111" s="151">
        <f>ROUND(I111*H111,2)</f>
        <v>0</v>
      </c>
      <c r="BL111" s="16" t="s">
        <v>139</v>
      </c>
      <c r="BM111" s="16" t="s">
        <v>188</v>
      </c>
    </row>
    <row r="112" spans="2:65" s="1" customFormat="1">
      <c r="B112" s="30"/>
      <c r="D112" s="152" t="s">
        <v>129</v>
      </c>
      <c r="F112" s="153" t="s">
        <v>189</v>
      </c>
      <c r="I112" s="84"/>
      <c r="L112" s="30"/>
      <c r="M112" s="154"/>
      <c r="N112" s="49"/>
      <c r="O112" s="49"/>
      <c r="P112" s="49"/>
      <c r="Q112" s="49"/>
      <c r="R112" s="49"/>
      <c r="S112" s="49"/>
      <c r="T112" s="50"/>
      <c r="AT112" s="16" t="s">
        <v>129</v>
      </c>
      <c r="AU112" s="16" t="s">
        <v>79</v>
      </c>
    </row>
    <row r="113" spans="2:65" s="11" customFormat="1">
      <c r="B113" s="158"/>
      <c r="D113" s="152" t="s">
        <v>180</v>
      </c>
      <c r="E113" s="159" t="s">
        <v>1</v>
      </c>
      <c r="F113" s="160" t="s">
        <v>190</v>
      </c>
      <c r="H113" s="161">
        <v>3.3919999999999999</v>
      </c>
      <c r="I113" s="162"/>
      <c r="L113" s="158"/>
      <c r="M113" s="163"/>
      <c r="N113" s="164"/>
      <c r="O113" s="164"/>
      <c r="P113" s="164"/>
      <c r="Q113" s="164"/>
      <c r="R113" s="164"/>
      <c r="S113" s="164"/>
      <c r="T113" s="165"/>
      <c r="AT113" s="159" t="s">
        <v>180</v>
      </c>
      <c r="AU113" s="159" t="s">
        <v>79</v>
      </c>
      <c r="AV113" s="11" t="s">
        <v>79</v>
      </c>
      <c r="AW113" s="11" t="s">
        <v>32</v>
      </c>
      <c r="AX113" s="11" t="s">
        <v>77</v>
      </c>
      <c r="AY113" s="159" t="s">
        <v>119</v>
      </c>
    </row>
    <row r="114" spans="2:65" s="1" customFormat="1" ht="16.5" customHeight="1">
      <c r="B114" s="139"/>
      <c r="C114" s="140" t="s">
        <v>139</v>
      </c>
      <c r="D114" s="140" t="s">
        <v>122</v>
      </c>
      <c r="E114" s="141" t="s">
        <v>191</v>
      </c>
      <c r="F114" s="142" t="s">
        <v>192</v>
      </c>
      <c r="G114" s="143" t="s">
        <v>177</v>
      </c>
      <c r="H114" s="144">
        <v>3.3919999999999999</v>
      </c>
      <c r="I114" s="145"/>
      <c r="J114" s="146">
        <f>ROUND(I114*H114,2)</f>
        <v>0</v>
      </c>
      <c r="K114" s="142" t="s">
        <v>126</v>
      </c>
      <c r="L114" s="30"/>
      <c r="M114" s="147" t="s">
        <v>1</v>
      </c>
      <c r="N114" s="148" t="s">
        <v>41</v>
      </c>
      <c r="O114" s="49"/>
      <c r="P114" s="149">
        <f>O114*H114</f>
        <v>0</v>
      </c>
      <c r="Q114" s="149">
        <v>0</v>
      </c>
      <c r="R114" s="149">
        <f>Q114*H114</f>
        <v>0</v>
      </c>
      <c r="S114" s="149">
        <v>0</v>
      </c>
      <c r="T114" s="150">
        <f>S114*H114</f>
        <v>0</v>
      </c>
      <c r="AR114" s="16" t="s">
        <v>139</v>
      </c>
      <c r="AT114" s="16" t="s">
        <v>122</v>
      </c>
      <c r="AU114" s="16" t="s">
        <v>79</v>
      </c>
      <c r="AY114" s="16" t="s">
        <v>119</v>
      </c>
      <c r="BE114" s="151">
        <f>IF(N114="základní",J114,0)</f>
        <v>0</v>
      </c>
      <c r="BF114" s="151">
        <f>IF(N114="snížená",J114,0)</f>
        <v>0</v>
      </c>
      <c r="BG114" s="151">
        <f>IF(N114="zákl. přenesená",J114,0)</f>
        <v>0</v>
      </c>
      <c r="BH114" s="151">
        <f>IF(N114="sníž. přenesená",J114,0)</f>
        <v>0</v>
      </c>
      <c r="BI114" s="151">
        <f>IF(N114="nulová",J114,0)</f>
        <v>0</v>
      </c>
      <c r="BJ114" s="16" t="s">
        <v>77</v>
      </c>
      <c r="BK114" s="151">
        <f>ROUND(I114*H114,2)</f>
        <v>0</v>
      </c>
      <c r="BL114" s="16" t="s">
        <v>139</v>
      </c>
      <c r="BM114" s="16" t="s">
        <v>193</v>
      </c>
    </row>
    <row r="115" spans="2:65" s="1" customFormat="1" ht="19.5">
      <c r="B115" s="30"/>
      <c r="D115" s="152" t="s">
        <v>129</v>
      </c>
      <c r="F115" s="153" t="s">
        <v>194</v>
      </c>
      <c r="I115" s="84"/>
      <c r="L115" s="30"/>
      <c r="M115" s="154"/>
      <c r="N115" s="49"/>
      <c r="O115" s="49"/>
      <c r="P115" s="49"/>
      <c r="Q115" s="49"/>
      <c r="R115" s="49"/>
      <c r="S115" s="49"/>
      <c r="T115" s="50"/>
      <c r="AT115" s="16" t="s">
        <v>129</v>
      </c>
      <c r="AU115" s="16" t="s">
        <v>79</v>
      </c>
    </row>
    <row r="116" spans="2:65" s="1" customFormat="1" ht="16.5" customHeight="1">
      <c r="B116" s="139"/>
      <c r="C116" s="140" t="s">
        <v>118</v>
      </c>
      <c r="D116" s="140" t="s">
        <v>122</v>
      </c>
      <c r="E116" s="141" t="s">
        <v>195</v>
      </c>
      <c r="F116" s="142" t="s">
        <v>196</v>
      </c>
      <c r="G116" s="143" t="s">
        <v>177</v>
      </c>
      <c r="H116" s="144">
        <v>3.3919999999999999</v>
      </c>
      <c r="I116" s="145"/>
      <c r="J116" s="146">
        <f>ROUND(I116*H116,2)</f>
        <v>0</v>
      </c>
      <c r="K116" s="142" t="s">
        <v>126</v>
      </c>
      <c r="L116" s="30"/>
      <c r="M116" s="147" t="s">
        <v>1</v>
      </c>
      <c r="N116" s="148" t="s">
        <v>41</v>
      </c>
      <c r="O116" s="49"/>
      <c r="P116" s="149">
        <f>O116*H116</f>
        <v>0</v>
      </c>
      <c r="Q116" s="149">
        <v>0</v>
      </c>
      <c r="R116" s="149">
        <f>Q116*H116</f>
        <v>0</v>
      </c>
      <c r="S116" s="149">
        <v>0</v>
      </c>
      <c r="T116" s="150">
        <f>S116*H116</f>
        <v>0</v>
      </c>
      <c r="AR116" s="16" t="s">
        <v>139</v>
      </c>
      <c r="AT116" s="16" t="s">
        <v>122</v>
      </c>
      <c r="AU116" s="16" t="s">
        <v>79</v>
      </c>
      <c r="AY116" s="16" t="s">
        <v>119</v>
      </c>
      <c r="BE116" s="151">
        <f>IF(N116="základní",J116,0)</f>
        <v>0</v>
      </c>
      <c r="BF116" s="151">
        <f>IF(N116="snížená",J116,0)</f>
        <v>0</v>
      </c>
      <c r="BG116" s="151">
        <f>IF(N116="zákl. přenesená",J116,0)</f>
        <v>0</v>
      </c>
      <c r="BH116" s="151">
        <f>IF(N116="sníž. přenesená",J116,0)</f>
        <v>0</v>
      </c>
      <c r="BI116" s="151">
        <f>IF(N116="nulová",J116,0)</f>
        <v>0</v>
      </c>
      <c r="BJ116" s="16" t="s">
        <v>77</v>
      </c>
      <c r="BK116" s="151">
        <f>ROUND(I116*H116,2)</f>
        <v>0</v>
      </c>
      <c r="BL116" s="16" t="s">
        <v>139</v>
      </c>
      <c r="BM116" s="16" t="s">
        <v>197</v>
      </c>
    </row>
    <row r="117" spans="2:65" s="1" customFormat="1" ht="19.5">
      <c r="B117" s="30"/>
      <c r="D117" s="152" t="s">
        <v>129</v>
      </c>
      <c r="F117" s="153" t="s">
        <v>198</v>
      </c>
      <c r="I117" s="84"/>
      <c r="L117" s="30"/>
      <c r="M117" s="154"/>
      <c r="N117" s="49"/>
      <c r="O117" s="49"/>
      <c r="P117" s="49"/>
      <c r="Q117" s="49"/>
      <c r="R117" s="49"/>
      <c r="S117" s="49"/>
      <c r="T117" s="50"/>
      <c r="AT117" s="16" t="s">
        <v>129</v>
      </c>
      <c r="AU117" s="16" t="s">
        <v>79</v>
      </c>
    </row>
    <row r="118" spans="2:65" s="1" customFormat="1" ht="16.5" customHeight="1">
      <c r="B118" s="139"/>
      <c r="C118" s="140" t="s">
        <v>199</v>
      </c>
      <c r="D118" s="140" t="s">
        <v>122</v>
      </c>
      <c r="E118" s="141" t="s">
        <v>200</v>
      </c>
      <c r="F118" s="142" t="s">
        <v>201</v>
      </c>
      <c r="G118" s="143" t="s">
        <v>177</v>
      </c>
      <c r="H118" s="144">
        <v>13.526999999999999</v>
      </c>
      <c r="I118" s="145"/>
      <c r="J118" s="146">
        <f>ROUND(I118*H118,2)</f>
        <v>0</v>
      </c>
      <c r="K118" s="142" t="s">
        <v>126</v>
      </c>
      <c r="L118" s="30"/>
      <c r="M118" s="147" t="s">
        <v>1</v>
      </c>
      <c r="N118" s="148" t="s">
        <v>41</v>
      </c>
      <c r="O118" s="49"/>
      <c r="P118" s="149">
        <f>O118*H118</f>
        <v>0</v>
      </c>
      <c r="Q118" s="149">
        <v>0</v>
      </c>
      <c r="R118" s="149">
        <f>Q118*H118</f>
        <v>0</v>
      </c>
      <c r="S118" s="149">
        <v>0</v>
      </c>
      <c r="T118" s="150">
        <f>S118*H118</f>
        <v>0</v>
      </c>
      <c r="AR118" s="16" t="s">
        <v>139</v>
      </c>
      <c r="AT118" s="16" t="s">
        <v>122</v>
      </c>
      <c r="AU118" s="16" t="s">
        <v>79</v>
      </c>
      <c r="AY118" s="16" t="s">
        <v>119</v>
      </c>
      <c r="BE118" s="151">
        <f>IF(N118="základní",J118,0)</f>
        <v>0</v>
      </c>
      <c r="BF118" s="151">
        <f>IF(N118="snížená",J118,0)</f>
        <v>0</v>
      </c>
      <c r="BG118" s="151">
        <f>IF(N118="zákl. přenesená",J118,0)</f>
        <v>0</v>
      </c>
      <c r="BH118" s="151">
        <f>IF(N118="sníž. přenesená",J118,0)</f>
        <v>0</v>
      </c>
      <c r="BI118" s="151">
        <f>IF(N118="nulová",J118,0)</f>
        <v>0</v>
      </c>
      <c r="BJ118" s="16" t="s">
        <v>77</v>
      </c>
      <c r="BK118" s="151">
        <f>ROUND(I118*H118,2)</f>
        <v>0</v>
      </c>
      <c r="BL118" s="16" t="s">
        <v>139</v>
      </c>
      <c r="BM118" s="16" t="s">
        <v>202</v>
      </c>
    </row>
    <row r="119" spans="2:65" s="1" customFormat="1" ht="19.5">
      <c r="B119" s="30"/>
      <c r="D119" s="152" t="s">
        <v>129</v>
      </c>
      <c r="F119" s="153" t="s">
        <v>203</v>
      </c>
      <c r="I119" s="84"/>
      <c r="L119" s="30"/>
      <c r="M119" s="154"/>
      <c r="N119" s="49"/>
      <c r="O119" s="49"/>
      <c r="P119" s="49"/>
      <c r="Q119" s="49"/>
      <c r="R119" s="49"/>
      <c r="S119" s="49"/>
      <c r="T119" s="50"/>
      <c r="AT119" s="16" t="s">
        <v>129</v>
      </c>
      <c r="AU119" s="16" t="s">
        <v>79</v>
      </c>
    </row>
    <row r="120" spans="2:65" s="12" customFormat="1">
      <c r="B120" s="166"/>
      <c r="D120" s="152" t="s">
        <v>180</v>
      </c>
      <c r="E120" s="167" t="s">
        <v>1</v>
      </c>
      <c r="F120" s="168" t="s">
        <v>204</v>
      </c>
      <c r="H120" s="167" t="s">
        <v>1</v>
      </c>
      <c r="I120" s="169"/>
      <c r="L120" s="166"/>
      <c r="M120" s="170"/>
      <c r="N120" s="171"/>
      <c r="O120" s="171"/>
      <c r="P120" s="171"/>
      <c r="Q120" s="171"/>
      <c r="R120" s="171"/>
      <c r="S120" s="171"/>
      <c r="T120" s="172"/>
      <c r="AT120" s="167" t="s">
        <v>180</v>
      </c>
      <c r="AU120" s="167" t="s">
        <v>79</v>
      </c>
      <c r="AV120" s="12" t="s">
        <v>77</v>
      </c>
      <c r="AW120" s="12" t="s">
        <v>32</v>
      </c>
      <c r="AX120" s="12" t="s">
        <v>70</v>
      </c>
      <c r="AY120" s="167" t="s">
        <v>119</v>
      </c>
    </row>
    <row r="121" spans="2:65" s="11" customFormat="1">
      <c r="B121" s="158"/>
      <c r="D121" s="152" t="s">
        <v>180</v>
      </c>
      <c r="E121" s="159" t="s">
        <v>1</v>
      </c>
      <c r="F121" s="160" t="s">
        <v>205</v>
      </c>
      <c r="H121" s="161">
        <v>13.526999999999999</v>
      </c>
      <c r="I121" s="162"/>
      <c r="L121" s="158"/>
      <c r="M121" s="163"/>
      <c r="N121" s="164"/>
      <c r="O121" s="164"/>
      <c r="P121" s="164"/>
      <c r="Q121" s="164"/>
      <c r="R121" s="164"/>
      <c r="S121" s="164"/>
      <c r="T121" s="165"/>
      <c r="AT121" s="159" t="s">
        <v>180</v>
      </c>
      <c r="AU121" s="159" t="s">
        <v>79</v>
      </c>
      <c r="AV121" s="11" t="s">
        <v>79</v>
      </c>
      <c r="AW121" s="11" t="s">
        <v>32</v>
      </c>
      <c r="AX121" s="11" t="s">
        <v>77</v>
      </c>
      <c r="AY121" s="159" t="s">
        <v>119</v>
      </c>
    </row>
    <row r="122" spans="2:65" s="1" customFormat="1" ht="16.5" customHeight="1">
      <c r="B122" s="139"/>
      <c r="C122" s="140" t="s">
        <v>206</v>
      </c>
      <c r="D122" s="140" t="s">
        <v>122</v>
      </c>
      <c r="E122" s="141" t="s">
        <v>207</v>
      </c>
      <c r="F122" s="142" t="s">
        <v>208</v>
      </c>
      <c r="G122" s="143" t="s">
        <v>177</v>
      </c>
      <c r="H122" s="144">
        <v>13.526999999999999</v>
      </c>
      <c r="I122" s="145"/>
      <c r="J122" s="146">
        <f>ROUND(I122*H122,2)</f>
        <v>0</v>
      </c>
      <c r="K122" s="142" t="s">
        <v>126</v>
      </c>
      <c r="L122" s="30"/>
      <c r="M122" s="147" t="s">
        <v>1</v>
      </c>
      <c r="N122" s="148" t="s">
        <v>41</v>
      </c>
      <c r="O122" s="49"/>
      <c r="P122" s="149">
        <f>O122*H122</f>
        <v>0</v>
      </c>
      <c r="Q122" s="149">
        <v>0</v>
      </c>
      <c r="R122" s="149">
        <f>Q122*H122</f>
        <v>0</v>
      </c>
      <c r="S122" s="149">
        <v>0</v>
      </c>
      <c r="T122" s="150">
        <f>S122*H122</f>
        <v>0</v>
      </c>
      <c r="AR122" s="16" t="s">
        <v>139</v>
      </c>
      <c r="AT122" s="16" t="s">
        <v>122</v>
      </c>
      <c r="AU122" s="16" t="s">
        <v>79</v>
      </c>
      <c r="AY122" s="16" t="s">
        <v>119</v>
      </c>
      <c r="BE122" s="151">
        <f>IF(N122="základní",J122,0)</f>
        <v>0</v>
      </c>
      <c r="BF122" s="151">
        <f>IF(N122="snížená",J122,0)</f>
        <v>0</v>
      </c>
      <c r="BG122" s="151">
        <f>IF(N122="zákl. přenesená",J122,0)</f>
        <v>0</v>
      </c>
      <c r="BH122" s="151">
        <f>IF(N122="sníž. přenesená",J122,0)</f>
        <v>0</v>
      </c>
      <c r="BI122" s="151">
        <f>IF(N122="nulová",J122,0)</f>
        <v>0</v>
      </c>
      <c r="BJ122" s="16" t="s">
        <v>77</v>
      </c>
      <c r="BK122" s="151">
        <f>ROUND(I122*H122,2)</f>
        <v>0</v>
      </c>
      <c r="BL122" s="16" t="s">
        <v>139</v>
      </c>
      <c r="BM122" s="16" t="s">
        <v>209</v>
      </c>
    </row>
    <row r="123" spans="2:65" s="1" customFormat="1" ht="19.5">
      <c r="B123" s="30"/>
      <c r="D123" s="152" t="s">
        <v>129</v>
      </c>
      <c r="F123" s="153" t="s">
        <v>210</v>
      </c>
      <c r="I123" s="84"/>
      <c r="L123" s="30"/>
      <c r="M123" s="154"/>
      <c r="N123" s="49"/>
      <c r="O123" s="49"/>
      <c r="P123" s="49"/>
      <c r="Q123" s="49"/>
      <c r="R123" s="49"/>
      <c r="S123" s="49"/>
      <c r="T123" s="50"/>
      <c r="AT123" s="16" t="s">
        <v>129</v>
      </c>
      <c r="AU123" s="16" t="s">
        <v>79</v>
      </c>
    </row>
    <row r="124" spans="2:65" s="1" customFormat="1" ht="16.5" customHeight="1">
      <c r="B124" s="139"/>
      <c r="C124" s="140" t="s">
        <v>211</v>
      </c>
      <c r="D124" s="140" t="s">
        <v>122</v>
      </c>
      <c r="E124" s="141" t="s">
        <v>212</v>
      </c>
      <c r="F124" s="142" t="s">
        <v>213</v>
      </c>
      <c r="G124" s="143" t="s">
        <v>177</v>
      </c>
      <c r="H124" s="144">
        <v>27.053999999999998</v>
      </c>
      <c r="I124" s="145"/>
      <c r="J124" s="146">
        <f>ROUND(I124*H124,2)</f>
        <v>0</v>
      </c>
      <c r="K124" s="142" t="s">
        <v>126</v>
      </c>
      <c r="L124" s="30"/>
      <c r="M124" s="147" t="s">
        <v>1</v>
      </c>
      <c r="N124" s="148" t="s">
        <v>41</v>
      </c>
      <c r="O124" s="49"/>
      <c r="P124" s="149">
        <f>O124*H124</f>
        <v>0</v>
      </c>
      <c r="Q124" s="149">
        <v>0</v>
      </c>
      <c r="R124" s="149">
        <f>Q124*H124</f>
        <v>0</v>
      </c>
      <c r="S124" s="149">
        <v>0</v>
      </c>
      <c r="T124" s="150">
        <f>S124*H124</f>
        <v>0</v>
      </c>
      <c r="AR124" s="16" t="s">
        <v>139</v>
      </c>
      <c r="AT124" s="16" t="s">
        <v>122</v>
      </c>
      <c r="AU124" s="16" t="s">
        <v>79</v>
      </c>
      <c r="AY124" s="16" t="s">
        <v>119</v>
      </c>
      <c r="BE124" s="151">
        <f>IF(N124="základní",J124,0)</f>
        <v>0</v>
      </c>
      <c r="BF124" s="151">
        <f>IF(N124="snížená",J124,0)</f>
        <v>0</v>
      </c>
      <c r="BG124" s="151">
        <f>IF(N124="zákl. přenesená",J124,0)</f>
        <v>0</v>
      </c>
      <c r="BH124" s="151">
        <f>IF(N124="sníž. přenesená",J124,0)</f>
        <v>0</v>
      </c>
      <c r="BI124" s="151">
        <f>IF(N124="nulová",J124,0)</f>
        <v>0</v>
      </c>
      <c r="BJ124" s="16" t="s">
        <v>77</v>
      </c>
      <c r="BK124" s="151">
        <f>ROUND(I124*H124,2)</f>
        <v>0</v>
      </c>
      <c r="BL124" s="16" t="s">
        <v>139</v>
      </c>
      <c r="BM124" s="16" t="s">
        <v>214</v>
      </c>
    </row>
    <row r="125" spans="2:65" s="1" customFormat="1" ht="19.5">
      <c r="B125" s="30"/>
      <c r="D125" s="152" t="s">
        <v>129</v>
      </c>
      <c r="F125" s="153" t="s">
        <v>215</v>
      </c>
      <c r="I125" s="84"/>
      <c r="L125" s="30"/>
      <c r="M125" s="154"/>
      <c r="N125" s="49"/>
      <c r="O125" s="49"/>
      <c r="P125" s="49"/>
      <c r="Q125" s="49"/>
      <c r="R125" s="49"/>
      <c r="S125" s="49"/>
      <c r="T125" s="50"/>
      <c r="AT125" s="16" t="s">
        <v>129</v>
      </c>
      <c r="AU125" s="16" t="s">
        <v>79</v>
      </c>
    </row>
    <row r="126" spans="2:65" s="11" customFormat="1">
      <c r="B126" s="158"/>
      <c r="D126" s="152" t="s">
        <v>180</v>
      </c>
      <c r="E126" s="159" t="s">
        <v>1</v>
      </c>
      <c r="F126" s="160" t="s">
        <v>216</v>
      </c>
      <c r="H126" s="161">
        <v>27.053999999999998</v>
      </c>
      <c r="I126" s="162"/>
      <c r="L126" s="158"/>
      <c r="M126" s="163"/>
      <c r="N126" s="164"/>
      <c r="O126" s="164"/>
      <c r="P126" s="164"/>
      <c r="Q126" s="164"/>
      <c r="R126" s="164"/>
      <c r="S126" s="164"/>
      <c r="T126" s="165"/>
      <c r="AT126" s="159" t="s">
        <v>180</v>
      </c>
      <c r="AU126" s="159" t="s">
        <v>79</v>
      </c>
      <c r="AV126" s="11" t="s">
        <v>79</v>
      </c>
      <c r="AW126" s="11" t="s">
        <v>32</v>
      </c>
      <c r="AX126" s="11" t="s">
        <v>77</v>
      </c>
      <c r="AY126" s="159" t="s">
        <v>119</v>
      </c>
    </row>
    <row r="127" spans="2:65" s="1" customFormat="1" ht="16.5" customHeight="1">
      <c r="B127" s="139"/>
      <c r="C127" s="140" t="s">
        <v>217</v>
      </c>
      <c r="D127" s="140" t="s">
        <v>122</v>
      </c>
      <c r="E127" s="141" t="s">
        <v>218</v>
      </c>
      <c r="F127" s="142" t="s">
        <v>219</v>
      </c>
      <c r="G127" s="143" t="s">
        <v>177</v>
      </c>
      <c r="H127" s="144">
        <v>8.9659999999999993</v>
      </c>
      <c r="I127" s="145"/>
      <c r="J127" s="146">
        <f>ROUND(I127*H127,2)</f>
        <v>0</v>
      </c>
      <c r="K127" s="142" t="s">
        <v>126</v>
      </c>
      <c r="L127" s="30"/>
      <c r="M127" s="147" t="s">
        <v>1</v>
      </c>
      <c r="N127" s="148" t="s">
        <v>41</v>
      </c>
      <c r="O127" s="49"/>
      <c r="P127" s="149">
        <f>O127*H127</f>
        <v>0</v>
      </c>
      <c r="Q127" s="149">
        <v>0</v>
      </c>
      <c r="R127" s="149">
        <f>Q127*H127</f>
        <v>0</v>
      </c>
      <c r="S127" s="149">
        <v>0</v>
      </c>
      <c r="T127" s="150">
        <f>S127*H127</f>
        <v>0</v>
      </c>
      <c r="AR127" s="16" t="s">
        <v>139</v>
      </c>
      <c r="AT127" s="16" t="s">
        <v>122</v>
      </c>
      <c r="AU127" s="16" t="s">
        <v>79</v>
      </c>
      <c r="AY127" s="16" t="s">
        <v>119</v>
      </c>
      <c r="BE127" s="151">
        <f>IF(N127="základní",J127,0)</f>
        <v>0</v>
      </c>
      <c r="BF127" s="151">
        <f>IF(N127="snížená",J127,0)</f>
        <v>0</v>
      </c>
      <c r="BG127" s="151">
        <f>IF(N127="zákl. přenesená",J127,0)</f>
        <v>0</v>
      </c>
      <c r="BH127" s="151">
        <f>IF(N127="sníž. přenesená",J127,0)</f>
        <v>0</v>
      </c>
      <c r="BI127" s="151">
        <f>IF(N127="nulová",J127,0)</f>
        <v>0</v>
      </c>
      <c r="BJ127" s="16" t="s">
        <v>77</v>
      </c>
      <c r="BK127" s="151">
        <f>ROUND(I127*H127,2)</f>
        <v>0</v>
      </c>
      <c r="BL127" s="16" t="s">
        <v>139</v>
      </c>
      <c r="BM127" s="16" t="s">
        <v>220</v>
      </c>
    </row>
    <row r="128" spans="2:65" s="1" customFormat="1">
      <c r="B128" s="30"/>
      <c r="D128" s="152" t="s">
        <v>129</v>
      </c>
      <c r="F128" s="153" t="s">
        <v>221</v>
      </c>
      <c r="I128" s="84"/>
      <c r="L128" s="30"/>
      <c r="M128" s="154"/>
      <c r="N128" s="49"/>
      <c r="O128" s="49"/>
      <c r="P128" s="49"/>
      <c r="Q128" s="49"/>
      <c r="R128" s="49"/>
      <c r="S128" s="49"/>
      <c r="T128" s="50"/>
      <c r="AT128" s="16" t="s">
        <v>129</v>
      </c>
      <c r="AU128" s="16" t="s">
        <v>79</v>
      </c>
    </row>
    <row r="129" spans="2:65" s="11" customFormat="1">
      <c r="B129" s="158"/>
      <c r="D129" s="152" t="s">
        <v>180</v>
      </c>
      <c r="E129" s="159" t="s">
        <v>1</v>
      </c>
      <c r="F129" s="160" t="s">
        <v>222</v>
      </c>
      <c r="H129" s="161">
        <v>8.9659999999999993</v>
      </c>
      <c r="I129" s="162"/>
      <c r="L129" s="158"/>
      <c r="M129" s="163"/>
      <c r="N129" s="164"/>
      <c r="O129" s="164"/>
      <c r="P129" s="164"/>
      <c r="Q129" s="164"/>
      <c r="R129" s="164"/>
      <c r="S129" s="164"/>
      <c r="T129" s="165"/>
      <c r="AT129" s="159" t="s">
        <v>180</v>
      </c>
      <c r="AU129" s="159" t="s">
        <v>79</v>
      </c>
      <c r="AV129" s="11" t="s">
        <v>79</v>
      </c>
      <c r="AW129" s="11" t="s">
        <v>32</v>
      </c>
      <c r="AX129" s="11" t="s">
        <v>77</v>
      </c>
      <c r="AY129" s="159" t="s">
        <v>119</v>
      </c>
    </row>
    <row r="130" spans="2:65" s="1" customFormat="1" ht="16.5" customHeight="1">
      <c r="B130" s="139"/>
      <c r="C130" s="140" t="s">
        <v>223</v>
      </c>
      <c r="D130" s="140" t="s">
        <v>122</v>
      </c>
      <c r="E130" s="141" t="s">
        <v>224</v>
      </c>
      <c r="F130" s="142" t="s">
        <v>225</v>
      </c>
      <c r="G130" s="143" t="s">
        <v>177</v>
      </c>
      <c r="H130" s="144">
        <v>8.9659999999999993</v>
      </c>
      <c r="I130" s="145"/>
      <c r="J130" s="146">
        <f>ROUND(I130*H130,2)</f>
        <v>0</v>
      </c>
      <c r="K130" s="142" t="s">
        <v>126</v>
      </c>
      <c r="L130" s="30"/>
      <c r="M130" s="147" t="s">
        <v>1</v>
      </c>
      <c r="N130" s="148" t="s">
        <v>41</v>
      </c>
      <c r="O130" s="49"/>
      <c r="P130" s="149">
        <f>O130*H130</f>
        <v>0</v>
      </c>
      <c r="Q130" s="149">
        <v>0</v>
      </c>
      <c r="R130" s="149">
        <f>Q130*H130</f>
        <v>0</v>
      </c>
      <c r="S130" s="149">
        <v>0</v>
      </c>
      <c r="T130" s="150">
        <f>S130*H130</f>
        <v>0</v>
      </c>
      <c r="AR130" s="16" t="s">
        <v>139</v>
      </c>
      <c r="AT130" s="16" t="s">
        <v>122</v>
      </c>
      <c r="AU130" s="16" t="s">
        <v>79</v>
      </c>
      <c r="AY130" s="16" t="s">
        <v>119</v>
      </c>
      <c r="BE130" s="151">
        <f>IF(N130="základní",J130,0)</f>
        <v>0</v>
      </c>
      <c r="BF130" s="151">
        <f>IF(N130="snížená",J130,0)</f>
        <v>0</v>
      </c>
      <c r="BG130" s="151">
        <f>IF(N130="zákl. přenesená",J130,0)</f>
        <v>0</v>
      </c>
      <c r="BH130" s="151">
        <f>IF(N130="sníž. přenesená",J130,0)</f>
        <v>0</v>
      </c>
      <c r="BI130" s="151">
        <f>IF(N130="nulová",J130,0)</f>
        <v>0</v>
      </c>
      <c r="BJ130" s="16" t="s">
        <v>77</v>
      </c>
      <c r="BK130" s="151">
        <f>ROUND(I130*H130,2)</f>
        <v>0</v>
      </c>
      <c r="BL130" s="16" t="s">
        <v>139</v>
      </c>
      <c r="BM130" s="16" t="s">
        <v>226</v>
      </c>
    </row>
    <row r="131" spans="2:65" s="1" customFormat="1" ht="19.5">
      <c r="B131" s="30"/>
      <c r="D131" s="152" t="s">
        <v>129</v>
      </c>
      <c r="F131" s="153" t="s">
        <v>227</v>
      </c>
      <c r="I131" s="84"/>
      <c r="L131" s="30"/>
      <c r="M131" s="154"/>
      <c r="N131" s="49"/>
      <c r="O131" s="49"/>
      <c r="P131" s="49"/>
      <c r="Q131" s="49"/>
      <c r="R131" s="49"/>
      <c r="S131" s="49"/>
      <c r="T131" s="50"/>
      <c r="AT131" s="16" t="s">
        <v>129</v>
      </c>
      <c r="AU131" s="16" t="s">
        <v>79</v>
      </c>
    </row>
    <row r="132" spans="2:65" s="1" customFormat="1" ht="16.5" customHeight="1">
      <c r="B132" s="139"/>
      <c r="C132" s="140" t="s">
        <v>228</v>
      </c>
      <c r="D132" s="140" t="s">
        <v>122</v>
      </c>
      <c r="E132" s="141" t="s">
        <v>229</v>
      </c>
      <c r="F132" s="142" t="s">
        <v>230</v>
      </c>
      <c r="G132" s="143" t="s">
        <v>177</v>
      </c>
      <c r="H132" s="144">
        <v>8.9659999999999993</v>
      </c>
      <c r="I132" s="145"/>
      <c r="J132" s="146">
        <f>ROUND(I132*H132,2)</f>
        <v>0</v>
      </c>
      <c r="K132" s="142" t="s">
        <v>126</v>
      </c>
      <c r="L132" s="30"/>
      <c r="M132" s="147" t="s">
        <v>1</v>
      </c>
      <c r="N132" s="148" t="s">
        <v>41</v>
      </c>
      <c r="O132" s="49"/>
      <c r="P132" s="149">
        <f>O132*H132</f>
        <v>0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AR132" s="16" t="s">
        <v>139</v>
      </c>
      <c r="AT132" s="16" t="s">
        <v>122</v>
      </c>
      <c r="AU132" s="16" t="s">
        <v>79</v>
      </c>
      <c r="AY132" s="16" t="s">
        <v>119</v>
      </c>
      <c r="BE132" s="151">
        <f>IF(N132="základní",J132,0)</f>
        <v>0</v>
      </c>
      <c r="BF132" s="151">
        <f>IF(N132="snížená",J132,0)</f>
        <v>0</v>
      </c>
      <c r="BG132" s="151">
        <f>IF(N132="zákl. přenesená",J132,0)</f>
        <v>0</v>
      </c>
      <c r="BH132" s="151">
        <f>IF(N132="sníž. přenesená",J132,0)</f>
        <v>0</v>
      </c>
      <c r="BI132" s="151">
        <f>IF(N132="nulová",J132,0)</f>
        <v>0</v>
      </c>
      <c r="BJ132" s="16" t="s">
        <v>77</v>
      </c>
      <c r="BK132" s="151">
        <f>ROUND(I132*H132,2)</f>
        <v>0</v>
      </c>
      <c r="BL132" s="16" t="s">
        <v>139</v>
      </c>
      <c r="BM132" s="16" t="s">
        <v>231</v>
      </c>
    </row>
    <row r="133" spans="2:65" s="1" customFormat="1">
      <c r="B133" s="30"/>
      <c r="D133" s="152" t="s">
        <v>129</v>
      </c>
      <c r="F133" s="153" t="s">
        <v>232</v>
      </c>
      <c r="I133" s="84"/>
      <c r="L133" s="30"/>
      <c r="M133" s="154"/>
      <c r="N133" s="49"/>
      <c r="O133" s="49"/>
      <c r="P133" s="49"/>
      <c r="Q133" s="49"/>
      <c r="R133" s="49"/>
      <c r="S133" s="49"/>
      <c r="T133" s="50"/>
      <c r="AT133" s="16" t="s">
        <v>129</v>
      </c>
      <c r="AU133" s="16" t="s">
        <v>79</v>
      </c>
    </row>
    <row r="134" spans="2:65" s="1" customFormat="1" ht="16.5" customHeight="1">
      <c r="B134" s="139"/>
      <c r="C134" s="140" t="s">
        <v>233</v>
      </c>
      <c r="D134" s="140" t="s">
        <v>122</v>
      </c>
      <c r="E134" s="141" t="s">
        <v>234</v>
      </c>
      <c r="F134" s="142" t="s">
        <v>235</v>
      </c>
      <c r="G134" s="143" t="s">
        <v>236</v>
      </c>
      <c r="H134" s="144">
        <v>14.346</v>
      </c>
      <c r="I134" s="145"/>
      <c r="J134" s="146">
        <f>ROUND(I134*H134,2)</f>
        <v>0</v>
      </c>
      <c r="K134" s="142" t="s">
        <v>126</v>
      </c>
      <c r="L134" s="30"/>
      <c r="M134" s="147" t="s">
        <v>1</v>
      </c>
      <c r="N134" s="148" t="s">
        <v>41</v>
      </c>
      <c r="O134" s="49"/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6" t="s">
        <v>139</v>
      </c>
      <c r="AT134" s="16" t="s">
        <v>122</v>
      </c>
      <c r="AU134" s="16" t="s">
        <v>79</v>
      </c>
      <c r="AY134" s="16" t="s">
        <v>119</v>
      </c>
      <c r="BE134" s="151">
        <f>IF(N134="základní",J134,0)</f>
        <v>0</v>
      </c>
      <c r="BF134" s="151">
        <f>IF(N134="snížená",J134,0)</f>
        <v>0</v>
      </c>
      <c r="BG134" s="151">
        <f>IF(N134="zákl. přenesená",J134,0)</f>
        <v>0</v>
      </c>
      <c r="BH134" s="151">
        <f>IF(N134="sníž. přenesená",J134,0)</f>
        <v>0</v>
      </c>
      <c r="BI134" s="151">
        <f>IF(N134="nulová",J134,0)</f>
        <v>0</v>
      </c>
      <c r="BJ134" s="16" t="s">
        <v>77</v>
      </c>
      <c r="BK134" s="151">
        <f>ROUND(I134*H134,2)</f>
        <v>0</v>
      </c>
      <c r="BL134" s="16" t="s">
        <v>139</v>
      </c>
      <c r="BM134" s="16" t="s">
        <v>237</v>
      </c>
    </row>
    <row r="135" spans="2:65" s="1" customFormat="1">
      <c r="B135" s="30"/>
      <c r="D135" s="152" t="s">
        <v>129</v>
      </c>
      <c r="F135" s="153" t="s">
        <v>238</v>
      </c>
      <c r="I135" s="84"/>
      <c r="L135" s="30"/>
      <c r="M135" s="154"/>
      <c r="N135" s="49"/>
      <c r="O135" s="49"/>
      <c r="P135" s="49"/>
      <c r="Q135" s="49"/>
      <c r="R135" s="49"/>
      <c r="S135" s="49"/>
      <c r="T135" s="50"/>
      <c r="AT135" s="16" t="s">
        <v>129</v>
      </c>
      <c r="AU135" s="16" t="s">
        <v>79</v>
      </c>
    </row>
    <row r="136" spans="2:65" s="11" customFormat="1">
      <c r="B136" s="158"/>
      <c r="D136" s="152" t="s">
        <v>180</v>
      </c>
      <c r="E136" s="159" t="s">
        <v>1</v>
      </c>
      <c r="F136" s="160" t="s">
        <v>239</v>
      </c>
      <c r="H136" s="161">
        <v>14.346</v>
      </c>
      <c r="I136" s="162"/>
      <c r="L136" s="158"/>
      <c r="M136" s="163"/>
      <c r="N136" s="164"/>
      <c r="O136" s="164"/>
      <c r="P136" s="164"/>
      <c r="Q136" s="164"/>
      <c r="R136" s="164"/>
      <c r="S136" s="164"/>
      <c r="T136" s="165"/>
      <c r="AT136" s="159" t="s">
        <v>180</v>
      </c>
      <c r="AU136" s="159" t="s">
        <v>79</v>
      </c>
      <c r="AV136" s="11" t="s">
        <v>79</v>
      </c>
      <c r="AW136" s="11" t="s">
        <v>32</v>
      </c>
      <c r="AX136" s="11" t="s">
        <v>77</v>
      </c>
      <c r="AY136" s="159" t="s">
        <v>119</v>
      </c>
    </row>
    <row r="137" spans="2:65" s="1" customFormat="1" ht="16.5" customHeight="1">
      <c r="B137" s="139"/>
      <c r="C137" s="140" t="s">
        <v>240</v>
      </c>
      <c r="D137" s="140" t="s">
        <v>122</v>
      </c>
      <c r="E137" s="141" t="s">
        <v>241</v>
      </c>
      <c r="F137" s="142" t="s">
        <v>242</v>
      </c>
      <c r="G137" s="143" t="s">
        <v>177</v>
      </c>
      <c r="H137" s="144">
        <v>9.4120000000000008</v>
      </c>
      <c r="I137" s="145"/>
      <c r="J137" s="146">
        <f>ROUND(I137*H137,2)</f>
        <v>0</v>
      </c>
      <c r="K137" s="142" t="s">
        <v>126</v>
      </c>
      <c r="L137" s="30"/>
      <c r="M137" s="147" t="s">
        <v>1</v>
      </c>
      <c r="N137" s="148" t="s">
        <v>41</v>
      </c>
      <c r="O137" s="49"/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AR137" s="16" t="s">
        <v>139</v>
      </c>
      <c r="AT137" s="16" t="s">
        <v>122</v>
      </c>
      <c r="AU137" s="16" t="s">
        <v>79</v>
      </c>
      <c r="AY137" s="16" t="s">
        <v>119</v>
      </c>
      <c r="BE137" s="151">
        <f>IF(N137="základní",J137,0)</f>
        <v>0</v>
      </c>
      <c r="BF137" s="151">
        <f>IF(N137="snížená",J137,0)</f>
        <v>0</v>
      </c>
      <c r="BG137" s="151">
        <f>IF(N137="zákl. přenesená",J137,0)</f>
        <v>0</v>
      </c>
      <c r="BH137" s="151">
        <f>IF(N137="sníž. přenesená",J137,0)</f>
        <v>0</v>
      </c>
      <c r="BI137" s="151">
        <f>IF(N137="nulová",J137,0)</f>
        <v>0</v>
      </c>
      <c r="BJ137" s="16" t="s">
        <v>77</v>
      </c>
      <c r="BK137" s="151">
        <f>ROUND(I137*H137,2)</f>
        <v>0</v>
      </c>
      <c r="BL137" s="16" t="s">
        <v>139</v>
      </c>
      <c r="BM137" s="16" t="s">
        <v>243</v>
      </c>
    </row>
    <row r="138" spans="2:65" s="1" customFormat="1" ht="19.5">
      <c r="B138" s="30"/>
      <c r="D138" s="152" t="s">
        <v>129</v>
      </c>
      <c r="F138" s="153" t="s">
        <v>244</v>
      </c>
      <c r="I138" s="84"/>
      <c r="L138" s="30"/>
      <c r="M138" s="154"/>
      <c r="N138" s="49"/>
      <c r="O138" s="49"/>
      <c r="P138" s="49"/>
      <c r="Q138" s="49"/>
      <c r="R138" s="49"/>
      <c r="S138" s="49"/>
      <c r="T138" s="50"/>
      <c r="AT138" s="16" t="s">
        <v>129</v>
      </c>
      <c r="AU138" s="16" t="s">
        <v>79</v>
      </c>
    </row>
    <row r="139" spans="2:65" s="12" customFormat="1">
      <c r="B139" s="166"/>
      <c r="D139" s="152" t="s">
        <v>180</v>
      </c>
      <c r="E139" s="167" t="s">
        <v>1</v>
      </c>
      <c r="F139" s="168" t="s">
        <v>245</v>
      </c>
      <c r="H139" s="167" t="s">
        <v>1</v>
      </c>
      <c r="I139" s="169"/>
      <c r="L139" s="166"/>
      <c r="M139" s="170"/>
      <c r="N139" s="171"/>
      <c r="O139" s="171"/>
      <c r="P139" s="171"/>
      <c r="Q139" s="171"/>
      <c r="R139" s="171"/>
      <c r="S139" s="171"/>
      <c r="T139" s="172"/>
      <c r="AT139" s="167" t="s">
        <v>180</v>
      </c>
      <c r="AU139" s="167" t="s">
        <v>79</v>
      </c>
      <c r="AV139" s="12" t="s">
        <v>77</v>
      </c>
      <c r="AW139" s="12" t="s">
        <v>32</v>
      </c>
      <c r="AX139" s="12" t="s">
        <v>70</v>
      </c>
      <c r="AY139" s="167" t="s">
        <v>119</v>
      </c>
    </row>
    <row r="140" spans="2:65" s="11" customFormat="1">
      <c r="B140" s="158"/>
      <c r="D140" s="152" t="s">
        <v>180</v>
      </c>
      <c r="E140" s="159" t="s">
        <v>1</v>
      </c>
      <c r="F140" s="160" t="s">
        <v>246</v>
      </c>
      <c r="H140" s="161">
        <v>0.39400000000000002</v>
      </c>
      <c r="I140" s="162"/>
      <c r="L140" s="158"/>
      <c r="M140" s="163"/>
      <c r="N140" s="164"/>
      <c r="O140" s="164"/>
      <c r="P140" s="164"/>
      <c r="Q140" s="164"/>
      <c r="R140" s="164"/>
      <c r="S140" s="164"/>
      <c r="T140" s="165"/>
      <c r="AT140" s="159" t="s">
        <v>180</v>
      </c>
      <c r="AU140" s="159" t="s">
        <v>79</v>
      </c>
      <c r="AV140" s="11" t="s">
        <v>79</v>
      </c>
      <c r="AW140" s="11" t="s">
        <v>32</v>
      </c>
      <c r="AX140" s="11" t="s">
        <v>70</v>
      </c>
      <c r="AY140" s="159" t="s">
        <v>119</v>
      </c>
    </row>
    <row r="141" spans="2:65" s="12" customFormat="1">
      <c r="B141" s="166"/>
      <c r="D141" s="152" t="s">
        <v>180</v>
      </c>
      <c r="E141" s="167" t="s">
        <v>1</v>
      </c>
      <c r="F141" s="168" t="s">
        <v>247</v>
      </c>
      <c r="H141" s="167" t="s">
        <v>1</v>
      </c>
      <c r="I141" s="169"/>
      <c r="L141" s="166"/>
      <c r="M141" s="170"/>
      <c r="N141" s="171"/>
      <c r="O141" s="171"/>
      <c r="P141" s="171"/>
      <c r="Q141" s="171"/>
      <c r="R141" s="171"/>
      <c r="S141" s="171"/>
      <c r="T141" s="172"/>
      <c r="AT141" s="167" t="s">
        <v>180</v>
      </c>
      <c r="AU141" s="167" t="s">
        <v>79</v>
      </c>
      <c r="AV141" s="12" t="s">
        <v>77</v>
      </c>
      <c r="AW141" s="12" t="s">
        <v>32</v>
      </c>
      <c r="AX141" s="12" t="s">
        <v>70</v>
      </c>
      <c r="AY141" s="167" t="s">
        <v>119</v>
      </c>
    </row>
    <row r="142" spans="2:65" s="11" customFormat="1">
      <c r="B142" s="158"/>
      <c r="D142" s="152" t="s">
        <v>180</v>
      </c>
      <c r="E142" s="159" t="s">
        <v>1</v>
      </c>
      <c r="F142" s="160" t="s">
        <v>248</v>
      </c>
      <c r="H142" s="161">
        <v>9.0180000000000007</v>
      </c>
      <c r="I142" s="162"/>
      <c r="L142" s="158"/>
      <c r="M142" s="163"/>
      <c r="N142" s="164"/>
      <c r="O142" s="164"/>
      <c r="P142" s="164"/>
      <c r="Q142" s="164"/>
      <c r="R142" s="164"/>
      <c r="S142" s="164"/>
      <c r="T142" s="165"/>
      <c r="AT142" s="159" t="s">
        <v>180</v>
      </c>
      <c r="AU142" s="159" t="s">
        <v>79</v>
      </c>
      <c r="AV142" s="11" t="s">
        <v>79</v>
      </c>
      <c r="AW142" s="11" t="s">
        <v>32</v>
      </c>
      <c r="AX142" s="11" t="s">
        <v>70</v>
      </c>
      <c r="AY142" s="159" t="s">
        <v>119</v>
      </c>
    </row>
    <row r="143" spans="2:65" s="13" customFormat="1">
      <c r="B143" s="173"/>
      <c r="D143" s="152" t="s">
        <v>180</v>
      </c>
      <c r="E143" s="174" t="s">
        <v>1</v>
      </c>
      <c r="F143" s="175" t="s">
        <v>249</v>
      </c>
      <c r="H143" s="176">
        <v>9.4120000000000008</v>
      </c>
      <c r="I143" s="177"/>
      <c r="L143" s="173"/>
      <c r="M143" s="178"/>
      <c r="N143" s="179"/>
      <c r="O143" s="179"/>
      <c r="P143" s="179"/>
      <c r="Q143" s="179"/>
      <c r="R143" s="179"/>
      <c r="S143" s="179"/>
      <c r="T143" s="180"/>
      <c r="AT143" s="174" t="s">
        <v>180</v>
      </c>
      <c r="AU143" s="174" t="s">
        <v>79</v>
      </c>
      <c r="AV143" s="13" t="s">
        <v>139</v>
      </c>
      <c r="AW143" s="13" t="s">
        <v>32</v>
      </c>
      <c r="AX143" s="13" t="s">
        <v>77</v>
      </c>
      <c r="AY143" s="174" t="s">
        <v>119</v>
      </c>
    </row>
    <row r="144" spans="2:65" s="10" customFormat="1" ht="22.9" customHeight="1">
      <c r="B144" s="126"/>
      <c r="D144" s="127" t="s">
        <v>69</v>
      </c>
      <c r="E144" s="137" t="s">
        <v>79</v>
      </c>
      <c r="F144" s="137" t="s">
        <v>250</v>
      </c>
      <c r="I144" s="129"/>
      <c r="J144" s="138">
        <f>BK144</f>
        <v>0</v>
      </c>
      <c r="L144" s="126"/>
      <c r="M144" s="131"/>
      <c r="N144" s="132"/>
      <c r="O144" s="132"/>
      <c r="P144" s="133">
        <f>SUM(P145:P173)</f>
        <v>0</v>
      </c>
      <c r="Q144" s="132"/>
      <c r="R144" s="133">
        <f>SUM(R145:R173)</f>
        <v>10.943135080000001</v>
      </c>
      <c r="S144" s="132"/>
      <c r="T144" s="134">
        <f>SUM(T145:T173)</f>
        <v>0</v>
      </c>
      <c r="AR144" s="127" t="s">
        <v>77</v>
      </c>
      <c r="AT144" s="135" t="s">
        <v>69</v>
      </c>
      <c r="AU144" s="135" t="s">
        <v>77</v>
      </c>
      <c r="AY144" s="127" t="s">
        <v>119</v>
      </c>
      <c r="BK144" s="136">
        <f>SUM(BK145:BK173)</f>
        <v>0</v>
      </c>
    </row>
    <row r="145" spans="2:65" s="1" customFormat="1" ht="16.5" customHeight="1">
      <c r="B145" s="139"/>
      <c r="C145" s="140" t="s">
        <v>251</v>
      </c>
      <c r="D145" s="140" t="s">
        <v>122</v>
      </c>
      <c r="E145" s="141" t="s">
        <v>252</v>
      </c>
      <c r="F145" s="142" t="s">
        <v>253</v>
      </c>
      <c r="G145" s="143" t="s">
        <v>177</v>
      </c>
      <c r="H145" s="144">
        <v>0.33900000000000002</v>
      </c>
      <c r="I145" s="145"/>
      <c r="J145" s="146">
        <f>ROUND(I145*H145,2)</f>
        <v>0</v>
      </c>
      <c r="K145" s="142" t="s">
        <v>126</v>
      </c>
      <c r="L145" s="30"/>
      <c r="M145" s="147" t="s">
        <v>1</v>
      </c>
      <c r="N145" s="148" t="s">
        <v>41</v>
      </c>
      <c r="O145" s="49"/>
      <c r="P145" s="149">
        <f>O145*H145</f>
        <v>0</v>
      </c>
      <c r="Q145" s="149">
        <v>2.2563399999999998</v>
      </c>
      <c r="R145" s="149">
        <f>Q145*H145</f>
        <v>0.76489925999999997</v>
      </c>
      <c r="S145" s="149">
        <v>0</v>
      </c>
      <c r="T145" s="150">
        <f>S145*H145</f>
        <v>0</v>
      </c>
      <c r="AR145" s="16" t="s">
        <v>139</v>
      </c>
      <c r="AT145" s="16" t="s">
        <v>122</v>
      </c>
      <c r="AU145" s="16" t="s">
        <v>79</v>
      </c>
      <c r="AY145" s="16" t="s">
        <v>119</v>
      </c>
      <c r="BE145" s="151">
        <f>IF(N145="základní",J145,0)</f>
        <v>0</v>
      </c>
      <c r="BF145" s="151">
        <f>IF(N145="snížená",J145,0)</f>
        <v>0</v>
      </c>
      <c r="BG145" s="151">
        <f>IF(N145="zákl. přenesená",J145,0)</f>
        <v>0</v>
      </c>
      <c r="BH145" s="151">
        <f>IF(N145="sníž. přenesená",J145,0)</f>
        <v>0</v>
      </c>
      <c r="BI145" s="151">
        <f>IF(N145="nulová",J145,0)</f>
        <v>0</v>
      </c>
      <c r="BJ145" s="16" t="s">
        <v>77</v>
      </c>
      <c r="BK145" s="151">
        <f>ROUND(I145*H145,2)</f>
        <v>0</v>
      </c>
      <c r="BL145" s="16" t="s">
        <v>139</v>
      </c>
      <c r="BM145" s="16" t="s">
        <v>254</v>
      </c>
    </row>
    <row r="146" spans="2:65" s="1" customFormat="1">
      <c r="B146" s="30"/>
      <c r="D146" s="152" t="s">
        <v>129</v>
      </c>
      <c r="F146" s="153" t="s">
        <v>255</v>
      </c>
      <c r="I146" s="84"/>
      <c r="L146" s="30"/>
      <c r="M146" s="154"/>
      <c r="N146" s="49"/>
      <c r="O146" s="49"/>
      <c r="P146" s="49"/>
      <c r="Q146" s="49"/>
      <c r="R146" s="49"/>
      <c r="S146" s="49"/>
      <c r="T146" s="50"/>
      <c r="AT146" s="16" t="s">
        <v>129</v>
      </c>
      <c r="AU146" s="16" t="s">
        <v>79</v>
      </c>
    </row>
    <row r="147" spans="2:65" s="12" customFormat="1">
      <c r="B147" s="166"/>
      <c r="D147" s="152" t="s">
        <v>180</v>
      </c>
      <c r="E147" s="167" t="s">
        <v>1</v>
      </c>
      <c r="F147" s="168" t="s">
        <v>256</v>
      </c>
      <c r="H147" s="167" t="s">
        <v>1</v>
      </c>
      <c r="I147" s="169"/>
      <c r="L147" s="166"/>
      <c r="M147" s="170"/>
      <c r="N147" s="171"/>
      <c r="O147" s="171"/>
      <c r="P147" s="171"/>
      <c r="Q147" s="171"/>
      <c r="R147" s="171"/>
      <c r="S147" s="171"/>
      <c r="T147" s="172"/>
      <c r="AT147" s="167" t="s">
        <v>180</v>
      </c>
      <c r="AU147" s="167" t="s">
        <v>79</v>
      </c>
      <c r="AV147" s="12" t="s">
        <v>77</v>
      </c>
      <c r="AW147" s="12" t="s">
        <v>32</v>
      </c>
      <c r="AX147" s="12" t="s">
        <v>70</v>
      </c>
      <c r="AY147" s="167" t="s">
        <v>119</v>
      </c>
    </row>
    <row r="148" spans="2:65" s="11" customFormat="1">
      <c r="B148" s="158"/>
      <c r="D148" s="152" t="s">
        <v>180</v>
      </c>
      <c r="E148" s="159" t="s">
        <v>1</v>
      </c>
      <c r="F148" s="160" t="s">
        <v>257</v>
      </c>
      <c r="H148" s="161">
        <v>0.33900000000000002</v>
      </c>
      <c r="I148" s="162"/>
      <c r="L148" s="158"/>
      <c r="M148" s="163"/>
      <c r="N148" s="164"/>
      <c r="O148" s="164"/>
      <c r="P148" s="164"/>
      <c r="Q148" s="164"/>
      <c r="R148" s="164"/>
      <c r="S148" s="164"/>
      <c r="T148" s="165"/>
      <c r="AT148" s="159" t="s">
        <v>180</v>
      </c>
      <c r="AU148" s="159" t="s">
        <v>79</v>
      </c>
      <c r="AV148" s="11" t="s">
        <v>79</v>
      </c>
      <c r="AW148" s="11" t="s">
        <v>32</v>
      </c>
      <c r="AX148" s="11" t="s">
        <v>77</v>
      </c>
      <c r="AY148" s="159" t="s">
        <v>119</v>
      </c>
    </row>
    <row r="149" spans="2:65" s="1" customFormat="1" ht="16.5" customHeight="1">
      <c r="B149" s="139"/>
      <c r="C149" s="140" t="s">
        <v>8</v>
      </c>
      <c r="D149" s="140" t="s">
        <v>122</v>
      </c>
      <c r="E149" s="141" t="s">
        <v>258</v>
      </c>
      <c r="F149" s="142" t="s">
        <v>259</v>
      </c>
      <c r="G149" s="143" t="s">
        <v>177</v>
      </c>
      <c r="H149" s="144">
        <v>1.357</v>
      </c>
      <c r="I149" s="145"/>
      <c r="J149" s="146">
        <f>ROUND(I149*H149,2)</f>
        <v>0</v>
      </c>
      <c r="K149" s="142" t="s">
        <v>126</v>
      </c>
      <c r="L149" s="30"/>
      <c r="M149" s="147" t="s">
        <v>1</v>
      </c>
      <c r="N149" s="148" t="s">
        <v>41</v>
      </c>
      <c r="O149" s="49"/>
      <c r="P149" s="149">
        <f>O149*H149</f>
        <v>0</v>
      </c>
      <c r="Q149" s="149">
        <v>2.45329</v>
      </c>
      <c r="R149" s="149">
        <f>Q149*H149</f>
        <v>3.32911453</v>
      </c>
      <c r="S149" s="149">
        <v>0</v>
      </c>
      <c r="T149" s="150">
        <f>S149*H149</f>
        <v>0</v>
      </c>
      <c r="AR149" s="16" t="s">
        <v>139</v>
      </c>
      <c r="AT149" s="16" t="s">
        <v>122</v>
      </c>
      <c r="AU149" s="16" t="s">
        <v>79</v>
      </c>
      <c r="AY149" s="16" t="s">
        <v>119</v>
      </c>
      <c r="BE149" s="151">
        <f>IF(N149="základní",J149,0)</f>
        <v>0</v>
      </c>
      <c r="BF149" s="151">
        <f>IF(N149="snížená",J149,0)</f>
        <v>0</v>
      </c>
      <c r="BG149" s="151">
        <f>IF(N149="zákl. přenesená",J149,0)</f>
        <v>0</v>
      </c>
      <c r="BH149" s="151">
        <f>IF(N149="sníž. přenesená",J149,0)</f>
        <v>0</v>
      </c>
      <c r="BI149" s="151">
        <f>IF(N149="nulová",J149,0)</f>
        <v>0</v>
      </c>
      <c r="BJ149" s="16" t="s">
        <v>77</v>
      </c>
      <c r="BK149" s="151">
        <f>ROUND(I149*H149,2)</f>
        <v>0</v>
      </c>
      <c r="BL149" s="16" t="s">
        <v>139</v>
      </c>
      <c r="BM149" s="16" t="s">
        <v>260</v>
      </c>
    </row>
    <row r="150" spans="2:65" s="1" customFormat="1">
      <c r="B150" s="30"/>
      <c r="D150" s="152" t="s">
        <v>129</v>
      </c>
      <c r="F150" s="153" t="s">
        <v>261</v>
      </c>
      <c r="I150" s="84"/>
      <c r="L150" s="30"/>
      <c r="M150" s="154"/>
      <c r="N150" s="49"/>
      <c r="O150" s="49"/>
      <c r="P150" s="49"/>
      <c r="Q150" s="49"/>
      <c r="R150" s="49"/>
      <c r="S150" s="49"/>
      <c r="T150" s="50"/>
      <c r="AT150" s="16" t="s">
        <v>129</v>
      </c>
      <c r="AU150" s="16" t="s">
        <v>79</v>
      </c>
    </row>
    <row r="151" spans="2:65" s="11" customFormat="1">
      <c r="B151" s="158"/>
      <c r="D151" s="152" t="s">
        <v>180</v>
      </c>
      <c r="E151" s="159" t="s">
        <v>1</v>
      </c>
      <c r="F151" s="160" t="s">
        <v>262</v>
      </c>
      <c r="H151" s="161">
        <v>1.357</v>
      </c>
      <c r="I151" s="162"/>
      <c r="L151" s="158"/>
      <c r="M151" s="163"/>
      <c r="N151" s="164"/>
      <c r="O151" s="164"/>
      <c r="P151" s="164"/>
      <c r="Q151" s="164"/>
      <c r="R151" s="164"/>
      <c r="S151" s="164"/>
      <c r="T151" s="165"/>
      <c r="AT151" s="159" t="s">
        <v>180</v>
      </c>
      <c r="AU151" s="159" t="s">
        <v>79</v>
      </c>
      <c r="AV151" s="11" t="s">
        <v>79</v>
      </c>
      <c r="AW151" s="11" t="s">
        <v>32</v>
      </c>
      <c r="AX151" s="11" t="s">
        <v>77</v>
      </c>
      <c r="AY151" s="159" t="s">
        <v>119</v>
      </c>
    </row>
    <row r="152" spans="2:65" s="1" customFormat="1" ht="16.5" customHeight="1">
      <c r="B152" s="139"/>
      <c r="C152" s="140" t="s">
        <v>263</v>
      </c>
      <c r="D152" s="140" t="s">
        <v>122</v>
      </c>
      <c r="E152" s="141" t="s">
        <v>264</v>
      </c>
      <c r="F152" s="142" t="s">
        <v>265</v>
      </c>
      <c r="G152" s="143" t="s">
        <v>266</v>
      </c>
      <c r="H152" s="144">
        <v>4.34</v>
      </c>
      <c r="I152" s="145"/>
      <c r="J152" s="146">
        <f>ROUND(I152*H152,2)</f>
        <v>0</v>
      </c>
      <c r="K152" s="142" t="s">
        <v>126</v>
      </c>
      <c r="L152" s="30"/>
      <c r="M152" s="147" t="s">
        <v>1</v>
      </c>
      <c r="N152" s="148" t="s">
        <v>41</v>
      </c>
      <c r="O152" s="49"/>
      <c r="P152" s="149">
        <f>O152*H152</f>
        <v>0</v>
      </c>
      <c r="Q152" s="149">
        <v>0.71545999999999998</v>
      </c>
      <c r="R152" s="149">
        <f>Q152*H152</f>
        <v>3.1050963999999999</v>
      </c>
      <c r="S152" s="149">
        <v>0</v>
      </c>
      <c r="T152" s="150">
        <f>S152*H152</f>
        <v>0</v>
      </c>
      <c r="AR152" s="16" t="s">
        <v>139</v>
      </c>
      <c r="AT152" s="16" t="s">
        <v>122</v>
      </c>
      <c r="AU152" s="16" t="s">
        <v>79</v>
      </c>
      <c r="AY152" s="16" t="s">
        <v>119</v>
      </c>
      <c r="BE152" s="151">
        <f>IF(N152="základní",J152,0)</f>
        <v>0</v>
      </c>
      <c r="BF152" s="151">
        <f>IF(N152="snížená",J152,0)</f>
        <v>0</v>
      </c>
      <c r="BG152" s="151">
        <f>IF(N152="zákl. přenesená",J152,0)</f>
        <v>0</v>
      </c>
      <c r="BH152" s="151">
        <f>IF(N152="sníž. přenesená",J152,0)</f>
        <v>0</v>
      </c>
      <c r="BI152" s="151">
        <f>IF(N152="nulová",J152,0)</f>
        <v>0</v>
      </c>
      <c r="BJ152" s="16" t="s">
        <v>77</v>
      </c>
      <c r="BK152" s="151">
        <f>ROUND(I152*H152,2)</f>
        <v>0</v>
      </c>
      <c r="BL152" s="16" t="s">
        <v>139</v>
      </c>
      <c r="BM152" s="16" t="s">
        <v>267</v>
      </c>
    </row>
    <row r="153" spans="2:65" s="1" customFormat="1" ht="19.5">
      <c r="B153" s="30"/>
      <c r="D153" s="152" t="s">
        <v>129</v>
      </c>
      <c r="F153" s="153" t="s">
        <v>268</v>
      </c>
      <c r="I153" s="84"/>
      <c r="L153" s="30"/>
      <c r="M153" s="154"/>
      <c r="N153" s="49"/>
      <c r="O153" s="49"/>
      <c r="P153" s="49"/>
      <c r="Q153" s="49"/>
      <c r="R153" s="49"/>
      <c r="S153" s="49"/>
      <c r="T153" s="50"/>
      <c r="AT153" s="16" t="s">
        <v>129</v>
      </c>
      <c r="AU153" s="16" t="s">
        <v>79</v>
      </c>
    </row>
    <row r="154" spans="2:65" s="11" customFormat="1">
      <c r="B154" s="158"/>
      <c r="D154" s="152" t="s">
        <v>180</v>
      </c>
      <c r="E154" s="159" t="s">
        <v>1</v>
      </c>
      <c r="F154" s="160" t="s">
        <v>269</v>
      </c>
      <c r="H154" s="161">
        <v>4.34</v>
      </c>
      <c r="I154" s="162"/>
      <c r="L154" s="158"/>
      <c r="M154" s="163"/>
      <c r="N154" s="164"/>
      <c r="O154" s="164"/>
      <c r="P154" s="164"/>
      <c r="Q154" s="164"/>
      <c r="R154" s="164"/>
      <c r="S154" s="164"/>
      <c r="T154" s="165"/>
      <c r="AT154" s="159" t="s">
        <v>180</v>
      </c>
      <c r="AU154" s="159" t="s">
        <v>79</v>
      </c>
      <c r="AV154" s="11" t="s">
        <v>79</v>
      </c>
      <c r="AW154" s="11" t="s">
        <v>32</v>
      </c>
      <c r="AX154" s="11" t="s">
        <v>77</v>
      </c>
      <c r="AY154" s="159" t="s">
        <v>119</v>
      </c>
    </row>
    <row r="155" spans="2:65" s="1" customFormat="1" ht="16.5" customHeight="1">
      <c r="B155" s="139"/>
      <c r="C155" s="140" t="s">
        <v>270</v>
      </c>
      <c r="D155" s="140" t="s">
        <v>122</v>
      </c>
      <c r="E155" s="141" t="s">
        <v>271</v>
      </c>
      <c r="F155" s="142" t="s">
        <v>272</v>
      </c>
      <c r="G155" s="143" t="s">
        <v>236</v>
      </c>
      <c r="H155" s="144">
        <v>7.4999999999999997E-2</v>
      </c>
      <c r="I155" s="145"/>
      <c r="J155" s="146">
        <f>ROUND(I155*H155,2)</f>
        <v>0</v>
      </c>
      <c r="K155" s="142" t="s">
        <v>126</v>
      </c>
      <c r="L155" s="30"/>
      <c r="M155" s="147" t="s">
        <v>1</v>
      </c>
      <c r="N155" s="148" t="s">
        <v>41</v>
      </c>
      <c r="O155" s="49"/>
      <c r="P155" s="149">
        <f>O155*H155</f>
        <v>0</v>
      </c>
      <c r="Q155" s="149">
        <v>1.05871</v>
      </c>
      <c r="R155" s="149">
        <f>Q155*H155</f>
        <v>7.9403249999999995E-2</v>
      </c>
      <c r="S155" s="149">
        <v>0</v>
      </c>
      <c r="T155" s="150">
        <f>S155*H155</f>
        <v>0</v>
      </c>
      <c r="AR155" s="16" t="s">
        <v>139</v>
      </c>
      <c r="AT155" s="16" t="s">
        <v>122</v>
      </c>
      <c r="AU155" s="16" t="s">
        <v>79</v>
      </c>
      <c r="AY155" s="16" t="s">
        <v>119</v>
      </c>
      <c r="BE155" s="151">
        <f>IF(N155="základní",J155,0)</f>
        <v>0</v>
      </c>
      <c r="BF155" s="151">
        <f>IF(N155="snížená",J155,0)</f>
        <v>0</v>
      </c>
      <c r="BG155" s="151">
        <f>IF(N155="zákl. přenesená",J155,0)</f>
        <v>0</v>
      </c>
      <c r="BH155" s="151">
        <f>IF(N155="sníž. přenesená",J155,0)</f>
        <v>0</v>
      </c>
      <c r="BI155" s="151">
        <f>IF(N155="nulová",J155,0)</f>
        <v>0</v>
      </c>
      <c r="BJ155" s="16" t="s">
        <v>77</v>
      </c>
      <c r="BK155" s="151">
        <f>ROUND(I155*H155,2)</f>
        <v>0</v>
      </c>
      <c r="BL155" s="16" t="s">
        <v>139</v>
      </c>
      <c r="BM155" s="16" t="s">
        <v>273</v>
      </c>
    </row>
    <row r="156" spans="2:65" s="1" customFormat="1" ht="19.5">
      <c r="B156" s="30"/>
      <c r="D156" s="152" t="s">
        <v>129</v>
      </c>
      <c r="F156" s="153" t="s">
        <v>274</v>
      </c>
      <c r="I156" s="84"/>
      <c r="L156" s="30"/>
      <c r="M156" s="154"/>
      <c r="N156" s="49"/>
      <c r="O156" s="49"/>
      <c r="P156" s="49"/>
      <c r="Q156" s="49"/>
      <c r="R156" s="49"/>
      <c r="S156" s="49"/>
      <c r="T156" s="50"/>
      <c r="AT156" s="16" t="s">
        <v>129</v>
      </c>
      <c r="AU156" s="16" t="s">
        <v>79</v>
      </c>
    </row>
    <row r="157" spans="2:65" s="11" customFormat="1">
      <c r="B157" s="158"/>
      <c r="D157" s="152" t="s">
        <v>180</v>
      </c>
      <c r="E157" s="159" t="s">
        <v>1</v>
      </c>
      <c r="F157" s="160" t="s">
        <v>275</v>
      </c>
      <c r="H157" s="161">
        <v>3.6999999999999998E-2</v>
      </c>
      <c r="I157" s="162"/>
      <c r="L157" s="158"/>
      <c r="M157" s="163"/>
      <c r="N157" s="164"/>
      <c r="O157" s="164"/>
      <c r="P157" s="164"/>
      <c r="Q157" s="164"/>
      <c r="R157" s="164"/>
      <c r="S157" s="164"/>
      <c r="T157" s="165"/>
      <c r="AT157" s="159" t="s">
        <v>180</v>
      </c>
      <c r="AU157" s="159" t="s">
        <v>79</v>
      </c>
      <c r="AV157" s="11" t="s">
        <v>79</v>
      </c>
      <c r="AW157" s="11" t="s">
        <v>32</v>
      </c>
      <c r="AX157" s="11" t="s">
        <v>70</v>
      </c>
      <c r="AY157" s="159" t="s">
        <v>119</v>
      </c>
    </row>
    <row r="158" spans="2:65" s="11" customFormat="1">
      <c r="B158" s="158"/>
      <c r="D158" s="152" t="s">
        <v>180</v>
      </c>
      <c r="E158" s="159" t="s">
        <v>1</v>
      </c>
      <c r="F158" s="160" t="s">
        <v>276</v>
      </c>
      <c r="H158" s="161">
        <v>3.3000000000000002E-2</v>
      </c>
      <c r="I158" s="162"/>
      <c r="L158" s="158"/>
      <c r="M158" s="163"/>
      <c r="N158" s="164"/>
      <c r="O158" s="164"/>
      <c r="P158" s="164"/>
      <c r="Q158" s="164"/>
      <c r="R158" s="164"/>
      <c r="S158" s="164"/>
      <c r="T158" s="165"/>
      <c r="AT158" s="159" t="s">
        <v>180</v>
      </c>
      <c r="AU158" s="159" t="s">
        <v>79</v>
      </c>
      <c r="AV158" s="11" t="s">
        <v>79</v>
      </c>
      <c r="AW158" s="11" t="s">
        <v>32</v>
      </c>
      <c r="AX158" s="11" t="s">
        <v>70</v>
      </c>
      <c r="AY158" s="159" t="s">
        <v>119</v>
      </c>
    </row>
    <row r="159" spans="2:65" s="11" customFormat="1">
      <c r="B159" s="158"/>
      <c r="D159" s="152" t="s">
        <v>180</v>
      </c>
      <c r="E159" s="159" t="s">
        <v>1</v>
      </c>
      <c r="F159" s="160" t="s">
        <v>277</v>
      </c>
      <c r="H159" s="161">
        <v>5.0000000000000001E-3</v>
      </c>
      <c r="I159" s="162"/>
      <c r="L159" s="158"/>
      <c r="M159" s="163"/>
      <c r="N159" s="164"/>
      <c r="O159" s="164"/>
      <c r="P159" s="164"/>
      <c r="Q159" s="164"/>
      <c r="R159" s="164"/>
      <c r="S159" s="164"/>
      <c r="T159" s="165"/>
      <c r="AT159" s="159" t="s">
        <v>180</v>
      </c>
      <c r="AU159" s="159" t="s">
        <v>79</v>
      </c>
      <c r="AV159" s="11" t="s">
        <v>79</v>
      </c>
      <c r="AW159" s="11" t="s">
        <v>32</v>
      </c>
      <c r="AX159" s="11" t="s">
        <v>70</v>
      </c>
      <c r="AY159" s="159" t="s">
        <v>119</v>
      </c>
    </row>
    <row r="160" spans="2:65" s="13" customFormat="1">
      <c r="B160" s="173"/>
      <c r="D160" s="152" t="s">
        <v>180</v>
      </c>
      <c r="E160" s="174" t="s">
        <v>1</v>
      </c>
      <c r="F160" s="175" t="s">
        <v>249</v>
      </c>
      <c r="H160" s="176">
        <v>7.5000000000000011E-2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180</v>
      </c>
      <c r="AU160" s="174" t="s">
        <v>79</v>
      </c>
      <c r="AV160" s="13" t="s">
        <v>139</v>
      </c>
      <c r="AW160" s="13" t="s">
        <v>32</v>
      </c>
      <c r="AX160" s="13" t="s">
        <v>77</v>
      </c>
      <c r="AY160" s="174" t="s">
        <v>119</v>
      </c>
    </row>
    <row r="161" spans="2:65" s="1" customFormat="1" ht="16.5" customHeight="1">
      <c r="B161" s="139"/>
      <c r="C161" s="140" t="s">
        <v>278</v>
      </c>
      <c r="D161" s="140" t="s">
        <v>122</v>
      </c>
      <c r="E161" s="141" t="s">
        <v>279</v>
      </c>
      <c r="F161" s="142" t="s">
        <v>280</v>
      </c>
      <c r="G161" s="143" t="s">
        <v>177</v>
      </c>
      <c r="H161" s="144">
        <v>1.4590000000000001</v>
      </c>
      <c r="I161" s="145"/>
      <c r="J161" s="146">
        <f>ROUND(I161*H161,2)</f>
        <v>0</v>
      </c>
      <c r="K161" s="142" t="s">
        <v>126</v>
      </c>
      <c r="L161" s="30"/>
      <c r="M161" s="147" t="s">
        <v>1</v>
      </c>
      <c r="N161" s="148" t="s">
        <v>41</v>
      </c>
      <c r="O161" s="49"/>
      <c r="P161" s="149">
        <f>O161*H161</f>
        <v>0</v>
      </c>
      <c r="Q161" s="149">
        <v>2.45329</v>
      </c>
      <c r="R161" s="149">
        <f>Q161*H161</f>
        <v>3.57935011</v>
      </c>
      <c r="S161" s="149">
        <v>0</v>
      </c>
      <c r="T161" s="150">
        <f>S161*H161</f>
        <v>0</v>
      </c>
      <c r="AR161" s="16" t="s">
        <v>139</v>
      </c>
      <c r="AT161" s="16" t="s">
        <v>122</v>
      </c>
      <c r="AU161" s="16" t="s">
        <v>79</v>
      </c>
      <c r="AY161" s="16" t="s">
        <v>119</v>
      </c>
      <c r="BE161" s="151">
        <f>IF(N161="základní",J161,0)</f>
        <v>0</v>
      </c>
      <c r="BF161" s="151">
        <f>IF(N161="snížená",J161,0)</f>
        <v>0</v>
      </c>
      <c r="BG161" s="151">
        <f>IF(N161="zákl. přenesená",J161,0)</f>
        <v>0</v>
      </c>
      <c r="BH161" s="151">
        <f>IF(N161="sníž. přenesená",J161,0)</f>
        <v>0</v>
      </c>
      <c r="BI161" s="151">
        <f>IF(N161="nulová",J161,0)</f>
        <v>0</v>
      </c>
      <c r="BJ161" s="16" t="s">
        <v>77</v>
      </c>
      <c r="BK161" s="151">
        <f>ROUND(I161*H161,2)</f>
        <v>0</v>
      </c>
      <c r="BL161" s="16" t="s">
        <v>139</v>
      </c>
      <c r="BM161" s="16" t="s">
        <v>281</v>
      </c>
    </row>
    <row r="162" spans="2:65" s="1" customFormat="1">
      <c r="B162" s="30"/>
      <c r="D162" s="152" t="s">
        <v>129</v>
      </c>
      <c r="F162" s="153" t="s">
        <v>282</v>
      </c>
      <c r="I162" s="84"/>
      <c r="L162" s="30"/>
      <c r="M162" s="154"/>
      <c r="N162" s="49"/>
      <c r="O162" s="49"/>
      <c r="P162" s="49"/>
      <c r="Q162" s="49"/>
      <c r="R162" s="49"/>
      <c r="S162" s="49"/>
      <c r="T162" s="50"/>
      <c r="AT162" s="16" t="s">
        <v>129</v>
      </c>
      <c r="AU162" s="16" t="s">
        <v>79</v>
      </c>
    </row>
    <row r="163" spans="2:65" s="11" customFormat="1">
      <c r="B163" s="158"/>
      <c r="D163" s="152" t="s">
        <v>180</v>
      </c>
      <c r="E163" s="159" t="s">
        <v>1</v>
      </c>
      <c r="F163" s="160" t="s">
        <v>181</v>
      </c>
      <c r="H163" s="161">
        <v>1.4590000000000001</v>
      </c>
      <c r="I163" s="162"/>
      <c r="L163" s="158"/>
      <c r="M163" s="163"/>
      <c r="N163" s="164"/>
      <c r="O163" s="164"/>
      <c r="P163" s="164"/>
      <c r="Q163" s="164"/>
      <c r="R163" s="164"/>
      <c r="S163" s="164"/>
      <c r="T163" s="165"/>
      <c r="AT163" s="159" t="s">
        <v>180</v>
      </c>
      <c r="AU163" s="159" t="s">
        <v>79</v>
      </c>
      <c r="AV163" s="11" t="s">
        <v>79</v>
      </c>
      <c r="AW163" s="11" t="s">
        <v>32</v>
      </c>
      <c r="AX163" s="11" t="s">
        <v>77</v>
      </c>
      <c r="AY163" s="159" t="s">
        <v>119</v>
      </c>
    </row>
    <row r="164" spans="2:65" s="1" customFormat="1" ht="16.5" customHeight="1">
      <c r="B164" s="139"/>
      <c r="C164" s="140" t="s">
        <v>283</v>
      </c>
      <c r="D164" s="140" t="s">
        <v>122</v>
      </c>
      <c r="E164" s="141" t="s">
        <v>284</v>
      </c>
      <c r="F164" s="142" t="s">
        <v>285</v>
      </c>
      <c r="G164" s="143" t="s">
        <v>266</v>
      </c>
      <c r="H164" s="144">
        <v>1.3919999999999999</v>
      </c>
      <c r="I164" s="145"/>
      <c r="J164" s="146">
        <f>ROUND(I164*H164,2)</f>
        <v>0</v>
      </c>
      <c r="K164" s="142" t="s">
        <v>126</v>
      </c>
      <c r="L164" s="30"/>
      <c r="M164" s="147" t="s">
        <v>1</v>
      </c>
      <c r="N164" s="148" t="s">
        <v>41</v>
      </c>
      <c r="O164" s="49"/>
      <c r="P164" s="149">
        <f>O164*H164</f>
        <v>0</v>
      </c>
      <c r="Q164" s="149">
        <v>2.47E-3</v>
      </c>
      <c r="R164" s="149">
        <f>Q164*H164</f>
        <v>3.4382399999999995E-3</v>
      </c>
      <c r="S164" s="149">
        <v>0</v>
      </c>
      <c r="T164" s="150">
        <f>S164*H164</f>
        <v>0</v>
      </c>
      <c r="AR164" s="16" t="s">
        <v>139</v>
      </c>
      <c r="AT164" s="16" t="s">
        <v>122</v>
      </c>
      <c r="AU164" s="16" t="s">
        <v>79</v>
      </c>
      <c r="AY164" s="16" t="s">
        <v>119</v>
      </c>
      <c r="BE164" s="151">
        <f>IF(N164="základní",J164,0)</f>
        <v>0</v>
      </c>
      <c r="BF164" s="151">
        <f>IF(N164="snížená",J164,0)</f>
        <v>0</v>
      </c>
      <c r="BG164" s="151">
        <f>IF(N164="zákl. přenesená",J164,0)</f>
        <v>0</v>
      </c>
      <c r="BH164" s="151">
        <f>IF(N164="sníž. přenesená",J164,0)</f>
        <v>0</v>
      </c>
      <c r="BI164" s="151">
        <f>IF(N164="nulová",J164,0)</f>
        <v>0</v>
      </c>
      <c r="BJ164" s="16" t="s">
        <v>77</v>
      </c>
      <c r="BK164" s="151">
        <f>ROUND(I164*H164,2)</f>
        <v>0</v>
      </c>
      <c r="BL164" s="16" t="s">
        <v>139</v>
      </c>
      <c r="BM164" s="16" t="s">
        <v>286</v>
      </c>
    </row>
    <row r="165" spans="2:65" s="1" customFormat="1">
      <c r="B165" s="30"/>
      <c r="D165" s="152" t="s">
        <v>129</v>
      </c>
      <c r="F165" s="153" t="s">
        <v>287</v>
      </c>
      <c r="I165" s="84"/>
      <c r="L165" s="30"/>
      <c r="M165" s="154"/>
      <c r="N165" s="49"/>
      <c r="O165" s="49"/>
      <c r="P165" s="49"/>
      <c r="Q165" s="49"/>
      <c r="R165" s="49"/>
      <c r="S165" s="49"/>
      <c r="T165" s="50"/>
      <c r="AT165" s="16" t="s">
        <v>129</v>
      </c>
      <c r="AU165" s="16" t="s">
        <v>79</v>
      </c>
    </row>
    <row r="166" spans="2:65" s="11" customFormat="1">
      <c r="B166" s="158"/>
      <c r="D166" s="152" t="s">
        <v>180</v>
      </c>
      <c r="E166" s="159" t="s">
        <v>1</v>
      </c>
      <c r="F166" s="160" t="s">
        <v>288</v>
      </c>
      <c r="H166" s="161">
        <v>1.3919999999999999</v>
      </c>
      <c r="I166" s="162"/>
      <c r="L166" s="158"/>
      <c r="M166" s="163"/>
      <c r="N166" s="164"/>
      <c r="O166" s="164"/>
      <c r="P166" s="164"/>
      <c r="Q166" s="164"/>
      <c r="R166" s="164"/>
      <c r="S166" s="164"/>
      <c r="T166" s="165"/>
      <c r="AT166" s="159" t="s">
        <v>180</v>
      </c>
      <c r="AU166" s="159" t="s">
        <v>79</v>
      </c>
      <c r="AV166" s="11" t="s">
        <v>79</v>
      </c>
      <c r="AW166" s="11" t="s">
        <v>32</v>
      </c>
      <c r="AX166" s="11" t="s">
        <v>77</v>
      </c>
      <c r="AY166" s="159" t="s">
        <v>119</v>
      </c>
    </row>
    <row r="167" spans="2:65" s="1" customFormat="1" ht="16.5" customHeight="1">
      <c r="B167" s="139"/>
      <c r="C167" s="140" t="s">
        <v>289</v>
      </c>
      <c r="D167" s="140" t="s">
        <v>122</v>
      </c>
      <c r="E167" s="141" t="s">
        <v>290</v>
      </c>
      <c r="F167" s="142" t="s">
        <v>291</v>
      </c>
      <c r="G167" s="143" t="s">
        <v>266</v>
      </c>
      <c r="H167" s="144">
        <v>1.3919999999999999</v>
      </c>
      <c r="I167" s="145"/>
      <c r="J167" s="146">
        <f>ROUND(I167*H167,2)</f>
        <v>0</v>
      </c>
      <c r="K167" s="142" t="s">
        <v>126</v>
      </c>
      <c r="L167" s="30"/>
      <c r="M167" s="147" t="s">
        <v>1</v>
      </c>
      <c r="N167" s="148" t="s">
        <v>41</v>
      </c>
      <c r="O167" s="49"/>
      <c r="P167" s="149">
        <f>O167*H167</f>
        <v>0</v>
      </c>
      <c r="Q167" s="149">
        <v>0</v>
      </c>
      <c r="R167" s="149">
        <f>Q167*H167</f>
        <v>0</v>
      </c>
      <c r="S167" s="149">
        <v>0</v>
      </c>
      <c r="T167" s="150">
        <f>S167*H167</f>
        <v>0</v>
      </c>
      <c r="AR167" s="16" t="s">
        <v>139</v>
      </c>
      <c r="AT167" s="16" t="s">
        <v>122</v>
      </c>
      <c r="AU167" s="16" t="s">
        <v>79</v>
      </c>
      <c r="AY167" s="16" t="s">
        <v>119</v>
      </c>
      <c r="BE167" s="151">
        <f>IF(N167="základní",J167,0)</f>
        <v>0</v>
      </c>
      <c r="BF167" s="151">
        <f>IF(N167="snížená",J167,0)</f>
        <v>0</v>
      </c>
      <c r="BG167" s="151">
        <f>IF(N167="zákl. přenesená",J167,0)</f>
        <v>0</v>
      </c>
      <c r="BH167" s="151">
        <f>IF(N167="sníž. přenesená",J167,0)</f>
        <v>0</v>
      </c>
      <c r="BI167" s="151">
        <f>IF(N167="nulová",J167,0)</f>
        <v>0</v>
      </c>
      <c r="BJ167" s="16" t="s">
        <v>77</v>
      </c>
      <c r="BK167" s="151">
        <f>ROUND(I167*H167,2)</f>
        <v>0</v>
      </c>
      <c r="BL167" s="16" t="s">
        <v>139</v>
      </c>
      <c r="BM167" s="16" t="s">
        <v>292</v>
      </c>
    </row>
    <row r="168" spans="2:65" s="1" customFormat="1">
      <c r="B168" s="30"/>
      <c r="D168" s="152" t="s">
        <v>129</v>
      </c>
      <c r="F168" s="153" t="s">
        <v>293</v>
      </c>
      <c r="I168" s="84"/>
      <c r="L168" s="30"/>
      <c r="M168" s="154"/>
      <c r="N168" s="49"/>
      <c r="O168" s="49"/>
      <c r="P168" s="49"/>
      <c r="Q168" s="49"/>
      <c r="R168" s="49"/>
      <c r="S168" s="49"/>
      <c r="T168" s="50"/>
      <c r="AT168" s="16" t="s">
        <v>129</v>
      </c>
      <c r="AU168" s="16" t="s">
        <v>79</v>
      </c>
    </row>
    <row r="169" spans="2:65" s="1" customFormat="1" ht="16.5" customHeight="1">
      <c r="B169" s="139"/>
      <c r="C169" s="140" t="s">
        <v>7</v>
      </c>
      <c r="D169" s="140" t="s">
        <v>122</v>
      </c>
      <c r="E169" s="141" t="s">
        <v>294</v>
      </c>
      <c r="F169" s="142" t="s">
        <v>295</v>
      </c>
      <c r="G169" s="143" t="s">
        <v>236</v>
      </c>
      <c r="H169" s="144">
        <v>7.6999999999999999E-2</v>
      </c>
      <c r="I169" s="145"/>
      <c r="J169" s="146">
        <f>ROUND(I169*H169,2)</f>
        <v>0</v>
      </c>
      <c r="K169" s="142" t="s">
        <v>126</v>
      </c>
      <c r="L169" s="30"/>
      <c r="M169" s="147" t="s">
        <v>1</v>
      </c>
      <c r="N169" s="148" t="s">
        <v>41</v>
      </c>
      <c r="O169" s="49"/>
      <c r="P169" s="149">
        <f>O169*H169</f>
        <v>0</v>
      </c>
      <c r="Q169" s="149">
        <v>1.06277</v>
      </c>
      <c r="R169" s="149">
        <f>Q169*H169</f>
        <v>8.1833290000000003E-2</v>
      </c>
      <c r="S169" s="149">
        <v>0</v>
      </c>
      <c r="T169" s="150">
        <f>S169*H169</f>
        <v>0</v>
      </c>
      <c r="AR169" s="16" t="s">
        <v>139</v>
      </c>
      <c r="AT169" s="16" t="s">
        <v>122</v>
      </c>
      <c r="AU169" s="16" t="s">
        <v>79</v>
      </c>
      <c r="AY169" s="16" t="s">
        <v>119</v>
      </c>
      <c r="BE169" s="151">
        <f>IF(N169="základní",J169,0)</f>
        <v>0</v>
      </c>
      <c r="BF169" s="151">
        <f>IF(N169="snížená",J169,0)</f>
        <v>0</v>
      </c>
      <c r="BG169" s="151">
        <f>IF(N169="zákl. přenesená",J169,0)</f>
        <v>0</v>
      </c>
      <c r="BH169" s="151">
        <f>IF(N169="sníž. přenesená",J169,0)</f>
        <v>0</v>
      </c>
      <c r="BI169" s="151">
        <f>IF(N169="nulová",J169,0)</f>
        <v>0</v>
      </c>
      <c r="BJ169" s="16" t="s">
        <v>77</v>
      </c>
      <c r="BK169" s="151">
        <f>ROUND(I169*H169,2)</f>
        <v>0</v>
      </c>
      <c r="BL169" s="16" t="s">
        <v>139</v>
      </c>
      <c r="BM169" s="16" t="s">
        <v>296</v>
      </c>
    </row>
    <row r="170" spans="2:65" s="1" customFormat="1">
      <c r="B170" s="30"/>
      <c r="D170" s="152" t="s">
        <v>129</v>
      </c>
      <c r="F170" s="153" t="s">
        <v>297</v>
      </c>
      <c r="I170" s="84"/>
      <c r="L170" s="30"/>
      <c r="M170" s="154"/>
      <c r="N170" s="49"/>
      <c r="O170" s="49"/>
      <c r="P170" s="49"/>
      <c r="Q170" s="49"/>
      <c r="R170" s="49"/>
      <c r="S170" s="49"/>
      <c r="T170" s="50"/>
      <c r="AT170" s="16" t="s">
        <v>129</v>
      </c>
      <c r="AU170" s="16" t="s">
        <v>79</v>
      </c>
    </row>
    <row r="171" spans="2:65" s="11" customFormat="1">
      <c r="B171" s="158"/>
      <c r="D171" s="152" t="s">
        <v>180</v>
      </c>
      <c r="E171" s="159" t="s">
        <v>1</v>
      </c>
      <c r="F171" s="160" t="s">
        <v>298</v>
      </c>
      <c r="H171" s="161">
        <v>7.6999999999999999E-2</v>
      </c>
      <c r="I171" s="162"/>
      <c r="L171" s="158"/>
      <c r="M171" s="163"/>
      <c r="N171" s="164"/>
      <c r="O171" s="164"/>
      <c r="P171" s="164"/>
      <c r="Q171" s="164"/>
      <c r="R171" s="164"/>
      <c r="S171" s="164"/>
      <c r="T171" s="165"/>
      <c r="AT171" s="159" t="s">
        <v>180</v>
      </c>
      <c r="AU171" s="159" t="s">
        <v>79</v>
      </c>
      <c r="AV171" s="11" t="s">
        <v>79</v>
      </c>
      <c r="AW171" s="11" t="s">
        <v>32</v>
      </c>
      <c r="AX171" s="11" t="s">
        <v>77</v>
      </c>
      <c r="AY171" s="159" t="s">
        <v>119</v>
      </c>
    </row>
    <row r="172" spans="2:65" s="1" customFormat="1" ht="16.5" customHeight="1">
      <c r="B172" s="139"/>
      <c r="C172" s="140" t="s">
        <v>299</v>
      </c>
      <c r="D172" s="140" t="s">
        <v>122</v>
      </c>
      <c r="E172" s="141" t="s">
        <v>300</v>
      </c>
      <c r="F172" s="142" t="s">
        <v>301</v>
      </c>
      <c r="G172" s="143" t="s">
        <v>125</v>
      </c>
      <c r="H172" s="144">
        <v>1</v>
      </c>
      <c r="I172" s="145"/>
      <c r="J172" s="146">
        <f>ROUND(I172*H172,2)</f>
        <v>0</v>
      </c>
      <c r="K172" s="142" t="s">
        <v>1</v>
      </c>
      <c r="L172" s="30"/>
      <c r="M172" s="147" t="s">
        <v>1</v>
      </c>
      <c r="N172" s="148" t="s">
        <v>41</v>
      </c>
      <c r="O172" s="49"/>
      <c r="P172" s="149">
        <f>O172*H172</f>
        <v>0</v>
      </c>
      <c r="Q172" s="149">
        <v>0</v>
      </c>
      <c r="R172" s="149">
        <f>Q172*H172</f>
        <v>0</v>
      </c>
      <c r="S172" s="149">
        <v>0</v>
      </c>
      <c r="T172" s="150">
        <f>S172*H172</f>
        <v>0</v>
      </c>
      <c r="AR172" s="16" t="s">
        <v>139</v>
      </c>
      <c r="AT172" s="16" t="s">
        <v>122</v>
      </c>
      <c r="AU172" s="16" t="s">
        <v>79</v>
      </c>
      <c r="AY172" s="16" t="s">
        <v>119</v>
      </c>
      <c r="BE172" s="151">
        <f>IF(N172="základní",J172,0)</f>
        <v>0</v>
      </c>
      <c r="BF172" s="151">
        <f>IF(N172="snížená",J172,0)</f>
        <v>0</v>
      </c>
      <c r="BG172" s="151">
        <f>IF(N172="zákl. přenesená",J172,0)</f>
        <v>0</v>
      </c>
      <c r="BH172" s="151">
        <f>IF(N172="sníž. přenesená",J172,0)</f>
        <v>0</v>
      </c>
      <c r="BI172" s="151">
        <f>IF(N172="nulová",J172,0)</f>
        <v>0</v>
      </c>
      <c r="BJ172" s="16" t="s">
        <v>77</v>
      </c>
      <c r="BK172" s="151">
        <f>ROUND(I172*H172,2)</f>
        <v>0</v>
      </c>
      <c r="BL172" s="16" t="s">
        <v>139</v>
      </c>
      <c r="BM172" s="16" t="s">
        <v>302</v>
      </c>
    </row>
    <row r="173" spans="2:65" s="1" customFormat="1">
      <c r="B173" s="30"/>
      <c r="D173" s="152" t="s">
        <v>129</v>
      </c>
      <c r="F173" s="153" t="s">
        <v>301</v>
      </c>
      <c r="I173" s="84"/>
      <c r="L173" s="30"/>
      <c r="M173" s="154"/>
      <c r="N173" s="49"/>
      <c r="O173" s="49"/>
      <c r="P173" s="49"/>
      <c r="Q173" s="49"/>
      <c r="R173" s="49"/>
      <c r="S173" s="49"/>
      <c r="T173" s="50"/>
      <c r="AT173" s="16" t="s">
        <v>129</v>
      </c>
      <c r="AU173" s="16" t="s">
        <v>79</v>
      </c>
    </row>
    <row r="174" spans="2:65" s="10" customFormat="1" ht="22.9" customHeight="1">
      <c r="B174" s="126"/>
      <c r="D174" s="127" t="s">
        <v>69</v>
      </c>
      <c r="E174" s="137" t="s">
        <v>133</v>
      </c>
      <c r="F174" s="137" t="s">
        <v>303</v>
      </c>
      <c r="I174" s="129"/>
      <c r="J174" s="138">
        <f>BK174</f>
        <v>0</v>
      </c>
      <c r="L174" s="126"/>
      <c r="M174" s="131"/>
      <c r="N174" s="132"/>
      <c r="O174" s="132"/>
      <c r="P174" s="133">
        <f>SUM(P175:P268)</f>
        <v>0</v>
      </c>
      <c r="Q174" s="132"/>
      <c r="R174" s="133">
        <f>SUM(R175:R268)</f>
        <v>33.696243209999999</v>
      </c>
      <c r="S174" s="132"/>
      <c r="T174" s="134">
        <f>SUM(T175:T268)</f>
        <v>0</v>
      </c>
      <c r="AR174" s="127" t="s">
        <v>77</v>
      </c>
      <c r="AT174" s="135" t="s">
        <v>69</v>
      </c>
      <c r="AU174" s="135" t="s">
        <v>77</v>
      </c>
      <c r="AY174" s="127" t="s">
        <v>119</v>
      </c>
      <c r="BK174" s="136">
        <f>SUM(BK175:BK268)</f>
        <v>0</v>
      </c>
    </row>
    <row r="175" spans="2:65" s="1" customFormat="1" ht="16.5" customHeight="1">
      <c r="B175" s="139"/>
      <c r="C175" s="140" t="s">
        <v>304</v>
      </c>
      <c r="D175" s="140" t="s">
        <v>122</v>
      </c>
      <c r="E175" s="141" t="s">
        <v>305</v>
      </c>
      <c r="F175" s="142" t="s">
        <v>306</v>
      </c>
      <c r="G175" s="143" t="s">
        <v>266</v>
      </c>
      <c r="H175" s="144">
        <v>52.9</v>
      </c>
      <c r="I175" s="145"/>
      <c r="J175" s="146">
        <f>ROUND(I175*H175,2)</f>
        <v>0</v>
      </c>
      <c r="K175" s="142" t="s">
        <v>126</v>
      </c>
      <c r="L175" s="30"/>
      <c r="M175" s="147" t="s">
        <v>1</v>
      </c>
      <c r="N175" s="148" t="s">
        <v>41</v>
      </c>
      <c r="O175" s="49"/>
      <c r="P175" s="149">
        <f>O175*H175</f>
        <v>0</v>
      </c>
      <c r="Q175" s="149">
        <v>0.14857000000000001</v>
      </c>
      <c r="R175" s="149">
        <f>Q175*H175</f>
        <v>7.8593530000000005</v>
      </c>
      <c r="S175" s="149">
        <v>0</v>
      </c>
      <c r="T175" s="150">
        <f>S175*H175</f>
        <v>0</v>
      </c>
      <c r="AR175" s="16" t="s">
        <v>139</v>
      </c>
      <c r="AT175" s="16" t="s">
        <v>122</v>
      </c>
      <c r="AU175" s="16" t="s">
        <v>79</v>
      </c>
      <c r="AY175" s="16" t="s">
        <v>119</v>
      </c>
      <c r="BE175" s="151">
        <f>IF(N175="základní",J175,0)</f>
        <v>0</v>
      </c>
      <c r="BF175" s="151">
        <f>IF(N175="snížená",J175,0)</f>
        <v>0</v>
      </c>
      <c r="BG175" s="151">
        <f>IF(N175="zákl. přenesená",J175,0)</f>
        <v>0</v>
      </c>
      <c r="BH175" s="151">
        <f>IF(N175="sníž. přenesená",J175,0)</f>
        <v>0</v>
      </c>
      <c r="BI175" s="151">
        <f>IF(N175="nulová",J175,0)</f>
        <v>0</v>
      </c>
      <c r="BJ175" s="16" t="s">
        <v>77</v>
      </c>
      <c r="BK175" s="151">
        <f>ROUND(I175*H175,2)</f>
        <v>0</v>
      </c>
      <c r="BL175" s="16" t="s">
        <v>139</v>
      </c>
      <c r="BM175" s="16" t="s">
        <v>307</v>
      </c>
    </row>
    <row r="176" spans="2:65" s="1" customFormat="1">
      <c r="B176" s="30"/>
      <c r="D176" s="152" t="s">
        <v>129</v>
      </c>
      <c r="F176" s="153" t="s">
        <v>306</v>
      </c>
      <c r="I176" s="84"/>
      <c r="L176" s="30"/>
      <c r="M176" s="154"/>
      <c r="N176" s="49"/>
      <c r="O176" s="49"/>
      <c r="P176" s="49"/>
      <c r="Q176" s="49"/>
      <c r="R176" s="49"/>
      <c r="S176" s="49"/>
      <c r="T176" s="50"/>
      <c r="AT176" s="16" t="s">
        <v>129</v>
      </c>
      <c r="AU176" s="16" t="s">
        <v>79</v>
      </c>
    </row>
    <row r="177" spans="2:65" s="12" customFormat="1">
      <c r="B177" s="166"/>
      <c r="D177" s="152" t="s">
        <v>180</v>
      </c>
      <c r="E177" s="167" t="s">
        <v>1</v>
      </c>
      <c r="F177" s="168" t="s">
        <v>308</v>
      </c>
      <c r="H177" s="167" t="s">
        <v>1</v>
      </c>
      <c r="I177" s="169"/>
      <c r="L177" s="166"/>
      <c r="M177" s="170"/>
      <c r="N177" s="171"/>
      <c r="O177" s="171"/>
      <c r="P177" s="171"/>
      <c r="Q177" s="171"/>
      <c r="R177" s="171"/>
      <c r="S177" s="171"/>
      <c r="T177" s="172"/>
      <c r="AT177" s="167" t="s">
        <v>180</v>
      </c>
      <c r="AU177" s="167" t="s">
        <v>79</v>
      </c>
      <c r="AV177" s="12" t="s">
        <v>77</v>
      </c>
      <c r="AW177" s="12" t="s">
        <v>32</v>
      </c>
      <c r="AX177" s="12" t="s">
        <v>70</v>
      </c>
      <c r="AY177" s="167" t="s">
        <v>119</v>
      </c>
    </row>
    <row r="178" spans="2:65" s="11" customFormat="1">
      <c r="B178" s="158"/>
      <c r="D178" s="152" t="s">
        <v>180</v>
      </c>
      <c r="E178" s="159" t="s">
        <v>1</v>
      </c>
      <c r="F178" s="160" t="s">
        <v>309</v>
      </c>
      <c r="H178" s="161">
        <v>53.28</v>
      </c>
      <c r="I178" s="162"/>
      <c r="L178" s="158"/>
      <c r="M178" s="163"/>
      <c r="N178" s="164"/>
      <c r="O178" s="164"/>
      <c r="P178" s="164"/>
      <c r="Q178" s="164"/>
      <c r="R178" s="164"/>
      <c r="S178" s="164"/>
      <c r="T178" s="165"/>
      <c r="AT178" s="159" t="s">
        <v>180</v>
      </c>
      <c r="AU178" s="159" t="s">
        <v>79</v>
      </c>
      <c r="AV178" s="11" t="s">
        <v>79</v>
      </c>
      <c r="AW178" s="11" t="s">
        <v>32</v>
      </c>
      <c r="AX178" s="11" t="s">
        <v>70</v>
      </c>
      <c r="AY178" s="159" t="s">
        <v>119</v>
      </c>
    </row>
    <row r="179" spans="2:65" s="11" customFormat="1">
      <c r="B179" s="158"/>
      <c r="D179" s="152" t="s">
        <v>180</v>
      </c>
      <c r="E179" s="159" t="s">
        <v>1</v>
      </c>
      <c r="F179" s="160" t="s">
        <v>310</v>
      </c>
      <c r="H179" s="161">
        <v>-2.25</v>
      </c>
      <c r="I179" s="162"/>
      <c r="L179" s="158"/>
      <c r="M179" s="163"/>
      <c r="N179" s="164"/>
      <c r="O179" s="164"/>
      <c r="P179" s="164"/>
      <c r="Q179" s="164"/>
      <c r="R179" s="164"/>
      <c r="S179" s="164"/>
      <c r="T179" s="165"/>
      <c r="AT179" s="159" t="s">
        <v>180</v>
      </c>
      <c r="AU179" s="159" t="s">
        <v>79</v>
      </c>
      <c r="AV179" s="11" t="s">
        <v>79</v>
      </c>
      <c r="AW179" s="11" t="s">
        <v>32</v>
      </c>
      <c r="AX179" s="11" t="s">
        <v>70</v>
      </c>
      <c r="AY179" s="159" t="s">
        <v>119</v>
      </c>
    </row>
    <row r="180" spans="2:65" s="11" customFormat="1">
      <c r="B180" s="158"/>
      <c r="D180" s="152" t="s">
        <v>180</v>
      </c>
      <c r="E180" s="159" t="s">
        <v>1</v>
      </c>
      <c r="F180" s="160" t="s">
        <v>311</v>
      </c>
      <c r="H180" s="161">
        <v>1.87</v>
      </c>
      <c r="I180" s="162"/>
      <c r="L180" s="158"/>
      <c r="M180" s="163"/>
      <c r="N180" s="164"/>
      <c r="O180" s="164"/>
      <c r="P180" s="164"/>
      <c r="Q180" s="164"/>
      <c r="R180" s="164"/>
      <c r="S180" s="164"/>
      <c r="T180" s="165"/>
      <c r="AT180" s="159" t="s">
        <v>180</v>
      </c>
      <c r="AU180" s="159" t="s">
        <v>79</v>
      </c>
      <c r="AV180" s="11" t="s">
        <v>79</v>
      </c>
      <c r="AW180" s="11" t="s">
        <v>32</v>
      </c>
      <c r="AX180" s="11" t="s">
        <v>70</v>
      </c>
      <c r="AY180" s="159" t="s">
        <v>119</v>
      </c>
    </row>
    <row r="181" spans="2:65" s="13" customFormat="1">
      <c r="B181" s="173"/>
      <c r="D181" s="152" t="s">
        <v>180</v>
      </c>
      <c r="E181" s="174" t="s">
        <v>1</v>
      </c>
      <c r="F181" s="175" t="s">
        <v>249</v>
      </c>
      <c r="H181" s="176">
        <v>52.9</v>
      </c>
      <c r="I181" s="177"/>
      <c r="L181" s="173"/>
      <c r="M181" s="178"/>
      <c r="N181" s="179"/>
      <c r="O181" s="179"/>
      <c r="P181" s="179"/>
      <c r="Q181" s="179"/>
      <c r="R181" s="179"/>
      <c r="S181" s="179"/>
      <c r="T181" s="180"/>
      <c r="AT181" s="174" t="s">
        <v>180</v>
      </c>
      <c r="AU181" s="174" t="s">
        <v>79</v>
      </c>
      <c r="AV181" s="13" t="s">
        <v>139</v>
      </c>
      <c r="AW181" s="13" t="s">
        <v>32</v>
      </c>
      <c r="AX181" s="13" t="s">
        <v>77</v>
      </c>
      <c r="AY181" s="174" t="s">
        <v>119</v>
      </c>
    </row>
    <row r="182" spans="2:65" s="1" customFormat="1" ht="16.5" customHeight="1">
      <c r="B182" s="139"/>
      <c r="C182" s="140" t="s">
        <v>312</v>
      </c>
      <c r="D182" s="140" t="s">
        <v>122</v>
      </c>
      <c r="E182" s="141" t="s">
        <v>313</v>
      </c>
      <c r="F182" s="142" t="s">
        <v>314</v>
      </c>
      <c r="G182" s="143" t="s">
        <v>266</v>
      </c>
      <c r="H182" s="144">
        <v>22.571999999999999</v>
      </c>
      <c r="I182" s="145"/>
      <c r="J182" s="146">
        <f>ROUND(I182*H182,2)</f>
        <v>0</v>
      </c>
      <c r="K182" s="142" t="s">
        <v>126</v>
      </c>
      <c r="L182" s="30"/>
      <c r="M182" s="147" t="s">
        <v>1</v>
      </c>
      <c r="N182" s="148" t="s">
        <v>41</v>
      </c>
      <c r="O182" s="49"/>
      <c r="P182" s="149">
        <f>O182*H182</f>
        <v>0</v>
      </c>
      <c r="Q182" s="149">
        <v>5.169E-2</v>
      </c>
      <c r="R182" s="149">
        <f>Q182*H182</f>
        <v>1.1667466799999999</v>
      </c>
      <c r="S182" s="149">
        <v>0</v>
      </c>
      <c r="T182" s="150">
        <f>S182*H182</f>
        <v>0</v>
      </c>
      <c r="AR182" s="16" t="s">
        <v>139</v>
      </c>
      <c r="AT182" s="16" t="s">
        <v>122</v>
      </c>
      <c r="AU182" s="16" t="s">
        <v>79</v>
      </c>
      <c r="AY182" s="16" t="s">
        <v>119</v>
      </c>
      <c r="BE182" s="151">
        <f>IF(N182="základní",J182,0)</f>
        <v>0</v>
      </c>
      <c r="BF182" s="151">
        <f>IF(N182="snížená",J182,0)</f>
        <v>0</v>
      </c>
      <c r="BG182" s="151">
        <f>IF(N182="zákl. přenesená",J182,0)</f>
        <v>0</v>
      </c>
      <c r="BH182" s="151">
        <f>IF(N182="sníž. přenesená",J182,0)</f>
        <v>0</v>
      </c>
      <c r="BI182" s="151">
        <f>IF(N182="nulová",J182,0)</f>
        <v>0</v>
      </c>
      <c r="BJ182" s="16" t="s">
        <v>77</v>
      </c>
      <c r="BK182" s="151">
        <f>ROUND(I182*H182,2)</f>
        <v>0</v>
      </c>
      <c r="BL182" s="16" t="s">
        <v>139</v>
      </c>
      <c r="BM182" s="16" t="s">
        <v>315</v>
      </c>
    </row>
    <row r="183" spans="2:65" s="1" customFormat="1">
      <c r="B183" s="30"/>
      <c r="D183" s="152" t="s">
        <v>129</v>
      </c>
      <c r="F183" s="153" t="s">
        <v>314</v>
      </c>
      <c r="I183" s="84"/>
      <c r="L183" s="30"/>
      <c r="M183" s="154"/>
      <c r="N183" s="49"/>
      <c r="O183" s="49"/>
      <c r="P183" s="49"/>
      <c r="Q183" s="49"/>
      <c r="R183" s="49"/>
      <c r="S183" s="49"/>
      <c r="T183" s="50"/>
      <c r="AT183" s="16" t="s">
        <v>129</v>
      </c>
      <c r="AU183" s="16" t="s">
        <v>79</v>
      </c>
    </row>
    <row r="184" spans="2:65" s="12" customFormat="1">
      <c r="B184" s="166"/>
      <c r="D184" s="152" t="s">
        <v>180</v>
      </c>
      <c r="E184" s="167" t="s">
        <v>1</v>
      </c>
      <c r="F184" s="168" t="s">
        <v>316</v>
      </c>
      <c r="H184" s="167" t="s">
        <v>1</v>
      </c>
      <c r="I184" s="169"/>
      <c r="L184" s="166"/>
      <c r="M184" s="170"/>
      <c r="N184" s="171"/>
      <c r="O184" s="171"/>
      <c r="P184" s="171"/>
      <c r="Q184" s="171"/>
      <c r="R184" s="171"/>
      <c r="S184" s="171"/>
      <c r="T184" s="172"/>
      <c r="AT184" s="167" t="s">
        <v>180</v>
      </c>
      <c r="AU184" s="167" t="s">
        <v>79</v>
      </c>
      <c r="AV184" s="12" t="s">
        <v>77</v>
      </c>
      <c r="AW184" s="12" t="s">
        <v>32</v>
      </c>
      <c r="AX184" s="12" t="s">
        <v>70</v>
      </c>
      <c r="AY184" s="167" t="s">
        <v>119</v>
      </c>
    </row>
    <row r="185" spans="2:65" s="11" customFormat="1">
      <c r="B185" s="158"/>
      <c r="D185" s="152" t="s">
        <v>180</v>
      </c>
      <c r="E185" s="159" t="s">
        <v>1</v>
      </c>
      <c r="F185" s="160" t="s">
        <v>317</v>
      </c>
      <c r="H185" s="161">
        <v>17.399999999999999</v>
      </c>
      <c r="I185" s="162"/>
      <c r="L185" s="158"/>
      <c r="M185" s="163"/>
      <c r="N185" s="164"/>
      <c r="O185" s="164"/>
      <c r="P185" s="164"/>
      <c r="Q185" s="164"/>
      <c r="R185" s="164"/>
      <c r="S185" s="164"/>
      <c r="T185" s="165"/>
      <c r="AT185" s="159" t="s">
        <v>180</v>
      </c>
      <c r="AU185" s="159" t="s">
        <v>79</v>
      </c>
      <c r="AV185" s="11" t="s">
        <v>79</v>
      </c>
      <c r="AW185" s="11" t="s">
        <v>32</v>
      </c>
      <c r="AX185" s="11" t="s">
        <v>70</v>
      </c>
      <c r="AY185" s="159" t="s">
        <v>119</v>
      </c>
    </row>
    <row r="186" spans="2:65" s="11" customFormat="1">
      <c r="B186" s="158"/>
      <c r="D186" s="152" t="s">
        <v>180</v>
      </c>
      <c r="E186" s="159" t="s">
        <v>1</v>
      </c>
      <c r="F186" s="160" t="s">
        <v>318</v>
      </c>
      <c r="H186" s="161">
        <v>-4.7279999999999998</v>
      </c>
      <c r="I186" s="162"/>
      <c r="L186" s="158"/>
      <c r="M186" s="163"/>
      <c r="N186" s="164"/>
      <c r="O186" s="164"/>
      <c r="P186" s="164"/>
      <c r="Q186" s="164"/>
      <c r="R186" s="164"/>
      <c r="S186" s="164"/>
      <c r="T186" s="165"/>
      <c r="AT186" s="159" t="s">
        <v>180</v>
      </c>
      <c r="AU186" s="159" t="s">
        <v>79</v>
      </c>
      <c r="AV186" s="11" t="s">
        <v>79</v>
      </c>
      <c r="AW186" s="11" t="s">
        <v>32</v>
      </c>
      <c r="AX186" s="11" t="s">
        <v>70</v>
      </c>
      <c r="AY186" s="159" t="s">
        <v>119</v>
      </c>
    </row>
    <row r="187" spans="2:65" s="14" customFormat="1">
      <c r="B187" s="181"/>
      <c r="D187" s="152" t="s">
        <v>180</v>
      </c>
      <c r="E187" s="182" t="s">
        <v>1</v>
      </c>
      <c r="F187" s="183" t="s">
        <v>319</v>
      </c>
      <c r="H187" s="184">
        <v>12.671999999999999</v>
      </c>
      <c r="I187" s="185"/>
      <c r="L187" s="181"/>
      <c r="M187" s="186"/>
      <c r="N187" s="187"/>
      <c r="O187" s="187"/>
      <c r="P187" s="187"/>
      <c r="Q187" s="187"/>
      <c r="R187" s="187"/>
      <c r="S187" s="187"/>
      <c r="T187" s="188"/>
      <c r="AT187" s="182" t="s">
        <v>180</v>
      </c>
      <c r="AU187" s="182" t="s">
        <v>79</v>
      </c>
      <c r="AV187" s="14" t="s">
        <v>133</v>
      </c>
      <c r="AW187" s="14" t="s">
        <v>32</v>
      </c>
      <c r="AX187" s="14" t="s">
        <v>70</v>
      </c>
      <c r="AY187" s="182" t="s">
        <v>119</v>
      </c>
    </row>
    <row r="188" spans="2:65" s="12" customFormat="1">
      <c r="B188" s="166"/>
      <c r="D188" s="152" t="s">
        <v>180</v>
      </c>
      <c r="E188" s="167" t="s">
        <v>1</v>
      </c>
      <c r="F188" s="168" t="s">
        <v>320</v>
      </c>
      <c r="H188" s="167" t="s">
        <v>1</v>
      </c>
      <c r="I188" s="169"/>
      <c r="L188" s="166"/>
      <c r="M188" s="170"/>
      <c r="N188" s="171"/>
      <c r="O188" s="171"/>
      <c r="P188" s="171"/>
      <c r="Q188" s="171"/>
      <c r="R188" s="171"/>
      <c r="S188" s="171"/>
      <c r="T188" s="172"/>
      <c r="AT188" s="167" t="s">
        <v>180</v>
      </c>
      <c r="AU188" s="167" t="s">
        <v>79</v>
      </c>
      <c r="AV188" s="12" t="s">
        <v>77</v>
      </c>
      <c r="AW188" s="12" t="s">
        <v>32</v>
      </c>
      <c r="AX188" s="12" t="s">
        <v>70</v>
      </c>
      <c r="AY188" s="167" t="s">
        <v>119</v>
      </c>
    </row>
    <row r="189" spans="2:65" s="11" customFormat="1">
      <c r="B189" s="158"/>
      <c r="D189" s="152" t="s">
        <v>180</v>
      </c>
      <c r="E189" s="159" t="s">
        <v>1</v>
      </c>
      <c r="F189" s="160" t="s">
        <v>321</v>
      </c>
      <c r="H189" s="161">
        <v>9.9</v>
      </c>
      <c r="I189" s="162"/>
      <c r="L189" s="158"/>
      <c r="M189" s="163"/>
      <c r="N189" s="164"/>
      <c r="O189" s="164"/>
      <c r="P189" s="164"/>
      <c r="Q189" s="164"/>
      <c r="R189" s="164"/>
      <c r="S189" s="164"/>
      <c r="T189" s="165"/>
      <c r="AT189" s="159" t="s">
        <v>180</v>
      </c>
      <c r="AU189" s="159" t="s">
        <v>79</v>
      </c>
      <c r="AV189" s="11" t="s">
        <v>79</v>
      </c>
      <c r="AW189" s="11" t="s">
        <v>32</v>
      </c>
      <c r="AX189" s="11" t="s">
        <v>70</v>
      </c>
      <c r="AY189" s="159" t="s">
        <v>119</v>
      </c>
    </row>
    <row r="190" spans="2:65" s="14" customFormat="1">
      <c r="B190" s="181"/>
      <c r="D190" s="152" t="s">
        <v>180</v>
      </c>
      <c r="E190" s="182" t="s">
        <v>1</v>
      </c>
      <c r="F190" s="183" t="s">
        <v>319</v>
      </c>
      <c r="H190" s="184">
        <v>9.9</v>
      </c>
      <c r="I190" s="185"/>
      <c r="L190" s="181"/>
      <c r="M190" s="186"/>
      <c r="N190" s="187"/>
      <c r="O190" s="187"/>
      <c r="P190" s="187"/>
      <c r="Q190" s="187"/>
      <c r="R190" s="187"/>
      <c r="S190" s="187"/>
      <c r="T190" s="188"/>
      <c r="AT190" s="182" t="s">
        <v>180</v>
      </c>
      <c r="AU190" s="182" t="s">
        <v>79</v>
      </c>
      <c r="AV190" s="14" t="s">
        <v>133</v>
      </c>
      <c r="AW190" s="14" t="s">
        <v>32</v>
      </c>
      <c r="AX190" s="14" t="s">
        <v>70</v>
      </c>
      <c r="AY190" s="182" t="s">
        <v>119</v>
      </c>
    </row>
    <row r="191" spans="2:65" s="13" customFormat="1">
      <c r="B191" s="173"/>
      <c r="D191" s="152" t="s">
        <v>180</v>
      </c>
      <c r="E191" s="174" t="s">
        <v>1</v>
      </c>
      <c r="F191" s="175" t="s">
        <v>249</v>
      </c>
      <c r="H191" s="176">
        <v>22.571999999999999</v>
      </c>
      <c r="I191" s="177"/>
      <c r="L191" s="173"/>
      <c r="M191" s="178"/>
      <c r="N191" s="179"/>
      <c r="O191" s="179"/>
      <c r="P191" s="179"/>
      <c r="Q191" s="179"/>
      <c r="R191" s="179"/>
      <c r="S191" s="179"/>
      <c r="T191" s="180"/>
      <c r="AT191" s="174" t="s">
        <v>180</v>
      </c>
      <c r="AU191" s="174" t="s">
        <v>79</v>
      </c>
      <c r="AV191" s="13" t="s">
        <v>139</v>
      </c>
      <c r="AW191" s="13" t="s">
        <v>32</v>
      </c>
      <c r="AX191" s="13" t="s">
        <v>77</v>
      </c>
      <c r="AY191" s="174" t="s">
        <v>119</v>
      </c>
    </row>
    <row r="192" spans="2:65" s="1" customFormat="1" ht="16.5" customHeight="1">
      <c r="B192" s="139"/>
      <c r="C192" s="140" t="s">
        <v>322</v>
      </c>
      <c r="D192" s="140" t="s">
        <v>122</v>
      </c>
      <c r="E192" s="141" t="s">
        <v>323</v>
      </c>
      <c r="F192" s="142" t="s">
        <v>324</v>
      </c>
      <c r="G192" s="143" t="s">
        <v>266</v>
      </c>
      <c r="H192" s="144">
        <v>258.74599999999998</v>
      </c>
      <c r="I192" s="145"/>
      <c r="J192" s="146">
        <f>ROUND(I192*H192,2)</f>
        <v>0</v>
      </c>
      <c r="K192" s="142" t="s">
        <v>126</v>
      </c>
      <c r="L192" s="30"/>
      <c r="M192" s="147" t="s">
        <v>1</v>
      </c>
      <c r="N192" s="148" t="s">
        <v>41</v>
      </c>
      <c r="O192" s="49"/>
      <c r="P192" s="149">
        <f>O192*H192</f>
        <v>0</v>
      </c>
      <c r="Q192" s="149">
        <v>6.9159999999999999E-2</v>
      </c>
      <c r="R192" s="149">
        <f>Q192*H192</f>
        <v>17.894873359999998</v>
      </c>
      <c r="S192" s="149">
        <v>0</v>
      </c>
      <c r="T192" s="150">
        <f>S192*H192</f>
        <v>0</v>
      </c>
      <c r="AR192" s="16" t="s">
        <v>139</v>
      </c>
      <c r="AT192" s="16" t="s">
        <v>122</v>
      </c>
      <c r="AU192" s="16" t="s">
        <v>79</v>
      </c>
      <c r="AY192" s="16" t="s">
        <v>119</v>
      </c>
      <c r="BE192" s="151">
        <f>IF(N192="základní",J192,0)</f>
        <v>0</v>
      </c>
      <c r="BF192" s="151">
        <f>IF(N192="snížená",J192,0)</f>
        <v>0</v>
      </c>
      <c r="BG192" s="151">
        <f>IF(N192="zákl. přenesená",J192,0)</f>
        <v>0</v>
      </c>
      <c r="BH192" s="151">
        <f>IF(N192="sníž. přenesená",J192,0)</f>
        <v>0</v>
      </c>
      <c r="BI192" s="151">
        <f>IF(N192="nulová",J192,0)</f>
        <v>0</v>
      </c>
      <c r="BJ192" s="16" t="s">
        <v>77</v>
      </c>
      <c r="BK192" s="151">
        <f>ROUND(I192*H192,2)</f>
        <v>0</v>
      </c>
      <c r="BL192" s="16" t="s">
        <v>139</v>
      </c>
      <c r="BM192" s="16" t="s">
        <v>325</v>
      </c>
    </row>
    <row r="193" spans="2:51" s="1" customFormat="1">
      <c r="B193" s="30"/>
      <c r="D193" s="152" t="s">
        <v>129</v>
      </c>
      <c r="F193" s="153" t="s">
        <v>324</v>
      </c>
      <c r="I193" s="84"/>
      <c r="L193" s="30"/>
      <c r="M193" s="154"/>
      <c r="N193" s="49"/>
      <c r="O193" s="49"/>
      <c r="P193" s="49"/>
      <c r="Q193" s="49"/>
      <c r="R193" s="49"/>
      <c r="S193" s="49"/>
      <c r="T193" s="50"/>
      <c r="AT193" s="16" t="s">
        <v>129</v>
      </c>
      <c r="AU193" s="16" t="s">
        <v>79</v>
      </c>
    </row>
    <row r="194" spans="2:51" s="12" customFormat="1">
      <c r="B194" s="166"/>
      <c r="D194" s="152" t="s">
        <v>180</v>
      </c>
      <c r="E194" s="167" t="s">
        <v>1</v>
      </c>
      <c r="F194" s="168" t="s">
        <v>316</v>
      </c>
      <c r="H194" s="167" t="s">
        <v>1</v>
      </c>
      <c r="I194" s="169"/>
      <c r="L194" s="166"/>
      <c r="M194" s="170"/>
      <c r="N194" s="171"/>
      <c r="O194" s="171"/>
      <c r="P194" s="171"/>
      <c r="Q194" s="171"/>
      <c r="R194" s="171"/>
      <c r="S194" s="171"/>
      <c r="T194" s="172"/>
      <c r="AT194" s="167" t="s">
        <v>180</v>
      </c>
      <c r="AU194" s="167" t="s">
        <v>79</v>
      </c>
      <c r="AV194" s="12" t="s">
        <v>77</v>
      </c>
      <c r="AW194" s="12" t="s">
        <v>32</v>
      </c>
      <c r="AX194" s="12" t="s">
        <v>70</v>
      </c>
      <c r="AY194" s="167" t="s">
        <v>119</v>
      </c>
    </row>
    <row r="195" spans="2:51" s="11" customFormat="1">
      <c r="B195" s="158"/>
      <c r="D195" s="152" t="s">
        <v>180</v>
      </c>
      <c r="E195" s="159" t="s">
        <v>1</v>
      </c>
      <c r="F195" s="160" t="s">
        <v>326</v>
      </c>
      <c r="H195" s="161">
        <v>6.09</v>
      </c>
      <c r="I195" s="162"/>
      <c r="L195" s="158"/>
      <c r="M195" s="163"/>
      <c r="N195" s="164"/>
      <c r="O195" s="164"/>
      <c r="P195" s="164"/>
      <c r="Q195" s="164"/>
      <c r="R195" s="164"/>
      <c r="S195" s="164"/>
      <c r="T195" s="165"/>
      <c r="AT195" s="159" t="s">
        <v>180</v>
      </c>
      <c r="AU195" s="159" t="s">
        <v>79</v>
      </c>
      <c r="AV195" s="11" t="s">
        <v>79</v>
      </c>
      <c r="AW195" s="11" t="s">
        <v>32</v>
      </c>
      <c r="AX195" s="11" t="s">
        <v>70</v>
      </c>
      <c r="AY195" s="159" t="s">
        <v>119</v>
      </c>
    </row>
    <row r="196" spans="2:51" s="11" customFormat="1">
      <c r="B196" s="158"/>
      <c r="D196" s="152" t="s">
        <v>180</v>
      </c>
      <c r="E196" s="159" t="s">
        <v>1</v>
      </c>
      <c r="F196" s="160" t="s">
        <v>327</v>
      </c>
      <c r="H196" s="161">
        <v>-1.7729999999999999</v>
      </c>
      <c r="I196" s="162"/>
      <c r="L196" s="158"/>
      <c r="M196" s="163"/>
      <c r="N196" s="164"/>
      <c r="O196" s="164"/>
      <c r="P196" s="164"/>
      <c r="Q196" s="164"/>
      <c r="R196" s="164"/>
      <c r="S196" s="164"/>
      <c r="T196" s="165"/>
      <c r="AT196" s="159" t="s">
        <v>180</v>
      </c>
      <c r="AU196" s="159" t="s">
        <v>79</v>
      </c>
      <c r="AV196" s="11" t="s">
        <v>79</v>
      </c>
      <c r="AW196" s="11" t="s">
        <v>32</v>
      </c>
      <c r="AX196" s="11" t="s">
        <v>70</v>
      </c>
      <c r="AY196" s="159" t="s">
        <v>119</v>
      </c>
    </row>
    <row r="197" spans="2:51" s="11" customFormat="1" ht="22.5">
      <c r="B197" s="158"/>
      <c r="D197" s="152" t="s">
        <v>180</v>
      </c>
      <c r="E197" s="159" t="s">
        <v>1</v>
      </c>
      <c r="F197" s="160" t="s">
        <v>328</v>
      </c>
      <c r="H197" s="161">
        <v>138.91</v>
      </c>
      <c r="I197" s="162"/>
      <c r="L197" s="158"/>
      <c r="M197" s="163"/>
      <c r="N197" s="164"/>
      <c r="O197" s="164"/>
      <c r="P197" s="164"/>
      <c r="Q197" s="164"/>
      <c r="R197" s="164"/>
      <c r="S197" s="164"/>
      <c r="T197" s="165"/>
      <c r="AT197" s="159" t="s">
        <v>180</v>
      </c>
      <c r="AU197" s="159" t="s">
        <v>79</v>
      </c>
      <c r="AV197" s="11" t="s">
        <v>79</v>
      </c>
      <c r="AW197" s="11" t="s">
        <v>32</v>
      </c>
      <c r="AX197" s="11" t="s">
        <v>70</v>
      </c>
      <c r="AY197" s="159" t="s">
        <v>119</v>
      </c>
    </row>
    <row r="198" spans="2:51" s="11" customFormat="1">
      <c r="B198" s="158"/>
      <c r="D198" s="152" t="s">
        <v>180</v>
      </c>
      <c r="E198" s="159" t="s">
        <v>1</v>
      </c>
      <c r="F198" s="160" t="s">
        <v>329</v>
      </c>
      <c r="H198" s="161">
        <v>-1.97</v>
      </c>
      <c r="I198" s="162"/>
      <c r="L198" s="158"/>
      <c r="M198" s="163"/>
      <c r="N198" s="164"/>
      <c r="O198" s="164"/>
      <c r="P198" s="164"/>
      <c r="Q198" s="164"/>
      <c r="R198" s="164"/>
      <c r="S198" s="164"/>
      <c r="T198" s="165"/>
      <c r="AT198" s="159" t="s">
        <v>180</v>
      </c>
      <c r="AU198" s="159" t="s">
        <v>79</v>
      </c>
      <c r="AV198" s="11" t="s">
        <v>79</v>
      </c>
      <c r="AW198" s="11" t="s">
        <v>32</v>
      </c>
      <c r="AX198" s="11" t="s">
        <v>70</v>
      </c>
      <c r="AY198" s="159" t="s">
        <v>119</v>
      </c>
    </row>
    <row r="199" spans="2:51" s="11" customFormat="1">
      <c r="B199" s="158"/>
      <c r="D199" s="152" t="s">
        <v>180</v>
      </c>
      <c r="E199" s="159" t="s">
        <v>1</v>
      </c>
      <c r="F199" s="160" t="s">
        <v>330</v>
      </c>
      <c r="H199" s="161">
        <v>-1.5760000000000001</v>
      </c>
      <c r="I199" s="162"/>
      <c r="L199" s="158"/>
      <c r="M199" s="163"/>
      <c r="N199" s="164"/>
      <c r="O199" s="164"/>
      <c r="P199" s="164"/>
      <c r="Q199" s="164"/>
      <c r="R199" s="164"/>
      <c r="S199" s="164"/>
      <c r="T199" s="165"/>
      <c r="AT199" s="159" t="s">
        <v>180</v>
      </c>
      <c r="AU199" s="159" t="s">
        <v>79</v>
      </c>
      <c r="AV199" s="11" t="s">
        <v>79</v>
      </c>
      <c r="AW199" s="11" t="s">
        <v>32</v>
      </c>
      <c r="AX199" s="11" t="s">
        <v>70</v>
      </c>
      <c r="AY199" s="159" t="s">
        <v>119</v>
      </c>
    </row>
    <row r="200" spans="2:51" s="11" customFormat="1">
      <c r="B200" s="158"/>
      <c r="D200" s="152" t="s">
        <v>180</v>
      </c>
      <c r="E200" s="159" t="s">
        <v>1</v>
      </c>
      <c r="F200" s="160" t="s">
        <v>329</v>
      </c>
      <c r="H200" s="161">
        <v>-1.97</v>
      </c>
      <c r="I200" s="162"/>
      <c r="L200" s="158"/>
      <c r="M200" s="163"/>
      <c r="N200" s="164"/>
      <c r="O200" s="164"/>
      <c r="P200" s="164"/>
      <c r="Q200" s="164"/>
      <c r="R200" s="164"/>
      <c r="S200" s="164"/>
      <c r="T200" s="165"/>
      <c r="AT200" s="159" t="s">
        <v>180</v>
      </c>
      <c r="AU200" s="159" t="s">
        <v>79</v>
      </c>
      <c r="AV200" s="11" t="s">
        <v>79</v>
      </c>
      <c r="AW200" s="11" t="s">
        <v>32</v>
      </c>
      <c r="AX200" s="11" t="s">
        <v>70</v>
      </c>
      <c r="AY200" s="159" t="s">
        <v>119</v>
      </c>
    </row>
    <row r="201" spans="2:51" s="11" customFormat="1">
      <c r="B201" s="158"/>
      <c r="D201" s="152" t="s">
        <v>180</v>
      </c>
      <c r="E201" s="159" t="s">
        <v>1</v>
      </c>
      <c r="F201" s="160" t="s">
        <v>331</v>
      </c>
      <c r="H201" s="161">
        <v>-1.379</v>
      </c>
      <c r="I201" s="162"/>
      <c r="L201" s="158"/>
      <c r="M201" s="163"/>
      <c r="N201" s="164"/>
      <c r="O201" s="164"/>
      <c r="P201" s="164"/>
      <c r="Q201" s="164"/>
      <c r="R201" s="164"/>
      <c r="S201" s="164"/>
      <c r="T201" s="165"/>
      <c r="AT201" s="159" t="s">
        <v>180</v>
      </c>
      <c r="AU201" s="159" t="s">
        <v>79</v>
      </c>
      <c r="AV201" s="11" t="s">
        <v>79</v>
      </c>
      <c r="AW201" s="11" t="s">
        <v>32</v>
      </c>
      <c r="AX201" s="11" t="s">
        <v>70</v>
      </c>
      <c r="AY201" s="159" t="s">
        <v>119</v>
      </c>
    </row>
    <row r="202" spans="2:51" s="11" customFormat="1">
      <c r="B202" s="158"/>
      <c r="D202" s="152" t="s">
        <v>180</v>
      </c>
      <c r="E202" s="159" t="s">
        <v>1</v>
      </c>
      <c r="F202" s="160" t="s">
        <v>329</v>
      </c>
      <c r="H202" s="161">
        <v>-1.97</v>
      </c>
      <c r="I202" s="162"/>
      <c r="L202" s="158"/>
      <c r="M202" s="163"/>
      <c r="N202" s="164"/>
      <c r="O202" s="164"/>
      <c r="P202" s="164"/>
      <c r="Q202" s="164"/>
      <c r="R202" s="164"/>
      <c r="S202" s="164"/>
      <c r="T202" s="165"/>
      <c r="AT202" s="159" t="s">
        <v>180</v>
      </c>
      <c r="AU202" s="159" t="s">
        <v>79</v>
      </c>
      <c r="AV202" s="11" t="s">
        <v>79</v>
      </c>
      <c r="AW202" s="11" t="s">
        <v>32</v>
      </c>
      <c r="AX202" s="11" t="s">
        <v>70</v>
      </c>
      <c r="AY202" s="159" t="s">
        <v>119</v>
      </c>
    </row>
    <row r="203" spans="2:51" s="14" customFormat="1">
      <c r="B203" s="181"/>
      <c r="D203" s="152" t="s">
        <v>180</v>
      </c>
      <c r="E203" s="182" t="s">
        <v>1</v>
      </c>
      <c r="F203" s="183" t="s">
        <v>319</v>
      </c>
      <c r="H203" s="184">
        <v>134.36200000000002</v>
      </c>
      <c r="I203" s="185"/>
      <c r="L203" s="181"/>
      <c r="M203" s="186"/>
      <c r="N203" s="187"/>
      <c r="O203" s="187"/>
      <c r="P203" s="187"/>
      <c r="Q203" s="187"/>
      <c r="R203" s="187"/>
      <c r="S203" s="187"/>
      <c r="T203" s="188"/>
      <c r="AT203" s="182" t="s">
        <v>180</v>
      </c>
      <c r="AU203" s="182" t="s">
        <v>79</v>
      </c>
      <c r="AV203" s="14" t="s">
        <v>133</v>
      </c>
      <c r="AW203" s="14" t="s">
        <v>32</v>
      </c>
      <c r="AX203" s="14" t="s">
        <v>70</v>
      </c>
      <c r="AY203" s="182" t="s">
        <v>119</v>
      </c>
    </row>
    <row r="204" spans="2:51" s="12" customFormat="1">
      <c r="B204" s="166"/>
      <c r="D204" s="152" t="s">
        <v>180</v>
      </c>
      <c r="E204" s="167" t="s">
        <v>1</v>
      </c>
      <c r="F204" s="168" t="s">
        <v>320</v>
      </c>
      <c r="H204" s="167" t="s">
        <v>1</v>
      </c>
      <c r="I204" s="169"/>
      <c r="L204" s="166"/>
      <c r="M204" s="170"/>
      <c r="N204" s="171"/>
      <c r="O204" s="171"/>
      <c r="P204" s="171"/>
      <c r="Q204" s="171"/>
      <c r="R204" s="171"/>
      <c r="S204" s="171"/>
      <c r="T204" s="172"/>
      <c r="AT204" s="167" t="s">
        <v>180</v>
      </c>
      <c r="AU204" s="167" t="s">
        <v>79</v>
      </c>
      <c r="AV204" s="12" t="s">
        <v>77</v>
      </c>
      <c r="AW204" s="12" t="s">
        <v>32</v>
      </c>
      <c r="AX204" s="12" t="s">
        <v>70</v>
      </c>
      <c r="AY204" s="167" t="s">
        <v>119</v>
      </c>
    </row>
    <row r="205" spans="2:51" s="11" customFormat="1" ht="22.5">
      <c r="B205" s="158"/>
      <c r="D205" s="152" t="s">
        <v>180</v>
      </c>
      <c r="E205" s="159" t="s">
        <v>1</v>
      </c>
      <c r="F205" s="160" t="s">
        <v>332</v>
      </c>
      <c r="H205" s="161">
        <v>141.27000000000001</v>
      </c>
      <c r="I205" s="162"/>
      <c r="L205" s="158"/>
      <c r="M205" s="163"/>
      <c r="N205" s="164"/>
      <c r="O205" s="164"/>
      <c r="P205" s="164"/>
      <c r="Q205" s="164"/>
      <c r="R205" s="164"/>
      <c r="S205" s="164"/>
      <c r="T205" s="165"/>
      <c r="AT205" s="159" t="s">
        <v>180</v>
      </c>
      <c r="AU205" s="159" t="s">
        <v>79</v>
      </c>
      <c r="AV205" s="11" t="s">
        <v>79</v>
      </c>
      <c r="AW205" s="11" t="s">
        <v>32</v>
      </c>
      <c r="AX205" s="11" t="s">
        <v>70</v>
      </c>
      <c r="AY205" s="159" t="s">
        <v>119</v>
      </c>
    </row>
    <row r="206" spans="2:51" s="11" customFormat="1">
      <c r="B206" s="158"/>
      <c r="D206" s="152" t="s">
        <v>180</v>
      </c>
      <c r="E206" s="159" t="s">
        <v>1</v>
      </c>
      <c r="F206" s="160" t="s">
        <v>329</v>
      </c>
      <c r="H206" s="161">
        <v>-1.97</v>
      </c>
      <c r="I206" s="162"/>
      <c r="L206" s="158"/>
      <c r="M206" s="163"/>
      <c r="N206" s="164"/>
      <c r="O206" s="164"/>
      <c r="P206" s="164"/>
      <c r="Q206" s="164"/>
      <c r="R206" s="164"/>
      <c r="S206" s="164"/>
      <c r="T206" s="165"/>
      <c r="AT206" s="159" t="s">
        <v>180</v>
      </c>
      <c r="AU206" s="159" t="s">
        <v>79</v>
      </c>
      <c r="AV206" s="11" t="s">
        <v>79</v>
      </c>
      <c r="AW206" s="11" t="s">
        <v>32</v>
      </c>
      <c r="AX206" s="11" t="s">
        <v>70</v>
      </c>
      <c r="AY206" s="159" t="s">
        <v>119</v>
      </c>
    </row>
    <row r="207" spans="2:51" s="11" customFormat="1">
      <c r="B207" s="158"/>
      <c r="D207" s="152" t="s">
        <v>180</v>
      </c>
      <c r="E207" s="159" t="s">
        <v>1</v>
      </c>
      <c r="F207" s="160" t="s">
        <v>333</v>
      </c>
      <c r="H207" s="161">
        <v>-3.1520000000000001</v>
      </c>
      <c r="I207" s="162"/>
      <c r="L207" s="158"/>
      <c r="M207" s="163"/>
      <c r="N207" s="164"/>
      <c r="O207" s="164"/>
      <c r="P207" s="164"/>
      <c r="Q207" s="164"/>
      <c r="R207" s="164"/>
      <c r="S207" s="164"/>
      <c r="T207" s="165"/>
      <c r="AT207" s="159" t="s">
        <v>180</v>
      </c>
      <c r="AU207" s="159" t="s">
        <v>79</v>
      </c>
      <c r="AV207" s="11" t="s">
        <v>79</v>
      </c>
      <c r="AW207" s="11" t="s">
        <v>32</v>
      </c>
      <c r="AX207" s="11" t="s">
        <v>70</v>
      </c>
      <c r="AY207" s="159" t="s">
        <v>119</v>
      </c>
    </row>
    <row r="208" spans="2:51" s="11" customFormat="1">
      <c r="B208" s="158"/>
      <c r="D208" s="152" t="s">
        <v>180</v>
      </c>
      <c r="E208" s="159" t="s">
        <v>1</v>
      </c>
      <c r="F208" s="160" t="s">
        <v>334</v>
      </c>
      <c r="H208" s="161">
        <v>-3.5459999999999998</v>
      </c>
      <c r="I208" s="162"/>
      <c r="L208" s="158"/>
      <c r="M208" s="163"/>
      <c r="N208" s="164"/>
      <c r="O208" s="164"/>
      <c r="P208" s="164"/>
      <c r="Q208" s="164"/>
      <c r="R208" s="164"/>
      <c r="S208" s="164"/>
      <c r="T208" s="165"/>
      <c r="AT208" s="159" t="s">
        <v>180</v>
      </c>
      <c r="AU208" s="159" t="s">
        <v>79</v>
      </c>
      <c r="AV208" s="11" t="s">
        <v>79</v>
      </c>
      <c r="AW208" s="11" t="s">
        <v>32</v>
      </c>
      <c r="AX208" s="11" t="s">
        <v>70</v>
      </c>
      <c r="AY208" s="159" t="s">
        <v>119</v>
      </c>
    </row>
    <row r="209" spans="2:65" s="11" customFormat="1">
      <c r="B209" s="158"/>
      <c r="D209" s="152" t="s">
        <v>180</v>
      </c>
      <c r="E209" s="159" t="s">
        <v>1</v>
      </c>
      <c r="F209" s="160" t="s">
        <v>335</v>
      </c>
      <c r="H209" s="161">
        <v>-2.758</v>
      </c>
      <c r="I209" s="162"/>
      <c r="L209" s="158"/>
      <c r="M209" s="163"/>
      <c r="N209" s="164"/>
      <c r="O209" s="164"/>
      <c r="P209" s="164"/>
      <c r="Q209" s="164"/>
      <c r="R209" s="164"/>
      <c r="S209" s="164"/>
      <c r="T209" s="165"/>
      <c r="AT209" s="159" t="s">
        <v>180</v>
      </c>
      <c r="AU209" s="159" t="s">
        <v>79</v>
      </c>
      <c r="AV209" s="11" t="s">
        <v>79</v>
      </c>
      <c r="AW209" s="11" t="s">
        <v>32</v>
      </c>
      <c r="AX209" s="11" t="s">
        <v>70</v>
      </c>
      <c r="AY209" s="159" t="s">
        <v>119</v>
      </c>
    </row>
    <row r="210" spans="2:65" s="11" customFormat="1">
      <c r="B210" s="158"/>
      <c r="D210" s="152" t="s">
        <v>180</v>
      </c>
      <c r="E210" s="159" t="s">
        <v>1</v>
      </c>
      <c r="F210" s="160" t="s">
        <v>336</v>
      </c>
      <c r="H210" s="161">
        <v>-2.1349999999999998</v>
      </c>
      <c r="I210" s="162"/>
      <c r="L210" s="158"/>
      <c r="M210" s="163"/>
      <c r="N210" s="164"/>
      <c r="O210" s="164"/>
      <c r="P210" s="164"/>
      <c r="Q210" s="164"/>
      <c r="R210" s="164"/>
      <c r="S210" s="164"/>
      <c r="T210" s="165"/>
      <c r="AT210" s="159" t="s">
        <v>180</v>
      </c>
      <c r="AU210" s="159" t="s">
        <v>79</v>
      </c>
      <c r="AV210" s="11" t="s">
        <v>79</v>
      </c>
      <c r="AW210" s="11" t="s">
        <v>32</v>
      </c>
      <c r="AX210" s="11" t="s">
        <v>70</v>
      </c>
      <c r="AY210" s="159" t="s">
        <v>119</v>
      </c>
    </row>
    <row r="211" spans="2:65" s="11" customFormat="1">
      <c r="B211" s="158"/>
      <c r="D211" s="152" t="s">
        <v>180</v>
      </c>
      <c r="E211" s="159" t="s">
        <v>1</v>
      </c>
      <c r="F211" s="160" t="s">
        <v>337</v>
      </c>
      <c r="H211" s="161">
        <v>-3.3250000000000002</v>
      </c>
      <c r="I211" s="162"/>
      <c r="L211" s="158"/>
      <c r="M211" s="163"/>
      <c r="N211" s="164"/>
      <c r="O211" s="164"/>
      <c r="P211" s="164"/>
      <c r="Q211" s="164"/>
      <c r="R211" s="164"/>
      <c r="S211" s="164"/>
      <c r="T211" s="165"/>
      <c r="AT211" s="159" t="s">
        <v>180</v>
      </c>
      <c r="AU211" s="159" t="s">
        <v>79</v>
      </c>
      <c r="AV211" s="11" t="s">
        <v>79</v>
      </c>
      <c r="AW211" s="11" t="s">
        <v>32</v>
      </c>
      <c r="AX211" s="11" t="s">
        <v>70</v>
      </c>
      <c r="AY211" s="159" t="s">
        <v>119</v>
      </c>
    </row>
    <row r="212" spans="2:65" s="14" customFormat="1">
      <c r="B212" s="181"/>
      <c r="D212" s="152" t="s">
        <v>180</v>
      </c>
      <c r="E212" s="182" t="s">
        <v>1</v>
      </c>
      <c r="F212" s="183" t="s">
        <v>319</v>
      </c>
      <c r="H212" s="184">
        <v>124.38400000000001</v>
      </c>
      <c r="I212" s="185"/>
      <c r="L212" s="181"/>
      <c r="M212" s="186"/>
      <c r="N212" s="187"/>
      <c r="O212" s="187"/>
      <c r="P212" s="187"/>
      <c r="Q212" s="187"/>
      <c r="R212" s="187"/>
      <c r="S212" s="187"/>
      <c r="T212" s="188"/>
      <c r="AT212" s="182" t="s">
        <v>180</v>
      </c>
      <c r="AU212" s="182" t="s">
        <v>79</v>
      </c>
      <c r="AV212" s="14" t="s">
        <v>133</v>
      </c>
      <c r="AW212" s="14" t="s">
        <v>32</v>
      </c>
      <c r="AX212" s="14" t="s">
        <v>70</v>
      </c>
      <c r="AY212" s="182" t="s">
        <v>119</v>
      </c>
    </row>
    <row r="213" spans="2:65" s="13" customFormat="1">
      <c r="B213" s="173"/>
      <c r="D213" s="152" t="s">
        <v>180</v>
      </c>
      <c r="E213" s="174" t="s">
        <v>1</v>
      </c>
      <c r="F213" s="175" t="s">
        <v>249</v>
      </c>
      <c r="H213" s="176">
        <v>258.74600000000009</v>
      </c>
      <c r="I213" s="177"/>
      <c r="L213" s="173"/>
      <c r="M213" s="178"/>
      <c r="N213" s="179"/>
      <c r="O213" s="179"/>
      <c r="P213" s="179"/>
      <c r="Q213" s="179"/>
      <c r="R213" s="179"/>
      <c r="S213" s="179"/>
      <c r="T213" s="180"/>
      <c r="AT213" s="174" t="s">
        <v>180</v>
      </c>
      <c r="AU213" s="174" t="s">
        <v>79</v>
      </c>
      <c r="AV213" s="13" t="s">
        <v>139</v>
      </c>
      <c r="AW213" s="13" t="s">
        <v>32</v>
      </c>
      <c r="AX213" s="13" t="s">
        <v>77</v>
      </c>
      <c r="AY213" s="174" t="s">
        <v>119</v>
      </c>
    </row>
    <row r="214" spans="2:65" s="1" customFormat="1" ht="16.5" customHeight="1">
      <c r="B214" s="139"/>
      <c r="C214" s="140" t="s">
        <v>338</v>
      </c>
      <c r="D214" s="140" t="s">
        <v>122</v>
      </c>
      <c r="E214" s="141" t="s">
        <v>339</v>
      </c>
      <c r="F214" s="142" t="s">
        <v>340</v>
      </c>
      <c r="G214" s="143" t="s">
        <v>266</v>
      </c>
      <c r="H214" s="144">
        <v>31.975999999999999</v>
      </c>
      <c r="I214" s="145"/>
      <c r="J214" s="146">
        <f>ROUND(I214*H214,2)</f>
        <v>0</v>
      </c>
      <c r="K214" s="142" t="s">
        <v>126</v>
      </c>
      <c r="L214" s="30"/>
      <c r="M214" s="147" t="s">
        <v>1</v>
      </c>
      <c r="N214" s="148" t="s">
        <v>41</v>
      </c>
      <c r="O214" s="49"/>
      <c r="P214" s="149">
        <f>O214*H214</f>
        <v>0</v>
      </c>
      <c r="Q214" s="149">
        <v>0.10327</v>
      </c>
      <c r="R214" s="149">
        <f>Q214*H214</f>
        <v>3.3021615199999999</v>
      </c>
      <c r="S214" s="149">
        <v>0</v>
      </c>
      <c r="T214" s="150">
        <f>S214*H214</f>
        <v>0</v>
      </c>
      <c r="AR214" s="16" t="s">
        <v>139</v>
      </c>
      <c r="AT214" s="16" t="s">
        <v>122</v>
      </c>
      <c r="AU214" s="16" t="s">
        <v>79</v>
      </c>
      <c r="AY214" s="16" t="s">
        <v>119</v>
      </c>
      <c r="BE214" s="151">
        <f>IF(N214="základní",J214,0)</f>
        <v>0</v>
      </c>
      <c r="BF214" s="151">
        <f>IF(N214="snížená",J214,0)</f>
        <v>0</v>
      </c>
      <c r="BG214" s="151">
        <f>IF(N214="zákl. přenesená",J214,0)</f>
        <v>0</v>
      </c>
      <c r="BH214" s="151">
        <f>IF(N214="sníž. přenesená",J214,0)</f>
        <v>0</v>
      </c>
      <c r="BI214" s="151">
        <f>IF(N214="nulová",J214,0)</f>
        <v>0</v>
      </c>
      <c r="BJ214" s="16" t="s">
        <v>77</v>
      </c>
      <c r="BK214" s="151">
        <f>ROUND(I214*H214,2)</f>
        <v>0</v>
      </c>
      <c r="BL214" s="16" t="s">
        <v>139</v>
      </c>
      <c r="BM214" s="16" t="s">
        <v>341</v>
      </c>
    </row>
    <row r="215" spans="2:65" s="1" customFormat="1">
      <c r="B215" s="30"/>
      <c r="D215" s="152" t="s">
        <v>129</v>
      </c>
      <c r="F215" s="153" t="s">
        <v>340</v>
      </c>
      <c r="I215" s="84"/>
      <c r="L215" s="30"/>
      <c r="M215" s="154"/>
      <c r="N215" s="49"/>
      <c r="O215" s="49"/>
      <c r="P215" s="49"/>
      <c r="Q215" s="49"/>
      <c r="R215" s="49"/>
      <c r="S215" s="49"/>
      <c r="T215" s="50"/>
      <c r="AT215" s="16" t="s">
        <v>129</v>
      </c>
      <c r="AU215" s="16" t="s">
        <v>79</v>
      </c>
    </row>
    <row r="216" spans="2:65" s="12" customFormat="1">
      <c r="B216" s="166"/>
      <c r="D216" s="152" t="s">
        <v>180</v>
      </c>
      <c r="E216" s="167" t="s">
        <v>1</v>
      </c>
      <c r="F216" s="168" t="s">
        <v>316</v>
      </c>
      <c r="H216" s="167" t="s">
        <v>1</v>
      </c>
      <c r="I216" s="169"/>
      <c r="L216" s="166"/>
      <c r="M216" s="170"/>
      <c r="N216" s="171"/>
      <c r="O216" s="171"/>
      <c r="P216" s="171"/>
      <c r="Q216" s="171"/>
      <c r="R216" s="171"/>
      <c r="S216" s="171"/>
      <c r="T216" s="172"/>
      <c r="AT216" s="167" t="s">
        <v>180</v>
      </c>
      <c r="AU216" s="167" t="s">
        <v>79</v>
      </c>
      <c r="AV216" s="12" t="s">
        <v>77</v>
      </c>
      <c r="AW216" s="12" t="s">
        <v>32</v>
      </c>
      <c r="AX216" s="12" t="s">
        <v>70</v>
      </c>
      <c r="AY216" s="167" t="s">
        <v>119</v>
      </c>
    </row>
    <row r="217" spans="2:65" s="11" customFormat="1">
      <c r="B217" s="158"/>
      <c r="D217" s="152" t="s">
        <v>180</v>
      </c>
      <c r="E217" s="159" t="s">
        <v>1</v>
      </c>
      <c r="F217" s="160" t="s">
        <v>342</v>
      </c>
      <c r="H217" s="161">
        <v>24.504999999999999</v>
      </c>
      <c r="I217" s="162"/>
      <c r="L217" s="158"/>
      <c r="M217" s="163"/>
      <c r="N217" s="164"/>
      <c r="O217" s="164"/>
      <c r="P217" s="164"/>
      <c r="Q217" s="164"/>
      <c r="R217" s="164"/>
      <c r="S217" s="164"/>
      <c r="T217" s="165"/>
      <c r="AT217" s="159" t="s">
        <v>180</v>
      </c>
      <c r="AU217" s="159" t="s">
        <v>79</v>
      </c>
      <c r="AV217" s="11" t="s">
        <v>79</v>
      </c>
      <c r="AW217" s="11" t="s">
        <v>32</v>
      </c>
      <c r="AX217" s="11" t="s">
        <v>70</v>
      </c>
      <c r="AY217" s="159" t="s">
        <v>119</v>
      </c>
    </row>
    <row r="218" spans="2:65" s="11" customFormat="1">
      <c r="B218" s="158"/>
      <c r="D218" s="152" t="s">
        <v>180</v>
      </c>
      <c r="E218" s="159" t="s">
        <v>1</v>
      </c>
      <c r="F218" s="160" t="s">
        <v>335</v>
      </c>
      <c r="H218" s="161">
        <v>-2.758</v>
      </c>
      <c r="I218" s="162"/>
      <c r="L218" s="158"/>
      <c r="M218" s="163"/>
      <c r="N218" s="164"/>
      <c r="O218" s="164"/>
      <c r="P218" s="164"/>
      <c r="Q218" s="164"/>
      <c r="R218" s="164"/>
      <c r="S218" s="164"/>
      <c r="T218" s="165"/>
      <c r="AT218" s="159" t="s">
        <v>180</v>
      </c>
      <c r="AU218" s="159" t="s">
        <v>79</v>
      </c>
      <c r="AV218" s="11" t="s">
        <v>79</v>
      </c>
      <c r="AW218" s="11" t="s">
        <v>32</v>
      </c>
      <c r="AX218" s="11" t="s">
        <v>70</v>
      </c>
      <c r="AY218" s="159" t="s">
        <v>119</v>
      </c>
    </row>
    <row r="219" spans="2:65" s="11" customFormat="1">
      <c r="B219" s="158"/>
      <c r="D219" s="152" t="s">
        <v>180</v>
      </c>
      <c r="E219" s="159" t="s">
        <v>1</v>
      </c>
      <c r="F219" s="160" t="s">
        <v>330</v>
      </c>
      <c r="H219" s="161">
        <v>-1.5760000000000001</v>
      </c>
      <c r="I219" s="162"/>
      <c r="L219" s="158"/>
      <c r="M219" s="163"/>
      <c r="N219" s="164"/>
      <c r="O219" s="164"/>
      <c r="P219" s="164"/>
      <c r="Q219" s="164"/>
      <c r="R219" s="164"/>
      <c r="S219" s="164"/>
      <c r="T219" s="165"/>
      <c r="AT219" s="159" t="s">
        <v>180</v>
      </c>
      <c r="AU219" s="159" t="s">
        <v>79</v>
      </c>
      <c r="AV219" s="11" t="s">
        <v>79</v>
      </c>
      <c r="AW219" s="11" t="s">
        <v>32</v>
      </c>
      <c r="AX219" s="11" t="s">
        <v>70</v>
      </c>
      <c r="AY219" s="159" t="s">
        <v>119</v>
      </c>
    </row>
    <row r="220" spans="2:65" s="14" customFormat="1">
      <c r="B220" s="181"/>
      <c r="D220" s="152" t="s">
        <v>180</v>
      </c>
      <c r="E220" s="182" t="s">
        <v>1</v>
      </c>
      <c r="F220" s="183" t="s">
        <v>319</v>
      </c>
      <c r="H220" s="184">
        <v>20.170999999999999</v>
      </c>
      <c r="I220" s="185"/>
      <c r="L220" s="181"/>
      <c r="M220" s="186"/>
      <c r="N220" s="187"/>
      <c r="O220" s="187"/>
      <c r="P220" s="187"/>
      <c r="Q220" s="187"/>
      <c r="R220" s="187"/>
      <c r="S220" s="187"/>
      <c r="T220" s="188"/>
      <c r="AT220" s="182" t="s">
        <v>180</v>
      </c>
      <c r="AU220" s="182" t="s">
        <v>79</v>
      </c>
      <c r="AV220" s="14" t="s">
        <v>133</v>
      </c>
      <c r="AW220" s="14" t="s">
        <v>32</v>
      </c>
      <c r="AX220" s="14" t="s">
        <v>70</v>
      </c>
      <c r="AY220" s="182" t="s">
        <v>119</v>
      </c>
    </row>
    <row r="221" spans="2:65" s="12" customFormat="1">
      <c r="B221" s="166"/>
      <c r="D221" s="152" t="s">
        <v>180</v>
      </c>
      <c r="E221" s="167" t="s">
        <v>1</v>
      </c>
      <c r="F221" s="168" t="s">
        <v>320</v>
      </c>
      <c r="H221" s="167" t="s">
        <v>1</v>
      </c>
      <c r="I221" s="169"/>
      <c r="L221" s="166"/>
      <c r="M221" s="170"/>
      <c r="N221" s="171"/>
      <c r="O221" s="171"/>
      <c r="P221" s="171"/>
      <c r="Q221" s="171"/>
      <c r="R221" s="171"/>
      <c r="S221" s="171"/>
      <c r="T221" s="172"/>
      <c r="AT221" s="167" t="s">
        <v>180</v>
      </c>
      <c r="AU221" s="167" t="s">
        <v>79</v>
      </c>
      <c r="AV221" s="12" t="s">
        <v>77</v>
      </c>
      <c r="AW221" s="12" t="s">
        <v>32</v>
      </c>
      <c r="AX221" s="12" t="s">
        <v>70</v>
      </c>
      <c r="AY221" s="167" t="s">
        <v>119</v>
      </c>
    </row>
    <row r="222" spans="2:65" s="11" customFormat="1">
      <c r="B222" s="158"/>
      <c r="D222" s="152" t="s">
        <v>180</v>
      </c>
      <c r="E222" s="159" t="s">
        <v>1</v>
      </c>
      <c r="F222" s="160" t="s">
        <v>343</v>
      </c>
      <c r="H222" s="161">
        <v>13.577999999999999</v>
      </c>
      <c r="I222" s="162"/>
      <c r="L222" s="158"/>
      <c r="M222" s="163"/>
      <c r="N222" s="164"/>
      <c r="O222" s="164"/>
      <c r="P222" s="164"/>
      <c r="Q222" s="164"/>
      <c r="R222" s="164"/>
      <c r="S222" s="164"/>
      <c r="T222" s="165"/>
      <c r="AT222" s="159" t="s">
        <v>180</v>
      </c>
      <c r="AU222" s="159" t="s">
        <v>79</v>
      </c>
      <c r="AV222" s="11" t="s">
        <v>79</v>
      </c>
      <c r="AW222" s="11" t="s">
        <v>32</v>
      </c>
      <c r="AX222" s="11" t="s">
        <v>70</v>
      </c>
      <c r="AY222" s="159" t="s">
        <v>119</v>
      </c>
    </row>
    <row r="223" spans="2:65" s="11" customFormat="1">
      <c r="B223" s="158"/>
      <c r="D223" s="152" t="s">
        <v>180</v>
      </c>
      <c r="E223" s="159" t="s">
        <v>1</v>
      </c>
      <c r="F223" s="160" t="s">
        <v>327</v>
      </c>
      <c r="H223" s="161">
        <v>-1.7729999999999999</v>
      </c>
      <c r="I223" s="162"/>
      <c r="L223" s="158"/>
      <c r="M223" s="163"/>
      <c r="N223" s="164"/>
      <c r="O223" s="164"/>
      <c r="P223" s="164"/>
      <c r="Q223" s="164"/>
      <c r="R223" s="164"/>
      <c r="S223" s="164"/>
      <c r="T223" s="165"/>
      <c r="AT223" s="159" t="s">
        <v>180</v>
      </c>
      <c r="AU223" s="159" t="s">
        <v>79</v>
      </c>
      <c r="AV223" s="11" t="s">
        <v>79</v>
      </c>
      <c r="AW223" s="11" t="s">
        <v>32</v>
      </c>
      <c r="AX223" s="11" t="s">
        <v>70</v>
      </c>
      <c r="AY223" s="159" t="s">
        <v>119</v>
      </c>
    </row>
    <row r="224" spans="2:65" s="14" customFormat="1">
      <c r="B224" s="181"/>
      <c r="D224" s="152" t="s">
        <v>180</v>
      </c>
      <c r="E224" s="182" t="s">
        <v>1</v>
      </c>
      <c r="F224" s="183" t="s">
        <v>319</v>
      </c>
      <c r="H224" s="184">
        <v>11.805</v>
      </c>
      <c r="I224" s="185"/>
      <c r="L224" s="181"/>
      <c r="M224" s="186"/>
      <c r="N224" s="187"/>
      <c r="O224" s="187"/>
      <c r="P224" s="187"/>
      <c r="Q224" s="187"/>
      <c r="R224" s="187"/>
      <c r="S224" s="187"/>
      <c r="T224" s="188"/>
      <c r="AT224" s="182" t="s">
        <v>180</v>
      </c>
      <c r="AU224" s="182" t="s">
        <v>79</v>
      </c>
      <c r="AV224" s="14" t="s">
        <v>133</v>
      </c>
      <c r="AW224" s="14" t="s">
        <v>32</v>
      </c>
      <c r="AX224" s="14" t="s">
        <v>70</v>
      </c>
      <c r="AY224" s="182" t="s">
        <v>119</v>
      </c>
    </row>
    <row r="225" spans="2:65" s="13" customFormat="1">
      <c r="B225" s="173"/>
      <c r="D225" s="152" t="s">
        <v>180</v>
      </c>
      <c r="E225" s="174" t="s">
        <v>1</v>
      </c>
      <c r="F225" s="175" t="s">
        <v>249</v>
      </c>
      <c r="H225" s="176">
        <v>31.975999999999996</v>
      </c>
      <c r="I225" s="177"/>
      <c r="L225" s="173"/>
      <c r="M225" s="178"/>
      <c r="N225" s="179"/>
      <c r="O225" s="179"/>
      <c r="P225" s="179"/>
      <c r="Q225" s="179"/>
      <c r="R225" s="179"/>
      <c r="S225" s="179"/>
      <c r="T225" s="180"/>
      <c r="AT225" s="174" t="s">
        <v>180</v>
      </c>
      <c r="AU225" s="174" t="s">
        <v>79</v>
      </c>
      <c r="AV225" s="13" t="s">
        <v>139</v>
      </c>
      <c r="AW225" s="13" t="s">
        <v>32</v>
      </c>
      <c r="AX225" s="13" t="s">
        <v>77</v>
      </c>
      <c r="AY225" s="174" t="s">
        <v>119</v>
      </c>
    </row>
    <row r="226" spans="2:65" s="1" customFormat="1" ht="16.5" customHeight="1">
      <c r="B226" s="139"/>
      <c r="C226" s="140" t="s">
        <v>344</v>
      </c>
      <c r="D226" s="140" t="s">
        <v>122</v>
      </c>
      <c r="E226" s="141" t="s">
        <v>345</v>
      </c>
      <c r="F226" s="142" t="s">
        <v>346</v>
      </c>
      <c r="G226" s="143" t="s">
        <v>177</v>
      </c>
      <c r="H226" s="144">
        <v>1.851</v>
      </c>
      <c r="I226" s="145"/>
      <c r="J226" s="146">
        <f>ROUND(I226*H226,2)</f>
        <v>0</v>
      </c>
      <c r="K226" s="142" t="s">
        <v>126</v>
      </c>
      <c r="L226" s="30"/>
      <c r="M226" s="147" t="s">
        <v>1</v>
      </c>
      <c r="N226" s="148" t="s">
        <v>41</v>
      </c>
      <c r="O226" s="49"/>
      <c r="P226" s="149">
        <f>O226*H226</f>
        <v>0</v>
      </c>
      <c r="Q226" s="149">
        <v>1.3271500000000001</v>
      </c>
      <c r="R226" s="149">
        <f>Q226*H226</f>
        <v>2.4565546500000002</v>
      </c>
      <c r="S226" s="149">
        <v>0</v>
      </c>
      <c r="T226" s="150">
        <f>S226*H226</f>
        <v>0</v>
      </c>
      <c r="AR226" s="16" t="s">
        <v>139</v>
      </c>
      <c r="AT226" s="16" t="s">
        <v>122</v>
      </c>
      <c r="AU226" s="16" t="s">
        <v>79</v>
      </c>
      <c r="AY226" s="16" t="s">
        <v>119</v>
      </c>
      <c r="BE226" s="151">
        <f>IF(N226="základní",J226,0)</f>
        <v>0</v>
      </c>
      <c r="BF226" s="151">
        <f>IF(N226="snížená",J226,0)</f>
        <v>0</v>
      </c>
      <c r="BG226" s="151">
        <f>IF(N226="zákl. přenesená",J226,0)</f>
        <v>0</v>
      </c>
      <c r="BH226" s="151">
        <f>IF(N226="sníž. přenesená",J226,0)</f>
        <v>0</v>
      </c>
      <c r="BI226" s="151">
        <f>IF(N226="nulová",J226,0)</f>
        <v>0</v>
      </c>
      <c r="BJ226" s="16" t="s">
        <v>77</v>
      </c>
      <c r="BK226" s="151">
        <f>ROUND(I226*H226,2)</f>
        <v>0</v>
      </c>
      <c r="BL226" s="16" t="s">
        <v>139</v>
      </c>
      <c r="BM226" s="16" t="s">
        <v>347</v>
      </c>
    </row>
    <row r="227" spans="2:65" s="1" customFormat="1">
      <c r="B227" s="30"/>
      <c r="D227" s="152" t="s">
        <v>129</v>
      </c>
      <c r="F227" s="153" t="s">
        <v>348</v>
      </c>
      <c r="I227" s="84"/>
      <c r="L227" s="30"/>
      <c r="M227" s="154"/>
      <c r="N227" s="49"/>
      <c r="O227" s="49"/>
      <c r="P227" s="49"/>
      <c r="Q227" s="49"/>
      <c r="R227" s="49"/>
      <c r="S227" s="49"/>
      <c r="T227" s="50"/>
      <c r="AT227" s="16" t="s">
        <v>129</v>
      </c>
      <c r="AU227" s="16" t="s">
        <v>79</v>
      </c>
    </row>
    <row r="228" spans="2:65" s="12" customFormat="1">
      <c r="B228" s="166"/>
      <c r="D228" s="152" t="s">
        <v>180</v>
      </c>
      <c r="E228" s="167" t="s">
        <v>1</v>
      </c>
      <c r="F228" s="168" t="s">
        <v>316</v>
      </c>
      <c r="H228" s="167" t="s">
        <v>1</v>
      </c>
      <c r="I228" s="169"/>
      <c r="L228" s="166"/>
      <c r="M228" s="170"/>
      <c r="N228" s="171"/>
      <c r="O228" s="171"/>
      <c r="P228" s="171"/>
      <c r="Q228" s="171"/>
      <c r="R228" s="171"/>
      <c r="S228" s="171"/>
      <c r="T228" s="172"/>
      <c r="AT228" s="167" t="s">
        <v>180</v>
      </c>
      <c r="AU228" s="167" t="s">
        <v>79</v>
      </c>
      <c r="AV228" s="12" t="s">
        <v>77</v>
      </c>
      <c r="AW228" s="12" t="s">
        <v>32</v>
      </c>
      <c r="AX228" s="12" t="s">
        <v>70</v>
      </c>
      <c r="AY228" s="167" t="s">
        <v>119</v>
      </c>
    </row>
    <row r="229" spans="2:65" s="11" customFormat="1">
      <c r="B229" s="158"/>
      <c r="D229" s="152" t="s">
        <v>180</v>
      </c>
      <c r="E229" s="159" t="s">
        <v>1</v>
      </c>
      <c r="F229" s="160" t="s">
        <v>349</v>
      </c>
      <c r="H229" s="161">
        <v>0.56999999999999995</v>
      </c>
      <c r="I229" s="162"/>
      <c r="L229" s="158"/>
      <c r="M229" s="163"/>
      <c r="N229" s="164"/>
      <c r="O229" s="164"/>
      <c r="P229" s="164"/>
      <c r="Q229" s="164"/>
      <c r="R229" s="164"/>
      <c r="S229" s="164"/>
      <c r="T229" s="165"/>
      <c r="AT229" s="159" t="s">
        <v>180</v>
      </c>
      <c r="AU229" s="159" t="s">
        <v>79</v>
      </c>
      <c r="AV229" s="11" t="s">
        <v>79</v>
      </c>
      <c r="AW229" s="11" t="s">
        <v>32</v>
      </c>
      <c r="AX229" s="11" t="s">
        <v>70</v>
      </c>
      <c r="AY229" s="159" t="s">
        <v>119</v>
      </c>
    </row>
    <row r="230" spans="2:65" s="11" customFormat="1">
      <c r="B230" s="158"/>
      <c r="D230" s="152" t="s">
        <v>180</v>
      </c>
      <c r="E230" s="159" t="s">
        <v>1</v>
      </c>
      <c r="F230" s="160" t="s">
        <v>350</v>
      </c>
      <c r="H230" s="161">
        <v>0.69299999999999995</v>
      </c>
      <c r="I230" s="162"/>
      <c r="L230" s="158"/>
      <c r="M230" s="163"/>
      <c r="N230" s="164"/>
      <c r="O230" s="164"/>
      <c r="P230" s="164"/>
      <c r="Q230" s="164"/>
      <c r="R230" s="164"/>
      <c r="S230" s="164"/>
      <c r="T230" s="165"/>
      <c r="AT230" s="159" t="s">
        <v>180</v>
      </c>
      <c r="AU230" s="159" t="s">
        <v>79</v>
      </c>
      <c r="AV230" s="11" t="s">
        <v>79</v>
      </c>
      <c r="AW230" s="11" t="s">
        <v>32</v>
      </c>
      <c r="AX230" s="11" t="s">
        <v>70</v>
      </c>
      <c r="AY230" s="159" t="s">
        <v>119</v>
      </c>
    </row>
    <row r="231" spans="2:65" s="11" customFormat="1">
      <c r="B231" s="158"/>
      <c r="D231" s="152" t="s">
        <v>180</v>
      </c>
      <c r="E231" s="159" t="s">
        <v>1</v>
      </c>
      <c r="F231" s="160" t="s">
        <v>351</v>
      </c>
      <c r="H231" s="161">
        <v>0.58799999999999997</v>
      </c>
      <c r="I231" s="162"/>
      <c r="L231" s="158"/>
      <c r="M231" s="163"/>
      <c r="N231" s="164"/>
      <c r="O231" s="164"/>
      <c r="P231" s="164"/>
      <c r="Q231" s="164"/>
      <c r="R231" s="164"/>
      <c r="S231" s="164"/>
      <c r="T231" s="165"/>
      <c r="AT231" s="159" t="s">
        <v>180</v>
      </c>
      <c r="AU231" s="159" t="s">
        <v>79</v>
      </c>
      <c r="AV231" s="11" t="s">
        <v>79</v>
      </c>
      <c r="AW231" s="11" t="s">
        <v>32</v>
      </c>
      <c r="AX231" s="11" t="s">
        <v>70</v>
      </c>
      <c r="AY231" s="159" t="s">
        <v>119</v>
      </c>
    </row>
    <row r="232" spans="2:65" s="13" customFormat="1">
      <c r="B232" s="173"/>
      <c r="D232" s="152" t="s">
        <v>180</v>
      </c>
      <c r="E232" s="174" t="s">
        <v>1</v>
      </c>
      <c r="F232" s="175" t="s">
        <v>249</v>
      </c>
      <c r="H232" s="176">
        <v>1.851</v>
      </c>
      <c r="I232" s="177"/>
      <c r="L232" s="173"/>
      <c r="M232" s="178"/>
      <c r="N232" s="179"/>
      <c r="O232" s="179"/>
      <c r="P232" s="179"/>
      <c r="Q232" s="179"/>
      <c r="R232" s="179"/>
      <c r="S232" s="179"/>
      <c r="T232" s="180"/>
      <c r="AT232" s="174" t="s">
        <v>180</v>
      </c>
      <c r="AU232" s="174" t="s">
        <v>79</v>
      </c>
      <c r="AV232" s="13" t="s">
        <v>139</v>
      </c>
      <c r="AW232" s="13" t="s">
        <v>32</v>
      </c>
      <c r="AX232" s="13" t="s">
        <v>77</v>
      </c>
      <c r="AY232" s="174" t="s">
        <v>119</v>
      </c>
    </row>
    <row r="233" spans="2:65" s="1" customFormat="1" ht="16.5" customHeight="1">
      <c r="B233" s="139"/>
      <c r="C233" s="140" t="s">
        <v>352</v>
      </c>
      <c r="D233" s="140" t="s">
        <v>122</v>
      </c>
      <c r="E233" s="141" t="s">
        <v>353</v>
      </c>
      <c r="F233" s="142" t="s">
        <v>354</v>
      </c>
      <c r="G233" s="143" t="s">
        <v>266</v>
      </c>
      <c r="H233" s="144">
        <v>1.8</v>
      </c>
      <c r="I233" s="145"/>
      <c r="J233" s="146">
        <f>ROUND(I233*H233,2)</f>
        <v>0</v>
      </c>
      <c r="K233" s="142" t="s">
        <v>126</v>
      </c>
      <c r="L233" s="30"/>
      <c r="M233" s="147" t="s">
        <v>1</v>
      </c>
      <c r="N233" s="148" t="s">
        <v>41</v>
      </c>
      <c r="O233" s="49"/>
      <c r="P233" s="149">
        <f>O233*H233</f>
        <v>0</v>
      </c>
      <c r="Q233" s="149">
        <v>0.10893</v>
      </c>
      <c r="R233" s="149">
        <f>Q233*H233</f>
        <v>0.196074</v>
      </c>
      <c r="S233" s="149">
        <v>0</v>
      </c>
      <c r="T233" s="150">
        <f>S233*H233</f>
        <v>0</v>
      </c>
      <c r="AR233" s="16" t="s">
        <v>139</v>
      </c>
      <c r="AT233" s="16" t="s">
        <v>122</v>
      </c>
      <c r="AU233" s="16" t="s">
        <v>79</v>
      </c>
      <c r="AY233" s="16" t="s">
        <v>119</v>
      </c>
      <c r="BE233" s="151">
        <f>IF(N233="základní",J233,0)</f>
        <v>0</v>
      </c>
      <c r="BF233" s="151">
        <f>IF(N233="snížená",J233,0)</f>
        <v>0</v>
      </c>
      <c r="BG233" s="151">
        <f>IF(N233="zákl. přenesená",J233,0)</f>
        <v>0</v>
      </c>
      <c r="BH233" s="151">
        <f>IF(N233="sníž. přenesená",J233,0)</f>
        <v>0</v>
      </c>
      <c r="BI233" s="151">
        <f>IF(N233="nulová",J233,0)</f>
        <v>0</v>
      </c>
      <c r="BJ233" s="16" t="s">
        <v>77</v>
      </c>
      <c r="BK233" s="151">
        <f>ROUND(I233*H233,2)</f>
        <v>0</v>
      </c>
      <c r="BL233" s="16" t="s">
        <v>139</v>
      </c>
      <c r="BM233" s="16" t="s">
        <v>355</v>
      </c>
    </row>
    <row r="234" spans="2:65" s="1" customFormat="1">
      <c r="B234" s="30"/>
      <c r="D234" s="152" t="s">
        <v>129</v>
      </c>
      <c r="F234" s="153" t="s">
        <v>354</v>
      </c>
      <c r="I234" s="84"/>
      <c r="L234" s="30"/>
      <c r="M234" s="154"/>
      <c r="N234" s="49"/>
      <c r="O234" s="49"/>
      <c r="P234" s="49"/>
      <c r="Q234" s="49"/>
      <c r="R234" s="49"/>
      <c r="S234" s="49"/>
      <c r="T234" s="50"/>
      <c r="AT234" s="16" t="s">
        <v>129</v>
      </c>
      <c r="AU234" s="16" t="s">
        <v>79</v>
      </c>
    </row>
    <row r="235" spans="2:65" s="12" customFormat="1">
      <c r="B235" s="166"/>
      <c r="D235" s="152" t="s">
        <v>180</v>
      </c>
      <c r="E235" s="167" t="s">
        <v>1</v>
      </c>
      <c r="F235" s="168" t="s">
        <v>320</v>
      </c>
      <c r="H235" s="167" t="s">
        <v>1</v>
      </c>
      <c r="I235" s="169"/>
      <c r="L235" s="166"/>
      <c r="M235" s="170"/>
      <c r="N235" s="171"/>
      <c r="O235" s="171"/>
      <c r="P235" s="171"/>
      <c r="Q235" s="171"/>
      <c r="R235" s="171"/>
      <c r="S235" s="171"/>
      <c r="T235" s="172"/>
      <c r="AT235" s="167" t="s">
        <v>180</v>
      </c>
      <c r="AU235" s="167" t="s">
        <v>79</v>
      </c>
      <c r="AV235" s="12" t="s">
        <v>77</v>
      </c>
      <c r="AW235" s="12" t="s">
        <v>32</v>
      </c>
      <c r="AX235" s="12" t="s">
        <v>70</v>
      </c>
      <c r="AY235" s="167" t="s">
        <v>119</v>
      </c>
    </row>
    <row r="236" spans="2:65" s="11" customFormat="1">
      <c r="B236" s="158"/>
      <c r="D236" s="152" t="s">
        <v>180</v>
      </c>
      <c r="E236" s="159" t="s">
        <v>1</v>
      </c>
      <c r="F236" s="160" t="s">
        <v>356</v>
      </c>
      <c r="H236" s="161">
        <v>1.8</v>
      </c>
      <c r="I236" s="162"/>
      <c r="L236" s="158"/>
      <c r="M236" s="163"/>
      <c r="N236" s="164"/>
      <c r="O236" s="164"/>
      <c r="P236" s="164"/>
      <c r="Q236" s="164"/>
      <c r="R236" s="164"/>
      <c r="S236" s="164"/>
      <c r="T236" s="165"/>
      <c r="AT236" s="159" t="s">
        <v>180</v>
      </c>
      <c r="AU236" s="159" t="s">
        <v>79</v>
      </c>
      <c r="AV236" s="11" t="s">
        <v>79</v>
      </c>
      <c r="AW236" s="11" t="s">
        <v>32</v>
      </c>
      <c r="AX236" s="11" t="s">
        <v>77</v>
      </c>
      <c r="AY236" s="159" t="s">
        <v>119</v>
      </c>
    </row>
    <row r="237" spans="2:65" s="1" customFormat="1" ht="16.5" customHeight="1">
      <c r="B237" s="139"/>
      <c r="C237" s="140" t="s">
        <v>357</v>
      </c>
      <c r="D237" s="140" t="s">
        <v>122</v>
      </c>
      <c r="E237" s="141" t="s">
        <v>358</v>
      </c>
      <c r="F237" s="142" t="s">
        <v>359</v>
      </c>
      <c r="G237" s="143" t="s">
        <v>360</v>
      </c>
      <c r="H237" s="144">
        <v>6</v>
      </c>
      <c r="I237" s="145"/>
      <c r="J237" s="146">
        <f>ROUND(I237*H237,2)</f>
        <v>0</v>
      </c>
      <c r="K237" s="142" t="s">
        <v>126</v>
      </c>
      <c r="L237" s="30"/>
      <c r="M237" s="147" t="s">
        <v>1</v>
      </c>
      <c r="N237" s="148" t="s">
        <v>41</v>
      </c>
      <c r="O237" s="49"/>
      <c r="P237" s="149">
        <f>O237*H237</f>
        <v>0</v>
      </c>
      <c r="Q237" s="149">
        <v>2.0209999999999999E-2</v>
      </c>
      <c r="R237" s="149">
        <f>Q237*H237</f>
        <v>0.12125999999999999</v>
      </c>
      <c r="S237" s="149">
        <v>0</v>
      </c>
      <c r="T237" s="150">
        <f>S237*H237</f>
        <v>0</v>
      </c>
      <c r="AR237" s="16" t="s">
        <v>139</v>
      </c>
      <c r="AT237" s="16" t="s">
        <v>122</v>
      </c>
      <c r="AU237" s="16" t="s">
        <v>79</v>
      </c>
      <c r="AY237" s="16" t="s">
        <v>119</v>
      </c>
      <c r="BE237" s="151">
        <f>IF(N237="základní",J237,0)</f>
        <v>0</v>
      </c>
      <c r="BF237" s="151">
        <f>IF(N237="snížená",J237,0)</f>
        <v>0</v>
      </c>
      <c r="BG237" s="151">
        <f>IF(N237="zákl. přenesená",J237,0)</f>
        <v>0</v>
      </c>
      <c r="BH237" s="151">
        <f>IF(N237="sníž. přenesená",J237,0)</f>
        <v>0</v>
      </c>
      <c r="BI237" s="151">
        <f>IF(N237="nulová",J237,0)</f>
        <v>0</v>
      </c>
      <c r="BJ237" s="16" t="s">
        <v>77</v>
      </c>
      <c r="BK237" s="151">
        <f>ROUND(I237*H237,2)</f>
        <v>0</v>
      </c>
      <c r="BL237" s="16" t="s">
        <v>139</v>
      </c>
      <c r="BM237" s="16" t="s">
        <v>361</v>
      </c>
    </row>
    <row r="238" spans="2:65" s="1" customFormat="1">
      <c r="B238" s="30"/>
      <c r="D238" s="152" t="s">
        <v>129</v>
      </c>
      <c r="F238" s="153" t="s">
        <v>359</v>
      </c>
      <c r="I238" s="84"/>
      <c r="L238" s="30"/>
      <c r="M238" s="154"/>
      <c r="N238" s="49"/>
      <c r="O238" s="49"/>
      <c r="P238" s="49"/>
      <c r="Q238" s="49"/>
      <c r="R238" s="49"/>
      <c r="S238" s="49"/>
      <c r="T238" s="50"/>
      <c r="AT238" s="16" t="s">
        <v>129</v>
      </c>
      <c r="AU238" s="16" t="s">
        <v>79</v>
      </c>
    </row>
    <row r="239" spans="2:65" s="12" customFormat="1">
      <c r="B239" s="166"/>
      <c r="D239" s="152" t="s">
        <v>180</v>
      </c>
      <c r="E239" s="167" t="s">
        <v>1</v>
      </c>
      <c r="F239" s="168" t="s">
        <v>316</v>
      </c>
      <c r="H239" s="167" t="s">
        <v>1</v>
      </c>
      <c r="I239" s="169"/>
      <c r="L239" s="166"/>
      <c r="M239" s="170"/>
      <c r="N239" s="171"/>
      <c r="O239" s="171"/>
      <c r="P239" s="171"/>
      <c r="Q239" s="171"/>
      <c r="R239" s="171"/>
      <c r="S239" s="171"/>
      <c r="T239" s="172"/>
      <c r="AT239" s="167" t="s">
        <v>180</v>
      </c>
      <c r="AU239" s="167" t="s">
        <v>79</v>
      </c>
      <c r="AV239" s="12" t="s">
        <v>77</v>
      </c>
      <c r="AW239" s="12" t="s">
        <v>32</v>
      </c>
      <c r="AX239" s="12" t="s">
        <v>70</v>
      </c>
      <c r="AY239" s="167" t="s">
        <v>119</v>
      </c>
    </row>
    <row r="240" spans="2:65" s="11" customFormat="1">
      <c r="B240" s="158"/>
      <c r="D240" s="152" t="s">
        <v>180</v>
      </c>
      <c r="E240" s="159" t="s">
        <v>1</v>
      </c>
      <c r="F240" s="160" t="s">
        <v>139</v>
      </c>
      <c r="H240" s="161">
        <v>4</v>
      </c>
      <c r="I240" s="162"/>
      <c r="L240" s="158"/>
      <c r="M240" s="163"/>
      <c r="N240" s="164"/>
      <c r="O240" s="164"/>
      <c r="P240" s="164"/>
      <c r="Q240" s="164"/>
      <c r="R240" s="164"/>
      <c r="S240" s="164"/>
      <c r="T240" s="165"/>
      <c r="AT240" s="159" t="s">
        <v>180</v>
      </c>
      <c r="AU240" s="159" t="s">
        <v>79</v>
      </c>
      <c r="AV240" s="11" t="s">
        <v>79</v>
      </c>
      <c r="AW240" s="11" t="s">
        <v>32</v>
      </c>
      <c r="AX240" s="11" t="s">
        <v>70</v>
      </c>
      <c r="AY240" s="159" t="s">
        <v>119</v>
      </c>
    </row>
    <row r="241" spans="2:65" s="12" customFormat="1">
      <c r="B241" s="166"/>
      <c r="D241" s="152" t="s">
        <v>180</v>
      </c>
      <c r="E241" s="167" t="s">
        <v>1</v>
      </c>
      <c r="F241" s="168" t="s">
        <v>320</v>
      </c>
      <c r="H241" s="167" t="s">
        <v>1</v>
      </c>
      <c r="I241" s="169"/>
      <c r="L241" s="166"/>
      <c r="M241" s="170"/>
      <c r="N241" s="171"/>
      <c r="O241" s="171"/>
      <c r="P241" s="171"/>
      <c r="Q241" s="171"/>
      <c r="R241" s="171"/>
      <c r="S241" s="171"/>
      <c r="T241" s="172"/>
      <c r="AT241" s="167" t="s">
        <v>180</v>
      </c>
      <c r="AU241" s="167" t="s">
        <v>79</v>
      </c>
      <c r="AV241" s="12" t="s">
        <v>77</v>
      </c>
      <c r="AW241" s="12" t="s">
        <v>32</v>
      </c>
      <c r="AX241" s="12" t="s">
        <v>70</v>
      </c>
      <c r="AY241" s="167" t="s">
        <v>119</v>
      </c>
    </row>
    <row r="242" spans="2:65" s="11" customFormat="1">
      <c r="B242" s="158"/>
      <c r="D242" s="152" t="s">
        <v>180</v>
      </c>
      <c r="E242" s="159" t="s">
        <v>1</v>
      </c>
      <c r="F242" s="160" t="s">
        <v>79</v>
      </c>
      <c r="H242" s="161">
        <v>2</v>
      </c>
      <c r="I242" s="162"/>
      <c r="L242" s="158"/>
      <c r="M242" s="163"/>
      <c r="N242" s="164"/>
      <c r="O242" s="164"/>
      <c r="P242" s="164"/>
      <c r="Q242" s="164"/>
      <c r="R242" s="164"/>
      <c r="S242" s="164"/>
      <c r="T242" s="165"/>
      <c r="AT242" s="159" t="s">
        <v>180</v>
      </c>
      <c r="AU242" s="159" t="s">
        <v>79</v>
      </c>
      <c r="AV242" s="11" t="s">
        <v>79</v>
      </c>
      <c r="AW242" s="11" t="s">
        <v>32</v>
      </c>
      <c r="AX242" s="11" t="s">
        <v>70</v>
      </c>
      <c r="AY242" s="159" t="s">
        <v>119</v>
      </c>
    </row>
    <row r="243" spans="2:65" s="13" customFormat="1">
      <c r="B243" s="173"/>
      <c r="D243" s="152" t="s">
        <v>180</v>
      </c>
      <c r="E243" s="174" t="s">
        <v>1</v>
      </c>
      <c r="F243" s="175" t="s">
        <v>249</v>
      </c>
      <c r="H243" s="176">
        <v>6</v>
      </c>
      <c r="I243" s="177"/>
      <c r="L243" s="173"/>
      <c r="M243" s="178"/>
      <c r="N243" s="179"/>
      <c r="O243" s="179"/>
      <c r="P243" s="179"/>
      <c r="Q243" s="179"/>
      <c r="R243" s="179"/>
      <c r="S243" s="179"/>
      <c r="T243" s="180"/>
      <c r="AT243" s="174" t="s">
        <v>180</v>
      </c>
      <c r="AU243" s="174" t="s">
        <v>79</v>
      </c>
      <c r="AV243" s="13" t="s">
        <v>139</v>
      </c>
      <c r="AW243" s="13" t="s">
        <v>32</v>
      </c>
      <c r="AX243" s="13" t="s">
        <v>77</v>
      </c>
      <c r="AY243" s="174" t="s">
        <v>119</v>
      </c>
    </row>
    <row r="244" spans="2:65" s="1" customFormat="1" ht="16.5" customHeight="1">
      <c r="B244" s="139"/>
      <c r="C244" s="140" t="s">
        <v>362</v>
      </c>
      <c r="D244" s="140" t="s">
        <v>122</v>
      </c>
      <c r="E244" s="141" t="s">
        <v>363</v>
      </c>
      <c r="F244" s="142" t="s">
        <v>364</v>
      </c>
      <c r="G244" s="143" t="s">
        <v>360</v>
      </c>
      <c r="H244" s="144">
        <v>17</v>
      </c>
      <c r="I244" s="145"/>
      <c r="J244" s="146">
        <f>ROUND(I244*H244,2)</f>
        <v>0</v>
      </c>
      <c r="K244" s="142" t="s">
        <v>126</v>
      </c>
      <c r="L244" s="30"/>
      <c r="M244" s="147" t="s">
        <v>1</v>
      </c>
      <c r="N244" s="148" t="s">
        <v>41</v>
      </c>
      <c r="O244" s="49"/>
      <c r="P244" s="149">
        <f>O244*H244</f>
        <v>0</v>
      </c>
      <c r="Q244" s="149">
        <v>2.6280000000000001E-2</v>
      </c>
      <c r="R244" s="149">
        <f>Q244*H244</f>
        <v>0.44676000000000005</v>
      </c>
      <c r="S244" s="149">
        <v>0</v>
      </c>
      <c r="T244" s="150">
        <f>S244*H244</f>
        <v>0</v>
      </c>
      <c r="AR244" s="16" t="s">
        <v>139</v>
      </c>
      <c r="AT244" s="16" t="s">
        <v>122</v>
      </c>
      <c r="AU244" s="16" t="s">
        <v>79</v>
      </c>
      <c r="AY244" s="16" t="s">
        <v>119</v>
      </c>
      <c r="BE244" s="151">
        <f>IF(N244="základní",J244,0)</f>
        <v>0</v>
      </c>
      <c r="BF244" s="151">
        <f>IF(N244="snížená",J244,0)</f>
        <v>0</v>
      </c>
      <c r="BG244" s="151">
        <f>IF(N244="zákl. přenesená",J244,0)</f>
        <v>0</v>
      </c>
      <c r="BH244" s="151">
        <f>IF(N244="sníž. přenesená",J244,0)</f>
        <v>0</v>
      </c>
      <c r="BI244" s="151">
        <f>IF(N244="nulová",J244,0)</f>
        <v>0</v>
      </c>
      <c r="BJ244" s="16" t="s">
        <v>77</v>
      </c>
      <c r="BK244" s="151">
        <f>ROUND(I244*H244,2)</f>
        <v>0</v>
      </c>
      <c r="BL244" s="16" t="s">
        <v>139</v>
      </c>
      <c r="BM244" s="16" t="s">
        <v>365</v>
      </c>
    </row>
    <row r="245" spans="2:65" s="1" customFormat="1">
      <c r="B245" s="30"/>
      <c r="D245" s="152" t="s">
        <v>129</v>
      </c>
      <c r="F245" s="153" t="s">
        <v>364</v>
      </c>
      <c r="I245" s="84"/>
      <c r="L245" s="30"/>
      <c r="M245" s="154"/>
      <c r="N245" s="49"/>
      <c r="O245" s="49"/>
      <c r="P245" s="49"/>
      <c r="Q245" s="49"/>
      <c r="R245" s="49"/>
      <c r="S245" s="49"/>
      <c r="T245" s="50"/>
      <c r="AT245" s="16" t="s">
        <v>129</v>
      </c>
      <c r="AU245" s="16" t="s">
        <v>79</v>
      </c>
    </row>
    <row r="246" spans="2:65" s="12" customFormat="1">
      <c r="B246" s="166"/>
      <c r="D246" s="152" t="s">
        <v>180</v>
      </c>
      <c r="E246" s="167" t="s">
        <v>1</v>
      </c>
      <c r="F246" s="168" t="s">
        <v>316</v>
      </c>
      <c r="H246" s="167" t="s">
        <v>1</v>
      </c>
      <c r="I246" s="169"/>
      <c r="L246" s="166"/>
      <c r="M246" s="170"/>
      <c r="N246" s="171"/>
      <c r="O246" s="171"/>
      <c r="P246" s="171"/>
      <c r="Q246" s="171"/>
      <c r="R246" s="171"/>
      <c r="S246" s="171"/>
      <c r="T246" s="172"/>
      <c r="AT246" s="167" t="s">
        <v>180</v>
      </c>
      <c r="AU246" s="167" t="s">
        <v>79</v>
      </c>
      <c r="AV246" s="12" t="s">
        <v>77</v>
      </c>
      <c r="AW246" s="12" t="s">
        <v>32</v>
      </c>
      <c r="AX246" s="12" t="s">
        <v>70</v>
      </c>
      <c r="AY246" s="167" t="s">
        <v>119</v>
      </c>
    </row>
    <row r="247" spans="2:65" s="11" customFormat="1">
      <c r="B247" s="158"/>
      <c r="D247" s="152" t="s">
        <v>180</v>
      </c>
      <c r="E247" s="159" t="s">
        <v>1</v>
      </c>
      <c r="F247" s="160" t="s">
        <v>211</v>
      </c>
      <c r="H247" s="161">
        <v>8</v>
      </c>
      <c r="I247" s="162"/>
      <c r="L247" s="158"/>
      <c r="M247" s="163"/>
      <c r="N247" s="164"/>
      <c r="O247" s="164"/>
      <c r="P247" s="164"/>
      <c r="Q247" s="164"/>
      <c r="R247" s="164"/>
      <c r="S247" s="164"/>
      <c r="T247" s="165"/>
      <c r="AT247" s="159" t="s">
        <v>180</v>
      </c>
      <c r="AU247" s="159" t="s">
        <v>79</v>
      </c>
      <c r="AV247" s="11" t="s">
        <v>79</v>
      </c>
      <c r="AW247" s="11" t="s">
        <v>32</v>
      </c>
      <c r="AX247" s="11" t="s">
        <v>70</v>
      </c>
      <c r="AY247" s="159" t="s">
        <v>119</v>
      </c>
    </row>
    <row r="248" spans="2:65" s="12" customFormat="1">
      <c r="B248" s="166"/>
      <c r="D248" s="152" t="s">
        <v>180</v>
      </c>
      <c r="E248" s="167" t="s">
        <v>1</v>
      </c>
      <c r="F248" s="168" t="s">
        <v>320</v>
      </c>
      <c r="H248" s="167" t="s">
        <v>1</v>
      </c>
      <c r="I248" s="169"/>
      <c r="L248" s="166"/>
      <c r="M248" s="170"/>
      <c r="N248" s="171"/>
      <c r="O248" s="171"/>
      <c r="P248" s="171"/>
      <c r="Q248" s="171"/>
      <c r="R248" s="171"/>
      <c r="S248" s="171"/>
      <c r="T248" s="172"/>
      <c r="AT248" s="167" t="s">
        <v>180</v>
      </c>
      <c r="AU248" s="167" t="s">
        <v>79</v>
      </c>
      <c r="AV248" s="12" t="s">
        <v>77</v>
      </c>
      <c r="AW248" s="12" t="s">
        <v>32</v>
      </c>
      <c r="AX248" s="12" t="s">
        <v>70</v>
      </c>
      <c r="AY248" s="167" t="s">
        <v>119</v>
      </c>
    </row>
    <row r="249" spans="2:65" s="11" customFormat="1">
      <c r="B249" s="158"/>
      <c r="D249" s="152" t="s">
        <v>180</v>
      </c>
      <c r="E249" s="159" t="s">
        <v>1</v>
      </c>
      <c r="F249" s="160" t="s">
        <v>217</v>
      </c>
      <c r="H249" s="161">
        <v>9</v>
      </c>
      <c r="I249" s="162"/>
      <c r="L249" s="158"/>
      <c r="M249" s="163"/>
      <c r="N249" s="164"/>
      <c r="O249" s="164"/>
      <c r="P249" s="164"/>
      <c r="Q249" s="164"/>
      <c r="R249" s="164"/>
      <c r="S249" s="164"/>
      <c r="T249" s="165"/>
      <c r="AT249" s="159" t="s">
        <v>180</v>
      </c>
      <c r="AU249" s="159" t="s">
        <v>79</v>
      </c>
      <c r="AV249" s="11" t="s">
        <v>79</v>
      </c>
      <c r="AW249" s="11" t="s">
        <v>32</v>
      </c>
      <c r="AX249" s="11" t="s">
        <v>70</v>
      </c>
      <c r="AY249" s="159" t="s">
        <v>119</v>
      </c>
    </row>
    <row r="250" spans="2:65" s="13" customFormat="1">
      <c r="B250" s="173"/>
      <c r="D250" s="152" t="s">
        <v>180</v>
      </c>
      <c r="E250" s="174" t="s">
        <v>1</v>
      </c>
      <c r="F250" s="175" t="s">
        <v>249</v>
      </c>
      <c r="H250" s="176">
        <v>17</v>
      </c>
      <c r="I250" s="177"/>
      <c r="L250" s="173"/>
      <c r="M250" s="178"/>
      <c r="N250" s="179"/>
      <c r="O250" s="179"/>
      <c r="P250" s="179"/>
      <c r="Q250" s="179"/>
      <c r="R250" s="179"/>
      <c r="S250" s="179"/>
      <c r="T250" s="180"/>
      <c r="AT250" s="174" t="s">
        <v>180</v>
      </c>
      <c r="AU250" s="174" t="s">
        <v>79</v>
      </c>
      <c r="AV250" s="13" t="s">
        <v>139</v>
      </c>
      <c r="AW250" s="13" t="s">
        <v>32</v>
      </c>
      <c r="AX250" s="13" t="s">
        <v>77</v>
      </c>
      <c r="AY250" s="174" t="s">
        <v>119</v>
      </c>
    </row>
    <row r="251" spans="2:65" s="1" customFormat="1" ht="16.5" customHeight="1">
      <c r="B251" s="139"/>
      <c r="C251" s="140" t="s">
        <v>366</v>
      </c>
      <c r="D251" s="140" t="s">
        <v>122</v>
      </c>
      <c r="E251" s="141" t="s">
        <v>367</v>
      </c>
      <c r="F251" s="142" t="s">
        <v>368</v>
      </c>
      <c r="G251" s="143" t="s">
        <v>360</v>
      </c>
      <c r="H251" s="144">
        <v>6</v>
      </c>
      <c r="I251" s="145"/>
      <c r="J251" s="146">
        <f>ROUND(I251*H251,2)</f>
        <v>0</v>
      </c>
      <c r="K251" s="142" t="s">
        <v>126</v>
      </c>
      <c r="L251" s="30"/>
      <c r="M251" s="147" t="s">
        <v>1</v>
      </c>
      <c r="N251" s="148" t="s">
        <v>41</v>
      </c>
      <c r="O251" s="49"/>
      <c r="P251" s="149">
        <f>O251*H251</f>
        <v>0</v>
      </c>
      <c r="Q251" s="149">
        <v>3.9629999999999999E-2</v>
      </c>
      <c r="R251" s="149">
        <f>Q251*H251</f>
        <v>0.23777999999999999</v>
      </c>
      <c r="S251" s="149">
        <v>0</v>
      </c>
      <c r="T251" s="150">
        <f>S251*H251</f>
        <v>0</v>
      </c>
      <c r="AR251" s="16" t="s">
        <v>139</v>
      </c>
      <c r="AT251" s="16" t="s">
        <v>122</v>
      </c>
      <c r="AU251" s="16" t="s">
        <v>79</v>
      </c>
      <c r="AY251" s="16" t="s">
        <v>119</v>
      </c>
      <c r="BE251" s="151">
        <f>IF(N251="základní",J251,0)</f>
        <v>0</v>
      </c>
      <c r="BF251" s="151">
        <f>IF(N251="snížená",J251,0)</f>
        <v>0</v>
      </c>
      <c r="BG251" s="151">
        <f>IF(N251="zákl. přenesená",J251,0)</f>
        <v>0</v>
      </c>
      <c r="BH251" s="151">
        <f>IF(N251="sníž. přenesená",J251,0)</f>
        <v>0</v>
      </c>
      <c r="BI251" s="151">
        <f>IF(N251="nulová",J251,0)</f>
        <v>0</v>
      </c>
      <c r="BJ251" s="16" t="s">
        <v>77</v>
      </c>
      <c r="BK251" s="151">
        <f>ROUND(I251*H251,2)</f>
        <v>0</v>
      </c>
      <c r="BL251" s="16" t="s">
        <v>139</v>
      </c>
      <c r="BM251" s="16" t="s">
        <v>369</v>
      </c>
    </row>
    <row r="252" spans="2:65" s="1" customFormat="1">
      <c r="B252" s="30"/>
      <c r="D252" s="152" t="s">
        <v>129</v>
      </c>
      <c r="F252" s="153" t="s">
        <v>368</v>
      </c>
      <c r="I252" s="84"/>
      <c r="L252" s="30"/>
      <c r="M252" s="154"/>
      <c r="N252" s="49"/>
      <c r="O252" s="49"/>
      <c r="P252" s="49"/>
      <c r="Q252" s="49"/>
      <c r="R252" s="49"/>
      <c r="S252" s="49"/>
      <c r="T252" s="50"/>
      <c r="AT252" s="16" t="s">
        <v>129</v>
      </c>
      <c r="AU252" s="16" t="s">
        <v>79</v>
      </c>
    </row>
    <row r="253" spans="2:65" s="12" customFormat="1">
      <c r="B253" s="166"/>
      <c r="D253" s="152" t="s">
        <v>180</v>
      </c>
      <c r="E253" s="167" t="s">
        <v>1</v>
      </c>
      <c r="F253" s="168" t="s">
        <v>316</v>
      </c>
      <c r="H253" s="167" t="s">
        <v>1</v>
      </c>
      <c r="I253" s="169"/>
      <c r="L253" s="166"/>
      <c r="M253" s="170"/>
      <c r="N253" s="171"/>
      <c r="O253" s="171"/>
      <c r="P253" s="171"/>
      <c r="Q253" s="171"/>
      <c r="R253" s="171"/>
      <c r="S253" s="171"/>
      <c r="T253" s="172"/>
      <c r="AT253" s="167" t="s">
        <v>180</v>
      </c>
      <c r="AU253" s="167" t="s">
        <v>79</v>
      </c>
      <c r="AV253" s="12" t="s">
        <v>77</v>
      </c>
      <c r="AW253" s="12" t="s">
        <v>32</v>
      </c>
      <c r="AX253" s="12" t="s">
        <v>70</v>
      </c>
      <c r="AY253" s="167" t="s">
        <v>119</v>
      </c>
    </row>
    <row r="254" spans="2:65" s="11" customFormat="1">
      <c r="B254" s="158"/>
      <c r="D254" s="152" t="s">
        <v>180</v>
      </c>
      <c r="E254" s="159" t="s">
        <v>1</v>
      </c>
      <c r="F254" s="160" t="s">
        <v>133</v>
      </c>
      <c r="H254" s="161">
        <v>3</v>
      </c>
      <c r="I254" s="162"/>
      <c r="L254" s="158"/>
      <c r="M254" s="163"/>
      <c r="N254" s="164"/>
      <c r="O254" s="164"/>
      <c r="P254" s="164"/>
      <c r="Q254" s="164"/>
      <c r="R254" s="164"/>
      <c r="S254" s="164"/>
      <c r="T254" s="165"/>
      <c r="AT254" s="159" t="s">
        <v>180</v>
      </c>
      <c r="AU254" s="159" t="s">
        <v>79</v>
      </c>
      <c r="AV254" s="11" t="s">
        <v>79</v>
      </c>
      <c r="AW254" s="11" t="s">
        <v>32</v>
      </c>
      <c r="AX254" s="11" t="s">
        <v>70</v>
      </c>
      <c r="AY254" s="159" t="s">
        <v>119</v>
      </c>
    </row>
    <row r="255" spans="2:65" s="12" customFormat="1">
      <c r="B255" s="166"/>
      <c r="D255" s="152" t="s">
        <v>180</v>
      </c>
      <c r="E255" s="167" t="s">
        <v>1</v>
      </c>
      <c r="F255" s="168" t="s">
        <v>320</v>
      </c>
      <c r="H255" s="167" t="s">
        <v>1</v>
      </c>
      <c r="I255" s="169"/>
      <c r="L255" s="166"/>
      <c r="M255" s="170"/>
      <c r="N255" s="171"/>
      <c r="O255" s="171"/>
      <c r="P255" s="171"/>
      <c r="Q255" s="171"/>
      <c r="R255" s="171"/>
      <c r="S255" s="171"/>
      <c r="T255" s="172"/>
      <c r="AT255" s="167" t="s">
        <v>180</v>
      </c>
      <c r="AU255" s="167" t="s">
        <v>79</v>
      </c>
      <c r="AV255" s="12" t="s">
        <v>77</v>
      </c>
      <c r="AW255" s="12" t="s">
        <v>32</v>
      </c>
      <c r="AX255" s="12" t="s">
        <v>70</v>
      </c>
      <c r="AY255" s="167" t="s">
        <v>119</v>
      </c>
    </row>
    <row r="256" spans="2:65" s="11" customFormat="1">
      <c r="B256" s="158"/>
      <c r="D256" s="152" t="s">
        <v>180</v>
      </c>
      <c r="E256" s="159" t="s">
        <v>1</v>
      </c>
      <c r="F256" s="160" t="s">
        <v>133</v>
      </c>
      <c r="H256" s="161">
        <v>3</v>
      </c>
      <c r="I256" s="162"/>
      <c r="L256" s="158"/>
      <c r="M256" s="163"/>
      <c r="N256" s="164"/>
      <c r="O256" s="164"/>
      <c r="P256" s="164"/>
      <c r="Q256" s="164"/>
      <c r="R256" s="164"/>
      <c r="S256" s="164"/>
      <c r="T256" s="165"/>
      <c r="AT256" s="159" t="s">
        <v>180</v>
      </c>
      <c r="AU256" s="159" t="s">
        <v>79</v>
      </c>
      <c r="AV256" s="11" t="s">
        <v>79</v>
      </c>
      <c r="AW256" s="11" t="s">
        <v>32</v>
      </c>
      <c r="AX256" s="11" t="s">
        <v>70</v>
      </c>
      <c r="AY256" s="159" t="s">
        <v>119</v>
      </c>
    </row>
    <row r="257" spans="2:65" s="13" customFormat="1">
      <c r="B257" s="173"/>
      <c r="D257" s="152" t="s">
        <v>180</v>
      </c>
      <c r="E257" s="174" t="s">
        <v>1</v>
      </c>
      <c r="F257" s="175" t="s">
        <v>249</v>
      </c>
      <c r="H257" s="176">
        <v>6</v>
      </c>
      <c r="I257" s="177"/>
      <c r="L257" s="173"/>
      <c r="M257" s="178"/>
      <c r="N257" s="179"/>
      <c r="O257" s="179"/>
      <c r="P257" s="179"/>
      <c r="Q257" s="179"/>
      <c r="R257" s="179"/>
      <c r="S257" s="179"/>
      <c r="T257" s="180"/>
      <c r="AT257" s="174" t="s">
        <v>180</v>
      </c>
      <c r="AU257" s="174" t="s">
        <v>79</v>
      </c>
      <c r="AV257" s="13" t="s">
        <v>139</v>
      </c>
      <c r="AW257" s="13" t="s">
        <v>32</v>
      </c>
      <c r="AX257" s="13" t="s">
        <v>77</v>
      </c>
      <c r="AY257" s="174" t="s">
        <v>119</v>
      </c>
    </row>
    <row r="258" spans="2:65" s="1" customFormat="1" ht="16.5" customHeight="1">
      <c r="B258" s="139"/>
      <c r="C258" s="140" t="s">
        <v>370</v>
      </c>
      <c r="D258" s="140" t="s">
        <v>122</v>
      </c>
      <c r="E258" s="141" t="s">
        <v>371</v>
      </c>
      <c r="F258" s="142" t="s">
        <v>372</v>
      </c>
      <c r="G258" s="143" t="s">
        <v>373</v>
      </c>
      <c r="H258" s="144">
        <v>73.400000000000006</v>
      </c>
      <c r="I258" s="145"/>
      <c r="J258" s="146">
        <f>ROUND(I258*H258,2)</f>
        <v>0</v>
      </c>
      <c r="K258" s="142" t="s">
        <v>126</v>
      </c>
      <c r="L258" s="30"/>
      <c r="M258" s="147" t="s">
        <v>1</v>
      </c>
      <c r="N258" s="148" t="s">
        <v>41</v>
      </c>
      <c r="O258" s="49"/>
      <c r="P258" s="149">
        <f>O258*H258</f>
        <v>0</v>
      </c>
      <c r="Q258" s="149">
        <v>2.0000000000000001E-4</v>
      </c>
      <c r="R258" s="149">
        <f>Q258*H258</f>
        <v>1.4680000000000002E-2</v>
      </c>
      <c r="S258" s="149">
        <v>0</v>
      </c>
      <c r="T258" s="150">
        <f>S258*H258</f>
        <v>0</v>
      </c>
      <c r="AR258" s="16" t="s">
        <v>139</v>
      </c>
      <c r="AT258" s="16" t="s">
        <v>122</v>
      </c>
      <c r="AU258" s="16" t="s">
        <v>79</v>
      </c>
      <c r="AY258" s="16" t="s">
        <v>119</v>
      </c>
      <c r="BE258" s="151">
        <f>IF(N258="základní",J258,0)</f>
        <v>0</v>
      </c>
      <c r="BF258" s="151">
        <f>IF(N258="snížená",J258,0)</f>
        <v>0</v>
      </c>
      <c r="BG258" s="151">
        <f>IF(N258="zákl. přenesená",J258,0)</f>
        <v>0</v>
      </c>
      <c r="BH258" s="151">
        <f>IF(N258="sníž. přenesená",J258,0)</f>
        <v>0</v>
      </c>
      <c r="BI258" s="151">
        <f>IF(N258="nulová",J258,0)</f>
        <v>0</v>
      </c>
      <c r="BJ258" s="16" t="s">
        <v>77</v>
      </c>
      <c r="BK258" s="151">
        <f>ROUND(I258*H258,2)</f>
        <v>0</v>
      </c>
      <c r="BL258" s="16" t="s">
        <v>139</v>
      </c>
      <c r="BM258" s="16" t="s">
        <v>374</v>
      </c>
    </row>
    <row r="259" spans="2:65" s="1" customFormat="1">
      <c r="B259" s="30"/>
      <c r="D259" s="152" t="s">
        <v>129</v>
      </c>
      <c r="F259" s="153" t="s">
        <v>375</v>
      </c>
      <c r="I259" s="84"/>
      <c r="L259" s="30"/>
      <c r="M259" s="154"/>
      <c r="N259" s="49"/>
      <c r="O259" s="49"/>
      <c r="P259" s="49"/>
      <c r="Q259" s="49"/>
      <c r="R259" s="49"/>
      <c r="S259" s="49"/>
      <c r="T259" s="50"/>
      <c r="AT259" s="16" t="s">
        <v>129</v>
      </c>
      <c r="AU259" s="16" t="s">
        <v>79</v>
      </c>
    </row>
    <row r="260" spans="2:65" s="12" customFormat="1">
      <c r="B260" s="166"/>
      <c r="D260" s="152" t="s">
        <v>180</v>
      </c>
      <c r="E260" s="167" t="s">
        <v>1</v>
      </c>
      <c r="F260" s="168" t="s">
        <v>316</v>
      </c>
      <c r="H260" s="167" t="s">
        <v>1</v>
      </c>
      <c r="I260" s="169"/>
      <c r="L260" s="166"/>
      <c r="M260" s="170"/>
      <c r="N260" s="171"/>
      <c r="O260" s="171"/>
      <c r="P260" s="171"/>
      <c r="Q260" s="171"/>
      <c r="R260" s="171"/>
      <c r="S260" s="171"/>
      <c r="T260" s="172"/>
      <c r="AT260" s="167" t="s">
        <v>180</v>
      </c>
      <c r="AU260" s="167" t="s">
        <v>79</v>
      </c>
      <c r="AV260" s="12" t="s">
        <v>77</v>
      </c>
      <c r="AW260" s="12" t="s">
        <v>32</v>
      </c>
      <c r="AX260" s="12" t="s">
        <v>70</v>
      </c>
      <c r="AY260" s="167" t="s">
        <v>119</v>
      </c>
    </row>
    <row r="261" spans="2:65" s="11" customFormat="1">
      <c r="B261" s="158"/>
      <c r="D261" s="152" t="s">
        <v>180</v>
      </c>
      <c r="E261" s="159" t="s">
        <v>1</v>
      </c>
      <c r="F261" s="160" t="s">
        <v>376</v>
      </c>
      <c r="H261" s="161">
        <v>40.6</v>
      </c>
      <c r="I261" s="162"/>
      <c r="L261" s="158"/>
      <c r="M261" s="163"/>
      <c r="N261" s="164"/>
      <c r="O261" s="164"/>
      <c r="P261" s="164"/>
      <c r="Q261" s="164"/>
      <c r="R261" s="164"/>
      <c r="S261" s="164"/>
      <c r="T261" s="165"/>
      <c r="AT261" s="159" t="s">
        <v>180</v>
      </c>
      <c r="AU261" s="159" t="s">
        <v>79</v>
      </c>
      <c r="AV261" s="11" t="s">
        <v>79</v>
      </c>
      <c r="AW261" s="11" t="s">
        <v>32</v>
      </c>
      <c r="AX261" s="11" t="s">
        <v>70</v>
      </c>
      <c r="AY261" s="159" t="s">
        <v>119</v>
      </c>
    </row>
    <row r="262" spans="2:65" s="11" customFormat="1">
      <c r="B262" s="158"/>
      <c r="D262" s="152" t="s">
        <v>180</v>
      </c>
      <c r="E262" s="159" t="s">
        <v>1</v>
      </c>
      <c r="F262" s="160" t="s">
        <v>377</v>
      </c>
      <c r="H262" s="161">
        <v>7.6</v>
      </c>
      <c r="I262" s="162"/>
      <c r="L262" s="158"/>
      <c r="M262" s="163"/>
      <c r="N262" s="164"/>
      <c r="O262" s="164"/>
      <c r="P262" s="164"/>
      <c r="Q262" s="164"/>
      <c r="R262" s="164"/>
      <c r="S262" s="164"/>
      <c r="T262" s="165"/>
      <c r="AT262" s="159" t="s">
        <v>180</v>
      </c>
      <c r="AU262" s="159" t="s">
        <v>79</v>
      </c>
      <c r="AV262" s="11" t="s">
        <v>79</v>
      </c>
      <c r="AW262" s="11" t="s">
        <v>32</v>
      </c>
      <c r="AX262" s="11" t="s">
        <v>70</v>
      </c>
      <c r="AY262" s="159" t="s">
        <v>119</v>
      </c>
    </row>
    <row r="263" spans="2:65" s="11" customFormat="1">
      <c r="B263" s="158"/>
      <c r="D263" s="152" t="s">
        <v>180</v>
      </c>
      <c r="E263" s="159" t="s">
        <v>1</v>
      </c>
      <c r="F263" s="160" t="s">
        <v>378</v>
      </c>
      <c r="H263" s="161">
        <v>4.2</v>
      </c>
      <c r="I263" s="162"/>
      <c r="L263" s="158"/>
      <c r="M263" s="163"/>
      <c r="N263" s="164"/>
      <c r="O263" s="164"/>
      <c r="P263" s="164"/>
      <c r="Q263" s="164"/>
      <c r="R263" s="164"/>
      <c r="S263" s="164"/>
      <c r="T263" s="165"/>
      <c r="AT263" s="159" t="s">
        <v>180</v>
      </c>
      <c r="AU263" s="159" t="s">
        <v>79</v>
      </c>
      <c r="AV263" s="11" t="s">
        <v>79</v>
      </c>
      <c r="AW263" s="11" t="s">
        <v>32</v>
      </c>
      <c r="AX263" s="11" t="s">
        <v>70</v>
      </c>
      <c r="AY263" s="159" t="s">
        <v>119</v>
      </c>
    </row>
    <row r="264" spans="2:65" s="14" customFormat="1">
      <c r="B264" s="181"/>
      <c r="D264" s="152" t="s">
        <v>180</v>
      </c>
      <c r="E264" s="182" t="s">
        <v>1</v>
      </c>
      <c r="F264" s="183" t="s">
        <v>319</v>
      </c>
      <c r="H264" s="184">
        <v>52.400000000000006</v>
      </c>
      <c r="I264" s="185"/>
      <c r="L264" s="181"/>
      <c r="M264" s="186"/>
      <c r="N264" s="187"/>
      <c r="O264" s="187"/>
      <c r="P264" s="187"/>
      <c r="Q264" s="187"/>
      <c r="R264" s="187"/>
      <c r="S264" s="187"/>
      <c r="T264" s="188"/>
      <c r="AT264" s="182" t="s">
        <v>180</v>
      </c>
      <c r="AU264" s="182" t="s">
        <v>79</v>
      </c>
      <c r="AV264" s="14" t="s">
        <v>133</v>
      </c>
      <c r="AW264" s="14" t="s">
        <v>32</v>
      </c>
      <c r="AX264" s="14" t="s">
        <v>70</v>
      </c>
      <c r="AY264" s="182" t="s">
        <v>119</v>
      </c>
    </row>
    <row r="265" spans="2:65" s="12" customFormat="1">
      <c r="B265" s="166"/>
      <c r="D265" s="152" t="s">
        <v>180</v>
      </c>
      <c r="E265" s="167" t="s">
        <v>1</v>
      </c>
      <c r="F265" s="168" t="s">
        <v>320</v>
      </c>
      <c r="H265" s="167" t="s">
        <v>1</v>
      </c>
      <c r="I265" s="169"/>
      <c r="L265" s="166"/>
      <c r="M265" s="170"/>
      <c r="N265" s="171"/>
      <c r="O265" s="171"/>
      <c r="P265" s="171"/>
      <c r="Q265" s="171"/>
      <c r="R265" s="171"/>
      <c r="S265" s="171"/>
      <c r="T265" s="172"/>
      <c r="AT265" s="167" t="s">
        <v>180</v>
      </c>
      <c r="AU265" s="167" t="s">
        <v>79</v>
      </c>
      <c r="AV265" s="12" t="s">
        <v>77</v>
      </c>
      <c r="AW265" s="12" t="s">
        <v>32</v>
      </c>
      <c r="AX265" s="12" t="s">
        <v>70</v>
      </c>
      <c r="AY265" s="167" t="s">
        <v>119</v>
      </c>
    </row>
    <row r="266" spans="2:65" s="11" customFormat="1">
      <c r="B266" s="158"/>
      <c r="D266" s="152" t="s">
        <v>180</v>
      </c>
      <c r="E266" s="159" t="s">
        <v>1</v>
      </c>
      <c r="F266" s="160" t="s">
        <v>379</v>
      </c>
      <c r="H266" s="161">
        <v>21</v>
      </c>
      <c r="I266" s="162"/>
      <c r="L266" s="158"/>
      <c r="M266" s="163"/>
      <c r="N266" s="164"/>
      <c r="O266" s="164"/>
      <c r="P266" s="164"/>
      <c r="Q266" s="164"/>
      <c r="R266" s="164"/>
      <c r="S266" s="164"/>
      <c r="T266" s="165"/>
      <c r="AT266" s="159" t="s">
        <v>180</v>
      </c>
      <c r="AU266" s="159" t="s">
        <v>79</v>
      </c>
      <c r="AV266" s="11" t="s">
        <v>79</v>
      </c>
      <c r="AW266" s="11" t="s">
        <v>32</v>
      </c>
      <c r="AX266" s="11" t="s">
        <v>70</v>
      </c>
      <c r="AY266" s="159" t="s">
        <v>119</v>
      </c>
    </row>
    <row r="267" spans="2:65" s="14" customFormat="1">
      <c r="B267" s="181"/>
      <c r="D267" s="152" t="s">
        <v>180</v>
      </c>
      <c r="E267" s="182" t="s">
        <v>1</v>
      </c>
      <c r="F267" s="183" t="s">
        <v>319</v>
      </c>
      <c r="H267" s="184">
        <v>21</v>
      </c>
      <c r="I267" s="185"/>
      <c r="L267" s="181"/>
      <c r="M267" s="186"/>
      <c r="N267" s="187"/>
      <c r="O267" s="187"/>
      <c r="P267" s="187"/>
      <c r="Q267" s="187"/>
      <c r="R267" s="187"/>
      <c r="S267" s="187"/>
      <c r="T267" s="188"/>
      <c r="AT267" s="182" t="s">
        <v>180</v>
      </c>
      <c r="AU267" s="182" t="s">
        <v>79</v>
      </c>
      <c r="AV267" s="14" t="s">
        <v>133</v>
      </c>
      <c r="AW267" s="14" t="s">
        <v>32</v>
      </c>
      <c r="AX267" s="14" t="s">
        <v>70</v>
      </c>
      <c r="AY267" s="182" t="s">
        <v>119</v>
      </c>
    </row>
    <row r="268" spans="2:65" s="13" customFormat="1">
      <c r="B268" s="173"/>
      <c r="D268" s="152" t="s">
        <v>180</v>
      </c>
      <c r="E268" s="174" t="s">
        <v>1</v>
      </c>
      <c r="F268" s="175" t="s">
        <v>249</v>
      </c>
      <c r="H268" s="176">
        <v>73.400000000000006</v>
      </c>
      <c r="I268" s="177"/>
      <c r="L268" s="173"/>
      <c r="M268" s="178"/>
      <c r="N268" s="179"/>
      <c r="O268" s="179"/>
      <c r="P268" s="179"/>
      <c r="Q268" s="179"/>
      <c r="R268" s="179"/>
      <c r="S268" s="179"/>
      <c r="T268" s="180"/>
      <c r="AT268" s="174" t="s">
        <v>180</v>
      </c>
      <c r="AU268" s="174" t="s">
        <v>79</v>
      </c>
      <c r="AV268" s="13" t="s">
        <v>139</v>
      </c>
      <c r="AW268" s="13" t="s">
        <v>32</v>
      </c>
      <c r="AX268" s="13" t="s">
        <v>77</v>
      </c>
      <c r="AY268" s="174" t="s">
        <v>119</v>
      </c>
    </row>
    <row r="269" spans="2:65" s="10" customFormat="1" ht="22.9" customHeight="1">
      <c r="B269" s="126"/>
      <c r="D269" s="127" t="s">
        <v>69</v>
      </c>
      <c r="E269" s="137" t="s">
        <v>139</v>
      </c>
      <c r="F269" s="137" t="s">
        <v>380</v>
      </c>
      <c r="I269" s="129"/>
      <c r="J269" s="138">
        <f>BK269</f>
        <v>0</v>
      </c>
      <c r="L269" s="126"/>
      <c r="M269" s="131"/>
      <c r="N269" s="132"/>
      <c r="O269" s="132"/>
      <c r="P269" s="133">
        <f>SUM(P270:P332)</f>
        <v>0</v>
      </c>
      <c r="Q269" s="132"/>
      <c r="R269" s="133">
        <f>SUM(R270:R332)</f>
        <v>7.1067534100000005</v>
      </c>
      <c r="S269" s="132"/>
      <c r="T269" s="134">
        <f>SUM(T270:T332)</f>
        <v>0</v>
      </c>
      <c r="AR269" s="127" t="s">
        <v>77</v>
      </c>
      <c r="AT269" s="135" t="s">
        <v>69</v>
      </c>
      <c r="AU269" s="135" t="s">
        <v>77</v>
      </c>
      <c r="AY269" s="127" t="s">
        <v>119</v>
      </c>
      <c r="BK269" s="136">
        <f>SUM(BK270:BK332)</f>
        <v>0</v>
      </c>
    </row>
    <row r="270" spans="2:65" s="1" customFormat="1" ht="16.5" customHeight="1">
      <c r="B270" s="139"/>
      <c r="C270" s="140" t="s">
        <v>381</v>
      </c>
      <c r="D270" s="140" t="s">
        <v>122</v>
      </c>
      <c r="E270" s="141" t="s">
        <v>382</v>
      </c>
      <c r="F270" s="142" t="s">
        <v>383</v>
      </c>
      <c r="G270" s="143" t="s">
        <v>125</v>
      </c>
      <c r="H270" s="144">
        <v>1</v>
      </c>
      <c r="I270" s="145"/>
      <c r="J270" s="146">
        <f>ROUND(I270*H270,2)</f>
        <v>0</v>
      </c>
      <c r="K270" s="142" t="s">
        <v>1</v>
      </c>
      <c r="L270" s="30"/>
      <c r="M270" s="147" t="s">
        <v>1</v>
      </c>
      <c r="N270" s="148" t="s">
        <v>41</v>
      </c>
      <c r="O270" s="49"/>
      <c r="P270" s="149">
        <f>O270*H270</f>
        <v>0</v>
      </c>
      <c r="Q270" s="149">
        <v>0</v>
      </c>
      <c r="R270" s="149">
        <f>Q270*H270</f>
        <v>0</v>
      </c>
      <c r="S270" s="149">
        <v>0</v>
      </c>
      <c r="T270" s="150">
        <f>S270*H270</f>
        <v>0</v>
      </c>
      <c r="AR270" s="16" t="s">
        <v>139</v>
      </c>
      <c r="AT270" s="16" t="s">
        <v>122</v>
      </c>
      <c r="AU270" s="16" t="s">
        <v>79</v>
      </c>
      <c r="AY270" s="16" t="s">
        <v>119</v>
      </c>
      <c r="BE270" s="151">
        <f>IF(N270="základní",J270,0)</f>
        <v>0</v>
      </c>
      <c r="BF270" s="151">
        <f>IF(N270="snížená",J270,0)</f>
        <v>0</v>
      </c>
      <c r="BG270" s="151">
        <f>IF(N270="zákl. přenesená",J270,0)</f>
        <v>0</v>
      </c>
      <c r="BH270" s="151">
        <f>IF(N270="sníž. přenesená",J270,0)</f>
        <v>0</v>
      </c>
      <c r="BI270" s="151">
        <f>IF(N270="nulová",J270,0)</f>
        <v>0</v>
      </c>
      <c r="BJ270" s="16" t="s">
        <v>77</v>
      </c>
      <c r="BK270" s="151">
        <f>ROUND(I270*H270,2)</f>
        <v>0</v>
      </c>
      <c r="BL270" s="16" t="s">
        <v>139</v>
      </c>
      <c r="BM270" s="16" t="s">
        <v>384</v>
      </c>
    </row>
    <row r="271" spans="2:65" s="1" customFormat="1">
      <c r="B271" s="30"/>
      <c r="D271" s="152" t="s">
        <v>129</v>
      </c>
      <c r="F271" s="153" t="s">
        <v>383</v>
      </c>
      <c r="I271" s="84"/>
      <c r="L271" s="30"/>
      <c r="M271" s="154"/>
      <c r="N271" s="49"/>
      <c r="O271" s="49"/>
      <c r="P271" s="49"/>
      <c r="Q271" s="49"/>
      <c r="R271" s="49"/>
      <c r="S271" s="49"/>
      <c r="T271" s="50"/>
      <c r="AT271" s="16" t="s">
        <v>129</v>
      </c>
      <c r="AU271" s="16" t="s">
        <v>79</v>
      </c>
    </row>
    <row r="272" spans="2:65" s="1" customFormat="1" ht="16.5" customHeight="1">
      <c r="B272" s="139"/>
      <c r="C272" s="140" t="s">
        <v>385</v>
      </c>
      <c r="D272" s="140" t="s">
        <v>122</v>
      </c>
      <c r="E272" s="141" t="s">
        <v>386</v>
      </c>
      <c r="F272" s="142" t="s">
        <v>387</v>
      </c>
      <c r="G272" s="143" t="s">
        <v>266</v>
      </c>
      <c r="H272" s="144">
        <v>8.5120000000000005</v>
      </c>
      <c r="I272" s="145"/>
      <c r="J272" s="146">
        <f>ROUND(I272*H272,2)</f>
        <v>0</v>
      </c>
      <c r="K272" s="142" t="s">
        <v>126</v>
      </c>
      <c r="L272" s="30"/>
      <c r="M272" s="147" t="s">
        <v>1</v>
      </c>
      <c r="N272" s="148" t="s">
        <v>41</v>
      </c>
      <c r="O272" s="49"/>
      <c r="P272" s="149">
        <f>O272*H272</f>
        <v>0</v>
      </c>
      <c r="Q272" s="149">
        <v>0.33489000000000002</v>
      </c>
      <c r="R272" s="149">
        <f>Q272*H272</f>
        <v>2.8505836800000002</v>
      </c>
      <c r="S272" s="149">
        <v>0</v>
      </c>
      <c r="T272" s="150">
        <f>S272*H272</f>
        <v>0</v>
      </c>
      <c r="AR272" s="16" t="s">
        <v>139</v>
      </c>
      <c r="AT272" s="16" t="s">
        <v>122</v>
      </c>
      <c r="AU272" s="16" t="s">
        <v>79</v>
      </c>
      <c r="AY272" s="16" t="s">
        <v>119</v>
      </c>
      <c r="BE272" s="151">
        <f>IF(N272="základní",J272,0)</f>
        <v>0</v>
      </c>
      <c r="BF272" s="151">
        <f>IF(N272="snížená",J272,0)</f>
        <v>0</v>
      </c>
      <c r="BG272" s="151">
        <f>IF(N272="zákl. přenesená",J272,0)</f>
        <v>0</v>
      </c>
      <c r="BH272" s="151">
        <f>IF(N272="sníž. přenesená",J272,0)</f>
        <v>0</v>
      </c>
      <c r="BI272" s="151">
        <f>IF(N272="nulová",J272,0)</f>
        <v>0</v>
      </c>
      <c r="BJ272" s="16" t="s">
        <v>77</v>
      </c>
      <c r="BK272" s="151">
        <f>ROUND(I272*H272,2)</f>
        <v>0</v>
      </c>
      <c r="BL272" s="16" t="s">
        <v>139</v>
      </c>
      <c r="BM272" s="16" t="s">
        <v>388</v>
      </c>
    </row>
    <row r="273" spans="2:65" s="1" customFormat="1" ht="29.25">
      <c r="B273" s="30"/>
      <c r="D273" s="152" t="s">
        <v>129</v>
      </c>
      <c r="F273" s="153" t="s">
        <v>389</v>
      </c>
      <c r="I273" s="84"/>
      <c r="L273" s="30"/>
      <c r="M273" s="154"/>
      <c r="N273" s="49"/>
      <c r="O273" s="49"/>
      <c r="P273" s="49"/>
      <c r="Q273" s="49"/>
      <c r="R273" s="49"/>
      <c r="S273" s="49"/>
      <c r="T273" s="50"/>
      <c r="AT273" s="16" t="s">
        <v>129</v>
      </c>
      <c r="AU273" s="16" t="s">
        <v>79</v>
      </c>
    </row>
    <row r="274" spans="2:65" s="11" customFormat="1">
      <c r="B274" s="158"/>
      <c r="D274" s="152" t="s">
        <v>180</v>
      </c>
      <c r="E274" s="159" t="s">
        <v>1</v>
      </c>
      <c r="F274" s="160" t="s">
        <v>390</v>
      </c>
      <c r="H274" s="161">
        <v>8.5120000000000005</v>
      </c>
      <c r="I274" s="162"/>
      <c r="L274" s="158"/>
      <c r="M274" s="163"/>
      <c r="N274" s="164"/>
      <c r="O274" s="164"/>
      <c r="P274" s="164"/>
      <c r="Q274" s="164"/>
      <c r="R274" s="164"/>
      <c r="S274" s="164"/>
      <c r="T274" s="165"/>
      <c r="AT274" s="159" t="s">
        <v>180</v>
      </c>
      <c r="AU274" s="159" t="s">
        <v>79</v>
      </c>
      <c r="AV274" s="11" t="s">
        <v>79</v>
      </c>
      <c r="AW274" s="11" t="s">
        <v>32</v>
      </c>
      <c r="AX274" s="11" t="s">
        <v>77</v>
      </c>
      <c r="AY274" s="159" t="s">
        <v>119</v>
      </c>
    </row>
    <row r="275" spans="2:65" s="1" customFormat="1" ht="16.5" customHeight="1">
      <c r="B275" s="139"/>
      <c r="C275" s="140" t="s">
        <v>391</v>
      </c>
      <c r="D275" s="140" t="s">
        <v>122</v>
      </c>
      <c r="E275" s="141" t="s">
        <v>392</v>
      </c>
      <c r="F275" s="142" t="s">
        <v>393</v>
      </c>
      <c r="G275" s="143" t="s">
        <v>177</v>
      </c>
      <c r="H275" s="144">
        <v>0.40200000000000002</v>
      </c>
      <c r="I275" s="145"/>
      <c r="J275" s="146">
        <f>ROUND(I275*H275,2)</f>
        <v>0</v>
      </c>
      <c r="K275" s="142" t="s">
        <v>126</v>
      </c>
      <c r="L275" s="30"/>
      <c r="M275" s="147" t="s">
        <v>1</v>
      </c>
      <c r="N275" s="148" t="s">
        <v>41</v>
      </c>
      <c r="O275" s="49"/>
      <c r="P275" s="149">
        <f>O275*H275</f>
        <v>0</v>
      </c>
      <c r="Q275" s="149">
        <v>2.45343</v>
      </c>
      <c r="R275" s="149">
        <f>Q275*H275</f>
        <v>0.98627886000000009</v>
      </c>
      <c r="S275" s="149">
        <v>0</v>
      </c>
      <c r="T275" s="150">
        <f>S275*H275</f>
        <v>0</v>
      </c>
      <c r="AR275" s="16" t="s">
        <v>139</v>
      </c>
      <c r="AT275" s="16" t="s">
        <v>122</v>
      </c>
      <c r="AU275" s="16" t="s">
        <v>79</v>
      </c>
      <c r="AY275" s="16" t="s">
        <v>119</v>
      </c>
      <c r="BE275" s="151">
        <f>IF(N275="základní",J275,0)</f>
        <v>0</v>
      </c>
      <c r="BF275" s="151">
        <f>IF(N275="snížená",J275,0)</f>
        <v>0</v>
      </c>
      <c r="BG275" s="151">
        <f>IF(N275="zákl. přenesená",J275,0)</f>
        <v>0</v>
      </c>
      <c r="BH275" s="151">
        <f>IF(N275="sníž. přenesená",J275,0)</f>
        <v>0</v>
      </c>
      <c r="BI275" s="151">
        <f>IF(N275="nulová",J275,0)</f>
        <v>0</v>
      </c>
      <c r="BJ275" s="16" t="s">
        <v>77</v>
      </c>
      <c r="BK275" s="151">
        <f>ROUND(I275*H275,2)</f>
        <v>0</v>
      </c>
      <c r="BL275" s="16" t="s">
        <v>139</v>
      </c>
      <c r="BM275" s="16" t="s">
        <v>394</v>
      </c>
    </row>
    <row r="276" spans="2:65" s="1" customFormat="1" ht="19.5">
      <c r="B276" s="30"/>
      <c r="D276" s="152" t="s">
        <v>129</v>
      </c>
      <c r="F276" s="153" t="s">
        <v>395</v>
      </c>
      <c r="I276" s="84"/>
      <c r="L276" s="30"/>
      <c r="M276" s="154"/>
      <c r="N276" s="49"/>
      <c r="O276" s="49"/>
      <c r="P276" s="49"/>
      <c r="Q276" s="49"/>
      <c r="R276" s="49"/>
      <c r="S276" s="49"/>
      <c r="T276" s="50"/>
      <c r="AT276" s="16" t="s">
        <v>129</v>
      </c>
      <c r="AU276" s="16" t="s">
        <v>79</v>
      </c>
    </row>
    <row r="277" spans="2:65" s="12" customFormat="1">
      <c r="B277" s="166"/>
      <c r="D277" s="152" t="s">
        <v>180</v>
      </c>
      <c r="E277" s="167" t="s">
        <v>1</v>
      </c>
      <c r="F277" s="168" t="s">
        <v>396</v>
      </c>
      <c r="H277" s="167" t="s">
        <v>1</v>
      </c>
      <c r="I277" s="169"/>
      <c r="L277" s="166"/>
      <c r="M277" s="170"/>
      <c r="N277" s="171"/>
      <c r="O277" s="171"/>
      <c r="P277" s="171"/>
      <c r="Q277" s="171"/>
      <c r="R277" s="171"/>
      <c r="S277" s="171"/>
      <c r="T277" s="172"/>
      <c r="AT277" s="167" t="s">
        <v>180</v>
      </c>
      <c r="AU277" s="167" t="s">
        <v>79</v>
      </c>
      <c r="AV277" s="12" t="s">
        <v>77</v>
      </c>
      <c r="AW277" s="12" t="s">
        <v>32</v>
      </c>
      <c r="AX277" s="12" t="s">
        <v>70</v>
      </c>
      <c r="AY277" s="167" t="s">
        <v>119</v>
      </c>
    </row>
    <row r="278" spans="2:65" s="11" customFormat="1">
      <c r="B278" s="158"/>
      <c r="D278" s="152" t="s">
        <v>180</v>
      </c>
      <c r="E278" s="159" t="s">
        <v>1</v>
      </c>
      <c r="F278" s="160" t="s">
        <v>397</v>
      </c>
      <c r="H278" s="161">
        <v>5.8000000000000003E-2</v>
      </c>
      <c r="I278" s="162"/>
      <c r="L278" s="158"/>
      <c r="M278" s="163"/>
      <c r="N278" s="164"/>
      <c r="O278" s="164"/>
      <c r="P278" s="164"/>
      <c r="Q278" s="164"/>
      <c r="R278" s="164"/>
      <c r="S278" s="164"/>
      <c r="T278" s="165"/>
      <c r="AT278" s="159" t="s">
        <v>180</v>
      </c>
      <c r="AU278" s="159" t="s">
        <v>79</v>
      </c>
      <c r="AV278" s="11" t="s">
        <v>79</v>
      </c>
      <c r="AW278" s="11" t="s">
        <v>32</v>
      </c>
      <c r="AX278" s="11" t="s">
        <v>70</v>
      </c>
      <c r="AY278" s="159" t="s">
        <v>119</v>
      </c>
    </row>
    <row r="279" spans="2:65" s="11" customFormat="1">
      <c r="B279" s="158"/>
      <c r="D279" s="152" t="s">
        <v>180</v>
      </c>
      <c r="E279" s="159" t="s">
        <v>1</v>
      </c>
      <c r="F279" s="160" t="s">
        <v>398</v>
      </c>
      <c r="H279" s="161">
        <v>8.4000000000000005E-2</v>
      </c>
      <c r="I279" s="162"/>
      <c r="L279" s="158"/>
      <c r="M279" s="163"/>
      <c r="N279" s="164"/>
      <c r="O279" s="164"/>
      <c r="P279" s="164"/>
      <c r="Q279" s="164"/>
      <c r="R279" s="164"/>
      <c r="S279" s="164"/>
      <c r="T279" s="165"/>
      <c r="AT279" s="159" t="s">
        <v>180</v>
      </c>
      <c r="AU279" s="159" t="s">
        <v>79</v>
      </c>
      <c r="AV279" s="11" t="s">
        <v>79</v>
      </c>
      <c r="AW279" s="11" t="s">
        <v>32</v>
      </c>
      <c r="AX279" s="11" t="s">
        <v>70</v>
      </c>
      <c r="AY279" s="159" t="s">
        <v>119</v>
      </c>
    </row>
    <row r="280" spans="2:65" s="11" customFormat="1">
      <c r="B280" s="158"/>
      <c r="D280" s="152" t="s">
        <v>180</v>
      </c>
      <c r="E280" s="159" t="s">
        <v>1</v>
      </c>
      <c r="F280" s="160" t="s">
        <v>399</v>
      </c>
      <c r="H280" s="161">
        <v>9.4E-2</v>
      </c>
      <c r="I280" s="162"/>
      <c r="L280" s="158"/>
      <c r="M280" s="163"/>
      <c r="N280" s="164"/>
      <c r="O280" s="164"/>
      <c r="P280" s="164"/>
      <c r="Q280" s="164"/>
      <c r="R280" s="164"/>
      <c r="S280" s="164"/>
      <c r="T280" s="165"/>
      <c r="AT280" s="159" t="s">
        <v>180</v>
      </c>
      <c r="AU280" s="159" t="s">
        <v>79</v>
      </c>
      <c r="AV280" s="11" t="s">
        <v>79</v>
      </c>
      <c r="AW280" s="11" t="s">
        <v>32</v>
      </c>
      <c r="AX280" s="11" t="s">
        <v>70</v>
      </c>
      <c r="AY280" s="159" t="s">
        <v>119</v>
      </c>
    </row>
    <row r="281" spans="2:65" s="11" customFormat="1">
      <c r="B281" s="158"/>
      <c r="D281" s="152" t="s">
        <v>180</v>
      </c>
      <c r="E281" s="159" t="s">
        <v>1</v>
      </c>
      <c r="F281" s="160" t="s">
        <v>400</v>
      </c>
      <c r="H281" s="161">
        <v>0.125</v>
      </c>
      <c r="I281" s="162"/>
      <c r="L281" s="158"/>
      <c r="M281" s="163"/>
      <c r="N281" s="164"/>
      <c r="O281" s="164"/>
      <c r="P281" s="164"/>
      <c r="Q281" s="164"/>
      <c r="R281" s="164"/>
      <c r="S281" s="164"/>
      <c r="T281" s="165"/>
      <c r="AT281" s="159" t="s">
        <v>180</v>
      </c>
      <c r="AU281" s="159" t="s">
        <v>79</v>
      </c>
      <c r="AV281" s="11" t="s">
        <v>79</v>
      </c>
      <c r="AW281" s="11" t="s">
        <v>32</v>
      </c>
      <c r="AX281" s="11" t="s">
        <v>70</v>
      </c>
      <c r="AY281" s="159" t="s">
        <v>119</v>
      </c>
    </row>
    <row r="282" spans="2:65" s="11" customFormat="1">
      <c r="B282" s="158"/>
      <c r="D282" s="152" t="s">
        <v>180</v>
      </c>
      <c r="E282" s="159" t="s">
        <v>1</v>
      </c>
      <c r="F282" s="160" t="s">
        <v>401</v>
      </c>
      <c r="H282" s="161">
        <v>4.1000000000000002E-2</v>
      </c>
      <c r="I282" s="162"/>
      <c r="L282" s="158"/>
      <c r="M282" s="163"/>
      <c r="N282" s="164"/>
      <c r="O282" s="164"/>
      <c r="P282" s="164"/>
      <c r="Q282" s="164"/>
      <c r="R282" s="164"/>
      <c r="S282" s="164"/>
      <c r="T282" s="165"/>
      <c r="AT282" s="159" t="s">
        <v>180</v>
      </c>
      <c r="AU282" s="159" t="s">
        <v>79</v>
      </c>
      <c r="AV282" s="11" t="s">
        <v>79</v>
      </c>
      <c r="AW282" s="11" t="s">
        <v>32</v>
      </c>
      <c r="AX282" s="11" t="s">
        <v>70</v>
      </c>
      <c r="AY282" s="159" t="s">
        <v>119</v>
      </c>
    </row>
    <row r="283" spans="2:65" s="13" customFormat="1">
      <c r="B283" s="173"/>
      <c r="D283" s="152" t="s">
        <v>180</v>
      </c>
      <c r="E283" s="174" t="s">
        <v>1</v>
      </c>
      <c r="F283" s="175" t="s">
        <v>249</v>
      </c>
      <c r="H283" s="176">
        <v>0.40199999999999997</v>
      </c>
      <c r="I283" s="177"/>
      <c r="L283" s="173"/>
      <c r="M283" s="178"/>
      <c r="N283" s="179"/>
      <c r="O283" s="179"/>
      <c r="P283" s="179"/>
      <c r="Q283" s="179"/>
      <c r="R283" s="179"/>
      <c r="S283" s="179"/>
      <c r="T283" s="180"/>
      <c r="AT283" s="174" t="s">
        <v>180</v>
      </c>
      <c r="AU283" s="174" t="s">
        <v>79</v>
      </c>
      <c r="AV283" s="13" t="s">
        <v>139</v>
      </c>
      <c r="AW283" s="13" t="s">
        <v>32</v>
      </c>
      <c r="AX283" s="13" t="s">
        <v>77</v>
      </c>
      <c r="AY283" s="174" t="s">
        <v>119</v>
      </c>
    </row>
    <row r="284" spans="2:65" s="1" customFormat="1" ht="16.5" customHeight="1">
      <c r="B284" s="139"/>
      <c r="C284" s="140" t="s">
        <v>402</v>
      </c>
      <c r="D284" s="140" t="s">
        <v>122</v>
      </c>
      <c r="E284" s="141" t="s">
        <v>403</v>
      </c>
      <c r="F284" s="142" t="s">
        <v>404</v>
      </c>
      <c r="G284" s="143" t="s">
        <v>266</v>
      </c>
      <c r="H284" s="144">
        <v>1.002</v>
      </c>
      <c r="I284" s="145"/>
      <c r="J284" s="146">
        <f>ROUND(I284*H284,2)</f>
        <v>0</v>
      </c>
      <c r="K284" s="142" t="s">
        <v>126</v>
      </c>
      <c r="L284" s="30"/>
      <c r="M284" s="147" t="s">
        <v>1</v>
      </c>
      <c r="N284" s="148" t="s">
        <v>41</v>
      </c>
      <c r="O284" s="49"/>
      <c r="P284" s="149">
        <f>O284*H284</f>
        <v>0</v>
      </c>
      <c r="Q284" s="149">
        <v>5.5199999999999997E-3</v>
      </c>
      <c r="R284" s="149">
        <f>Q284*H284</f>
        <v>5.5310400000000001E-3</v>
      </c>
      <c r="S284" s="149">
        <v>0</v>
      </c>
      <c r="T284" s="150">
        <f>S284*H284</f>
        <v>0</v>
      </c>
      <c r="AR284" s="16" t="s">
        <v>139</v>
      </c>
      <c r="AT284" s="16" t="s">
        <v>122</v>
      </c>
      <c r="AU284" s="16" t="s">
        <v>79</v>
      </c>
      <c r="AY284" s="16" t="s">
        <v>119</v>
      </c>
      <c r="BE284" s="151">
        <f>IF(N284="základní",J284,0)</f>
        <v>0</v>
      </c>
      <c r="BF284" s="151">
        <f>IF(N284="snížená",J284,0)</f>
        <v>0</v>
      </c>
      <c r="BG284" s="151">
        <f>IF(N284="zákl. přenesená",J284,0)</f>
        <v>0</v>
      </c>
      <c r="BH284" s="151">
        <f>IF(N284="sníž. přenesená",J284,0)</f>
        <v>0</v>
      </c>
      <c r="BI284" s="151">
        <f>IF(N284="nulová",J284,0)</f>
        <v>0</v>
      </c>
      <c r="BJ284" s="16" t="s">
        <v>77</v>
      </c>
      <c r="BK284" s="151">
        <f>ROUND(I284*H284,2)</f>
        <v>0</v>
      </c>
      <c r="BL284" s="16" t="s">
        <v>139</v>
      </c>
      <c r="BM284" s="16" t="s">
        <v>405</v>
      </c>
    </row>
    <row r="285" spans="2:65" s="1" customFormat="1">
      <c r="B285" s="30"/>
      <c r="D285" s="152" t="s">
        <v>129</v>
      </c>
      <c r="F285" s="153" t="s">
        <v>406</v>
      </c>
      <c r="I285" s="84"/>
      <c r="L285" s="30"/>
      <c r="M285" s="154"/>
      <c r="N285" s="49"/>
      <c r="O285" s="49"/>
      <c r="P285" s="49"/>
      <c r="Q285" s="49"/>
      <c r="R285" s="49"/>
      <c r="S285" s="49"/>
      <c r="T285" s="50"/>
      <c r="AT285" s="16" t="s">
        <v>129</v>
      </c>
      <c r="AU285" s="16" t="s">
        <v>79</v>
      </c>
    </row>
    <row r="286" spans="2:65" s="12" customFormat="1">
      <c r="B286" s="166"/>
      <c r="D286" s="152" t="s">
        <v>180</v>
      </c>
      <c r="E286" s="167" t="s">
        <v>1</v>
      </c>
      <c r="F286" s="168" t="s">
        <v>396</v>
      </c>
      <c r="H286" s="167" t="s">
        <v>1</v>
      </c>
      <c r="I286" s="169"/>
      <c r="L286" s="166"/>
      <c r="M286" s="170"/>
      <c r="N286" s="171"/>
      <c r="O286" s="171"/>
      <c r="P286" s="171"/>
      <c r="Q286" s="171"/>
      <c r="R286" s="171"/>
      <c r="S286" s="171"/>
      <c r="T286" s="172"/>
      <c r="AT286" s="167" t="s">
        <v>180</v>
      </c>
      <c r="AU286" s="167" t="s">
        <v>79</v>
      </c>
      <c r="AV286" s="12" t="s">
        <v>77</v>
      </c>
      <c r="AW286" s="12" t="s">
        <v>32</v>
      </c>
      <c r="AX286" s="12" t="s">
        <v>70</v>
      </c>
      <c r="AY286" s="167" t="s">
        <v>119</v>
      </c>
    </row>
    <row r="287" spans="2:65" s="11" customFormat="1">
      <c r="B287" s="158"/>
      <c r="D287" s="152" t="s">
        <v>180</v>
      </c>
      <c r="E287" s="159" t="s">
        <v>1</v>
      </c>
      <c r="F287" s="160" t="s">
        <v>407</v>
      </c>
      <c r="H287" s="161">
        <v>0.14399999999999999</v>
      </c>
      <c r="I287" s="162"/>
      <c r="L287" s="158"/>
      <c r="M287" s="163"/>
      <c r="N287" s="164"/>
      <c r="O287" s="164"/>
      <c r="P287" s="164"/>
      <c r="Q287" s="164"/>
      <c r="R287" s="164"/>
      <c r="S287" s="164"/>
      <c r="T287" s="165"/>
      <c r="AT287" s="159" t="s">
        <v>180</v>
      </c>
      <c r="AU287" s="159" t="s">
        <v>79</v>
      </c>
      <c r="AV287" s="11" t="s">
        <v>79</v>
      </c>
      <c r="AW287" s="11" t="s">
        <v>32</v>
      </c>
      <c r="AX287" s="11" t="s">
        <v>70</v>
      </c>
      <c r="AY287" s="159" t="s">
        <v>119</v>
      </c>
    </row>
    <row r="288" spans="2:65" s="11" customFormat="1">
      <c r="B288" s="158"/>
      <c r="D288" s="152" t="s">
        <v>180</v>
      </c>
      <c r="E288" s="159" t="s">
        <v>1</v>
      </c>
      <c r="F288" s="160" t="s">
        <v>408</v>
      </c>
      <c r="H288" s="161">
        <v>0.21</v>
      </c>
      <c r="I288" s="162"/>
      <c r="L288" s="158"/>
      <c r="M288" s="163"/>
      <c r="N288" s="164"/>
      <c r="O288" s="164"/>
      <c r="P288" s="164"/>
      <c r="Q288" s="164"/>
      <c r="R288" s="164"/>
      <c r="S288" s="164"/>
      <c r="T288" s="165"/>
      <c r="AT288" s="159" t="s">
        <v>180</v>
      </c>
      <c r="AU288" s="159" t="s">
        <v>79</v>
      </c>
      <c r="AV288" s="11" t="s">
        <v>79</v>
      </c>
      <c r="AW288" s="11" t="s">
        <v>32</v>
      </c>
      <c r="AX288" s="11" t="s">
        <v>70</v>
      </c>
      <c r="AY288" s="159" t="s">
        <v>119</v>
      </c>
    </row>
    <row r="289" spans="2:65" s="11" customFormat="1">
      <c r="B289" s="158"/>
      <c r="D289" s="152" t="s">
        <v>180</v>
      </c>
      <c r="E289" s="159" t="s">
        <v>1</v>
      </c>
      <c r="F289" s="160" t="s">
        <v>409</v>
      </c>
      <c r="H289" s="161">
        <v>0.23400000000000001</v>
      </c>
      <c r="I289" s="162"/>
      <c r="L289" s="158"/>
      <c r="M289" s="163"/>
      <c r="N289" s="164"/>
      <c r="O289" s="164"/>
      <c r="P289" s="164"/>
      <c r="Q289" s="164"/>
      <c r="R289" s="164"/>
      <c r="S289" s="164"/>
      <c r="T289" s="165"/>
      <c r="AT289" s="159" t="s">
        <v>180</v>
      </c>
      <c r="AU289" s="159" t="s">
        <v>79</v>
      </c>
      <c r="AV289" s="11" t="s">
        <v>79</v>
      </c>
      <c r="AW289" s="11" t="s">
        <v>32</v>
      </c>
      <c r="AX289" s="11" t="s">
        <v>70</v>
      </c>
      <c r="AY289" s="159" t="s">
        <v>119</v>
      </c>
    </row>
    <row r="290" spans="2:65" s="11" customFormat="1">
      <c r="B290" s="158"/>
      <c r="D290" s="152" t="s">
        <v>180</v>
      </c>
      <c r="E290" s="159" t="s">
        <v>1</v>
      </c>
      <c r="F290" s="160" t="s">
        <v>410</v>
      </c>
      <c r="H290" s="161">
        <v>0.312</v>
      </c>
      <c r="I290" s="162"/>
      <c r="L290" s="158"/>
      <c r="M290" s="163"/>
      <c r="N290" s="164"/>
      <c r="O290" s="164"/>
      <c r="P290" s="164"/>
      <c r="Q290" s="164"/>
      <c r="R290" s="164"/>
      <c r="S290" s="164"/>
      <c r="T290" s="165"/>
      <c r="AT290" s="159" t="s">
        <v>180</v>
      </c>
      <c r="AU290" s="159" t="s">
        <v>79</v>
      </c>
      <c r="AV290" s="11" t="s">
        <v>79</v>
      </c>
      <c r="AW290" s="11" t="s">
        <v>32</v>
      </c>
      <c r="AX290" s="11" t="s">
        <v>70</v>
      </c>
      <c r="AY290" s="159" t="s">
        <v>119</v>
      </c>
    </row>
    <row r="291" spans="2:65" s="11" customFormat="1">
      <c r="B291" s="158"/>
      <c r="D291" s="152" t="s">
        <v>180</v>
      </c>
      <c r="E291" s="159" t="s">
        <v>1</v>
      </c>
      <c r="F291" s="160" t="s">
        <v>411</v>
      </c>
      <c r="H291" s="161">
        <v>0.10199999999999999</v>
      </c>
      <c r="I291" s="162"/>
      <c r="L291" s="158"/>
      <c r="M291" s="163"/>
      <c r="N291" s="164"/>
      <c r="O291" s="164"/>
      <c r="P291" s="164"/>
      <c r="Q291" s="164"/>
      <c r="R291" s="164"/>
      <c r="S291" s="164"/>
      <c r="T291" s="165"/>
      <c r="AT291" s="159" t="s">
        <v>180</v>
      </c>
      <c r="AU291" s="159" t="s">
        <v>79</v>
      </c>
      <c r="AV291" s="11" t="s">
        <v>79</v>
      </c>
      <c r="AW291" s="11" t="s">
        <v>32</v>
      </c>
      <c r="AX291" s="11" t="s">
        <v>70</v>
      </c>
      <c r="AY291" s="159" t="s">
        <v>119</v>
      </c>
    </row>
    <row r="292" spans="2:65" s="13" customFormat="1">
      <c r="B292" s="173"/>
      <c r="D292" s="152" t="s">
        <v>180</v>
      </c>
      <c r="E292" s="174" t="s">
        <v>1</v>
      </c>
      <c r="F292" s="175" t="s">
        <v>249</v>
      </c>
      <c r="H292" s="176">
        <v>1.002</v>
      </c>
      <c r="I292" s="177"/>
      <c r="L292" s="173"/>
      <c r="M292" s="178"/>
      <c r="N292" s="179"/>
      <c r="O292" s="179"/>
      <c r="P292" s="179"/>
      <c r="Q292" s="179"/>
      <c r="R292" s="179"/>
      <c r="S292" s="179"/>
      <c r="T292" s="180"/>
      <c r="AT292" s="174" t="s">
        <v>180</v>
      </c>
      <c r="AU292" s="174" t="s">
        <v>79</v>
      </c>
      <c r="AV292" s="13" t="s">
        <v>139</v>
      </c>
      <c r="AW292" s="13" t="s">
        <v>32</v>
      </c>
      <c r="AX292" s="13" t="s">
        <v>77</v>
      </c>
      <c r="AY292" s="174" t="s">
        <v>119</v>
      </c>
    </row>
    <row r="293" spans="2:65" s="1" customFormat="1" ht="16.5" customHeight="1">
      <c r="B293" s="139"/>
      <c r="C293" s="140" t="s">
        <v>412</v>
      </c>
      <c r="D293" s="140" t="s">
        <v>122</v>
      </c>
      <c r="E293" s="141" t="s">
        <v>413</v>
      </c>
      <c r="F293" s="142" t="s">
        <v>414</v>
      </c>
      <c r="G293" s="143" t="s">
        <v>266</v>
      </c>
      <c r="H293" s="144">
        <v>1.002</v>
      </c>
      <c r="I293" s="145"/>
      <c r="J293" s="146">
        <f>ROUND(I293*H293,2)</f>
        <v>0</v>
      </c>
      <c r="K293" s="142" t="s">
        <v>126</v>
      </c>
      <c r="L293" s="30"/>
      <c r="M293" s="147" t="s">
        <v>1</v>
      </c>
      <c r="N293" s="148" t="s">
        <v>41</v>
      </c>
      <c r="O293" s="49"/>
      <c r="P293" s="149">
        <f>O293*H293</f>
        <v>0</v>
      </c>
      <c r="Q293" s="149">
        <v>0</v>
      </c>
      <c r="R293" s="149">
        <f>Q293*H293</f>
        <v>0</v>
      </c>
      <c r="S293" s="149">
        <v>0</v>
      </c>
      <c r="T293" s="150">
        <f>S293*H293</f>
        <v>0</v>
      </c>
      <c r="AR293" s="16" t="s">
        <v>139</v>
      </c>
      <c r="AT293" s="16" t="s">
        <v>122</v>
      </c>
      <c r="AU293" s="16" t="s">
        <v>79</v>
      </c>
      <c r="AY293" s="16" t="s">
        <v>119</v>
      </c>
      <c r="BE293" s="151">
        <f>IF(N293="základní",J293,0)</f>
        <v>0</v>
      </c>
      <c r="BF293" s="151">
        <f>IF(N293="snížená",J293,0)</f>
        <v>0</v>
      </c>
      <c r="BG293" s="151">
        <f>IF(N293="zákl. přenesená",J293,0)</f>
        <v>0</v>
      </c>
      <c r="BH293" s="151">
        <f>IF(N293="sníž. přenesená",J293,0)</f>
        <v>0</v>
      </c>
      <c r="BI293" s="151">
        <f>IF(N293="nulová",J293,0)</f>
        <v>0</v>
      </c>
      <c r="BJ293" s="16" t="s">
        <v>77</v>
      </c>
      <c r="BK293" s="151">
        <f>ROUND(I293*H293,2)</f>
        <v>0</v>
      </c>
      <c r="BL293" s="16" t="s">
        <v>139</v>
      </c>
      <c r="BM293" s="16" t="s">
        <v>415</v>
      </c>
    </row>
    <row r="294" spans="2:65" s="1" customFormat="1">
      <c r="B294" s="30"/>
      <c r="D294" s="152" t="s">
        <v>129</v>
      </c>
      <c r="F294" s="153" t="s">
        <v>416</v>
      </c>
      <c r="I294" s="84"/>
      <c r="L294" s="30"/>
      <c r="M294" s="154"/>
      <c r="N294" s="49"/>
      <c r="O294" s="49"/>
      <c r="P294" s="49"/>
      <c r="Q294" s="49"/>
      <c r="R294" s="49"/>
      <c r="S294" s="49"/>
      <c r="T294" s="50"/>
      <c r="AT294" s="16" t="s">
        <v>129</v>
      </c>
      <c r="AU294" s="16" t="s">
        <v>79</v>
      </c>
    </row>
    <row r="295" spans="2:65" s="1" customFormat="1" ht="16.5" customHeight="1">
      <c r="B295" s="139"/>
      <c r="C295" s="140" t="s">
        <v>417</v>
      </c>
      <c r="D295" s="140" t="s">
        <v>122</v>
      </c>
      <c r="E295" s="141" t="s">
        <v>418</v>
      </c>
      <c r="F295" s="142" t="s">
        <v>419</v>
      </c>
      <c r="G295" s="143" t="s">
        <v>236</v>
      </c>
      <c r="H295" s="144">
        <v>4.8000000000000001E-2</v>
      </c>
      <c r="I295" s="145"/>
      <c r="J295" s="146">
        <f>ROUND(I295*H295,2)</f>
        <v>0</v>
      </c>
      <c r="K295" s="142" t="s">
        <v>126</v>
      </c>
      <c r="L295" s="30"/>
      <c r="M295" s="147" t="s">
        <v>1</v>
      </c>
      <c r="N295" s="148" t="s">
        <v>41</v>
      </c>
      <c r="O295" s="49"/>
      <c r="P295" s="149">
        <f>O295*H295</f>
        <v>0</v>
      </c>
      <c r="Q295" s="149">
        <v>1.06277</v>
      </c>
      <c r="R295" s="149">
        <f>Q295*H295</f>
        <v>5.1012960000000003E-2</v>
      </c>
      <c r="S295" s="149">
        <v>0</v>
      </c>
      <c r="T295" s="150">
        <f>S295*H295</f>
        <v>0</v>
      </c>
      <c r="AR295" s="16" t="s">
        <v>139</v>
      </c>
      <c r="AT295" s="16" t="s">
        <v>122</v>
      </c>
      <c r="AU295" s="16" t="s">
        <v>79</v>
      </c>
      <c r="AY295" s="16" t="s">
        <v>119</v>
      </c>
      <c r="BE295" s="151">
        <f>IF(N295="základní",J295,0)</f>
        <v>0</v>
      </c>
      <c r="BF295" s="151">
        <f>IF(N295="snížená",J295,0)</f>
        <v>0</v>
      </c>
      <c r="BG295" s="151">
        <f>IF(N295="zákl. přenesená",J295,0)</f>
        <v>0</v>
      </c>
      <c r="BH295" s="151">
        <f>IF(N295="sníž. přenesená",J295,0)</f>
        <v>0</v>
      </c>
      <c r="BI295" s="151">
        <f>IF(N295="nulová",J295,0)</f>
        <v>0</v>
      </c>
      <c r="BJ295" s="16" t="s">
        <v>77</v>
      </c>
      <c r="BK295" s="151">
        <f>ROUND(I295*H295,2)</f>
        <v>0</v>
      </c>
      <c r="BL295" s="16" t="s">
        <v>139</v>
      </c>
      <c r="BM295" s="16" t="s">
        <v>420</v>
      </c>
    </row>
    <row r="296" spans="2:65" s="1" customFormat="1" ht="29.25">
      <c r="B296" s="30"/>
      <c r="D296" s="152" t="s">
        <v>129</v>
      </c>
      <c r="F296" s="153" t="s">
        <v>421</v>
      </c>
      <c r="I296" s="84"/>
      <c r="L296" s="30"/>
      <c r="M296" s="154"/>
      <c r="N296" s="49"/>
      <c r="O296" s="49"/>
      <c r="P296" s="49"/>
      <c r="Q296" s="49"/>
      <c r="R296" s="49"/>
      <c r="S296" s="49"/>
      <c r="T296" s="50"/>
      <c r="AT296" s="16" t="s">
        <v>129</v>
      </c>
      <c r="AU296" s="16" t="s">
        <v>79</v>
      </c>
    </row>
    <row r="297" spans="2:65" s="12" customFormat="1">
      <c r="B297" s="166"/>
      <c r="D297" s="152" t="s">
        <v>180</v>
      </c>
      <c r="E297" s="167" t="s">
        <v>1</v>
      </c>
      <c r="F297" s="168" t="s">
        <v>422</v>
      </c>
      <c r="H297" s="167" t="s">
        <v>1</v>
      </c>
      <c r="I297" s="169"/>
      <c r="L297" s="166"/>
      <c r="M297" s="170"/>
      <c r="N297" s="171"/>
      <c r="O297" s="171"/>
      <c r="P297" s="171"/>
      <c r="Q297" s="171"/>
      <c r="R297" s="171"/>
      <c r="S297" s="171"/>
      <c r="T297" s="172"/>
      <c r="AT297" s="167" t="s">
        <v>180</v>
      </c>
      <c r="AU297" s="167" t="s">
        <v>79</v>
      </c>
      <c r="AV297" s="12" t="s">
        <v>77</v>
      </c>
      <c r="AW297" s="12" t="s">
        <v>32</v>
      </c>
      <c r="AX297" s="12" t="s">
        <v>70</v>
      </c>
      <c r="AY297" s="167" t="s">
        <v>119</v>
      </c>
    </row>
    <row r="298" spans="2:65" s="11" customFormat="1">
      <c r="B298" s="158"/>
      <c r="D298" s="152" t="s">
        <v>180</v>
      </c>
      <c r="E298" s="159" t="s">
        <v>1</v>
      </c>
      <c r="F298" s="160" t="s">
        <v>423</v>
      </c>
      <c r="H298" s="161">
        <v>4.8000000000000001E-2</v>
      </c>
      <c r="I298" s="162"/>
      <c r="L298" s="158"/>
      <c r="M298" s="163"/>
      <c r="N298" s="164"/>
      <c r="O298" s="164"/>
      <c r="P298" s="164"/>
      <c r="Q298" s="164"/>
      <c r="R298" s="164"/>
      <c r="S298" s="164"/>
      <c r="T298" s="165"/>
      <c r="AT298" s="159" t="s">
        <v>180</v>
      </c>
      <c r="AU298" s="159" t="s">
        <v>79</v>
      </c>
      <c r="AV298" s="11" t="s">
        <v>79</v>
      </c>
      <c r="AW298" s="11" t="s">
        <v>32</v>
      </c>
      <c r="AX298" s="11" t="s">
        <v>77</v>
      </c>
      <c r="AY298" s="159" t="s">
        <v>119</v>
      </c>
    </row>
    <row r="299" spans="2:65" s="1" customFormat="1" ht="16.5" customHeight="1">
      <c r="B299" s="139"/>
      <c r="C299" s="140" t="s">
        <v>424</v>
      </c>
      <c r="D299" s="140" t="s">
        <v>122</v>
      </c>
      <c r="E299" s="141" t="s">
        <v>425</v>
      </c>
      <c r="F299" s="142" t="s">
        <v>426</v>
      </c>
      <c r="G299" s="143" t="s">
        <v>266</v>
      </c>
      <c r="H299" s="144">
        <v>0.83</v>
      </c>
      <c r="I299" s="145"/>
      <c r="J299" s="146">
        <f>ROUND(I299*H299,2)</f>
        <v>0</v>
      </c>
      <c r="K299" s="142" t="s">
        <v>126</v>
      </c>
      <c r="L299" s="30"/>
      <c r="M299" s="147" t="s">
        <v>1</v>
      </c>
      <c r="N299" s="148" t="s">
        <v>41</v>
      </c>
      <c r="O299" s="49"/>
      <c r="P299" s="149">
        <f>O299*H299</f>
        <v>0</v>
      </c>
      <c r="Q299" s="149">
        <v>6.6299999999999996E-3</v>
      </c>
      <c r="R299" s="149">
        <f>Q299*H299</f>
        <v>5.5028999999999998E-3</v>
      </c>
      <c r="S299" s="149">
        <v>0</v>
      </c>
      <c r="T299" s="150">
        <f>S299*H299</f>
        <v>0</v>
      </c>
      <c r="AR299" s="16" t="s">
        <v>139</v>
      </c>
      <c r="AT299" s="16" t="s">
        <v>122</v>
      </c>
      <c r="AU299" s="16" t="s">
        <v>79</v>
      </c>
      <c r="AY299" s="16" t="s">
        <v>119</v>
      </c>
      <c r="BE299" s="151">
        <f>IF(N299="základní",J299,0)</f>
        <v>0</v>
      </c>
      <c r="BF299" s="151">
        <f>IF(N299="snížená",J299,0)</f>
        <v>0</v>
      </c>
      <c r="BG299" s="151">
        <f>IF(N299="zákl. přenesená",J299,0)</f>
        <v>0</v>
      </c>
      <c r="BH299" s="151">
        <f>IF(N299="sníž. přenesená",J299,0)</f>
        <v>0</v>
      </c>
      <c r="BI299" s="151">
        <f>IF(N299="nulová",J299,0)</f>
        <v>0</v>
      </c>
      <c r="BJ299" s="16" t="s">
        <v>77</v>
      </c>
      <c r="BK299" s="151">
        <f>ROUND(I299*H299,2)</f>
        <v>0</v>
      </c>
      <c r="BL299" s="16" t="s">
        <v>139</v>
      </c>
      <c r="BM299" s="16" t="s">
        <v>427</v>
      </c>
    </row>
    <row r="300" spans="2:65" s="1" customFormat="1">
      <c r="B300" s="30"/>
      <c r="D300" s="152" t="s">
        <v>129</v>
      </c>
      <c r="F300" s="153" t="s">
        <v>428</v>
      </c>
      <c r="I300" s="84"/>
      <c r="L300" s="30"/>
      <c r="M300" s="154"/>
      <c r="N300" s="49"/>
      <c r="O300" s="49"/>
      <c r="P300" s="49"/>
      <c r="Q300" s="49"/>
      <c r="R300" s="49"/>
      <c r="S300" s="49"/>
      <c r="T300" s="50"/>
      <c r="AT300" s="16" t="s">
        <v>129</v>
      </c>
      <c r="AU300" s="16" t="s">
        <v>79</v>
      </c>
    </row>
    <row r="301" spans="2:65" s="11" customFormat="1">
      <c r="B301" s="158"/>
      <c r="D301" s="152" t="s">
        <v>180</v>
      </c>
      <c r="E301" s="159" t="s">
        <v>1</v>
      </c>
      <c r="F301" s="160" t="s">
        <v>429</v>
      </c>
      <c r="H301" s="161">
        <v>0.65</v>
      </c>
      <c r="I301" s="162"/>
      <c r="L301" s="158"/>
      <c r="M301" s="163"/>
      <c r="N301" s="164"/>
      <c r="O301" s="164"/>
      <c r="P301" s="164"/>
      <c r="Q301" s="164"/>
      <c r="R301" s="164"/>
      <c r="S301" s="164"/>
      <c r="T301" s="165"/>
      <c r="AT301" s="159" t="s">
        <v>180</v>
      </c>
      <c r="AU301" s="159" t="s">
        <v>79</v>
      </c>
      <c r="AV301" s="11" t="s">
        <v>79</v>
      </c>
      <c r="AW301" s="11" t="s">
        <v>32</v>
      </c>
      <c r="AX301" s="11" t="s">
        <v>70</v>
      </c>
      <c r="AY301" s="159" t="s">
        <v>119</v>
      </c>
    </row>
    <row r="302" spans="2:65" s="11" customFormat="1">
      <c r="B302" s="158"/>
      <c r="D302" s="152" t="s">
        <v>180</v>
      </c>
      <c r="E302" s="159" t="s">
        <v>1</v>
      </c>
      <c r="F302" s="160" t="s">
        <v>430</v>
      </c>
      <c r="H302" s="161">
        <v>0.18</v>
      </c>
      <c r="I302" s="162"/>
      <c r="L302" s="158"/>
      <c r="M302" s="163"/>
      <c r="N302" s="164"/>
      <c r="O302" s="164"/>
      <c r="P302" s="164"/>
      <c r="Q302" s="164"/>
      <c r="R302" s="164"/>
      <c r="S302" s="164"/>
      <c r="T302" s="165"/>
      <c r="AT302" s="159" t="s">
        <v>180</v>
      </c>
      <c r="AU302" s="159" t="s">
        <v>79</v>
      </c>
      <c r="AV302" s="11" t="s">
        <v>79</v>
      </c>
      <c r="AW302" s="11" t="s">
        <v>32</v>
      </c>
      <c r="AX302" s="11" t="s">
        <v>70</v>
      </c>
      <c r="AY302" s="159" t="s">
        <v>119</v>
      </c>
    </row>
    <row r="303" spans="2:65" s="13" customFormat="1">
      <c r="B303" s="173"/>
      <c r="D303" s="152" t="s">
        <v>180</v>
      </c>
      <c r="E303" s="174" t="s">
        <v>1</v>
      </c>
      <c r="F303" s="175" t="s">
        <v>249</v>
      </c>
      <c r="H303" s="176">
        <v>0.83000000000000007</v>
      </c>
      <c r="I303" s="177"/>
      <c r="L303" s="173"/>
      <c r="M303" s="178"/>
      <c r="N303" s="179"/>
      <c r="O303" s="179"/>
      <c r="P303" s="179"/>
      <c r="Q303" s="179"/>
      <c r="R303" s="179"/>
      <c r="S303" s="179"/>
      <c r="T303" s="180"/>
      <c r="AT303" s="174" t="s">
        <v>180</v>
      </c>
      <c r="AU303" s="174" t="s">
        <v>79</v>
      </c>
      <c r="AV303" s="13" t="s">
        <v>139</v>
      </c>
      <c r="AW303" s="13" t="s">
        <v>32</v>
      </c>
      <c r="AX303" s="13" t="s">
        <v>77</v>
      </c>
      <c r="AY303" s="174" t="s">
        <v>119</v>
      </c>
    </row>
    <row r="304" spans="2:65" s="1" customFormat="1" ht="16.5" customHeight="1">
      <c r="B304" s="139"/>
      <c r="C304" s="140" t="s">
        <v>431</v>
      </c>
      <c r="D304" s="140" t="s">
        <v>122</v>
      </c>
      <c r="E304" s="141" t="s">
        <v>432</v>
      </c>
      <c r="F304" s="142" t="s">
        <v>433</v>
      </c>
      <c r="G304" s="143" t="s">
        <v>266</v>
      </c>
      <c r="H304" s="144">
        <v>0.83</v>
      </c>
      <c r="I304" s="145"/>
      <c r="J304" s="146">
        <f>ROUND(I304*H304,2)</f>
        <v>0</v>
      </c>
      <c r="K304" s="142" t="s">
        <v>126</v>
      </c>
      <c r="L304" s="30"/>
      <c r="M304" s="147" t="s">
        <v>1</v>
      </c>
      <c r="N304" s="148" t="s">
        <v>41</v>
      </c>
      <c r="O304" s="49"/>
      <c r="P304" s="149">
        <f>O304*H304</f>
        <v>0</v>
      </c>
      <c r="Q304" s="149">
        <v>0</v>
      </c>
      <c r="R304" s="149">
        <f>Q304*H304</f>
        <v>0</v>
      </c>
      <c r="S304" s="149">
        <v>0</v>
      </c>
      <c r="T304" s="150">
        <f>S304*H304</f>
        <v>0</v>
      </c>
      <c r="AR304" s="16" t="s">
        <v>139</v>
      </c>
      <c r="AT304" s="16" t="s">
        <v>122</v>
      </c>
      <c r="AU304" s="16" t="s">
        <v>79</v>
      </c>
      <c r="AY304" s="16" t="s">
        <v>119</v>
      </c>
      <c r="BE304" s="151">
        <f>IF(N304="základní",J304,0)</f>
        <v>0</v>
      </c>
      <c r="BF304" s="151">
        <f>IF(N304="snížená",J304,0)</f>
        <v>0</v>
      </c>
      <c r="BG304" s="151">
        <f>IF(N304="zákl. přenesená",J304,0)</f>
        <v>0</v>
      </c>
      <c r="BH304" s="151">
        <f>IF(N304="sníž. přenesená",J304,0)</f>
        <v>0</v>
      </c>
      <c r="BI304" s="151">
        <f>IF(N304="nulová",J304,0)</f>
        <v>0</v>
      </c>
      <c r="BJ304" s="16" t="s">
        <v>77</v>
      </c>
      <c r="BK304" s="151">
        <f>ROUND(I304*H304,2)</f>
        <v>0</v>
      </c>
      <c r="BL304" s="16" t="s">
        <v>139</v>
      </c>
      <c r="BM304" s="16" t="s">
        <v>434</v>
      </c>
    </row>
    <row r="305" spans="2:65" s="1" customFormat="1">
      <c r="B305" s="30"/>
      <c r="D305" s="152" t="s">
        <v>129</v>
      </c>
      <c r="F305" s="153" t="s">
        <v>435</v>
      </c>
      <c r="I305" s="84"/>
      <c r="L305" s="30"/>
      <c r="M305" s="154"/>
      <c r="N305" s="49"/>
      <c r="O305" s="49"/>
      <c r="P305" s="49"/>
      <c r="Q305" s="49"/>
      <c r="R305" s="49"/>
      <c r="S305" s="49"/>
      <c r="T305" s="50"/>
      <c r="AT305" s="16" t="s">
        <v>129</v>
      </c>
      <c r="AU305" s="16" t="s">
        <v>79</v>
      </c>
    </row>
    <row r="306" spans="2:65" s="1" customFormat="1" ht="16.5" customHeight="1">
      <c r="B306" s="139"/>
      <c r="C306" s="140" t="s">
        <v>436</v>
      </c>
      <c r="D306" s="140" t="s">
        <v>122</v>
      </c>
      <c r="E306" s="141" t="s">
        <v>437</v>
      </c>
      <c r="F306" s="142" t="s">
        <v>438</v>
      </c>
      <c r="G306" s="143" t="s">
        <v>266</v>
      </c>
      <c r="H306" s="144">
        <v>0.18</v>
      </c>
      <c r="I306" s="145"/>
      <c r="J306" s="146">
        <f>ROUND(I306*H306,2)</f>
        <v>0</v>
      </c>
      <c r="K306" s="142" t="s">
        <v>126</v>
      </c>
      <c r="L306" s="30"/>
      <c r="M306" s="147" t="s">
        <v>1</v>
      </c>
      <c r="N306" s="148" t="s">
        <v>41</v>
      </c>
      <c r="O306" s="49"/>
      <c r="P306" s="149">
        <f>O306*H306</f>
        <v>0</v>
      </c>
      <c r="Q306" s="149">
        <v>1.34E-3</v>
      </c>
      <c r="R306" s="149">
        <f>Q306*H306</f>
        <v>2.4120000000000001E-4</v>
      </c>
      <c r="S306" s="149">
        <v>0</v>
      </c>
      <c r="T306" s="150">
        <f>S306*H306</f>
        <v>0</v>
      </c>
      <c r="AR306" s="16" t="s">
        <v>139</v>
      </c>
      <c r="AT306" s="16" t="s">
        <v>122</v>
      </c>
      <c r="AU306" s="16" t="s">
        <v>79</v>
      </c>
      <c r="AY306" s="16" t="s">
        <v>119</v>
      </c>
      <c r="BE306" s="151">
        <f>IF(N306="základní",J306,0)</f>
        <v>0</v>
      </c>
      <c r="BF306" s="151">
        <f>IF(N306="snížená",J306,0)</f>
        <v>0</v>
      </c>
      <c r="BG306" s="151">
        <f>IF(N306="zákl. přenesená",J306,0)</f>
        <v>0</v>
      </c>
      <c r="BH306" s="151">
        <f>IF(N306="sníž. přenesená",J306,0)</f>
        <v>0</v>
      </c>
      <c r="BI306" s="151">
        <f>IF(N306="nulová",J306,0)</f>
        <v>0</v>
      </c>
      <c r="BJ306" s="16" t="s">
        <v>77</v>
      </c>
      <c r="BK306" s="151">
        <f>ROUND(I306*H306,2)</f>
        <v>0</v>
      </c>
      <c r="BL306" s="16" t="s">
        <v>139</v>
      </c>
      <c r="BM306" s="16" t="s">
        <v>439</v>
      </c>
    </row>
    <row r="307" spans="2:65" s="1" customFormat="1">
      <c r="B307" s="30"/>
      <c r="D307" s="152" t="s">
        <v>129</v>
      </c>
      <c r="F307" s="153" t="s">
        <v>440</v>
      </c>
      <c r="I307" s="84"/>
      <c r="L307" s="30"/>
      <c r="M307" s="154"/>
      <c r="N307" s="49"/>
      <c r="O307" s="49"/>
      <c r="P307" s="49"/>
      <c r="Q307" s="49"/>
      <c r="R307" s="49"/>
      <c r="S307" s="49"/>
      <c r="T307" s="50"/>
      <c r="AT307" s="16" t="s">
        <v>129</v>
      </c>
      <c r="AU307" s="16" t="s">
        <v>79</v>
      </c>
    </row>
    <row r="308" spans="2:65" s="11" customFormat="1">
      <c r="B308" s="158"/>
      <c r="D308" s="152" t="s">
        <v>180</v>
      </c>
      <c r="E308" s="159" t="s">
        <v>1</v>
      </c>
      <c r="F308" s="160" t="s">
        <v>430</v>
      </c>
      <c r="H308" s="161">
        <v>0.18</v>
      </c>
      <c r="I308" s="162"/>
      <c r="L308" s="158"/>
      <c r="M308" s="163"/>
      <c r="N308" s="164"/>
      <c r="O308" s="164"/>
      <c r="P308" s="164"/>
      <c r="Q308" s="164"/>
      <c r="R308" s="164"/>
      <c r="S308" s="164"/>
      <c r="T308" s="165"/>
      <c r="AT308" s="159" t="s">
        <v>180</v>
      </c>
      <c r="AU308" s="159" t="s">
        <v>79</v>
      </c>
      <c r="AV308" s="11" t="s">
        <v>79</v>
      </c>
      <c r="AW308" s="11" t="s">
        <v>32</v>
      </c>
      <c r="AX308" s="11" t="s">
        <v>77</v>
      </c>
      <c r="AY308" s="159" t="s">
        <v>119</v>
      </c>
    </row>
    <row r="309" spans="2:65" s="1" customFormat="1" ht="16.5" customHeight="1">
      <c r="B309" s="139"/>
      <c r="C309" s="140" t="s">
        <v>441</v>
      </c>
      <c r="D309" s="140" t="s">
        <v>122</v>
      </c>
      <c r="E309" s="141" t="s">
        <v>442</v>
      </c>
      <c r="F309" s="142" t="s">
        <v>443</v>
      </c>
      <c r="G309" s="143" t="s">
        <v>266</v>
      </c>
      <c r="H309" s="144">
        <v>0.18</v>
      </c>
      <c r="I309" s="145"/>
      <c r="J309" s="146">
        <f>ROUND(I309*H309,2)</f>
        <v>0</v>
      </c>
      <c r="K309" s="142" t="s">
        <v>126</v>
      </c>
      <c r="L309" s="30"/>
      <c r="M309" s="147" t="s">
        <v>1</v>
      </c>
      <c r="N309" s="148" t="s">
        <v>41</v>
      </c>
      <c r="O309" s="49"/>
      <c r="P309" s="149">
        <f>O309*H309</f>
        <v>0</v>
      </c>
      <c r="Q309" s="149">
        <v>0</v>
      </c>
      <c r="R309" s="149">
        <f>Q309*H309</f>
        <v>0</v>
      </c>
      <c r="S309" s="149">
        <v>0</v>
      </c>
      <c r="T309" s="150">
        <f>S309*H309</f>
        <v>0</v>
      </c>
      <c r="AR309" s="16" t="s">
        <v>139</v>
      </c>
      <c r="AT309" s="16" t="s">
        <v>122</v>
      </c>
      <c r="AU309" s="16" t="s">
        <v>79</v>
      </c>
      <c r="AY309" s="16" t="s">
        <v>119</v>
      </c>
      <c r="BE309" s="151">
        <f>IF(N309="základní",J309,0)</f>
        <v>0</v>
      </c>
      <c r="BF309" s="151">
        <f>IF(N309="snížená",J309,0)</f>
        <v>0</v>
      </c>
      <c r="BG309" s="151">
        <f>IF(N309="zákl. přenesená",J309,0)</f>
        <v>0</v>
      </c>
      <c r="BH309" s="151">
        <f>IF(N309="sníž. přenesená",J309,0)</f>
        <v>0</v>
      </c>
      <c r="BI309" s="151">
        <f>IF(N309="nulová",J309,0)</f>
        <v>0</v>
      </c>
      <c r="BJ309" s="16" t="s">
        <v>77</v>
      </c>
      <c r="BK309" s="151">
        <f>ROUND(I309*H309,2)</f>
        <v>0</v>
      </c>
      <c r="BL309" s="16" t="s">
        <v>139</v>
      </c>
      <c r="BM309" s="16" t="s">
        <v>444</v>
      </c>
    </row>
    <row r="310" spans="2:65" s="1" customFormat="1">
      <c r="B310" s="30"/>
      <c r="D310" s="152" t="s">
        <v>129</v>
      </c>
      <c r="F310" s="153" t="s">
        <v>445</v>
      </c>
      <c r="I310" s="84"/>
      <c r="L310" s="30"/>
      <c r="M310" s="154"/>
      <c r="N310" s="49"/>
      <c r="O310" s="49"/>
      <c r="P310" s="49"/>
      <c r="Q310" s="49"/>
      <c r="R310" s="49"/>
      <c r="S310" s="49"/>
      <c r="T310" s="50"/>
      <c r="AT310" s="16" t="s">
        <v>129</v>
      </c>
      <c r="AU310" s="16" t="s">
        <v>79</v>
      </c>
    </row>
    <row r="311" spans="2:65" s="1" customFormat="1" ht="16.5" customHeight="1">
      <c r="B311" s="139"/>
      <c r="C311" s="140" t="s">
        <v>446</v>
      </c>
      <c r="D311" s="140" t="s">
        <v>122</v>
      </c>
      <c r="E311" s="141" t="s">
        <v>447</v>
      </c>
      <c r="F311" s="142" t="s">
        <v>448</v>
      </c>
      <c r="G311" s="143" t="s">
        <v>236</v>
      </c>
      <c r="H311" s="144">
        <v>1.7000000000000001E-2</v>
      </c>
      <c r="I311" s="145"/>
      <c r="J311" s="146">
        <f>ROUND(I311*H311,2)</f>
        <v>0</v>
      </c>
      <c r="K311" s="142" t="s">
        <v>126</v>
      </c>
      <c r="L311" s="30"/>
      <c r="M311" s="147" t="s">
        <v>1</v>
      </c>
      <c r="N311" s="148" t="s">
        <v>41</v>
      </c>
      <c r="O311" s="49"/>
      <c r="P311" s="149">
        <f>O311*H311</f>
        <v>0</v>
      </c>
      <c r="Q311" s="149">
        <v>1.05464</v>
      </c>
      <c r="R311" s="149">
        <f>Q311*H311</f>
        <v>1.7928880000000001E-2</v>
      </c>
      <c r="S311" s="149">
        <v>0</v>
      </c>
      <c r="T311" s="150">
        <f>S311*H311</f>
        <v>0</v>
      </c>
      <c r="AR311" s="16" t="s">
        <v>139</v>
      </c>
      <c r="AT311" s="16" t="s">
        <v>122</v>
      </c>
      <c r="AU311" s="16" t="s">
        <v>79</v>
      </c>
      <c r="AY311" s="16" t="s">
        <v>119</v>
      </c>
      <c r="BE311" s="151">
        <f>IF(N311="základní",J311,0)</f>
        <v>0</v>
      </c>
      <c r="BF311" s="151">
        <f>IF(N311="snížená",J311,0)</f>
        <v>0</v>
      </c>
      <c r="BG311" s="151">
        <f>IF(N311="zákl. přenesená",J311,0)</f>
        <v>0</v>
      </c>
      <c r="BH311" s="151">
        <f>IF(N311="sníž. přenesená",J311,0)</f>
        <v>0</v>
      </c>
      <c r="BI311" s="151">
        <f>IF(N311="nulová",J311,0)</f>
        <v>0</v>
      </c>
      <c r="BJ311" s="16" t="s">
        <v>77</v>
      </c>
      <c r="BK311" s="151">
        <f>ROUND(I311*H311,2)</f>
        <v>0</v>
      </c>
      <c r="BL311" s="16" t="s">
        <v>139</v>
      </c>
      <c r="BM311" s="16" t="s">
        <v>449</v>
      </c>
    </row>
    <row r="312" spans="2:65" s="1" customFormat="1" ht="29.25">
      <c r="B312" s="30"/>
      <c r="D312" s="152" t="s">
        <v>129</v>
      </c>
      <c r="F312" s="153" t="s">
        <v>450</v>
      </c>
      <c r="I312" s="84"/>
      <c r="L312" s="30"/>
      <c r="M312" s="154"/>
      <c r="N312" s="49"/>
      <c r="O312" s="49"/>
      <c r="P312" s="49"/>
      <c r="Q312" s="49"/>
      <c r="R312" s="49"/>
      <c r="S312" s="49"/>
      <c r="T312" s="50"/>
      <c r="AT312" s="16" t="s">
        <v>129</v>
      </c>
      <c r="AU312" s="16" t="s">
        <v>79</v>
      </c>
    </row>
    <row r="313" spans="2:65" s="11" customFormat="1">
      <c r="B313" s="158"/>
      <c r="D313" s="152" t="s">
        <v>180</v>
      </c>
      <c r="E313" s="159" t="s">
        <v>1</v>
      </c>
      <c r="F313" s="160" t="s">
        <v>451</v>
      </c>
      <c r="H313" s="161">
        <v>1.4999999999999999E-2</v>
      </c>
      <c r="I313" s="162"/>
      <c r="L313" s="158"/>
      <c r="M313" s="163"/>
      <c r="N313" s="164"/>
      <c r="O313" s="164"/>
      <c r="P313" s="164"/>
      <c r="Q313" s="164"/>
      <c r="R313" s="164"/>
      <c r="S313" s="164"/>
      <c r="T313" s="165"/>
      <c r="AT313" s="159" t="s">
        <v>180</v>
      </c>
      <c r="AU313" s="159" t="s">
        <v>79</v>
      </c>
      <c r="AV313" s="11" t="s">
        <v>79</v>
      </c>
      <c r="AW313" s="11" t="s">
        <v>32</v>
      </c>
      <c r="AX313" s="11" t="s">
        <v>70</v>
      </c>
      <c r="AY313" s="159" t="s">
        <v>119</v>
      </c>
    </row>
    <row r="314" spans="2:65" s="11" customFormat="1">
      <c r="B314" s="158"/>
      <c r="D314" s="152" t="s">
        <v>180</v>
      </c>
      <c r="E314" s="159" t="s">
        <v>1</v>
      </c>
      <c r="F314" s="160" t="s">
        <v>452</v>
      </c>
      <c r="H314" s="161">
        <v>2E-3</v>
      </c>
      <c r="I314" s="162"/>
      <c r="L314" s="158"/>
      <c r="M314" s="163"/>
      <c r="N314" s="164"/>
      <c r="O314" s="164"/>
      <c r="P314" s="164"/>
      <c r="Q314" s="164"/>
      <c r="R314" s="164"/>
      <c r="S314" s="164"/>
      <c r="T314" s="165"/>
      <c r="AT314" s="159" t="s">
        <v>180</v>
      </c>
      <c r="AU314" s="159" t="s">
        <v>79</v>
      </c>
      <c r="AV314" s="11" t="s">
        <v>79</v>
      </c>
      <c r="AW314" s="11" t="s">
        <v>32</v>
      </c>
      <c r="AX314" s="11" t="s">
        <v>70</v>
      </c>
      <c r="AY314" s="159" t="s">
        <v>119</v>
      </c>
    </row>
    <row r="315" spans="2:65" s="13" customFormat="1">
      <c r="B315" s="173"/>
      <c r="D315" s="152" t="s">
        <v>180</v>
      </c>
      <c r="E315" s="174" t="s">
        <v>1</v>
      </c>
      <c r="F315" s="175" t="s">
        <v>249</v>
      </c>
      <c r="H315" s="176">
        <v>1.7000000000000001E-2</v>
      </c>
      <c r="I315" s="177"/>
      <c r="L315" s="173"/>
      <c r="M315" s="178"/>
      <c r="N315" s="179"/>
      <c r="O315" s="179"/>
      <c r="P315" s="179"/>
      <c r="Q315" s="179"/>
      <c r="R315" s="179"/>
      <c r="S315" s="179"/>
      <c r="T315" s="180"/>
      <c r="AT315" s="174" t="s">
        <v>180</v>
      </c>
      <c r="AU315" s="174" t="s">
        <v>79</v>
      </c>
      <c r="AV315" s="13" t="s">
        <v>139</v>
      </c>
      <c r="AW315" s="13" t="s">
        <v>32</v>
      </c>
      <c r="AX315" s="13" t="s">
        <v>77</v>
      </c>
      <c r="AY315" s="174" t="s">
        <v>119</v>
      </c>
    </row>
    <row r="316" spans="2:65" s="1" customFormat="1" ht="16.5" customHeight="1">
      <c r="B316" s="139"/>
      <c r="C316" s="140" t="s">
        <v>453</v>
      </c>
      <c r="D316" s="140" t="s">
        <v>122</v>
      </c>
      <c r="E316" s="141" t="s">
        <v>454</v>
      </c>
      <c r="F316" s="142" t="s">
        <v>455</v>
      </c>
      <c r="G316" s="143" t="s">
        <v>177</v>
      </c>
      <c r="H316" s="144">
        <v>1.2190000000000001</v>
      </c>
      <c r="I316" s="145"/>
      <c r="J316" s="146">
        <f>ROUND(I316*H316,2)</f>
        <v>0</v>
      </c>
      <c r="K316" s="142" t="s">
        <v>126</v>
      </c>
      <c r="L316" s="30"/>
      <c r="M316" s="147" t="s">
        <v>1</v>
      </c>
      <c r="N316" s="148" t="s">
        <v>41</v>
      </c>
      <c r="O316" s="49"/>
      <c r="P316" s="149">
        <f>O316*H316</f>
        <v>0</v>
      </c>
      <c r="Q316" s="149">
        <v>2.4533999999999998</v>
      </c>
      <c r="R316" s="149">
        <f>Q316*H316</f>
        <v>2.9906945999999999</v>
      </c>
      <c r="S316" s="149">
        <v>0</v>
      </c>
      <c r="T316" s="150">
        <f>S316*H316</f>
        <v>0</v>
      </c>
      <c r="AR316" s="16" t="s">
        <v>139</v>
      </c>
      <c r="AT316" s="16" t="s">
        <v>122</v>
      </c>
      <c r="AU316" s="16" t="s">
        <v>79</v>
      </c>
      <c r="AY316" s="16" t="s">
        <v>119</v>
      </c>
      <c r="BE316" s="151">
        <f>IF(N316="základní",J316,0)</f>
        <v>0</v>
      </c>
      <c r="BF316" s="151">
        <f>IF(N316="snížená",J316,0)</f>
        <v>0</v>
      </c>
      <c r="BG316" s="151">
        <f>IF(N316="zákl. přenesená",J316,0)</f>
        <v>0</v>
      </c>
      <c r="BH316" s="151">
        <f>IF(N316="sníž. přenesená",J316,0)</f>
        <v>0</v>
      </c>
      <c r="BI316" s="151">
        <f>IF(N316="nulová",J316,0)</f>
        <v>0</v>
      </c>
      <c r="BJ316" s="16" t="s">
        <v>77</v>
      </c>
      <c r="BK316" s="151">
        <f>ROUND(I316*H316,2)</f>
        <v>0</v>
      </c>
      <c r="BL316" s="16" t="s">
        <v>139</v>
      </c>
      <c r="BM316" s="16" t="s">
        <v>456</v>
      </c>
    </row>
    <row r="317" spans="2:65" s="1" customFormat="1">
      <c r="B317" s="30"/>
      <c r="D317" s="152" t="s">
        <v>129</v>
      </c>
      <c r="F317" s="153" t="s">
        <v>457</v>
      </c>
      <c r="I317" s="84"/>
      <c r="L317" s="30"/>
      <c r="M317" s="154"/>
      <c r="N317" s="49"/>
      <c r="O317" s="49"/>
      <c r="P317" s="49"/>
      <c r="Q317" s="49"/>
      <c r="R317" s="49"/>
      <c r="S317" s="49"/>
      <c r="T317" s="50"/>
      <c r="AT317" s="16" t="s">
        <v>129</v>
      </c>
      <c r="AU317" s="16" t="s">
        <v>79</v>
      </c>
    </row>
    <row r="318" spans="2:65" s="11" customFormat="1">
      <c r="B318" s="158"/>
      <c r="D318" s="152" t="s">
        <v>180</v>
      </c>
      <c r="E318" s="159" t="s">
        <v>1</v>
      </c>
      <c r="F318" s="160" t="s">
        <v>458</v>
      </c>
      <c r="H318" s="161">
        <v>0.753</v>
      </c>
      <c r="I318" s="162"/>
      <c r="L318" s="158"/>
      <c r="M318" s="163"/>
      <c r="N318" s="164"/>
      <c r="O318" s="164"/>
      <c r="P318" s="164"/>
      <c r="Q318" s="164"/>
      <c r="R318" s="164"/>
      <c r="S318" s="164"/>
      <c r="T318" s="165"/>
      <c r="AT318" s="159" t="s">
        <v>180</v>
      </c>
      <c r="AU318" s="159" t="s">
        <v>79</v>
      </c>
      <c r="AV318" s="11" t="s">
        <v>79</v>
      </c>
      <c r="AW318" s="11" t="s">
        <v>32</v>
      </c>
      <c r="AX318" s="11" t="s">
        <v>70</v>
      </c>
      <c r="AY318" s="159" t="s">
        <v>119</v>
      </c>
    </row>
    <row r="319" spans="2:65" s="11" customFormat="1">
      <c r="B319" s="158"/>
      <c r="D319" s="152" t="s">
        <v>180</v>
      </c>
      <c r="E319" s="159" t="s">
        <v>1</v>
      </c>
      <c r="F319" s="160" t="s">
        <v>459</v>
      </c>
      <c r="H319" s="161">
        <v>0.46600000000000003</v>
      </c>
      <c r="I319" s="162"/>
      <c r="L319" s="158"/>
      <c r="M319" s="163"/>
      <c r="N319" s="164"/>
      <c r="O319" s="164"/>
      <c r="P319" s="164"/>
      <c r="Q319" s="164"/>
      <c r="R319" s="164"/>
      <c r="S319" s="164"/>
      <c r="T319" s="165"/>
      <c r="AT319" s="159" t="s">
        <v>180</v>
      </c>
      <c r="AU319" s="159" t="s">
        <v>79</v>
      </c>
      <c r="AV319" s="11" t="s">
        <v>79</v>
      </c>
      <c r="AW319" s="11" t="s">
        <v>32</v>
      </c>
      <c r="AX319" s="11" t="s">
        <v>70</v>
      </c>
      <c r="AY319" s="159" t="s">
        <v>119</v>
      </c>
    </row>
    <row r="320" spans="2:65" s="13" customFormat="1">
      <c r="B320" s="173"/>
      <c r="D320" s="152" t="s">
        <v>180</v>
      </c>
      <c r="E320" s="174" t="s">
        <v>1</v>
      </c>
      <c r="F320" s="175" t="s">
        <v>249</v>
      </c>
      <c r="H320" s="176">
        <v>1.2190000000000001</v>
      </c>
      <c r="I320" s="177"/>
      <c r="L320" s="173"/>
      <c r="M320" s="178"/>
      <c r="N320" s="179"/>
      <c r="O320" s="179"/>
      <c r="P320" s="179"/>
      <c r="Q320" s="179"/>
      <c r="R320" s="179"/>
      <c r="S320" s="179"/>
      <c r="T320" s="180"/>
      <c r="AT320" s="174" t="s">
        <v>180</v>
      </c>
      <c r="AU320" s="174" t="s">
        <v>79</v>
      </c>
      <c r="AV320" s="13" t="s">
        <v>139</v>
      </c>
      <c r="AW320" s="13" t="s">
        <v>32</v>
      </c>
      <c r="AX320" s="13" t="s">
        <v>77</v>
      </c>
      <c r="AY320" s="174" t="s">
        <v>119</v>
      </c>
    </row>
    <row r="321" spans="2:65" s="1" customFormat="1" ht="16.5" customHeight="1">
      <c r="B321" s="139"/>
      <c r="C321" s="140" t="s">
        <v>460</v>
      </c>
      <c r="D321" s="140" t="s">
        <v>122</v>
      </c>
      <c r="E321" s="141" t="s">
        <v>461</v>
      </c>
      <c r="F321" s="142" t="s">
        <v>462</v>
      </c>
      <c r="G321" s="143" t="s">
        <v>266</v>
      </c>
      <c r="H321" s="144">
        <v>9.1349999999999998</v>
      </c>
      <c r="I321" s="145"/>
      <c r="J321" s="146">
        <f>ROUND(I321*H321,2)</f>
        <v>0</v>
      </c>
      <c r="K321" s="142" t="s">
        <v>126</v>
      </c>
      <c r="L321" s="30"/>
      <c r="M321" s="147" t="s">
        <v>1</v>
      </c>
      <c r="N321" s="148" t="s">
        <v>41</v>
      </c>
      <c r="O321" s="49"/>
      <c r="P321" s="149">
        <f>O321*H321</f>
        <v>0</v>
      </c>
      <c r="Q321" s="149">
        <v>5.1900000000000002E-3</v>
      </c>
      <c r="R321" s="149">
        <f>Q321*H321</f>
        <v>4.7410649999999999E-2</v>
      </c>
      <c r="S321" s="149">
        <v>0</v>
      </c>
      <c r="T321" s="150">
        <f>S321*H321</f>
        <v>0</v>
      </c>
      <c r="AR321" s="16" t="s">
        <v>139</v>
      </c>
      <c r="AT321" s="16" t="s">
        <v>122</v>
      </c>
      <c r="AU321" s="16" t="s">
        <v>79</v>
      </c>
      <c r="AY321" s="16" t="s">
        <v>119</v>
      </c>
      <c r="BE321" s="151">
        <f>IF(N321="základní",J321,0)</f>
        <v>0</v>
      </c>
      <c r="BF321" s="151">
        <f>IF(N321="snížená",J321,0)</f>
        <v>0</v>
      </c>
      <c r="BG321" s="151">
        <f>IF(N321="zákl. přenesená",J321,0)</f>
        <v>0</v>
      </c>
      <c r="BH321" s="151">
        <f>IF(N321="sníž. přenesená",J321,0)</f>
        <v>0</v>
      </c>
      <c r="BI321" s="151">
        <f>IF(N321="nulová",J321,0)</f>
        <v>0</v>
      </c>
      <c r="BJ321" s="16" t="s">
        <v>77</v>
      </c>
      <c r="BK321" s="151">
        <f>ROUND(I321*H321,2)</f>
        <v>0</v>
      </c>
      <c r="BL321" s="16" t="s">
        <v>139</v>
      </c>
      <c r="BM321" s="16" t="s">
        <v>463</v>
      </c>
    </row>
    <row r="322" spans="2:65" s="1" customFormat="1">
      <c r="B322" s="30"/>
      <c r="D322" s="152" t="s">
        <v>129</v>
      </c>
      <c r="F322" s="153" t="s">
        <v>464</v>
      </c>
      <c r="I322" s="84"/>
      <c r="L322" s="30"/>
      <c r="M322" s="154"/>
      <c r="N322" s="49"/>
      <c r="O322" s="49"/>
      <c r="P322" s="49"/>
      <c r="Q322" s="49"/>
      <c r="R322" s="49"/>
      <c r="S322" s="49"/>
      <c r="T322" s="50"/>
      <c r="AT322" s="16" t="s">
        <v>129</v>
      </c>
      <c r="AU322" s="16" t="s">
        <v>79</v>
      </c>
    </row>
    <row r="323" spans="2:65" s="11" customFormat="1">
      <c r="B323" s="158"/>
      <c r="D323" s="152" t="s">
        <v>180</v>
      </c>
      <c r="E323" s="159" t="s">
        <v>1</v>
      </c>
      <c r="F323" s="160" t="s">
        <v>465</v>
      </c>
      <c r="H323" s="161">
        <v>7.48</v>
      </c>
      <c r="I323" s="162"/>
      <c r="L323" s="158"/>
      <c r="M323" s="163"/>
      <c r="N323" s="164"/>
      <c r="O323" s="164"/>
      <c r="P323" s="164"/>
      <c r="Q323" s="164"/>
      <c r="R323" s="164"/>
      <c r="S323" s="164"/>
      <c r="T323" s="165"/>
      <c r="AT323" s="159" t="s">
        <v>180</v>
      </c>
      <c r="AU323" s="159" t="s">
        <v>79</v>
      </c>
      <c r="AV323" s="11" t="s">
        <v>79</v>
      </c>
      <c r="AW323" s="11" t="s">
        <v>32</v>
      </c>
      <c r="AX323" s="11" t="s">
        <v>70</v>
      </c>
      <c r="AY323" s="159" t="s">
        <v>119</v>
      </c>
    </row>
    <row r="324" spans="2:65" s="11" customFormat="1">
      <c r="B324" s="158"/>
      <c r="D324" s="152" t="s">
        <v>180</v>
      </c>
      <c r="E324" s="159" t="s">
        <v>1</v>
      </c>
      <c r="F324" s="160" t="s">
        <v>466</v>
      </c>
      <c r="H324" s="161">
        <v>1.655</v>
      </c>
      <c r="I324" s="162"/>
      <c r="L324" s="158"/>
      <c r="M324" s="163"/>
      <c r="N324" s="164"/>
      <c r="O324" s="164"/>
      <c r="P324" s="164"/>
      <c r="Q324" s="164"/>
      <c r="R324" s="164"/>
      <c r="S324" s="164"/>
      <c r="T324" s="165"/>
      <c r="AT324" s="159" t="s">
        <v>180</v>
      </c>
      <c r="AU324" s="159" t="s">
        <v>79</v>
      </c>
      <c r="AV324" s="11" t="s">
        <v>79</v>
      </c>
      <c r="AW324" s="11" t="s">
        <v>32</v>
      </c>
      <c r="AX324" s="11" t="s">
        <v>70</v>
      </c>
      <c r="AY324" s="159" t="s">
        <v>119</v>
      </c>
    </row>
    <row r="325" spans="2:65" s="13" customFormat="1">
      <c r="B325" s="173"/>
      <c r="D325" s="152" t="s">
        <v>180</v>
      </c>
      <c r="E325" s="174" t="s">
        <v>1</v>
      </c>
      <c r="F325" s="175" t="s">
        <v>249</v>
      </c>
      <c r="H325" s="176">
        <v>9.1349999999999998</v>
      </c>
      <c r="I325" s="177"/>
      <c r="L325" s="173"/>
      <c r="M325" s="178"/>
      <c r="N325" s="179"/>
      <c r="O325" s="179"/>
      <c r="P325" s="179"/>
      <c r="Q325" s="179"/>
      <c r="R325" s="179"/>
      <c r="S325" s="179"/>
      <c r="T325" s="180"/>
      <c r="AT325" s="174" t="s">
        <v>180</v>
      </c>
      <c r="AU325" s="174" t="s">
        <v>79</v>
      </c>
      <c r="AV325" s="13" t="s">
        <v>139</v>
      </c>
      <c r="AW325" s="13" t="s">
        <v>32</v>
      </c>
      <c r="AX325" s="13" t="s">
        <v>77</v>
      </c>
      <c r="AY325" s="174" t="s">
        <v>119</v>
      </c>
    </row>
    <row r="326" spans="2:65" s="1" customFormat="1" ht="16.5" customHeight="1">
      <c r="B326" s="139"/>
      <c r="C326" s="140" t="s">
        <v>467</v>
      </c>
      <c r="D326" s="140" t="s">
        <v>122</v>
      </c>
      <c r="E326" s="141" t="s">
        <v>468</v>
      </c>
      <c r="F326" s="142" t="s">
        <v>469</v>
      </c>
      <c r="G326" s="143" t="s">
        <v>266</v>
      </c>
      <c r="H326" s="144">
        <v>9.1349999999999998</v>
      </c>
      <c r="I326" s="145"/>
      <c r="J326" s="146">
        <f>ROUND(I326*H326,2)</f>
        <v>0</v>
      </c>
      <c r="K326" s="142" t="s">
        <v>126</v>
      </c>
      <c r="L326" s="30"/>
      <c r="M326" s="147" t="s">
        <v>1</v>
      </c>
      <c r="N326" s="148" t="s">
        <v>41</v>
      </c>
      <c r="O326" s="49"/>
      <c r="P326" s="149">
        <f>O326*H326</f>
        <v>0</v>
      </c>
      <c r="Q326" s="149">
        <v>0</v>
      </c>
      <c r="R326" s="149">
        <f>Q326*H326</f>
        <v>0</v>
      </c>
      <c r="S326" s="149">
        <v>0</v>
      </c>
      <c r="T326" s="150">
        <f>S326*H326</f>
        <v>0</v>
      </c>
      <c r="AR326" s="16" t="s">
        <v>139</v>
      </c>
      <c r="AT326" s="16" t="s">
        <v>122</v>
      </c>
      <c r="AU326" s="16" t="s">
        <v>79</v>
      </c>
      <c r="AY326" s="16" t="s">
        <v>119</v>
      </c>
      <c r="BE326" s="151">
        <f>IF(N326="základní",J326,0)</f>
        <v>0</v>
      </c>
      <c r="BF326" s="151">
        <f>IF(N326="snížená",J326,0)</f>
        <v>0</v>
      </c>
      <c r="BG326" s="151">
        <f>IF(N326="zákl. přenesená",J326,0)</f>
        <v>0</v>
      </c>
      <c r="BH326" s="151">
        <f>IF(N326="sníž. přenesená",J326,0)</f>
        <v>0</v>
      </c>
      <c r="BI326" s="151">
        <f>IF(N326="nulová",J326,0)</f>
        <v>0</v>
      </c>
      <c r="BJ326" s="16" t="s">
        <v>77</v>
      </c>
      <c r="BK326" s="151">
        <f>ROUND(I326*H326,2)</f>
        <v>0</v>
      </c>
      <c r="BL326" s="16" t="s">
        <v>139</v>
      </c>
      <c r="BM326" s="16" t="s">
        <v>470</v>
      </c>
    </row>
    <row r="327" spans="2:65" s="1" customFormat="1">
      <c r="B327" s="30"/>
      <c r="D327" s="152" t="s">
        <v>129</v>
      </c>
      <c r="F327" s="153" t="s">
        <v>471</v>
      </c>
      <c r="I327" s="84"/>
      <c r="L327" s="30"/>
      <c r="M327" s="154"/>
      <c r="N327" s="49"/>
      <c r="O327" s="49"/>
      <c r="P327" s="49"/>
      <c r="Q327" s="49"/>
      <c r="R327" s="49"/>
      <c r="S327" s="49"/>
      <c r="T327" s="50"/>
      <c r="AT327" s="16" t="s">
        <v>129</v>
      </c>
      <c r="AU327" s="16" t="s">
        <v>79</v>
      </c>
    </row>
    <row r="328" spans="2:65" s="1" customFormat="1" ht="16.5" customHeight="1">
      <c r="B328" s="139"/>
      <c r="C328" s="140" t="s">
        <v>472</v>
      </c>
      <c r="D328" s="140" t="s">
        <v>122</v>
      </c>
      <c r="E328" s="141" t="s">
        <v>473</v>
      </c>
      <c r="F328" s="142" t="s">
        <v>474</v>
      </c>
      <c r="G328" s="143" t="s">
        <v>236</v>
      </c>
      <c r="H328" s="144">
        <v>0.14399999999999999</v>
      </c>
      <c r="I328" s="145"/>
      <c r="J328" s="146">
        <f>ROUND(I328*H328,2)</f>
        <v>0</v>
      </c>
      <c r="K328" s="142" t="s">
        <v>126</v>
      </c>
      <c r="L328" s="30"/>
      <c r="M328" s="147" t="s">
        <v>1</v>
      </c>
      <c r="N328" s="148" t="s">
        <v>41</v>
      </c>
      <c r="O328" s="49"/>
      <c r="P328" s="149">
        <f>O328*H328</f>
        <v>0</v>
      </c>
      <c r="Q328" s="149">
        <v>1.0525599999999999</v>
      </c>
      <c r="R328" s="149">
        <f>Q328*H328</f>
        <v>0.15156863999999998</v>
      </c>
      <c r="S328" s="149">
        <v>0</v>
      </c>
      <c r="T328" s="150">
        <f>S328*H328</f>
        <v>0</v>
      </c>
      <c r="AR328" s="16" t="s">
        <v>139</v>
      </c>
      <c r="AT328" s="16" t="s">
        <v>122</v>
      </c>
      <c r="AU328" s="16" t="s">
        <v>79</v>
      </c>
      <c r="AY328" s="16" t="s">
        <v>119</v>
      </c>
      <c r="BE328" s="151">
        <f>IF(N328="základní",J328,0)</f>
        <v>0</v>
      </c>
      <c r="BF328" s="151">
        <f>IF(N328="snížená",J328,0)</f>
        <v>0</v>
      </c>
      <c r="BG328" s="151">
        <f>IF(N328="zákl. přenesená",J328,0)</f>
        <v>0</v>
      </c>
      <c r="BH328" s="151">
        <f>IF(N328="sníž. přenesená",J328,0)</f>
        <v>0</v>
      </c>
      <c r="BI328" s="151">
        <f>IF(N328="nulová",J328,0)</f>
        <v>0</v>
      </c>
      <c r="BJ328" s="16" t="s">
        <v>77</v>
      </c>
      <c r="BK328" s="151">
        <f>ROUND(I328*H328,2)</f>
        <v>0</v>
      </c>
      <c r="BL328" s="16" t="s">
        <v>139</v>
      </c>
      <c r="BM328" s="16" t="s">
        <v>475</v>
      </c>
    </row>
    <row r="329" spans="2:65" s="1" customFormat="1">
      <c r="B329" s="30"/>
      <c r="D329" s="152" t="s">
        <v>129</v>
      </c>
      <c r="F329" s="153" t="s">
        <v>476</v>
      </c>
      <c r="I329" s="84"/>
      <c r="L329" s="30"/>
      <c r="M329" s="154"/>
      <c r="N329" s="49"/>
      <c r="O329" s="49"/>
      <c r="P329" s="49"/>
      <c r="Q329" s="49"/>
      <c r="R329" s="49"/>
      <c r="S329" s="49"/>
      <c r="T329" s="50"/>
      <c r="AT329" s="16" t="s">
        <v>129</v>
      </c>
      <c r="AU329" s="16" t="s">
        <v>79</v>
      </c>
    </row>
    <row r="330" spans="2:65" s="11" customFormat="1">
      <c r="B330" s="158"/>
      <c r="D330" s="152" t="s">
        <v>180</v>
      </c>
      <c r="E330" s="159" t="s">
        <v>1</v>
      </c>
      <c r="F330" s="160" t="s">
        <v>477</v>
      </c>
      <c r="H330" s="161">
        <v>0.10199999999999999</v>
      </c>
      <c r="I330" s="162"/>
      <c r="L330" s="158"/>
      <c r="M330" s="163"/>
      <c r="N330" s="164"/>
      <c r="O330" s="164"/>
      <c r="P330" s="164"/>
      <c r="Q330" s="164"/>
      <c r="R330" s="164"/>
      <c r="S330" s="164"/>
      <c r="T330" s="165"/>
      <c r="AT330" s="159" t="s">
        <v>180</v>
      </c>
      <c r="AU330" s="159" t="s">
        <v>79</v>
      </c>
      <c r="AV330" s="11" t="s">
        <v>79</v>
      </c>
      <c r="AW330" s="11" t="s">
        <v>32</v>
      </c>
      <c r="AX330" s="11" t="s">
        <v>70</v>
      </c>
      <c r="AY330" s="159" t="s">
        <v>119</v>
      </c>
    </row>
    <row r="331" spans="2:65" s="11" customFormat="1">
      <c r="B331" s="158"/>
      <c r="D331" s="152" t="s">
        <v>180</v>
      </c>
      <c r="E331" s="159" t="s">
        <v>1</v>
      </c>
      <c r="F331" s="160" t="s">
        <v>478</v>
      </c>
      <c r="H331" s="161">
        <v>4.2000000000000003E-2</v>
      </c>
      <c r="I331" s="162"/>
      <c r="L331" s="158"/>
      <c r="M331" s="163"/>
      <c r="N331" s="164"/>
      <c r="O331" s="164"/>
      <c r="P331" s="164"/>
      <c r="Q331" s="164"/>
      <c r="R331" s="164"/>
      <c r="S331" s="164"/>
      <c r="T331" s="165"/>
      <c r="AT331" s="159" t="s">
        <v>180</v>
      </c>
      <c r="AU331" s="159" t="s">
        <v>79</v>
      </c>
      <c r="AV331" s="11" t="s">
        <v>79</v>
      </c>
      <c r="AW331" s="11" t="s">
        <v>32</v>
      </c>
      <c r="AX331" s="11" t="s">
        <v>70</v>
      </c>
      <c r="AY331" s="159" t="s">
        <v>119</v>
      </c>
    </row>
    <row r="332" spans="2:65" s="13" customFormat="1">
      <c r="B332" s="173"/>
      <c r="D332" s="152" t="s">
        <v>180</v>
      </c>
      <c r="E332" s="174" t="s">
        <v>1</v>
      </c>
      <c r="F332" s="175" t="s">
        <v>249</v>
      </c>
      <c r="H332" s="176">
        <v>0.14399999999999999</v>
      </c>
      <c r="I332" s="177"/>
      <c r="L332" s="173"/>
      <c r="M332" s="178"/>
      <c r="N332" s="179"/>
      <c r="O332" s="179"/>
      <c r="P332" s="179"/>
      <c r="Q332" s="179"/>
      <c r="R332" s="179"/>
      <c r="S332" s="179"/>
      <c r="T332" s="180"/>
      <c r="AT332" s="174" t="s">
        <v>180</v>
      </c>
      <c r="AU332" s="174" t="s">
        <v>79</v>
      </c>
      <c r="AV332" s="13" t="s">
        <v>139</v>
      </c>
      <c r="AW332" s="13" t="s">
        <v>32</v>
      </c>
      <c r="AX332" s="13" t="s">
        <v>77</v>
      </c>
      <c r="AY332" s="174" t="s">
        <v>119</v>
      </c>
    </row>
    <row r="333" spans="2:65" s="10" customFormat="1" ht="22.9" customHeight="1">
      <c r="B333" s="126"/>
      <c r="D333" s="127" t="s">
        <v>69</v>
      </c>
      <c r="E333" s="137" t="s">
        <v>199</v>
      </c>
      <c r="F333" s="137" t="s">
        <v>479</v>
      </c>
      <c r="I333" s="129"/>
      <c r="J333" s="138">
        <f>BK333</f>
        <v>0</v>
      </c>
      <c r="L333" s="126"/>
      <c r="M333" s="131"/>
      <c r="N333" s="132"/>
      <c r="O333" s="132"/>
      <c r="P333" s="133">
        <f>SUM(P334:P579)</f>
        <v>0</v>
      </c>
      <c r="Q333" s="132"/>
      <c r="R333" s="133">
        <f>SUM(R334:R579)</f>
        <v>55.310411579999993</v>
      </c>
      <c r="S333" s="132"/>
      <c r="T333" s="134">
        <f>SUM(T334:T579)</f>
        <v>0</v>
      </c>
      <c r="AR333" s="127" t="s">
        <v>77</v>
      </c>
      <c r="AT333" s="135" t="s">
        <v>69</v>
      </c>
      <c r="AU333" s="135" t="s">
        <v>77</v>
      </c>
      <c r="AY333" s="127" t="s">
        <v>119</v>
      </c>
      <c r="BK333" s="136">
        <f>SUM(BK334:BK579)</f>
        <v>0</v>
      </c>
    </row>
    <row r="334" spans="2:65" s="1" customFormat="1" ht="16.5" customHeight="1">
      <c r="B334" s="139"/>
      <c r="C334" s="140" t="s">
        <v>480</v>
      </c>
      <c r="D334" s="140" t="s">
        <v>122</v>
      </c>
      <c r="E334" s="141" t="s">
        <v>481</v>
      </c>
      <c r="F334" s="142" t="s">
        <v>482</v>
      </c>
      <c r="G334" s="143" t="s">
        <v>266</v>
      </c>
      <c r="H334" s="144">
        <v>107.17100000000001</v>
      </c>
      <c r="I334" s="145"/>
      <c r="J334" s="146">
        <f>ROUND(I334*H334,2)</f>
        <v>0</v>
      </c>
      <c r="K334" s="142" t="s">
        <v>126</v>
      </c>
      <c r="L334" s="30"/>
      <c r="M334" s="147" t="s">
        <v>1</v>
      </c>
      <c r="N334" s="148" t="s">
        <v>41</v>
      </c>
      <c r="O334" s="49"/>
      <c r="P334" s="149">
        <f>O334*H334</f>
        <v>0</v>
      </c>
      <c r="Q334" s="149">
        <v>0</v>
      </c>
      <c r="R334" s="149">
        <f>Q334*H334</f>
        <v>0</v>
      </c>
      <c r="S334" s="149">
        <v>0</v>
      </c>
      <c r="T334" s="150">
        <f>S334*H334</f>
        <v>0</v>
      </c>
      <c r="AR334" s="16" t="s">
        <v>139</v>
      </c>
      <c r="AT334" s="16" t="s">
        <v>122</v>
      </c>
      <c r="AU334" s="16" t="s">
        <v>79</v>
      </c>
      <c r="AY334" s="16" t="s">
        <v>119</v>
      </c>
      <c r="BE334" s="151">
        <f>IF(N334="základní",J334,0)</f>
        <v>0</v>
      </c>
      <c r="BF334" s="151">
        <f>IF(N334="snížená",J334,0)</f>
        <v>0</v>
      </c>
      <c r="BG334" s="151">
        <f>IF(N334="zákl. přenesená",J334,0)</f>
        <v>0</v>
      </c>
      <c r="BH334" s="151">
        <f>IF(N334="sníž. přenesená",J334,0)</f>
        <v>0</v>
      </c>
      <c r="BI334" s="151">
        <f>IF(N334="nulová",J334,0)</f>
        <v>0</v>
      </c>
      <c r="BJ334" s="16" t="s">
        <v>77</v>
      </c>
      <c r="BK334" s="151">
        <f>ROUND(I334*H334,2)</f>
        <v>0</v>
      </c>
      <c r="BL334" s="16" t="s">
        <v>139</v>
      </c>
      <c r="BM334" s="16" t="s">
        <v>483</v>
      </c>
    </row>
    <row r="335" spans="2:65" s="1" customFormat="1">
      <c r="B335" s="30"/>
      <c r="D335" s="152" t="s">
        <v>129</v>
      </c>
      <c r="F335" s="153" t="s">
        <v>484</v>
      </c>
      <c r="I335" s="84"/>
      <c r="L335" s="30"/>
      <c r="M335" s="154"/>
      <c r="N335" s="49"/>
      <c r="O335" s="49"/>
      <c r="P335" s="49"/>
      <c r="Q335" s="49"/>
      <c r="R335" s="49"/>
      <c r="S335" s="49"/>
      <c r="T335" s="50"/>
      <c r="AT335" s="16" t="s">
        <v>129</v>
      </c>
      <c r="AU335" s="16" t="s">
        <v>79</v>
      </c>
    </row>
    <row r="336" spans="2:65" s="11" customFormat="1">
      <c r="B336" s="158"/>
      <c r="D336" s="152" t="s">
        <v>180</v>
      </c>
      <c r="E336" s="159" t="s">
        <v>1</v>
      </c>
      <c r="F336" s="160" t="s">
        <v>485</v>
      </c>
      <c r="H336" s="161">
        <v>17.399999999999999</v>
      </c>
      <c r="I336" s="162"/>
      <c r="L336" s="158"/>
      <c r="M336" s="163"/>
      <c r="N336" s="164"/>
      <c r="O336" s="164"/>
      <c r="P336" s="164"/>
      <c r="Q336" s="164"/>
      <c r="R336" s="164"/>
      <c r="S336" s="164"/>
      <c r="T336" s="165"/>
      <c r="AT336" s="159" t="s">
        <v>180</v>
      </c>
      <c r="AU336" s="159" t="s">
        <v>79</v>
      </c>
      <c r="AV336" s="11" t="s">
        <v>79</v>
      </c>
      <c r="AW336" s="11" t="s">
        <v>32</v>
      </c>
      <c r="AX336" s="11" t="s">
        <v>70</v>
      </c>
      <c r="AY336" s="159" t="s">
        <v>119</v>
      </c>
    </row>
    <row r="337" spans="2:65" s="11" customFormat="1">
      <c r="B337" s="158"/>
      <c r="D337" s="152" t="s">
        <v>180</v>
      </c>
      <c r="E337" s="159" t="s">
        <v>1</v>
      </c>
      <c r="F337" s="160" t="s">
        <v>486</v>
      </c>
      <c r="H337" s="161">
        <v>35.28</v>
      </c>
      <c r="I337" s="162"/>
      <c r="L337" s="158"/>
      <c r="M337" s="163"/>
      <c r="N337" s="164"/>
      <c r="O337" s="164"/>
      <c r="P337" s="164"/>
      <c r="Q337" s="164"/>
      <c r="R337" s="164"/>
      <c r="S337" s="164"/>
      <c r="T337" s="165"/>
      <c r="AT337" s="159" t="s">
        <v>180</v>
      </c>
      <c r="AU337" s="159" t="s">
        <v>79</v>
      </c>
      <c r="AV337" s="11" t="s">
        <v>79</v>
      </c>
      <c r="AW337" s="11" t="s">
        <v>32</v>
      </c>
      <c r="AX337" s="11" t="s">
        <v>70</v>
      </c>
      <c r="AY337" s="159" t="s">
        <v>119</v>
      </c>
    </row>
    <row r="338" spans="2:65" s="11" customFormat="1">
      <c r="B338" s="158"/>
      <c r="D338" s="152" t="s">
        <v>180</v>
      </c>
      <c r="E338" s="159" t="s">
        <v>1</v>
      </c>
      <c r="F338" s="160" t="s">
        <v>487</v>
      </c>
      <c r="H338" s="161">
        <v>4.0179999999999998</v>
      </c>
      <c r="I338" s="162"/>
      <c r="L338" s="158"/>
      <c r="M338" s="163"/>
      <c r="N338" s="164"/>
      <c r="O338" s="164"/>
      <c r="P338" s="164"/>
      <c r="Q338" s="164"/>
      <c r="R338" s="164"/>
      <c r="S338" s="164"/>
      <c r="T338" s="165"/>
      <c r="AT338" s="159" t="s">
        <v>180</v>
      </c>
      <c r="AU338" s="159" t="s">
        <v>79</v>
      </c>
      <c r="AV338" s="11" t="s">
        <v>79</v>
      </c>
      <c r="AW338" s="11" t="s">
        <v>32</v>
      </c>
      <c r="AX338" s="11" t="s">
        <v>70</v>
      </c>
      <c r="AY338" s="159" t="s">
        <v>119</v>
      </c>
    </row>
    <row r="339" spans="2:65" s="11" customFormat="1">
      <c r="B339" s="158"/>
      <c r="D339" s="152" t="s">
        <v>180</v>
      </c>
      <c r="E339" s="159" t="s">
        <v>1</v>
      </c>
      <c r="F339" s="160" t="s">
        <v>488</v>
      </c>
      <c r="H339" s="161">
        <v>4.4279999999999999</v>
      </c>
      <c r="I339" s="162"/>
      <c r="L339" s="158"/>
      <c r="M339" s="163"/>
      <c r="N339" s="164"/>
      <c r="O339" s="164"/>
      <c r="P339" s="164"/>
      <c r="Q339" s="164"/>
      <c r="R339" s="164"/>
      <c r="S339" s="164"/>
      <c r="T339" s="165"/>
      <c r="AT339" s="159" t="s">
        <v>180</v>
      </c>
      <c r="AU339" s="159" t="s">
        <v>79</v>
      </c>
      <c r="AV339" s="11" t="s">
        <v>79</v>
      </c>
      <c r="AW339" s="11" t="s">
        <v>32</v>
      </c>
      <c r="AX339" s="11" t="s">
        <v>70</v>
      </c>
      <c r="AY339" s="159" t="s">
        <v>119</v>
      </c>
    </row>
    <row r="340" spans="2:65" s="11" customFormat="1">
      <c r="B340" s="158"/>
      <c r="D340" s="152" t="s">
        <v>180</v>
      </c>
      <c r="E340" s="159" t="s">
        <v>1</v>
      </c>
      <c r="F340" s="160" t="s">
        <v>489</v>
      </c>
      <c r="H340" s="161">
        <v>4.5149999999999997</v>
      </c>
      <c r="I340" s="162"/>
      <c r="L340" s="158"/>
      <c r="M340" s="163"/>
      <c r="N340" s="164"/>
      <c r="O340" s="164"/>
      <c r="P340" s="164"/>
      <c r="Q340" s="164"/>
      <c r="R340" s="164"/>
      <c r="S340" s="164"/>
      <c r="T340" s="165"/>
      <c r="AT340" s="159" t="s">
        <v>180</v>
      </c>
      <c r="AU340" s="159" t="s">
        <v>79</v>
      </c>
      <c r="AV340" s="11" t="s">
        <v>79</v>
      </c>
      <c r="AW340" s="11" t="s">
        <v>32</v>
      </c>
      <c r="AX340" s="11" t="s">
        <v>70</v>
      </c>
      <c r="AY340" s="159" t="s">
        <v>119</v>
      </c>
    </row>
    <row r="341" spans="2:65" s="11" customFormat="1">
      <c r="B341" s="158"/>
      <c r="D341" s="152" t="s">
        <v>180</v>
      </c>
      <c r="E341" s="159" t="s">
        <v>1</v>
      </c>
      <c r="F341" s="160" t="s">
        <v>490</v>
      </c>
      <c r="H341" s="161">
        <v>5.7119999999999997</v>
      </c>
      <c r="I341" s="162"/>
      <c r="L341" s="158"/>
      <c r="M341" s="163"/>
      <c r="N341" s="164"/>
      <c r="O341" s="164"/>
      <c r="P341" s="164"/>
      <c r="Q341" s="164"/>
      <c r="R341" s="164"/>
      <c r="S341" s="164"/>
      <c r="T341" s="165"/>
      <c r="AT341" s="159" t="s">
        <v>180</v>
      </c>
      <c r="AU341" s="159" t="s">
        <v>79</v>
      </c>
      <c r="AV341" s="11" t="s">
        <v>79</v>
      </c>
      <c r="AW341" s="11" t="s">
        <v>32</v>
      </c>
      <c r="AX341" s="11" t="s">
        <v>70</v>
      </c>
      <c r="AY341" s="159" t="s">
        <v>119</v>
      </c>
    </row>
    <row r="342" spans="2:65" s="11" customFormat="1">
      <c r="B342" s="158"/>
      <c r="D342" s="152" t="s">
        <v>180</v>
      </c>
      <c r="E342" s="159" t="s">
        <v>1</v>
      </c>
      <c r="F342" s="160" t="s">
        <v>491</v>
      </c>
      <c r="H342" s="161">
        <v>9.8279999999999994</v>
      </c>
      <c r="I342" s="162"/>
      <c r="L342" s="158"/>
      <c r="M342" s="163"/>
      <c r="N342" s="164"/>
      <c r="O342" s="164"/>
      <c r="P342" s="164"/>
      <c r="Q342" s="164"/>
      <c r="R342" s="164"/>
      <c r="S342" s="164"/>
      <c r="T342" s="165"/>
      <c r="AT342" s="159" t="s">
        <v>180</v>
      </c>
      <c r="AU342" s="159" t="s">
        <v>79</v>
      </c>
      <c r="AV342" s="11" t="s">
        <v>79</v>
      </c>
      <c r="AW342" s="11" t="s">
        <v>32</v>
      </c>
      <c r="AX342" s="11" t="s">
        <v>70</v>
      </c>
      <c r="AY342" s="159" t="s">
        <v>119</v>
      </c>
    </row>
    <row r="343" spans="2:65" s="11" customFormat="1">
      <c r="B343" s="158"/>
      <c r="D343" s="152" t="s">
        <v>180</v>
      </c>
      <c r="E343" s="159" t="s">
        <v>1</v>
      </c>
      <c r="F343" s="160" t="s">
        <v>492</v>
      </c>
      <c r="H343" s="161">
        <v>11.76</v>
      </c>
      <c r="I343" s="162"/>
      <c r="L343" s="158"/>
      <c r="M343" s="163"/>
      <c r="N343" s="164"/>
      <c r="O343" s="164"/>
      <c r="P343" s="164"/>
      <c r="Q343" s="164"/>
      <c r="R343" s="164"/>
      <c r="S343" s="164"/>
      <c r="T343" s="165"/>
      <c r="AT343" s="159" t="s">
        <v>180</v>
      </c>
      <c r="AU343" s="159" t="s">
        <v>79</v>
      </c>
      <c r="AV343" s="11" t="s">
        <v>79</v>
      </c>
      <c r="AW343" s="11" t="s">
        <v>32</v>
      </c>
      <c r="AX343" s="11" t="s">
        <v>70</v>
      </c>
      <c r="AY343" s="159" t="s">
        <v>119</v>
      </c>
    </row>
    <row r="344" spans="2:65" s="11" customFormat="1">
      <c r="B344" s="158"/>
      <c r="D344" s="152" t="s">
        <v>180</v>
      </c>
      <c r="E344" s="159" t="s">
        <v>1</v>
      </c>
      <c r="F344" s="160" t="s">
        <v>493</v>
      </c>
      <c r="H344" s="161">
        <v>6.65</v>
      </c>
      <c r="I344" s="162"/>
      <c r="L344" s="158"/>
      <c r="M344" s="163"/>
      <c r="N344" s="164"/>
      <c r="O344" s="164"/>
      <c r="P344" s="164"/>
      <c r="Q344" s="164"/>
      <c r="R344" s="164"/>
      <c r="S344" s="164"/>
      <c r="T344" s="165"/>
      <c r="AT344" s="159" t="s">
        <v>180</v>
      </c>
      <c r="AU344" s="159" t="s">
        <v>79</v>
      </c>
      <c r="AV344" s="11" t="s">
        <v>79</v>
      </c>
      <c r="AW344" s="11" t="s">
        <v>32</v>
      </c>
      <c r="AX344" s="11" t="s">
        <v>70</v>
      </c>
      <c r="AY344" s="159" t="s">
        <v>119</v>
      </c>
    </row>
    <row r="345" spans="2:65" s="11" customFormat="1">
      <c r="B345" s="158"/>
      <c r="D345" s="152" t="s">
        <v>180</v>
      </c>
      <c r="E345" s="159" t="s">
        <v>1</v>
      </c>
      <c r="F345" s="160" t="s">
        <v>494</v>
      </c>
      <c r="H345" s="161">
        <v>4.2699999999999996</v>
      </c>
      <c r="I345" s="162"/>
      <c r="L345" s="158"/>
      <c r="M345" s="163"/>
      <c r="N345" s="164"/>
      <c r="O345" s="164"/>
      <c r="P345" s="164"/>
      <c r="Q345" s="164"/>
      <c r="R345" s="164"/>
      <c r="S345" s="164"/>
      <c r="T345" s="165"/>
      <c r="AT345" s="159" t="s">
        <v>180</v>
      </c>
      <c r="AU345" s="159" t="s">
        <v>79</v>
      </c>
      <c r="AV345" s="11" t="s">
        <v>79</v>
      </c>
      <c r="AW345" s="11" t="s">
        <v>32</v>
      </c>
      <c r="AX345" s="11" t="s">
        <v>70</v>
      </c>
      <c r="AY345" s="159" t="s">
        <v>119</v>
      </c>
    </row>
    <row r="346" spans="2:65" s="11" customFormat="1">
      <c r="B346" s="158"/>
      <c r="D346" s="152" t="s">
        <v>180</v>
      </c>
      <c r="E346" s="159" t="s">
        <v>1</v>
      </c>
      <c r="F346" s="160" t="s">
        <v>495</v>
      </c>
      <c r="H346" s="161">
        <v>3.31</v>
      </c>
      <c r="I346" s="162"/>
      <c r="L346" s="158"/>
      <c r="M346" s="163"/>
      <c r="N346" s="164"/>
      <c r="O346" s="164"/>
      <c r="P346" s="164"/>
      <c r="Q346" s="164"/>
      <c r="R346" s="164"/>
      <c r="S346" s="164"/>
      <c r="T346" s="165"/>
      <c r="AT346" s="159" t="s">
        <v>180</v>
      </c>
      <c r="AU346" s="159" t="s">
        <v>79</v>
      </c>
      <c r="AV346" s="11" t="s">
        <v>79</v>
      </c>
      <c r="AW346" s="11" t="s">
        <v>32</v>
      </c>
      <c r="AX346" s="11" t="s">
        <v>70</v>
      </c>
      <c r="AY346" s="159" t="s">
        <v>119</v>
      </c>
    </row>
    <row r="347" spans="2:65" s="13" customFormat="1">
      <c r="B347" s="173"/>
      <c r="D347" s="152" t="s">
        <v>180</v>
      </c>
      <c r="E347" s="174" t="s">
        <v>1</v>
      </c>
      <c r="F347" s="175" t="s">
        <v>249</v>
      </c>
      <c r="H347" s="176">
        <v>107.17100000000001</v>
      </c>
      <c r="I347" s="177"/>
      <c r="L347" s="173"/>
      <c r="M347" s="178"/>
      <c r="N347" s="179"/>
      <c r="O347" s="179"/>
      <c r="P347" s="179"/>
      <c r="Q347" s="179"/>
      <c r="R347" s="179"/>
      <c r="S347" s="179"/>
      <c r="T347" s="180"/>
      <c r="AT347" s="174" t="s">
        <v>180</v>
      </c>
      <c r="AU347" s="174" t="s">
        <v>79</v>
      </c>
      <c r="AV347" s="13" t="s">
        <v>139</v>
      </c>
      <c r="AW347" s="13" t="s">
        <v>32</v>
      </c>
      <c r="AX347" s="13" t="s">
        <v>77</v>
      </c>
      <c r="AY347" s="174" t="s">
        <v>119</v>
      </c>
    </row>
    <row r="348" spans="2:65" s="1" customFormat="1" ht="16.5" customHeight="1">
      <c r="B348" s="139"/>
      <c r="C348" s="140" t="s">
        <v>496</v>
      </c>
      <c r="D348" s="140" t="s">
        <v>122</v>
      </c>
      <c r="E348" s="141" t="s">
        <v>497</v>
      </c>
      <c r="F348" s="142" t="s">
        <v>498</v>
      </c>
      <c r="G348" s="143" t="s">
        <v>266</v>
      </c>
      <c r="H348" s="144">
        <v>493.75</v>
      </c>
      <c r="I348" s="145"/>
      <c r="J348" s="146">
        <f>ROUND(I348*H348,2)</f>
        <v>0</v>
      </c>
      <c r="K348" s="142" t="s">
        <v>126</v>
      </c>
      <c r="L348" s="30"/>
      <c r="M348" s="147" t="s">
        <v>1</v>
      </c>
      <c r="N348" s="148" t="s">
        <v>41</v>
      </c>
      <c r="O348" s="49"/>
      <c r="P348" s="149">
        <f>O348*H348</f>
        <v>0</v>
      </c>
      <c r="Q348" s="149">
        <v>1.8380000000000001E-2</v>
      </c>
      <c r="R348" s="149">
        <f>Q348*H348</f>
        <v>9.0751249999999999</v>
      </c>
      <c r="S348" s="149">
        <v>0</v>
      </c>
      <c r="T348" s="150">
        <f>S348*H348</f>
        <v>0</v>
      </c>
      <c r="AR348" s="16" t="s">
        <v>139</v>
      </c>
      <c r="AT348" s="16" t="s">
        <v>122</v>
      </c>
      <c r="AU348" s="16" t="s">
        <v>79</v>
      </c>
      <c r="AY348" s="16" t="s">
        <v>119</v>
      </c>
      <c r="BE348" s="151">
        <f>IF(N348="základní",J348,0)</f>
        <v>0</v>
      </c>
      <c r="BF348" s="151">
        <f>IF(N348="snížená",J348,0)</f>
        <v>0</v>
      </c>
      <c r="BG348" s="151">
        <f>IF(N348="zákl. přenesená",J348,0)</f>
        <v>0</v>
      </c>
      <c r="BH348" s="151">
        <f>IF(N348="sníž. přenesená",J348,0)</f>
        <v>0</v>
      </c>
      <c r="BI348" s="151">
        <f>IF(N348="nulová",J348,0)</f>
        <v>0</v>
      </c>
      <c r="BJ348" s="16" t="s">
        <v>77</v>
      </c>
      <c r="BK348" s="151">
        <f>ROUND(I348*H348,2)</f>
        <v>0</v>
      </c>
      <c r="BL348" s="16" t="s">
        <v>139</v>
      </c>
      <c r="BM348" s="16" t="s">
        <v>499</v>
      </c>
    </row>
    <row r="349" spans="2:65" s="1" customFormat="1" ht="19.5">
      <c r="B349" s="30"/>
      <c r="D349" s="152" t="s">
        <v>129</v>
      </c>
      <c r="F349" s="153" t="s">
        <v>500</v>
      </c>
      <c r="I349" s="84"/>
      <c r="L349" s="30"/>
      <c r="M349" s="154"/>
      <c r="N349" s="49"/>
      <c r="O349" s="49"/>
      <c r="P349" s="49"/>
      <c r="Q349" s="49"/>
      <c r="R349" s="49"/>
      <c r="S349" s="49"/>
      <c r="T349" s="50"/>
      <c r="AT349" s="16" t="s">
        <v>129</v>
      </c>
      <c r="AU349" s="16" t="s">
        <v>79</v>
      </c>
    </row>
    <row r="350" spans="2:65" s="12" customFormat="1">
      <c r="B350" s="166"/>
      <c r="D350" s="152" t="s">
        <v>180</v>
      </c>
      <c r="E350" s="167" t="s">
        <v>1</v>
      </c>
      <c r="F350" s="168" t="s">
        <v>316</v>
      </c>
      <c r="H350" s="167" t="s">
        <v>1</v>
      </c>
      <c r="I350" s="169"/>
      <c r="L350" s="166"/>
      <c r="M350" s="170"/>
      <c r="N350" s="171"/>
      <c r="O350" s="171"/>
      <c r="P350" s="171"/>
      <c r="Q350" s="171"/>
      <c r="R350" s="171"/>
      <c r="S350" s="171"/>
      <c r="T350" s="172"/>
      <c r="AT350" s="167" t="s">
        <v>180</v>
      </c>
      <c r="AU350" s="167" t="s">
        <v>79</v>
      </c>
      <c r="AV350" s="12" t="s">
        <v>77</v>
      </c>
      <c r="AW350" s="12" t="s">
        <v>32</v>
      </c>
      <c r="AX350" s="12" t="s">
        <v>70</v>
      </c>
      <c r="AY350" s="167" t="s">
        <v>119</v>
      </c>
    </row>
    <row r="351" spans="2:65" s="11" customFormat="1">
      <c r="B351" s="158"/>
      <c r="D351" s="152" t="s">
        <v>180</v>
      </c>
      <c r="E351" s="159" t="s">
        <v>1</v>
      </c>
      <c r="F351" s="160" t="s">
        <v>501</v>
      </c>
      <c r="H351" s="161">
        <v>249.97</v>
      </c>
      <c r="I351" s="162"/>
      <c r="L351" s="158"/>
      <c r="M351" s="163"/>
      <c r="N351" s="164"/>
      <c r="O351" s="164"/>
      <c r="P351" s="164"/>
      <c r="Q351" s="164"/>
      <c r="R351" s="164"/>
      <c r="S351" s="164"/>
      <c r="T351" s="165"/>
      <c r="AT351" s="159" t="s">
        <v>180</v>
      </c>
      <c r="AU351" s="159" t="s">
        <v>79</v>
      </c>
      <c r="AV351" s="11" t="s">
        <v>79</v>
      </c>
      <c r="AW351" s="11" t="s">
        <v>32</v>
      </c>
      <c r="AX351" s="11" t="s">
        <v>70</v>
      </c>
      <c r="AY351" s="159" t="s">
        <v>119</v>
      </c>
    </row>
    <row r="352" spans="2:65" s="12" customFormat="1">
      <c r="B352" s="166"/>
      <c r="D352" s="152" t="s">
        <v>180</v>
      </c>
      <c r="E352" s="167" t="s">
        <v>1</v>
      </c>
      <c r="F352" s="168" t="s">
        <v>320</v>
      </c>
      <c r="H352" s="167" t="s">
        <v>1</v>
      </c>
      <c r="I352" s="169"/>
      <c r="L352" s="166"/>
      <c r="M352" s="170"/>
      <c r="N352" s="171"/>
      <c r="O352" s="171"/>
      <c r="P352" s="171"/>
      <c r="Q352" s="171"/>
      <c r="R352" s="171"/>
      <c r="S352" s="171"/>
      <c r="T352" s="172"/>
      <c r="AT352" s="167" t="s">
        <v>180</v>
      </c>
      <c r="AU352" s="167" t="s">
        <v>79</v>
      </c>
      <c r="AV352" s="12" t="s">
        <v>77</v>
      </c>
      <c r="AW352" s="12" t="s">
        <v>32</v>
      </c>
      <c r="AX352" s="12" t="s">
        <v>70</v>
      </c>
      <c r="AY352" s="167" t="s">
        <v>119</v>
      </c>
    </row>
    <row r="353" spans="2:65" s="11" customFormat="1">
      <c r="B353" s="158"/>
      <c r="D353" s="152" t="s">
        <v>180</v>
      </c>
      <c r="E353" s="159" t="s">
        <v>1</v>
      </c>
      <c r="F353" s="160" t="s">
        <v>502</v>
      </c>
      <c r="H353" s="161">
        <v>243.78</v>
      </c>
      <c r="I353" s="162"/>
      <c r="L353" s="158"/>
      <c r="M353" s="163"/>
      <c r="N353" s="164"/>
      <c r="O353" s="164"/>
      <c r="P353" s="164"/>
      <c r="Q353" s="164"/>
      <c r="R353" s="164"/>
      <c r="S353" s="164"/>
      <c r="T353" s="165"/>
      <c r="AT353" s="159" t="s">
        <v>180</v>
      </c>
      <c r="AU353" s="159" t="s">
        <v>79</v>
      </c>
      <c r="AV353" s="11" t="s">
        <v>79</v>
      </c>
      <c r="AW353" s="11" t="s">
        <v>32</v>
      </c>
      <c r="AX353" s="11" t="s">
        <v>70</v>
      </c>
      <c r="AY353" s="159" t="s">
        <v>119</v>
      </c>
    </row>
    <row r="354" spans="2:65" s="13" customFormat="1">
      <c r="B354" s="173"/>
      <c r="D354" s="152" t="s">
        <v>180</v>
      </c>
      <c r="E354" s="174" t="s">
        <v>1</v>
      </c>
      <c r="F354" s="175" t="s">
        <v>249</v>
      </c>
      <c r="H354" s="176">
        <v>493.75</v>
      </c>
      <c r="I354" s="177"/>
      <c r="L354" s="173"/>
      <c r="M354" s="178"/>
      <c r="N354" s="179"/>
      <c r="O354" s="179"/>
      <c r="P354" s="179"/>
      <c r="Q354" s="179"/>
      <c r="R354" s="179"/>
      <c r="S354" s="179"/>
      <c r="T354" s="180"/>
      <c r="AT354" s="174" t="s">
        <v>180</v>
      </c>
      <c r="AU354" s="174" t="s">
        <v>79</v>
      </c>
      <c r="AV354" s="13" t="s">
        <v>139</v>
      </c>
      <c r="AW354" s="13" t="s">
        <v>32</v>
      </c>
      <c r="AX354" s="13" t="s">
        <v>77</v>
      </c>
      <c r="AY354" s="174" t="s">
        <v>119</v>
      </c>
    </row>
    <row r="355" spans="2:65" s="1" customFormat="1" ht="16.5" customHeight="1">
      <c r="B355" s="139"/>
      <c r="C355" s="140" t="s">
        <v>503</v>
      </c>
      <c r="D355" s="140" t="s">
        <v>122</v>
      </c>
      <c r="E355" s="141" t="s">
        <v>504</v>
      </c>
      <c r="F355" s="142" t="s">
        <v>505</v>
      </c>
      <c r="G355" s="143" t="s">
        <v>266</v>
      </c>
      <c r="H355" s="144">
        <v>1355.106</v>
      </c>
      <c r="I355" s="145"/>
      <c r="J355" s="146">
        <f>ROUND(I355*H355,2)</f>
        <v>0</v>
      </c>
      <c r="K355" s="142" t="s">
        <v>126</v>
      </c>
      <c r="L355" s="30"/>
      <c r="M355" s="147" t="s">
        <v>1</v>
      </c>
      <c r="N355" s="148" t="s">
        <v>41</v>
      </c>
      <c r="O355" s="49"/>
      <c r="P355" s="149">
        <f>O355*H355</f>
        <v>0</v>
      </c>
      <c r="Q355" s="149">
        <v>6.4999999999999997E-3</v>
      </c>
      <c r="R355" s="149">
        <f>Q355*H355</f>
        <v>8.8081889999999987</v>
      </c>
      <c r="S355" s="149">
        <v>0</v>
      </c>
      <c r="T355" s="150">
        <f>S355*H355</f>
        <v>0</v>
      </c>
      <c r="AR355" s="16" t="s">
        <v>139</v>
      </c>
      <c r="AT355" s="16" t="s">
        <v>122</v>
      </c>
      <c r="AU355" s="16" t="s">
        <v>79</v>
      </c>
      <c r="AY355" s="16" t="s">
        <v>119</v>
      </c>
      <c r="BE355" s="151">
        <f>IF(N355="základní",J355,0)</f>
        <v>0</v>
      </c>
      <c r="BF355" s="151">
        <f>IF(N355="snížená",J355,0)</f>
        <v>0</v>
      </c>
      <c r="BG355" s="151">
        <f>IF(N355="zákl. přenesená",J355,0)</f>
        <v>0</v>
      </c>
      <c r="BH355" s="151">
        <f>IF(N355="sníž. přenesená",J355,0)</f>
        <v>0</v>
      </c>
      <c r="BI355" s="151">
        <f>IF(N355="nulová",J355,0)</f>
        <v>0</v>
      </c>
      <c r="BJ355" s="16" t="s">
        <v>77</v>
      </c>
      <c r="BK355" s="151">
        <f>ROUND(I355*H355,2)</f>
        <v>0</v>
      </c>
      <c r="BL355" s="16" t="s">
        <v>139</v>
      </c>
      <c r="BM355" s="16" t="s">
        <v>506</v>
      </c>
    </row>
    <row r="356" spans="2:65" s="1" customFormat="1">
      <c r="B356" s="30"/>
      <c r="D356" s="152" t="s">
        <v>129</v>
      </c>
      <c r="F356" s="153" t="s">
        <v>507</v>
      </c>
      <c r="I356" s="84"/>
      <c r="L356" s="30"/>
      <c r="M356" s="154"/>
      <c r="N356" s="49"/>
      <c r="O356" s="49"/>
      <c r="P356" s="49"/>
      <c r="Q356" s="49"/>
      <c r="R356" s="49"/>
      <c r="S356" s="49"/>
      <c r="T356" s="50"/>
      <c r="AT356" s="16" t="s">
        <v>129</v>
      </c>
      <c r="AU356" s="16" t="s">
        <v>79</v>
      </c>
    </row>
    <row r="357" spans="2:65" s="12" customFormat="1">
      <c r="B357" s="166"/>
      <c r="D357" s="152" t="s">
        <v>180</v>
      </c>
      <c r="E357" s="167" t="s">
        <v>1</v>
      </c>
      <c r="F357" s="168" t="s">
        <v>316</v>
      </c>
      <c r="H357" s="167" t="s">
        <v>1</v>
      </c>
      <c r="I357" s="169"/>
      <c r="L357" s="166"/>
      <c r="M357" s="170"/>
      <c r="N357" s="171"/>
      <c r="O357" s="171"/>
      <c r="P357" s="171"/>
      <c r="Q357" s="171"/>
      <c r="R357" s="171"/>
      <c r="S357" s="171"/>
      <c r="T357" s="172"/>
      <c r="AT357" s="167" t="s">
        <v>180</v>
      </c>
      <c r="AU357" s="167" t="s">
        <v>79</v>
      </c>
      <c r="AV357" s="12" t="s">
        <v>77</v>
      </c>
      <c r="AW357" s="12" t="s">
        <v>32</v>
      </c>
      <c r="AX357" s="12" t="s">
        <v>70</v>
      </c>
      <c r="AY357" s="167" t="s">
        <v>119</v>
      </c>
    </row>
    <row r="358" spans="2:65" s="11" customFormat="1" ht="22.5">
      <c r="B358" s="158"/>
      <c r="D358" s="152" t="s">
        <v>180</v>
      </c>
      <c r="E358" s="159" t="s">
        <v>1</v>
      </c>
      <c r="F358" s="160" t="s">
        <v>508</v>
      </c>
      <c r="H358" s="161">
        <v>250.00299999999999</v>
      </c>
      <c r="I358" s="162"/>
      <c r="L358" s="158"/>
      <c r="M358" s="163"/>
      <c r="N358" s="164"/>
      <c r="O358" s="164"/>
      <c r="P358" s="164"/>
      <c r="Q358" s="164"/>
      <c r="R358" s="164"/>
      <c r="S358" s="164"/>
      <c r="T358" s="165"/>
      <c r="AT358" s="159" t="s">
        <v>180</v>
      </c>
      <c r="AU358" s="159" t="s">
        <v>79</v>
      </c>
      <c r="AV358" s="11" t="s">
        <v>79</v>
      </c>
      <c r="AW358" s="11" t="s">
        <v>32</v>
      </c>
      <c r="AX358" s="11" t="s">
        <v>70</v>
      </c>
      <c r="AY358" s="159" t="s">
        <v>119</v>
      </c>
    </row>
    <row r="359" spans="2:65" s="11" customFormat="1" ht="22.5">
      <c r="B359" s="158"/>
      <c r="D359" s="152" t="s">
        <v>180</v>
      </c>
      <c r="E359" s="159" t="s">
        <v>1</v>
      </c>
      <c r="F359" s="160" t="s">
        <v>509</v>
      </c>
      <c r="H359" s="161">
        <v>118.146</v>
      </c>
      <c r="I359" s="162"/>
      <c r="L359" s="158"/>
      <c r="M359" s="163"/>
      <c r="N359" s="164"/>
      <c r="O359" s="164"/>
      <c r="P359" s="164"/>
      <c r="Q359" s="164"/>
      <c r="R359" s="164"/>
      <c r="S359" s="164"/>
      <c r="T359" s="165"/>
      <c r="AT359" s="159" t="s">
        <v>180</v>
      </c>
      <c r="AU359" s="159" t="s">
        <v>79</v>
      </c>
      <c r="AV359" s="11" t="s">
        <v>79</v>
      </c>
      <c r="AW359" s="11" t="s">
        <v>32</v>
      </c>
      <c r="AX359" s="11" t="s">
        <v>70</v>
      </c>
      <c r="AY359" s="159" t="s">
        <v>119</v>
      </c>
    </row>
    <row r="360" spans="2:65" s="11" customFormat="1" ht="22.5">
      <c r="B360" s="158"/>
      <c r="D360" s="152" t="s">
        <v>180</v>
      </c>
      <c r="E360" s="159" t="s">
        <v>1</v>
      </c>
      <c r="F360" s="160" t="s">
        <v>510</v>
      </c>
      <c r="H360" s="161">
        <v>224.27699999999999</v>
      </c>
      <c r="I360" s="162"/>
      <c r="L360" s="158"/>
      <c r="M360" s="163"/>
      <c r="N360" s="164"/>
      <c r="O360" s="164"/>
      <c r="P360" s="164"/>
      <c r="Q360" s="164"/>
      <c r="R360" s="164"/>
      <c r="S360" s="164"/>
      <c r="T360" s="165"/>
      <c r="AT360" s="159" t="s">
        <v>180</v>
      </c>
      <c r="AU360" s="159" t="s">
        <v>79</v>
      </c>
      <c r="AV360" s="11" t="s">
        <v>79</v>
      </c>
      <c r="AW360" s="11" t="s">
        <v>32</v>
      </c>
      <c r="AX360" s="11" t="s">
        <v>70</v>
      </c>
      <c r="AY360" s="159" t="s">
        <v>119</v>
      </c>
    </row>
    <row r="361" spans="2:65" s="11" customFormat="1">
      <c r="B361" s="158"/>
      <c r="D361" s="152" t="s">
        <v>180</v>
      </c>
      <c r="E361" s="159" t="s">
        <v>1</v>
      </c>
      <c r="F361" s="160" t="s">
        <v>511</v>
      </c>
      <c r="H361" s="161">
        <v>77.894000000000005</v>
      </c>
      <c r="I361" s="162"/>
      <c r="L361" s="158"/>
      <c r="M361" s="163"/>
      <c r="N361" s="164"/>
      <c r="O361" s="164"/>
      <c r="P361" s="164"/>
      <c r="Q361" s="164"/>
      <c r="R361" s="164"/>
      <c r="S361" s="164"/>
      <c r="T361" s="165"/>
      <c r="AT361" s="159" t="s">
        <v>180</v>
      </c>
      <c r="AU361" s="159" t="s">
        <v>79</v>
      </c>
      <c r="AV361" s="11" t="s">
        <v>79</v>
      </c>
      <c r="AW361" s="11" t="s">
        <v>32</v>
      </c>
      <c r="AX361" s="11" t="s">
        <v>70</v>
      </c>
      <c r="AY361" s="159" t="s">
        <v>119</v>
      </c>
    </row>
    <row r="362" spans="2:65" s="11" customFormat="1">
      <c r="B362" s="158"/>
      <c r="D362" s="152" t="s">
        <v>180</v>
      </c>
      <c r="E362" s="159" t="s">
        <v>1</v>
      </c>
      <c r="F362" s="160" t="s">
        <v>512</v>
      </c>
      <c r="H362" s="161">
        <v>-2.258</v>
      </c>
      <c r="I362" s="162"/>
      <c r="L362" s="158"/>
      <c r="M362" s="163"/>
      <c r="N362" s="164"/>
      <c r="O362" s="164"/>
      <c r="P362" s="164"/>
      <c r="Q362" s="164"/>
      <c r="R362" s="164"/>
      <c r="S362" s="164"/>
      <c r="T362" s="165"/>
      <c r="AT362" s="159" t="s">
        <v>180</v>
      </c>
      <c r="AU362" s="159" t="s">
        <v>79</v>
      </c>
      <c r="AV362" s="11" t="s">
        <v>79</v>
      </c>
      <c r="AW362" s="11" t="s">
        <v>32</v>
      </c>
      <c r="AX362" s="11" t="s">
        <v>70</v>
      </c>
      <c r="AY362" s="159" t="s">
        <v>119</v>
      </c>
    </row>
    <row r="363" spans="2:65" s="11" customFormat="1">
      <c r="B363" s="158"/>
      <c r="D363" s="152" t="s">
        <v>180</v>
      </c>
      <c r="E363" s="159" t="s">
        <v>1</v>
      </c>
      <c r="F363" s="160" t="s">
        <v>513</v>
      </c>
      <c r="H363" s="161">
        <v>-5.88</v>
      </c>
      <c r="I363" s="162"/>
      <c r="L363" s="158"/>
      <c r="M363" s="163"/>
      <c r="N363" s="164"/>
      <c r="O363" s="164"/>
      <c r="P363" s="164"/>
      <c r="Q363" s="164"/>
      <c r="R363" s="164"/>
      <c r="S363" s="164"/>
      <c r="T363" s="165"/>
      <c r="AT363" s="159" t="s">
        <v>180</v>
      </c>
      <c r="AU363" s="159" t="s">
        <v>79</v>
      </c>
      <c r="AV363" s="11" t="s">
        <v>79</v>
      </c>
      <c r="AW363" s="11" t="s">
        <v>32</v>
      </c>
      <c r="AX363" s="11" t="s">
        <v>70</v>
      </c>
      <c r="AY363" s="159" t="s">
        <v>119</v>
      </c>
    </row>
    <row r="364" spans="2:65" s="11" customFormat="1">
      <c r="B364" s="158"/>
      <c r="D364" s="152" t="s">
        <v>180</v>
      </c>
      <c r="E364" s="159" t="s">
        <v>1</v>
      </c>
      <c r="F364" s="160" t="s">
        <v>514</v>
      </c>
      <c r="H364" s="161">
        <v>-4.4279999999999999</v>
      </c>
      <c r="I364" s="162"/>
      <c r="L364" s="158"/>
      <c r="M364" s="163"/>
      <c r="N364" s="164"/>
      <c r="O364" s="164"/>
      <c r="P364" s="164"/>
      <c r="Q364" s="164"/>
      <c r="R364" s="164"/>
      <c r="S364" s="164"/>
      <c r="T364" s="165"/>
      <c r="AT364" s="159" t="s">
        <v>180</v>
      </c>
      <c r="AU364" s="159" t="s">
        <v>79</v>
      </c>
      <c r="AV364" s="11" t="s">
        <v>79</v>
      </c>
      <c r="AW364" s="11" t="s">
        <v>32</v>
      </c>
      <c r="AX364" s="11" t="s">
        <v>70</v>
      </c>
      <c r="AY364" s="159" t="s">
        <v>119</v>
      </c>
    </row>
    <row r="365" spans="2:65" s="11" customFormat="1">
      <c r="B365" s="158"/>
      <c r="D365" s="152" t="s">
        <v>180</v>
      </c>
      <c r="E365" s="159" t="s">
        <v>1</v>
      </c>
      <c r="F365" s="160" t="s">
        <v>515</v>
      </c>
      <c r="H365" s="161">
        <v>-3.4510000000000001</v>
      </c>
      <c r="I365" s="162"/>
      <c r="L365" s="158"/>
      <c r="M365" s="163"/>
      <c r="N365" s="164"/>
      <c r="O365" s="164"/>
      <c r="P365" s="164"/>
      <c r="Q365" s="164"/>
      <c r="R365" s="164"/>
      <c r="S365" s="164"/>
      <c r="T365" s="165"/>
      <c r="AT365" s="159" t="s">
        <v>180</v>
      </c>
      <c r="AU365" s="159" t="s">
        <v>79</v>
      </c>
      <c r="AV365" s="11" t="s">
        <v>79</v>
      </c>
      <c r="AW365" s="11" t="s">
        <v>32</v>
      </c>
      <c r="AX365" s="11" t="s">
        <v>70</v>
      </c>
      <c r="AY365" s="159" t="s">
        <v>119</v>
      </c>
    </row>
    <row r="366" spans="2:65" s="11" customFormat="1">
      <c r="B366" s="158"/>
      <c r="D366" s="152" t="s">
        <v>180</v>
      </c>
      <c r="E366" s="159" t="s">
        <v>1</v>
      </c>
      <c r="F366" s="160" t="s">
        <v>516</v>
      </c>
      <c r="H366" s="161">
        <v>-1.89</v>
      </c>
      <c r="I366" s="162"/>
      <c r="L366" s="158"/>
      <c r="M366" s="163"/>
      <c r="N366" s="164"/>
      <c r="O366" s="164"/>
      <c r="P366" s="164"/>
      <c r="Q366" s="164"/>
      <c r="R366" s="164"/>
      <c r="S366" s="164"/>
      <c r="T366" s="165"/>
      <c r="AT366" s="159" t="s">
        <v>180</v>
      </c>
      <c r="AU366" s="159" t="s">
        <v>79</v>
      </c>
      <c r="AV366" s="11" t="s">
        <v>79</v>
      </c>
      <c r="AW366" s="11" t="s">
        <v>32</v>
      </c>
      <c r="AX366" s="11" t="s">
        <v>70</v>
      </c>
      <c r="AY366" s="159" t="s">
        <v>119</v>
      </c>
    </row>
    <row r="367" spans="2:65" s="11" customFormat="1">
      <c r="B367" s="158"/>
      <c r="D367" s="152" t="s">
        <v>180</v>
      </c>
      <c r="E367" s="159" t="s">
        <v>1</v>
      </c>
      <c r="F367" s="160" t="s">
        <v>517</v>
      </c>
      <c r="H367" s="161">
        <v>-8.6999999999999993</v>
      </c>
      <c r="I367" s="162"/>
      <c r="L367" s="158"/>
      <c r="M367" s="163"/>
      <c r="N367" s="164"/>
      <c r="O367" s="164"/>
      <c r="P367" s="164"/>
      <c r="Q367" s="164"/>
      <c r="R367" s="164"/>
      <c r="S367" s="164"/>
      <c r="T367" s="165"/>
      <c r="AT367" s="159" t="s">
        <v>180</v>
      </c>
      <c r="AU367" s="159" t="s">
        <v>79</v>
      </c>
      <c r="AV367" s="11" t="s">
        <v>79</v>
      </c>
      <c r="AW367" s="11" t="s">
        <v>32</v>
      </c>
      <c r="AX367" s="11" t="s">
        <v>70</v>
      </c>
      <c r="AY367" s="159" t="s">
        <v>119</v>
      </c>
    </row>
    <row r="368" spans="2:65" s="11" customFormat="1">
      <c r="B368" s="158"/>
      <c r="D368" s="152" t="s">
        <v>180</v>
      </c>
      <c r="E368" s="159" t="s">
        <v>1</v>
      </c>
      <c r="F368" s="160" t="s">
        <v>327</v>
      </c>
      <c r="H368" s="161">
        <v>-1.7729999999999999</v>
      </c>
      <c r="I368" s="162"/>
      <c r="L368" s="158"/>
      <c r="M368" s="163"/>
      <c r="N368" s="164"/>
      <c r="O368" s="164"/>
      <c r="P368" s="164"/>
      <c r="Q368" s="164"/>
      <c r="R368" s="164"/>
      <c r="S368" s="164"/>
      <c r="T368" s="165"/>
      <c r="AT368" s="159" t="s">
        <v>180</v>
      </c>
      <c r="AU368" s="159" t="s">
        <v>79</v>
      </c>
      <c r="AV368" s="11" t="s">
        <v>79</v>
      </c>
      <c r="AW368" s="11" t="s">
        <v>32</v>
      </c>
      <c r="AX368" s="11" t="s">
        <v>70</v>
      </c>
      <c r="AY368" s="159" t="s">
        <v>119</v>
      </c>
    </row>
    <row r="369" spans="2:51" s="11" customFormat="1">
      <c r="B369" s="158"/>
      <c r="D369" s="152" t="s">
        <v>180</v>
      </c>
      <c r="E369" s="159" t="s">
        <v>1</v>
      </c>
      <c r="F369" s="160" t="s">
        <v>518</v>
      </c>
      <c r="H369" s="161">
        <v>-12.266999999999999</v>
      </c>
      <c r="I369" s="162"/>
      <c r="L369" s="158"/>
      <c r="M369" s="163"/>
      <c r="N369" s="164"/>
      <c r="O369" s="164"/>
      <c r="P369" s="164"/>
      <c r="Q369" s="164"/>
      <c r="R369" s="164"/>
      <c r="S369" s="164"/>
      <c r="T369" s="165"/>
      <c r="AT369" s="159" t="s">
        <v>180</v>
      </c>
      <c r="AU369" s="159" t="s">
        <v>79</v>
      </c>
      <c r="AV369" s="11" t="s">
        <v>79</v>
      </c>
      <c r="AW369" s="11" t="s">
        <v>32</v>
      </c>
      <c r="AX369" s="11" t="s">
        <v>70</v>
      </c>
      <c r="AY369" s="159" t="s">
        <v>119</v>
      </c>
    </row>
    <row r="370" spans="2:51" s="11" customFormat="1">
      <c r="B370" s="158"/>
      <c r="D370" s="152" t="s">
        <v>180</v>
      </c>
      <c r="E370" s="159" t="s">
        <v>1</v>
      </c>
      <c r="F370" s="160" t="s">
        <v>519</v>
      </c>
      <c r="H370" s="161">
        <v>-14.183999999999999</v>
      </c>
      <c r="I370" s="162"/>
      <c r="L370" s="158"/>
      <c r="M370" s="163"/>
      <c r="N370" s="164"/>
      <c r="O370" s="164"/>
      <c r="P370" s="164"/>
      <c r="Q370" s="164"/>
      <c r="R370" s="164"/>
      <c r="S370" s="164"/>
      <c r="T370" s="165"/>
      <c r="AT370" s="159" t="s">
        <v>180</v>
      </c>
      <c r="AU370" s="159" t="s">
        <v>79</v>
      </c>
      <c r="AV370" s="11" t="s">
        <v>79</v>
      </c>
      <c r="AW370" s="11" t="s">
        <v>32</v>
      </c>
      <c r="AX370" s="11" t="s">
        <v>70</v>
      </c>
      <c r="AY370" s="159" t="s">
        <v>119</v>
      </c>
    </row>
    <row r="371" spans="2:51" s="11" customFormat="1">
      <c r="B371" s="158"/>
      <c r="D371" s="152" t="s">
        <v>180</v>
      </c>
      <c r="E371" s="159" t="s">
        <v>1</v>
      </c>
      <c r="F371" s="160" t="s">
        <v>520</v>
      </c>
      <c r="H371" s="161">
        <v>-9.4559999999999995</v>
      </c>
      <c r="I371" s="162"/>
      <c r="L371" s="158"/>
      <c r="M371" s="163"/>
      <c r="N371" s="164"/>
      <c r="O371" s="164"/>
      <c r="P371" s="164"/>
      <c r="Q371" s="164"/>
      <c r="R371" s="164"/>
      <c r="S371" s="164"/>
      <c r="T371" s="165"/>
      <c r="AT371" s="159" t="s">
        <v>180</v>
      </c>
      <c r="AU371" s="159" t="s">
        <v>79</v>
      </c>
      <c r="AV371" s="11" t="s">
        <v>79</v>
      </c>
      <c r="AW371" s="11" t="s">
        <v>32</v>
      </c>
      <c r="AX371" s="11" t="s">
        <v>70</v>
      </c>
      <c r="AY371" s="159" t="s">
        <v>119</v>
      </c>
    </row>
    <row r="372" spans="2:51" s="11" customFormat="1">
      <c r="B372" s="158"/>
      <c r="D372" s="152" t="s">
        <v>180</v>
      </c>
      <c r="E372" s="159" t="s">
        <v>1</v>
      </c>
      <c r="F372" s="160" t="s">
        <v>521</v>
      </c>
      <c r="H372" s="161">
        <v>-11.032</v>
      </c>
      <c r="I372" s="162"/>
      <c r="L372" s="158"/>
      <c r="M372" s="163"/>
      <c r="N372" s="164"/>
      <c r="O372" s="164"/>
      <c r="P372" s="164"/>
      <c r="Q372" s="164"/>
      <c r="R372" s="164"/>
      <c r="S372" s="164"/>
      <c r="T372" s="165"/>
      <c r="AT372" s="159" t="s">
        <v>180</v>
      </c>
      <c r="AU372" s="159" t="s">
        <v>79</v>
      </c>
      <c r="AV372" s="11" t="s">
        <v>79</v>
      </c>
      <c r="AW372" s="11" t="s">
        <v>32</v>
      </c>
      <c r="AX372" s="11" t="s">
        <v>70</v>
      </c>
      <c r="AY372" s="159" t="s">
        <v>119</v>
      </c>
    </row>
    <row r="373" spans="2:51" s="11" customFormat="1">
      <c r="B373" s="158"/>
      <c r="D373" s="152" t="s">
        <v>180</v>
      </c>
      <c r="E373" s="159" t="s">
        <v>1</v>
      </c>
      <c r="F373" s="160" t="s">
        <v>522</v>
      </c>
      <c r="H373" s="161">
        <v>-11.82</v>
      </c>
      <c r="I373" s="162"/>
      <c r="L373" s="158"/>
      <c r="M373" s="163"/>
      <c r="N373" s="164"/>
      <c r="O373" s="164"/>
      <c r="P373" s="164"/>
      <c r="Q373" s="164"/>
      <c r="R373" s="164"/>
      <c r="S373" s="164"/>
      <c r="T373" s="165"/>
      <c r="AT373" s="159" t="s">
        <v>180</v>
      </c>
      <c r="AU373" s="159" t="s">
        <v>79</v>
      </c>
      <c r="AV373" s="11" t="s">
        <v>79</v>
      </c>
      <c r="AW373" s="11" t="s">
        <v>32</v>
      </c>
      <c r="AX373" s="11" t="s">
        <v>70</v>
      </c>
      <c r="AY373" s="159" t="s">
        <v>119</v>
      </c>
    </row>
    <row r="374" spans="2:51" s="11" customFormat="1">
      <c r="B374" s="158"/>
      <c r="D374" s="152" t="s">
        <v>180</v>
      </c>
      <c r="E374" s="159" t="s">
        <v>1</v>
      </c>
      <c r="F374" s="160" t="s">
        <v>523</v>
      </c>
      <c r="H374" s="161">
        <v>3.0089999999999999</v>
      </c>
      <c r="I374" s="162"/>
      <c r="L374" s="158"/>
      <c r="M374" s="163"/>
      <c r="N374" s="164"/>
      <c r="O374" s="164"/>
      <c r="P374" s="164"/>
      <c r="Q374" s="164"/>
      <c r="R374" s="164"/>
      <c r="S374" s="164"/>
      <c r="T374" s="165"/>
      <c r="AT374" s="159" t="s">
        <v>180</v>
      </c>
      <c r="AU374" s="159" t="s">
        <v>79</v>
      </c>
      <c r="AV374" s="11" t="s">
        <v>79</v>
      </c>
      <c r="AW374" s="11" t="s">
        <v>32</v>
      </c>
      <c r="AX374" s="11" t="s">
        <v>70</v>
      </c>
      <c r="AY374" s="159" t="s">
        <v>119</v>
      </c>
    </row>
    <row r="375" spans="2:51" s="11" customFormat="1">
      <c r="B375" s="158"/>
      <c r="D375" s="152" t="s">
        <v>180</v>
      </c>
      <c r="E375" s="159" t="s">
        <v>1</v>
      </c>
      <c r="F375" s="160" t="s">
        <v>524</v>
      </c>
      <c r="H375" s="161">
        <v>6.1280000000000001</v>
      </c>
      <c r="I375" s="162"/>
      <c r="L375" s="158"/>
      <c r="M375" s="163"/>
      <c r="N375" s="164"/>
      <c r="O375" s="164"/>
      <c r="P375" s="164"/>
      <c r="Q375" s="164"/>
      <c r="R375" s="164"/>
      <c r="S375" s="164"/>
      <c r="T375" s="165"/>
      <c r="AT375" s="159" t="s">
        <v>180</v>
      </c>
      <c r="AU375" s="159" t="s">
        <v>79</v>
      </c>
      <c r="AV375" s="11" t="s">
        <v>79</v>
      </c>
      <c r="AW375" s="11" t="s">
        <v>32</v>
      </c>
      <c r="AX375" s="11" t="s">
        <v>70</v>
      </c>
      <c r="AY375" s="159" t="s">
        <v>119</v>
      </c>
    </row>
    <row r="376" spans="2:51" s="11" customFormat="1">
      <c r="B376" s="158"/>
      <c r="D376" s="152" t="s">
        <v>180</v>
      </c>
      <c r="E376" s="159" t="s">
        <v>1</v>
      </c>
      <c r="F376" s="160" t="s">
        <v>525</v>
      </c>
      <c r="H376" s="161">
        <v>1.89</v>
      </c>
      <c r="I376" s="162"/>
      <c r="L376" s="158"/>
      <c r="M376" s="163"/>
      <c r="N376" s="164"/>
      <c r="O376" s="164"/>
      <c r="P376" s="164"/>
      <c r="Q376" s="164"/>
      <c r="R376" s="164"/>
      <c r="S376" s="164"/>
      <c r="T376" s="165"/>
      <c r="AT376" s="159" t="s">
        <v>180</v>
      </c>
      <c r="AU376" s="159" t="s">
        <v>79</v>
      </c>
      <c r="AV376" s="11" t="s">
        <v>79</v>
      </c>
      <c r="AW376" s="11" t="s">
        <v>32</v>
      </c>
      <c r="AX376" s="11" t="s">
        <v>70</v>
      </c>
      <c r="AY376" s="159" t="s">
        <v>119</v>
      </c>
    </row>
    <row r="377" spans="2:51" s="11" customFormat="1">
      <c r="B377" s="158"/>
      <c r="D377" s="152" t="s">
        <v>180</v>
      </c>
      <c r="E377" s="159" t="s">
        <v>1</v>
      </c>
      <c r="F377" s="160" t="s">
        <v>526</v>
      </c>
      <c r="H377" s="161">
        <v>2.097</v>
      </c>
      <c r="I377" s="162"/>
      <c r="L377" s="158"/>
      <c r="M377" s="163"/>
      <c r="N377" s="164"/>
      <c r="O377" s="164"/>
      <c r="P377" s="164"/>
      <c r="Q377" s="164"/>
      <c r="R377" s="164"/>
      <c r="S377" s="164"/>
      <c r="T377" s="165"/>
      <c r="AT377" s="159" t="s">
        <v>180</v>
      </c>
      <c r="AU377" s="159" t="s">
        <v>79</v>
      </c>
      <c r="AV377" s="11" t="s">
        <v>79</v>
      </c>
      <c r="AW377" s="11" t="s">
        <v>32</v>
      </c>
      <c r="AX377" s="11" t="s">
        <v>70</v>
      </c>
      <c r="AY377" s="159" t="s">
        <v>119</v>
      </c>
    </row>
    <row r="378" spans="2:51" s="11" customFormat="1">
      <c r="B378" s="158"/>
      <c r="D378" s="152" t="s">
        <v>180</v>
      </c>
      <c r="E378" s="159" t="s">
        <v>1</v>
      </c>
      <c r="F378" s="160" t="s">
        <v>527</v>
      </c>
      <c r="H378" s="161">
        <v>1.028</v>
      </c>
      <c r="I378" s="162"/>
      <c r="L378" s="158"/>
      <c r="M378" s="163"/>
      <c r="N378" s="164"/>
      <c r="O378" s="164"/>
      <c r="P378" s="164"/>
      <c r="Q378" s="164"/>
      <c r="R378" s="164"/>
      <c r="S378" s="164"/>
      <c r="T378" s="165"/>
      <c r="AT378" s="159" t="s">
        <v>180</v>
      </c>
      <c r="AU378" s="159" t="s">
        <v>79</v>
      </c>
      <c r="AV378" s="11" t="s">
        <v>79</v>
      </c>
      <c r="AW378" s="11" t="s">
        <v>32</v>
      </c>
      <c r="AX378" s="11" t="s">
        <v>70</v>
      </c>
      <c r="AY378" s="159" t="s">
        <v>119</v>
      </c>
    </row>
    <row r="379" spans="2:51" s="14" customFormat="1">
      <c r="B379" s="181"/>
      <c r="D379" s="152" t="s">
        <v>180</v>
      </c>
      <c r="E379" s="182" t="s">
        <v>1</v>
      </c>
      <c r="F379" s="183" t="s">
        <v>319</v>
      </c>
      <c r="H379" s="184">
        <v>597.33299999999974</v>
      </c>
      <c r="I379" s="185"/>
      <c r="L379" s="181"/>
      <c r="M379" s="186"/>
      <c r="N379" s="187"/>
      <c r="O379" s="187"/>
      <c r="P379" s="187"/>
      <c r="Q379" s="187"/>
      <c r="R379" s="187"/>
      <c r="S379" s="187"/>
      <c r="T379" s="188"/>
      <c r="AT379" s="182" t="s">
        <v>180</v>
      </c>
      <c r="AU379" s="182" t="s">
        <v>79</v>
      </c>
      <c r="AV379" s="14" t="s">
        <v>133</v>
      </c>
      <c r="AW379" s="14" t="s">
        <v>32</v>
      </c>
      <c r="AX379" s="14" t="s">
        <v>70</v>
      </c>
      <c r="AY379" s="182" t="s">
        <v>119</v>
      </c>
    </row>
    <row r="380" spans="2:51" s="12" customFormat="1">
      <c r="B380" s="166"/>
      <c r="D380" s="152" t="s">
        <v>180</v>
      </c>
      <c r="E380" s="167" t="s">
        <v>1</v>
      </c>
      <c r="F380" s="168" t="s">
        <v>528</v>
      </c>
      <c r="H380" s="167" t="s">
        <v>1</v>
      </c>
      <c r="I380" s="169"/>
      <c r="L380" s="166"/>
      <c r="M380" s="170"/>
      <c r="N380" s="171"/>
      <c r="O380" s="171"/>
      <c r="P380" s="171"/>
      <c r="Q380" s="171"/>
      <c r="R380" s="171"/>
      <c r="S380" s="171"/>
      <c r="T380" s="172"/>
      <c r="AT380" s="167" t="s">
        <v>180</v>
      </c>
      <c r="AU380" s="167" t="s">
        <v>79</v>
      </c>
      <c r="AV380" s="12" t="s">
        <v>77</v>
      </c>
      <c r="AW380" s="12" t="s">
        <v>32</v>
      </c>
      <c r="AX380" s="12" t="s">
        <v>70</v>
      </c>
      <c r="AY380" s="167" t="s">
        <v>119</v>
      </c>
    </row>
    <row r="381" spans="2:51" s="11" customFormat="1">
      <c r="B381" s="158"/>
      <c r="D381" s="152" t="s">
        <v>180</v>
      </c>
      <c r="E381" s="159" t="s">
        <v>1</v>
      </c>
      <c r="F381" s="160" t="s">
        <v>529</v>
      </c>
      <c r="H381" s="161">
        <v>88.5</v>
      </c>
      <c r="I381" s="162"/>
      <c r="L381" s="158"/>
      <c r="M381" s="163"/>
      <c r="N381" s="164"/>
      <c r="O381" s="164"/>
      <c r="P381" s="164"/>
      <c r="Q381" s="164"/>
      <c r="R381" s="164"/>
      <c r="S381" s="164"/>
      <c r="T381" s="165"/>
      <c r="AT381" s="159" t="s">
        <v>180</v>
      </c>
      <c r="AU381" s="159" t="s">
        <v>79</v>
      </c>
      <c r="AV381" s="11" t="s">
        <v>79</v>
      </c>
      <c r="AW381" s="11" t="s">
        <v>32</v>
      </c>
      <c r="AX381" s="11" t="s">
        <v>70</v>
      </c>
      <c r="AY381" s="159" t="s">
        <v>119</v>
      </c>
    </row>
    <row r="382" spans="2:51" s="11" customFormat="1">
      <c r="B382" s="158"/>
      <c r="D382" s="152" t="s">
        <v>180</v>
      </c>
      <c r="E382" s="159" t="s">
        <v>1</v>
      </c>
      <c r="F382" s="160" t="s">
        <v>515</v>
      </c>
      <c r="H382" s="161">
        <v>-3.4510000000000001</v>
      </c>
      <c r="I382" s="162"/>
      <c r="L382" s="158"/>
      <c r="M382" s="163"/>
      <c r="N382" s="164"/>
      <c r="O382" s="164"/>
      <c r="P382" s="164"/>
      <c r="Q382" s="164"/>
      <c r="R382" s="164"/>
      <c r="S382" s="164"/>
      <c r="T382" s="165"/>
      <c r="AT382" s="159" t="s">
        <v>180</v>
      </c>
      <c r="AU382" s="159" t="s">
        <v>79</v>
      </c>
      <c r="AV382" s="11" t="s">
        <v>79</v>
      </c>
      <c r="AW382" s="11" t="s">
        <v>32</v>
      </c>
      <c r="AX382" s="11" t="s">
        <v>70</v>
      </c>
      <c r="AY382" s="159" t="s">
        <v>119</v>
      </c>
    </row>
    <row r="383" spans="2:51" s="11" customFormat="1">
      <c r="B383" s="158"/>
      <c r="D383" s="152" t="s">
        <v>180</v>
      </c>
      <c r="E383" s="159" t="s">
        <v>1</v>
      </c>
      <c r="F383" s="160" t="s">
        <v>330</v>
      </c>
      <c r="H383" s="161">
        <v>-1.5760000000000001</v>
      </c>
      <c r="I383" s="162"/>
      <c r="L383" s="158"/>
      <c r="M383" s="163"/>
      <c r="N383" s="164"/>
      <c r="O383" s="164"/>
      <c r="P383" s="164"/>
      <c r="Q383" s="164"/>
      <c r="R383" s="164"/>
      <c r="S383" s="164"/>
      <c r="T383" s="165"/>
      <c r="AT383" s="159" t="s">
        <v>180</v>
      </c>
      <c r="AU383" s="159" t="s">
        <v>79</v>
      </c>
      <c r="AV383" s="11" t="s">
        <v>79</v>
      </c>
      <c r="AW383" s="11" t="s">
        <v>32</v>
      </c>
      <c r="AX383" s="11" t="s">
        <v>70</v>
      </c>
      <c r="AY383" s="159" t="s">
        <v>119</v>
      </c>
    </row>
    <row r="384" spans="2:51" s="11" customFormat="1">
      <c r="B384" s="158"/>
      <c r="D384" s="152" t="s">
        <v>180</v>
      </c>
      <c r="E384" s="159" t="s">
        <v>1</v>
      </c>
      <c r="F384" s="160" t="s">
        <v>310</v>
      </c>
      <c r="H384" s="161">
        <v>-2.25</v>
      </c>
      <c r="I384" s="162"/>
      <c r="L384" s="158"/>
      <c r="M384" s="163"/>
      <c r="N384" s="164"/>
      <c r="O384" s="164"/>
      <c r="P384" s="164"/>
      <c r="Q384" s="164"/>
      <c r="R384" s="164"/>
      <c r="S384" s="164"/>
      <c r="T384" s="165"/>
      <c r="AT384" s="159" t="s">
        <v>180</v>
      </c>
      <c r="AU384" s="159" t="s">
        <v>79</v>
      </c>
      <c r="AV384" s="11" t="s">
        <v>79</v>
      </c>
      <c r="AW384" s="11" t="s">
        <v>32</v>
      </c>
      <c r="AX384" s="11" t="s">
        <v>70</v>
      </c>
      <c r="AY384" s="159" t="s">
        <v>119</v>
      </c>
    </row>
    <row r="385" spans="2:51" s="11" customFormat="1">
      <c r="B385" s="158"/>
      <c r="D385" s="152" t="s">
        <v>180</v>
      </c>
      <c r="E385" s="159" t="s">
        <v>1</v>
      </c>
      <c r="F385" s="160" t="s">
        <v>530</v>
      </c>
      <c r="H385" s="161">
        <v>1.4750000000000001</v>
      </c>
      <c r="I385" s="162"/>
      <c r="L385" s="158"/>
      <c r="M385" s="163"/>
      <c r="N385" s="164"/>
      <c r="O385" s="164"/>
      <c r="P385" s="164"/>
      <c r="Q385" s="164"/>
      <c r="R385" s="164"/>
      <c r="S385" s="164"/>
      <c r="T385" s="165"/>
      <c r="AT385" s="159" t="s">
        <v>180</v>
      </c>
      <c r="AU385" s="159" t="s">
        <v>79</v>
      </c>
      <c r="AV385" s="11" t="s">
        <v>79</v>
      </c>
      <c r="AW385" s="11" t="s">
        <v>32</v>
      </c>
      <c r="AX385" s="11" t="s">
        <v>70</v>
      </c>
      <c r="AY385" s="159" t="s">
        <v>119</v>
      </c>
    </row>
    <row r="386" spans="2:51" s="11" customFormat="1">
      <c r="B386" s="158"/>
      <c r="D386" s="152" t="s">
        <v>180</v>
      </c>
      <c r="E386" s="159" t="s">
        <v>1</v>
      </c>
      <c r="F386" s="160" t="s">
        <v>531</v>
      </c>
      <c r="H386" s="161">
        <v>-2.58</v>
      </c>
      <c r="I386" s="162"/>
      <c r="L386" s="158"/>
      <c r="M386" s="163"/>
      <c r="N386" s="164"/>
      <c r="O386" s="164"/>
      <c r="P386" s="164"/>
      <c r="Q386" s="164"/>
      <c r="R386" s="164"/>
      <c r="S386" s="164"/>
      <c r="T386" s="165"/>
      <c r="AT386" s="159" t="s">
        <v>180</v>
      </c>
      <c r="AU386" s="159" t="s">
        <v>79</v>
      </c>
      <c r="AV386" s="11" t="s">
        <v>79</v>
      </c>
      <c r="AW386" s="11" t="s">
        <v>32</v>
      </c>
      <c r="AX386" s="11" t="s">
        <v>70</v>
      </c>
      <c r="AY386" s="159" t="s">
        <v>119</v>
      </c>
    </row>
    <row r="387" spans="2:51" s="14" customFormat="1">
      <c r="B387" s="181"/>
      <c r="D387" s="152" t="s">
        <v>180</v>
      </c>
      <c r="E387" s="182" t="s">
        <v>1</v>
      </c>
      <c r="F387" s="183" t="s">
        <v>319</v>
      </c>
      <c r="H387" s="184">
        <v>80.118000000000009</v>
      </c>
      <c r="I387" s="185"/>
      <c r="L387" s="181"/>
      <c r="M387" s="186"/>
      <c r="N387" s="187"/>
      <c r="O387" s="187"/>
      <c r="P387" s="187"/>
      <c r="Q387" s="187"/>
      <c r="R387" s="187"/>
      <c r="S387" s="187"/>
      <c r="T387" s="188"/>
      <c r="AT387" s="182" t="s">
        <v>180</v>
      </c>
      <c r="AU387" s="182" t="s">
        <v>79</v>
      </c>
      <c r="AV387" s="14" t="s">
        <v>133</v>
      </c>
      <c r="AW387" s="14" t="s">
        <v>32</v>
      </c>
      <c r="AX387" s="14" t="s">
        <v>70</v>
      </c>
      <c r="AY387" s="182" t="s">
        <v>119</v>
      </c>
    </row>
    <row r="388" spans="2:51" s="12" customFormat="1">
      <c r="B388" s="166"/>
      <c r="D388" s="152" t="s">
        <v>180</v>
      </c>
      <c r="E388" s="167" t="s">
        <v>1</v>
      </c>
      <c r="F388" s="168" t="s">
        <v>320</v>
      </c>
      <c r="H388" s="167" t="s">
        <v>1</v>
      </c>
      <c r="I388" s="169"/>
      <c r="L388" s="166"/>
      <c r="M388" s="170"/>
      <c r="N388" s="171"/>
      <c r="O388" s="171"/>
      <c r="P388" s="171"/>
      <c r="Q388" s="171"/>
      <c r="R388" s="171"/>
      <c r="S388" s="171"/>
      <c r="T388" s="172"/>
      <c r="AT388" s="167" t="s">
        <v>180</v>
      </c>
      <c r="AU388" s="167" t="s">
        <v>79</v>
      </c>
      <c r="AV388" s="12" t="s">
        <v>77</v>
      </c>
      <c r="AW388" s="12" t="s">
        <v>32</v>
      </c>
      <c r="AX388" s="12" t="s">
        <v>70</v>
      </c>
      <c r="AY388" s="167" t="s">
        <v>119</v>
      </c>
    </row>
    <row r="389" spans="2:51" s="11" customFormat="1" ht="22.5">
      <c r="B389" s="158"/>
      <c r="D389" s="152" t="s">
        <v>180</v>
      </c>
      <c r="E389" s="159" t="s">
        <v>1</v>
      </c>
      <c r="F389" s="160" t="s">
        <v>532</v>
      </c>
      <c r="H389" s="161">
        <v>346.92</v>
      </c>
      <c r="I389" s="162"/>
      <c r="L389" s="158"/>
      <c r="M389" s="163"/>
      <c r="N389" s="164"/>
      <c r="O389" s="164"/>
      <c r="P389" s="164"/>
      <c r="Q389" s="164"/>
      <c r="R389" s="164"/>
      <c r="S389" s="164"/>
      <c r="T389" s="165"/>
      <c r="AT389" s="159" t="s">
        <v>180</v>
      </c>
      <c r="AU389" s="159" t="s">
        <v>79</v>
      </c>
      <c r="AV389" s="11" t="s">
        <v>79</v>
      </c>
      <c r="AW389" s="11" t="s">
        <v>32</v>
      </c>
      <c r="AX389" s="11" t="s">
        <v>70</v>
      </c>
      <c r="AY389" s="159" t="s">
        <v>119</v>
      </c>
    </row>
    <row r="390" spans="2:51" s="11" customFormat="1" ht="22.5">
      <c r="B390" s="158"/>
      <c r="D390" s="152" t="s">
        <v>180</v>
      </c>
      <c r="E390" s="159" t="s">
        <v>1</v>
      </c>
      <c r="F390" s="160" t="s">
        <v>533</v>
      </c>
      <c r="H390" s="161">
        <v>318.02999999999997</v>
      </c>
      <c r="I390" s="162"/>
      <c r="L390" s="158"/>
      <c r="M390" s="163"/>
      <c r="N390" s="164"/>
      <c r="O390" s="164"/>
      <c r="P390" s="164"/>
      <c r="Q390" s="164"/>
      <c r="R390" s="164"/>
      <c r="S390" s="164"/>
      <c r="T390" s="165"/>
      <c r="AT390" s="159" t="s">
        <v>180</v>
      </c>
      <c r="AU390" s="159" t="s">
        <v>79</v>
      </c>
      <c r="AV390" s="11" t="s">
        <v>79</v>
      </c>
      <c r="AW390" s="11" t="s">
        <v>32</v>
      </c>
      <c r="AX390" s="11" t="s">
        <v>70</v>
      </c>
      <c r="AY390" s="159" t="s">
        <v>119</v>
      </c>
    </row>
    <row r="391" spans="2:51" s="11" customFormat="1">
      <c r="B391" s="158"/>
      <c r="D391" s="152" t="s">
        <v>180</v>
      </c>
      <c r="E391" s="159" t="s">
        <v>1</v>
      </c>
      <c r="F391" s="160" t="s">
        <v>534</v>
      </c>
      <c r="H391" s="161">
        <v>84.63</v>
      </c>
      <c r="I391" s="162"/>
      <c r="L391" s="158"/>
      <c r="M391" s="163"/>
      <c r="N391" s="164"/>
      <c r="O391" s="164"/>
      <c r="P391" s="164"/>
      <c r="Q391" s="164"/>
      <c r="R391" s="164"/>
      <c r="S391" s="164"/>
      <c r="T391" s="165"/>
      <c r="AT391" s="159" t="s">
        <v>180</v>
      </c>
      <c r="AU391" s="159" t="s">
        <v>79</v>
      </c>
      <c r="AV391" s="11" t="s">
        <v>79</v>
      </c>
      <c r="AW391" s="11" t="s">
        <v>32</v>
      </c>
      <c r="AX391" s="11" t="s">
        <v>70</v>
      </c>
      <c r="AY391" s="159" t="s">
        <v>119</v>
      </c>
    </row>
    <row r="392" spans="2:51" s="11" customFormat="1">
      <c r="B392" s="158"/>
      <c r="D392" s="152" t="s">
        <v>180</v>
      </c>
      <c r="E392" s="159" t="s">
        <v>1</v>
      </c>
      <c r="F392" s="160" t="s">
        <v>535</v>
      </c>
      <c r="H392" s="161">
        <v>-11.76</v>
      </c>
      <c r="I392" s="162"/>
      <c r="L392" s="158"/>
      <c r="M392" s="163"/>
      <c r="N392" s="164"/>
      <c r="O392" s="164"/>
      <c r="P392" s="164"/>
      <c r="Q392" s="164"/>
      <c r="R392" s="164"/>
      <c r="S392" s="164"/>
      <c r="T392" s="165"/>
      <c r="AT392" s="159" t="s">
        <v>180</v>
      </c>
      <c r="AU392" s="159" t="s">
        <v>79</v>
      </c>
      <c r="AV392" s="11" t="s">
        <v>79</v>
      </c>
      <c r="AW392" s="11" t="s">
        <v>32</v>
      </c>
      <c r="AX392" s="11" t="s">
        <v>70</v>
      </c>
      <c r="AY392" s="159" t="s">
        <v>119</v>
      </c>
    </row>
    <row r="393" spans="2:51" s="11" customFormat="1">
      <c r="B393" s="158"/>
      <c r="D393" s="152" t="s">
        <v>180</v>
      </c>
      <c r="E393" s="159" t="s">
        <v>1</v>
      </c>
      <c r="F393" s="160" t="s">
        <v>536</v>
      </c>
      <c r="H393" s="161">
        <v>-2.8559999999999999</v>
      </c>
      <c r="I393" s="162"/>
      <c r="L393" s="158"/>
      <c r="M393" s="163"/>
      <c r="N393" s="164"/>
      <c r="O393" s="164"/>
      <c r="P393" s="164"/>
      <c r="Q393" s="164"/>
      <c r="R393" s="164"/>
      <c r="S393" s="164"/>
      <c r="T393" s="165"/>
      <c r="AT393" s="159" t="s">
        <v>180</v>
      </c>
      <c r="AU393" s="159" t="s">
        <v>79</v>
      </c>
      <c r="AV393" s="11" t="s">
        <v>79</v>
      </c>
      <c r="AW393" s="11" t="s">
        <v>32</v>
      </c>
      <c r="AX393" s="11" t="s">
        <v>70</v>
      </c>
      <c r="AY393" s="159" t="s">
        <v>119</v>
      </c>
    </row>
    <row r="394" spans="2:51" s="11" customFormat="1">
      <c r="B394" s="158"/>
      <c r="D394" s="152" t="s">
        <v>180</v>
      </c>
      <c r="E394" s="159" t="s">
        <v>1</v>
      </c>
      <c r="F394" s="160" t="s">
        <v>537</v>
      </c>
      <c r="H394" s="161">
        <v>-4.9139999999999997</v>
      </c>
      <c r="I394" s="162"/>
      <c r="L394" s="158"/>
      <c r="M394" s="163"/>
      <c r="N394" s="164"/>
      <c r="O394" s="164"/>
      <c r="P394" s="164"/>
      <c r="Q394" s="164"/>
      <c r="R394" s="164"/>
      <c r="S394" s="164"/>
      <c r="T394" s="165"/>
      <c r="AT394" s="159" t="s">
        <v>180</v>
      </c>
      <c r="AU394" s="159" t="s">
        <v>79</v>
      </c>
      <c r="AV394" s="11" t="s">
        <v>79</v>
      </c>
      <c r="AW394" s="11" t="s">
        <v>32</v>
      </c>
      <c r="AX394" s="11" t="s">
        <v>70</v>
      </c>
      <c r="AY394" s="159" t="s">
        <v>119</v>
      </c>
    </row>
    <row r="395" spans="2:51" s="11" customFormat="1">
      <c r="B395" s="158"/>
      <c r="D395" s="152" t="s">
        <v>180</v>
      </c>
      <c r="E395" s="159" t="s">
        <v>1</v>
      </c>
      <c r="F395" s="160" t="s">
        <v>538</v>
      </c>
      <c r="H395" s="161">
        <v>-2.5</v>
      </c>
      <c r="I395" s="162"/>
      <c r="L395" s="158"/>
      <c r="M395" s="163"/>
      <c r="N395" s="164"/>
      <c r="O395" s="164"/>
      <c r="P395" s="164"/>
      <c r="Q395" s="164"/>
      <c r="R395" s="164"/>
      <c r="S395" s="164"/>
      <c r="T395" s="165"/>
      <c r="AT395" s="159" t="s">
        <v>180</v>
      </c>
      <c r="AU395" s="159" t="s">
        <v>79</v>
      </c>
      <c r="AV395" s="11" t="s">
        <v>79</v>
      </c>
      <c r="AW395" s="11" t="s">
        <v>32</v>
      </c>
      <c r="AX395" s="11" t="s">
        <v>70</v>
      </c>
      <c r="AY395" s="159" t="s">
        <v>119</v>
      </c>
    </row>
    <row r="396" spans="2:51" s="11" customFormat="1">
      <c r="B396" s="158"/>
      <c r="D396" s="152" t="s">
        <v>180</v>
      </c>
      <c r="E396" s="159" t="s">
        <v>1</v>
      </c>
      <c r="F396" s="160" t="s">
        <v>539</v>
      </c>
      <c r="H396" s="161">
        <v>-5.88</v>
      </c>
      <c r="I396" s="162"/>
      <c r="L396" s="158"/>
      <c r="M396" s="163"/>
      <c r="N396" s="164"/>
      <c r="O396" s="164"/>
      <c r="P396" s="164"/>
      <c r="Q396" s="164"/>
      <c r="R396" s="164"/>
      <c r="S396" s="164"/>
      <c r="T396" s="165"/>
      <c r="AT396" s="159" t="s">
        <v>180</v>
      </c>
      <c r="AU396" s="159" t="s">
        <v>79</v>
      </c>
      <c r="AV396" s="11" t="s">
        <v>79</v>
      </c>
      <c r="AW396" s="11" t="s">
        <v>32</v>
      </c>
      <c r="AX396" s="11" t="s">
        <v>70</v>
      </c>
      <c r="AY396" s="159" t="s">
        <v>119</v>
      </c>
    </row>
    <row r="397" spans="2:51" s="11" customFormat="1">
      <c r="B397" s="158"/>
      <c r="D397" s="152" t="s">
        <v>180</v>
      </c>
      <c r="E397" s="159" t="s">
        <v>1</v>
      </c>
      <c r="F397" s="160" t="s">
        <v>540</v>
      </c>
      <c r="H397" s="161">
        <v>-1.655</v>
      </c>
      <c r="I397" s="162"/>
      <c r="L397" s="158"/>
      <c r="M397" s="163"/>
      <c r="N397" s="164"/>
      <c r="O397" s="164"/>
      <c r="P397" s="164"/>
      <c r="Q397" s="164"/>
      <c r="R397" s="164"/>
      <c r="S397" s="164"/>
      <c r="T397" s="165"/>
      <c r="AT397" s="159" t="s">
        <v>180</v>
      </c>
      <c r="AU397" s="159" t="s">
        <v>79</v>
      </c>
      <c r="AV397" s="11" t="s">
        <v>79</v>
      </c>
      <c r="AW397" s="11" t="s">
        <v>32</v>
      </c>
      <c r="AX397" s="11" t="s">
        <v>70</v>
      </c>
      <c r="AY397" s="159" t="s">
        <v>119</v>
      </c>
    </row>
    <row r="398" spans="2:51" s="11" customFormat="1">
      <c r="B398" s="158"/>
      <c r="D398" s="152" t="s">
        <v>180</v>
      </c>
      <c r="E398" s="159" t="s">
        <v>1</v>
      </c>
      <c r="F398" s="160" t="s">
        <v>541</v>
      </c>
      <c r="H398" s="161">
        <v>-14.183999999999999</v>
      </c>
      <c r="I398" s="162"/>
      <c r="L398" s="158"/>
      <c r="M398" s="163"/>
      <c r="N398" s="164"/>
      <c r="O398" s="164"/>
      <c r="P398" s="164"/>
      <c r="Q398" s="164"/>
      <c r="R398" s="164"/>
      <c r="S398" s="164"/>
      <c r="T398" s="165"/>
      <c r="AT398" s="159" t="s">
        <v>180</v>
      </c>
      <c r="AU398" s="159" t="s">
        <v>79</v>
      </c>
      <c r="AV398" s="11" t="s">
        <v>79</v>
      </c>
      <c r="AW398" s="11" t="s">
        <v>32</v>
      </c>
      <c r="AX398" s="11" t="s">
        <v>70</v>
      </c>
      <c r="AY398" s="159" t="s">
        <v>119</v>
      </c>
    </row>
    <row r="399" spans="2:51" s="11" customFormat="1">
      <c r="B399" s="158"/>
      <c r="D399" s="152" t="s">
        <v>180</v>
      </c>
      <c r="E399" s="159" t="s">
        <v>1</v>
      </c>
      <c r="F399" s="160" t="s">
        <v>542</v>
      </c>
      <c r="H399" s="161">
        <v>-18.911999999999999</v>
      </c>
      <c r="I399" s="162"/>
      <c r="L399" s="158"/>
      <c r="M399" s="163"/>
      <c r="N399" s="164"/>
      <c r="O399" s="164"/>
      <c r="P399" s="164"/>
      <c r="Q399" s="164"/>
      <c r="R399" s="164"/>
      <c r="S399" s="164"/>
      <c r="T399" s="165"/>
      <c r="AT399" s="159" t="s">
        <v>180</v>
      </c>
      <c r="AU399" s="159" t="s">
        <v>79</v>
      </c>
      <c r="AV399" s="11" t="s">
        <v>79</v>
      </c>
      <c r="AW399" s="11" t="s">
        <v>32</v>
      </c>
      <c r="AX399" s="11" t="s">
        <v>70</v>
      </c>
      <c r="AY399" s="159" t="s">
        <v>119</v>
      </c>
    </row>
    <row r="400" spans="2:51" s="11" customFormat="1">
      <c r="B400" s="158"/>
      <c r="D400" s="152" t="s">
        <v>180</v>
      </c>
      <c r="E400" s="159" t="s">
        <v>1</v>
      </c>
      <c r="F400" s="160" t="s">
        <v>543</v>
      </c>
      <c r="H400" s="161">
        <v>-3.94</v>
      </c>
      <c r="I400" s="162"/>
      <c r="L400" s="158"/>
      <c r="M400" s="163"/>
      <c r="N400" s="164"/>
      <c r="O400" s="164"/>
      <c r="P400" s="164"/>
      <c r="Q400" s="164"/>
      <c r="R400" s="164"/>
      <c r="S400" s="164"/>
      <c r="T400" s="165"/>
      <c r="AT400" s="159" t="s">
        <v>180</v>
      </c>
      <c r="AU400" s="159" t="s">
        <v>79</v>
      </c>
      <c r="AV400" s="11" t="s">
        <v>79</v>
      </c>
      <c r="AW400" s="11" t="s">
        <v>32</v>
      </c>
      <c r="AX400" s="11" t="s">
        <v>70</v>
      </c>
      <c r="AY400" s="159" t="s">
        <v>119</v>
      </c>
    </row>
    <row r="401" spans="2:65" s="11" customFormat="1">
      <c r="B401" s="158"/>
      <c r="D401" s="152" t="s">
        <v>180</v>
      </c>
      <c r="E401" s="159" t="s">
        <v>1</v>
      </c>
      <c r="F401" s="160" t="s">
        <v>337</v>
      </c>
      <c r="H401" s="161">
        <v>-3.3250000000000002</v>
      </c>
      <c r="I401" s="162"/>
      <c r="L401" s="158"/>
      <c r="M401" s="163"/>
      <c r="N401" s="164"/>
      <c r="O401" s="164"/>
      <c r="P401" s="164"/>
      <c r="Q401" s="164"/>
      <c r="R401" s="164"/>
      <c r="S401" s="164"/>
      <c r="T401" s="165"/>
      <c r="AT401" s="159" t="s">
        <v>180</v>
      </c>
      <c r="AU401" s="159" t="s">
        <v>79</v>
      </c>
      <c r="AV401" s="11" t="s">
        <v>79</v>
      </c>
      <c r="AW401" s="11" t="s">
        <v>32</v>
      </c>
      <c r="AX401" s="11" t="s">
        <v>70</v>
      </c>
      <c r="AY401" s="159" t="s">
        <v>119</v>
      </c>
    </row>
    <row r="402" spans="2:65" s="11" customFormat="1">
      <c r="B402" s="158"/>
      <c r="D402" s="152" t="s">
        <v>180</v>
      </c>
      <c r="E402" s="159" t="s">
        <v>1</v>
      </c>
      <c r="F402" s="160" t="s">
        <v>336</v>
      </c>
      <c r="H402" s="161">
        <v>-2.1349999999999998</v>
      </c>
      <c r="I402" s="162"/>
      <c r="L402" s="158"/>
      <c r="M402" s="163"/>
      <c r="N402" s="164"/>
      <c r="O402" s="164"/>
      <c r="P402" s="164"/>
      <c r="Q402" s="164"/>
      <c r="R402" s="164"/>
      <c r="S402" s="164"/>
      <c r="T402" s="165"/>
      <c r="AT402" s="159" t="s">
        <v>180</v>
      </c>
      <c r="AU402" s="159" t="s">
        <v>79</v>
      </c>
      <c r="AV402" s="11" t="s">
        <v>79</v>
      </c>
      <c r="AW402" s="11" t="s">
        <v>32</v>
      </c>
      <c r="AX402" s="11" t="s">
        <v>70</v>
      </c>
      <c r="AY402" s="159" t="s">
        <v>119</v>
      </c>
    </row>
    <row r="403" spans="2:65" s="11" customFormat="1">
      <c r="B403" s="158"/>
      <c r="D403" s="152" t="s">
        <v>180</v>
      </c>
      <c r="E403" s="159" t="s">
        <v>1</v>
      </c>
      <c r="F403" s="160" t="s">
        <v>544</v>
      </c>
      <c r="H403" s="161">
        <v>-5.516</v>
      </c>
      <c r="I403" s="162"/>
      <c r="L403" s="158"/>
      <c r="M403" s="163"/>
      <c r="N403" s="164"/>
      <c r="O403" s="164"/>
      <c r="P403" s="164"/>
      <c r="Q403" s="164"/>
      <c r="R403" s="164"/>
      <c r="S403" s="164"/>
      <c r="T403" s="165"/>
      <c r="AT403" s="159" t="s">
        <v>180</v>
      </c>
      <c r="AU403" s="159" t="s">
        <v>79</v>
      </c>
      <c r="AV403" s="11" t="s">
        <v>79</v>
      </c>
      <c r="AW403" s="11" t="s">
        <v>32</v>
      </c>
      <c r="AX403" s="11" t="s">
        <v>70</v>
      </c>
      <c r="AY403" s="159" t="s">
        <v>119</v>
      </c>
    </row>
    <row r="404" spans="2:65" s="11" customFormat="1">
      <c r="B404" s="158"/>
      <c r="D404" s="152" t="s">
        <v>180</v>
      </c>
      <c r="E404" s="159" t="s">
        <v>1</v>
      </c>
      <c r="F404" s="160" t="s">
        <v>318</v>
      </c>
      <c r="H404" s="161">
        <v>-4.7279999999999998</v>
      </c>
      <c r="I404" s="162"/>
      <c r="L404" s="158"/>
      <c r="M404" s="163"/>
      <c r="N404" s="164"/>
      <c r="O404" s="164"/>
      <c r="P404" s="164"/>
      <c r="Q404" s="164"/>
      <c r="R404" s="164"/>
      <c r="S404" s="164"/>
      <c r="T404" s="165"/>
      <c r="AT404" s="159" t="s">
        <v>180</v>
      </c>
      <c r="AU404" s="159" t="s">
        <v>79</v>
      </c>
      <c r="AV404" s="11" t="s">
        <v>79</v>
      </c>
      <c r="AW404" s="11" t="s">
        <v>32</v>
      </c>
      <c r="AX404" s="11" t="s">
        <v>70</v>
      </c>
      <c r="AY404" s="159" t="s">
        <v>119</v>
      </c>
    </row>
    <row r="405" spans="2:65" s="11" customFormat="1">
      <c r="B405" s="158"/>
      <c r="D405" s="152" t="s">
        <v>180</v>
      </c>
      <c r="E405" s="159" t="s">
        <v>1</v>
      </c>
      <c r="F405" s="160" t="s">
        <v>545</v>
      </c>
      <c r="H405" s="161">
        <v>4.5149999999999997</v>
      </c>
      <c r="I405" s="162"/>
      <c r="L405" s="158"/>
      <c r="M405" s="163"/>
      <c r="N405" s="164"/>
      <c r="O405" s="164"/>
      <c r="P405" s="164"/>
      <c r="Q405" s="164"/>
      <c r="R405" s="164"/>
      <c r="S405" s="164"/>
      <c r="T405" s="165"/>
      <c r="AT405" s="159" t="s">
        <v>180</v>
      </c>
      <c r="AU405" s="159" t="s">
        <v>79</v>
      </c>
      <c r="AV405" s="11" t="s">
        <v>79</v>
      </c>
      <c r="AW405" s="11" t="s">
        <v>32</v>
      </c>
      <c r="AX405" s="11" t="s">
        <v>70</v>
      </c>
      <c r="AY405" s="159" t="s">
        <v>119</v>
      </c>
    </row>
    <row r="406" spans="2:65" s="11" customFormat="1">
      <c r="B406" s="158"/>
      <c r="D406" s="152" t="s">
        <v>180</v>
      </c>
      <c r="E406" s="159" t="s">
        <v>1</v>
      </c>
      <c r="F406" s="160" t="s">
        <v>546</v>
      </c>
      <c r="H406" s="161">
        <v>1.575</v>
      </c>
      <c r="I406" s="162"/>
      <c r="L406" s="158"/>
      <c r="M406" s="163"/>
      <c r="N406" s="164"/>
      <c r="O406" s="164"/>
      <c r="P406" s="164"/>
      <c r="Q406" s="164"/>
      <c r="R406" s="164"/>
      <c r="S406" s="164"/>
      <c r="T406" s="165"/>
      <c r="AT406" s="159" t="s">
        <v>180</v>
      </c>
      <c r="AU406" s="159" t="s">
        <v>79</v>
      </c>
      <c r="AV406" s="11" t="s">
        <v>79</v>
      </c>
      <c r="AW406" s="11" t="s">
        <v>32</v>
      </c>
      <c r="AX406" s="11" t="s">
        <v>70</v>
      </c>
      <c r="AY406" s="159" t="s">
        <v>119</v>
      </c>
    </row>
    <row r="407" spans="2:65" s="11" customFormat="1">
      <c r="B407" s="158"/>
      <c r="D407" s="152" t="s">
        <v>180</v>
      </c>
      <c r="E407" s="159" t="s">
        <v>1</v>
      </c>
      <c r="F407" s="160" t="s">
        <v>547</v>
      </c>
      <c r="H407" s="161">
        <v>4.29</v>
      </c>
      <c r="I407" s="162"/>
      <c r="L407" s="158"/>
      <c r="M407" s="163"/>
      <c r="N407" s="164"/>
      <c r="O407" s="164"/>
      <c r="P407" s="164"/>
      <c r="Q407" s="164"/>
      <c r="R407" s="164"/>
      <c r="S407" s="164"/>
      <c r="T407" s="165"/>
      <c r="AT407" s="159" t="s">
        <v>180</v>
      </c>
      <c r="AU407" s="159" t="s">
        <v>79</v>
      </c>
      <c r="AV407" s="11" t="s">
        <v>79</v>
      </c>
      <c r="AW407" s="11" t="s">
        <v>32</v>
      </c>
      <c r="AX407" s="11" t="s">
        <v>70</v>
      </c>
      <c r="AY407" s="159" t="s">
        <v>119</v>
      </c>
    </row>
    <row r="408" spans="2:65" s="14" customFormat="1">
      <c r="B408" s="181"/>
      <c r="D408" s="152" t="s">
        <v>180</v>
      </c>
      <c r="E408" s="182" t="s">
        <v>1</v>
      </c>
      <c r="F408" s="183" t="s">
        <v>319</v>
      </c>
      <c r="H408" s="184">
        <v>677.65500000000009</v>
      </c>
      <c r="I408" s="185"/>
      <c r="L408" s="181"/>
      <c r="M408" s="186"/>
      <c r="N408" s="187"/>
      <c r="O408" s="187"/>
      <c r="P408" s="187"/>
      <c r="Q408" s="187"/>
      <c r="R408" s="187"/>
      <c r="S408" s="187"/>
      <c r="T408" s="188"/>
      <c r="AT408" s="182" t="s">
        <v>180</v>
      </c>
      <c r="AU408" s="182" t="s">
        <v>79</v>
      </c>
      <c r="AV408" s="14" t="s">
        <v>133</v>
      </c>
      <c r="AW408" s="14" t="s">
        <v>32</v>
      </c>
      <c r="AX408" s="14" t="s">
        <v>70</v>
      </c>
      <c r="AY408" s="182" t="s">
        <v>119</v>
      </c>
    </row>
    <row r="409" spans="2:65" s="13" customFormat="1">
      <c r="B409" s="173"/>
      <c r="D409" s="152" t="s">
        <v>180</v>
      </c>
      <c r="E409" s="174" t="s">
        <v>1</v>
      </c>
      <c r="F409" s="175" t="s">
        <v>249</v>
      </c>
      <c r="H409" s="176">
        <v>1355.1059999999993</v>
      </c>
      <c r="I409" s="177"/>
      <c r="L409" s="173"/>
      <c r="M409" s="178"/>
      <c r="N409" s="179"/>
      <c r="O409" s="179"/>
      <c r="P409" s="179"/>
      <c r="Q409" s="179"/>
      <c r="R409" s="179"/>
      <c r="S409" s="179"/>
      <c r="T409" s="180"/>
      <c r="AT409" s="174" t="s">
        <v>180</v>
      </c>
      <c r="AU409" s="174" t="s">
        <v>79</v>
      </c>
      <c r="AV409" s="13" t="s">
        <v>139</v>
      </c>
      <c r="AW409" s="13" t="s">
        <v>32</v>
      </c>
      <c r="AX409" s="13" t="s">
        <v>77</v>
      </c>
      <c r="AY409" s="174" t="s">
        <v>119</v>
      </c>
    </row>
    <row r="410" spans="2:65" s="1" customFormat="1" ht="16.5" customHeight="1">
      <c r="B410" s="139"/>
      <c r="C410" s="140" t="s">
        <v>548</v>
      </c>
      <c r="D410" s="140" t="s">
        <v>122</v>
      </c>
      <c r="E410" s="141" t="s">
        <v>549</v>
      </c>
      <c r="F410" s="142" t="s">
        <v>550</v>
      </c>
      <c r="G410" s="143" t="s">
        <v>266</v>
      </c>
      <c r="H410" s="144">
        <v>1355.106</v>
      </c>
      <c r="I410" s="145"/>
      <c r="J410" s="146">
        <f>ROUND(I410*H410,2)</f>
        <v>0</v>
      </c>
      <c r="K410" s="142" t="s">
        <v>126</v>
      </c>
      <c r="L410" s="30"/>
      <c r="M410" s="147" t="s">
        <v>1</v>
      </c>
      <c r="N410" s="148" t="s">
        <v>41</v>
      </c>
      <c r="O410" s="49"/>
      <c r="P410" s="149">
        <f>O410*H410</f>
        <v>0</v>
      </c>
      <c r="Q410" s="149">
        <v>1.54E-2</v>
      </c>
      <c r="R410" s="149">
        <f>Q410*H410</f>
        <v>20.868632399999999</v>
      </c>
      <c r="S410" s="149">
        <v>0</v>
      </c>
      <c r="T410" s="150">
        <f>S410*H410</f>
        <v>0</v>
      </c>
      <c r="AR410" s="16" t="s">
        <v>139</v>
      </c>
      <c r="AT410" s="16" t="s">
        <v>122</v>
      </c>
      <c r="AU410" s="16" t="s">
        <v>79</v>
      </c>
      <c r="AY410" s="16" t="s">
        <v>119</v>
      </c>
      <c r="BE410" s="151">
        <f>IF(N410="základní",J410,0)</f>
        <v>0</v>
      </c>
      <c r="BF410" s="151">
        <f>IF(N410="snížená",J410,0)</f>
        <v>0</v>
      </c>
      <c r="BG410" s="151">
        <f>IF(N410="zákl. přenesená",J410,0)</f>
        <v>0</v>
      </c>
      <c r="BH410" s="151">
        <f>IF(N410="sníž. přenesená",J410,0)</f>
        <v>0</v>
      </c>
      <c r="BI410" s="151">
        <f>IF(N410="nulová",J410,0)</f>
        <v>0</v>
      </c>
      <c r="BJ410" s="16" t="s">
        <v>77</v>
      </c>
      <c r="BK410" s="151">
        <f>ROUND(I410*H410,2)</f>
        <v>0</v>
      </c>
      <c r="BL410" s="16" t="s">
        <v>139</v>
      </c>
      <c r="BM410" s="16" t="s">
        <v>551</v>
      </c>
    </row>
    <row r="411" spans="2:65" s="1" customFormat="1">
      <c r="B411" s="30"/>
      <c r="D411" s="152" t="s">
        <v>129</v>
      </c>
      <c r="F411" s="153" t="s">
        <v>552</v>
      </c>
      <c r="I411" s="84"/>
      <c r="L411" s="30"/>
      <c r="M411" s="154"/>
      <c r="N411" s="49"/>
      <c r="O411" s="49"/>
      <c r="P411" s="49"/>
      <c r="Q411" s="49"/>
      <c r="R411" s="49"/>
      <c r="S411" s="49"/>
      <c r="T411" s="50"/>
      <c r="AT411" s="16" t="s">
        <v>129</v>
      </c>
      <c r="AU411" s="16" t="s">
        <v>79</v>
      </c>
    </row>
    <row r="412" spans="2:65" s="1" customFormat="1" ht="16.5" customHeight="1">
      <c r="B412" s="139"/>
      <c r="C412" s="140" t="s">
        <v>553</v>
      </c>
      <c r="D412" s="140" t="s">
        <v>122</v>
      </c>
      <c r="E412" s="141" t="s">
        <v>554</v>
      </c>
      <c r="F412" s="142" t="s">
        <v>555</v>
      </c>
      <c r="G412" s="143" t="s">
        <v>266</v>
      </c>
      <c r="H412" s="144">
        <v>1207.674</v>
      </c>
      <c r="I412" s="145"/>
      <c r="J412" s="146">
        <f>ROUND(I412*H412,2)</f>
        <v>0</v>
      </c>
      <c r="K412" s="142" t="s">
        <v>126</v>
      </c>
      <c r="L412" s="30"/>
      <c r="M412" s="147" t="s">
        <v>1</v>
      </c>
      <c r="N412" s="148" t="s">
        <v>41</v>
      </c>
      <c r="O412" s="49"/>
      <c r="P412" s="149">
        <f>O412*H412</f>
        <v>0</v>
      </c>
      <c r="Q412" s="149">
        <v>2.5999999999999998E-4</v>
      </c>
      <c r="R412" s="149">
        <f>Q412*H412</f>
        <v>0.31399523999999995</v>
      </c>
      <c r="S412" s="149">
        <v>0</v>
      </c>
      <c r="T412" s="150">
        <f>S412*H412</f>
        <v>0</v>
      </c>
      <c r="AR412" s="16" t="s">
        <v>139</v>
      </c>
      <c r="AT412" s="16" t="s">
        <v>122</v>
      </c>
      <c r="AU412" s="16" t="s">
        <v>79</v>
      </c>
      <c r="AY412" s="16" t="s">
        <v>119</v>
      </c>
      <c r="BE412" s="151">
        <f>IF(N412="základní",J412,0)</f>
        <v>0</v>
      </c>
      <c r="BF412" s="151">
        <f>IF(N412="snížená",J412,0)</f>
        <v>0</v>
      </c>
      <c r="BG412" s="151">
        <f>IF(N412="zákl. přenesená",J412,0)</f>
        <v>0</v>
      </c>
      <c r="BH412" s="151">
        <f>IF(N412="sníž. přenesená",J412,0)</f>
        <v>0</v>
      </c>
      <c r="BI412" s="151">
        <f>IF(N412="nulová",J412,0)</f>
        <v>0</v>
      </c>
      <c r="BJ412" s="16" t="s">
        <v>77</v>
      </c>
      <c r="BK412" s="151">
        <f>ROUND(I412*H412,2)</f>
        <v>0</v>
      </c>
      <c r="BL412" s="16" t="s">
        <v>139</v>
      </c>
      <c r="BM412" s="16" t="s">
        <v>556</v>
      </c>
    </row>
    <row r="413" spans="2:65" s="1" customFormat="1">
      <c r="B413" s="30"/>
      <c r="D413" s="152" t="s">
        <v>129</v>
      </c>
      <c r="F413" s="153" t="s">
        <v>557</v>
      </c>
      <c r="I413" s="84"/>
      <c r="L413" s="30"/>
      <c r="M413" s="154"/>
      <c r="N413" s="49"/>
      <c r="O413" s="49"/>
      <c r="P413" s="49"/>
      <c r="Q413" s="49"/>
      <c r="R413" s="49"/>
      <c r="S413" s="49"/>
      <c r="T413" s="50"/>
      <c r="AT413" s="16" t="s">
        <v>129</v>
      </c>
      <c r="AU413" s="16" t="s">
        <v>79</v>
      </c>
    </row>
    <row r="414" spans="2:65" s="11" customFormat="1">
      <c r="B414" s="158"/>
      <c r="D414" s="152" t="s">
        <v>180</v>
      </c>
      <c r="E414" s="159" t="s">
        <v>1</v>
      </c>
      <c r="F414" s="160" t="s">
        <v>558</v>
      </c>
      <c r="H414" s="161">
        <v>1207.674</v>
      </c>
      <c r="I414" s="162"/>
      <c r="L414" s="158"/>
      <c r="M414" s="163"/>
      <c r="N414" s="164"/>
      <c r="O414" s="164"/>
      <c r="P414" s="164"/>
      <c r="Q414" s="164"/>
      <c r="R414" s="164"/>
      <c r="S414" s="164"/>
      <c r="T414" s="165"/>
      <c r="AT414" s="159" t="s">
        <v>180</v>
      </c>
      <c r="AU414" s="159" t="s">
        <v>79</v>
      </c>
      <c r="AV414" s="11" t="s">
        <v>79</v>
      </c>
      <c r="AW414" s="11" t="s">
        <v>32</v>
      </c>
      <c r="AX414" s="11" t="s">
        <v>77</v>
      </c>
      <c r="AY414" s="159" t="s">
        <v>119</v>
      </c>
    </row>
    <row r="415" spans="2:65" s="1" customFormat="1" ht="16.5" customHeight="1">
      <c r="B415" s="139"/>
      <c r="C415" s="140" t="s">
        <v>559</v>
      </c>
      <c r="D415" s="140" t="s">
        <v>122</v>
      </c>
      <c r="E415" s="141" t="s">
        <v>560</v>
      </c>
      <c r="F415" s="142" t="s">
        <v>561</v>
      </c>
      <c r="G415" s="143" t="s">
        <v>266</v>
      </c>
      <c r="H415" s="144">
        <v>1207.674</v>
      </c>
      <c r="I415" s="145"/>
      <c r="J415" s="146">
        <f>ROUND(I415*H415,2)</f>
        <v>0</v>
      </c>
      <c r="K415" s="142" t="s">
        <v>126</v>
      </c>
      <c r="L415" s="30"/>
      <c r="M415" s="147" t="s">
        <v>1</v>
      </c>
      <c r="N415" s="148" t="s">
        <v>41</v>
      </c>
      <c r="O415" s="49"/>
      <c r="P415" s="149">
        <f>O415*H415</f>
        <v>0</v>
      </c>
      <c r="Q415" s="149">
        <v>3.0000000000000001E-3</v>
      </c>
      <c r="R415" s="149">
        <f>Q415*H415</f>
        <v>3.6230220000000002</v>
      </c>
      <c r="S415" s="149">
        <v>0</v>
      </c>
      <c r="T415" s="150">
        <f>S415*H415</f>
        <v>0</v>
      </c>
      <c r="AR415" s="16" t="s">
        <v>139</v>
      </c>
      <c r="AT415" s="16" t="s">
        <v>122</v>
      </c>
      <c r="AU415" s="16" t="s">
        <v>79</v>
      </c>
      <c r="AY415" s="16" t="s">
        <v>119</v>
      </c>
      <c r="BE415" s="151">
        <f>IF(N415="základní",J415,0)</f>
        <v>0</v>
      </c>
      <c r="BF415" s="151">
        <f>IF(N415="snížená",J415,0)</f>
        <v>0</v>
      </c>
      <c r="BG415" s="151">
        <f>IF(N415="zákl. přenesená",J415,0)</f>
        <v>0</v>
      </c>
      <c r="BH415" s="151">
        <f>IF(N415="sníž. přenesená",J415,0)</f>
        <v>0</v>
      </c>
      <c r="BI415" s="151">
        <f>IF(N415="nulová",J415,0)</f>
        <v>0</v>
      </c>
      <c r="BJ415" s="16" t="s">
        <v>77</v>
      </c>
      <c r="BK415" s="151">
        <f>ROUND(I415*H415,2)</f>
        <v>0</v>
      </c>
      <c r="BL415" s="16" t="s">
        <v>139</v>
      </c>
      <c r="BM415" s="16" t="s">
        <v>562</v>
      </c>
    </row>
    <row r="416" spans="2:65" s="1" customFormat="1">
      <c r="B416" s="30"/>
      <c r="D416" s="152" t="s">
        <v>129</v>
      </c>
      <c r="F416" s="153" t="s">
        <v>563</v>
      </c>
      <c r="I416" s="84"/>
      <c r="L416" s="30"/>
      <c r="M416" s="154"/>
      <c r="N416" s="49"/>
      <c r="O416" s="49"/>
      <c r="P416" s="49"/>
      <c r="Q416" s="49"/>
      <c r="R416" s="49"/>
      <c r="S416" s="49"/>
      <c r="T416" s="50"/>
      <c r="AT416" s="16" t="s">
        <v>129</v>
      </c>
      <c r="AU416" s="16" t="s">
        <v>79</v>
      </c>
    </row>
    <row r="417" spans="2:65" s="1" customFormat="1" ht="16.5" customHeight="1">
      <c r="B417" s="139"/>
      <c r="C417" s="140" t="s">
        <v>564</v>
      </c>
      <c r="D417" s="140" t="s">
        <v>122</v>
      </c>
      <c r="E417" s="141" t="s">
        <v>565</v>
      </c>
      <c r="F417" s="142" t="s">
        <v>566</v>
      </c>
      <c r="G417" s="143" t="s">
        <v>266</v>
      </c>
      <c r="H417" s="144">
        <v>376.21</v>
      </c>
      <c r="I417" s="145"/>
      <c r="J417" s="146">
        <f>ROUND(I417*H417,2)</f>
        <v>0</v>
      </c>
      <c r="K417" s="142" t="s">
        <v>126</v>
      </c>
      <c r="L417" s="30"/>
      <c r="M417" s="147" t="s">
        <v>1</v>
      </c>
      <c r="N417" s="148" t="s">
        <v>41</v>
      </c>
      <c r="O417" s="49"/>
      <c r="P417" s="149">
        <f>O417*H417</f>
        <v>0</v>
      </c>
      <c r="Q417" s="149">
        <v>0</v>
      </c>
      <c r="R417" s="149">
        <f>Q417*H417</f>
        <v>0</v>
      </c>
      <c r="S417" s="149">
        <v>0</v>
      </c>
      <c r="T417" s="150">
        <f>S417*H417</f>
        <v>0</v>
      </c>
      <c r="AR417" s="16" t="s">
        <v>139</v>
      </c>
      <c r="AT417" s="16" t="s">
        <v>122</v>
      </c>
      <c r="AU417" s="16" t="s">
        <v>79</v>
      </c>
      <c r="AY417" s="16" t="s">
        <v>119</v>
      </c>
      <c r="BE417" s="151">
        <f>IF(N417="základní",J417,0)</f>
        <v>0</v>
      </c>
      <c r="BF417" s="151">
        <f>IF(N417="snížená",J417,0)</f>
        <v>0</v>
      </c>
      <c r="BG417" s="151">
        <f>IF(N417="zákl. přenesená",J417,0)</f>
        <v>0</v>
      </c>
      <c r="BH417" s="151">
        <f>IF(N417="sníž. přenesená",J417,0)</f>
        <v>0</v>
      </c>
      <c r="BI417" s="151">
        <f>IF(N417="nulová",J417,0)</f>
        <v>0</v>
      </c>
      <c r="BJ417" s="16" t="s">
        <v>77</v>
      </c>
      <c r="BK417" s="151">
        <f>ROUND(I417*H417,2)</f>
        <v>0</v>
      </c>
      <c r="BL417" s="16" t="s">
        <v>139</v>
      </c>
      <c r="BM417" s="16" t="s">
        <v>567</v>
      </c>
    </row>
    <row r="418" spans="2:65" s="1" customFormat="1">
      <c r="B418" s="30"/>
      <c r="D418" s="152" t="s">
        <v>129</v>
      </c>
      <c r="F418" s="153" t="s">
        <v>568</v>
      </c>
      <c r="I418" s="84"/>
      <c r="L418" s="30"/>
      <c r="M418" s="154"/>
      <c r="N418" s="49"/>
      <c r="O418" s="49"/>
      <c r="P418" s="49"/>
      <c r="Q418" s="49"/>
      <c r="R418" s="49"/>
      <c r="S418" s="49"/>
      <c r="T418" s="50"/>
      <c r="AT418" s="16" t="s">
        <v>129</v>
      </c>
      <c r="AU418" s="16" t="s">
        <v>79</v>
      </c>
    </row>
    <row r="419" spans="2:65" s="12" customFormat="1">
      <c r="B419" s="166"/>
      <c r="D419" s="152" t="s">
        <v>180</v>
      </c>
      <c r="E419" s="167" t="s">
        <v>1</v>
      </c>
      <c r="F419" s="168" t="s">
        <v>569</v>
      </c>
      <c r="H419" s="167" t="s">
        <v>1</v>
      </c>
      <c r="I419" s="169"/>
      <c r="L419" s="166"/>
      <c r="M419" s="170"/>
      <c r="N419" s="171"/>
      <c r="O419" s="171"/>
      <c r="P419" s="171"/>
      <c r="Q419" s="171"/>
      <c r="R419" s="171"/>
      <c r="S419" s="171"/>
      <c r="T419" s="172"/>
      <c r="AT419" s="167" t="s">
        <v>180</v>
      </c>
      <c r="AU419" s="167" t="s">
        <v>79</v>
      </c>
      <c r="AV419" s="12" t="s">
        <v>77</v>
      </c>
      <c r="AW419" s="12" t="s">
        <v>32</v>
      </c>
      <c r="AX419" s="12" t="s">
        <v>70</v>
      </c>
      <c r="AY419" s="167" t="s">
        <v>119</v>
      </c>
    </row>
    <row r="420" spans="2:65" s="11" customFormat="1">
      <c r="B420" s="158"/>
      <c r="D420" s="152" t="s">
        <v>180</v>
      </c>
      <c r="E420" s="159" t="s">
        <v>1</v>
      </c>
      <c r="F420" s="160" t="s">
        <v>570</v>
      </c>
      <c r="H420" s="161">
        <v>178.69399999999999</v>
      </c>
      <c r="I420" s="162"/>
      <c r="L420" s="158"/>
      <c r="M420" s="163"/>
      <c r="N420" s="164"/>
      <c r="O420" s="164"/>
      <c r="P420" s="164"/>
      <c r="Q420" s="164"/>
      <c r="R420" s="164"/>
      <c r="S420" s="164"/>
      <c r="T420" s="165"/>
      <c r="AT420" s="159" t="s">
        <v>180</v>
      </c>
      <c r="AU420" s="159" t="s">
        <v>79</v>
      </c>
      <c r="AV420" s="11" t="s">
        <v>79</v>
      </c>
      <c r="AW420" s="11" t="s">
        <v>32</v>
      </c>
      <c r="AX420" s="11" t="s">
        <v>70</v>
      </c>
      <c r="AY420" s="159" t="s">
        <v>119</v>
      </c>
    </row>
    <row r="421" spans="2:65" s="11" customFormat="1">
      <c r="B421" s="158"/>
      <c r="D421" s="152" t="s">
        <v>180</v>
      </c>
      <c r="E421" s="159" t="s">
        <v>1</v>
      </c>
      <c r="F421" s="160" t="s">
        <v>571</v>
      </c>
      <c r="H421" s="161">
        <v>101.08799999999999</v>
      </c>
      <c r="I421" s="162"/>
      <c r="L421" s="158"/>
      <c r="M421" s="163"/>
      <c r="N421" s="164"/>
      <c r="O421" s="164"/>
      <c r="P421" s="164"/>
      <c r="Q421" s="164"/>
      <c r="R421" s="164"/>
      <c r="S421" s="164"/>
      <c r="T421" s="165"/>
      <c r="AT421" s="159" t="s">
        <v>180</v>
      </c>
      <c r="AU421" s="159" t="s">
        <v>79</v>
      </c>
      <c r="AV421" s="11" t="s">
        <v>79</v>
      </c>
      <c r="AW421" s="11" t="s">
        <v>32</v>
      </c>
      <c r="AX421" s="11" t="s">
        <v>70</v>
      </c>
      <c r="AY421" s="159" t="s">
        <v>119</v>
      </c>
    </row>
    <row r="422" spans="2:65" s="11" customFormat="1">
      <c r="B422" s="158"/>
      <c r="D422" s="152" t="s">
        <v>180</v>
      </c>
      <c r="E422" s="159" t="s">
        <v>1</v>
      </c>
      <c r="F422" s="160" t="s">
        <v>572</v>
      </c>
      <c r="H422" s="161">
        <v>17.495999999999999</v>
      </c>
      <c r="I422" s="162"/>
      <c r="L422" s="158"/>
      <c r="M422" s="163"/>
      <c r="N422" s="164"/>
      <c r="O422" s="164"/>
      <c r="P422" s="164"/>
      <c r="Q422" s="164"/>
      <c r="R422" s="164"/>
      <c r="S422" s="164"/>
      <c r="T422" s="165"/>
      <c r="AT422" s="159" t="s">
        <v>180</v>
      </c>
      <c r="AU422" s="159" t="s">
        <v>79</v>
      </c>
      <c r="AV422" s="11" t="s">
        <v>79</v>
      </c>
      <c r="AW422" s="11" t="s">
        <v>32</v>
      </c>
      <c r="AX422" s="11" t="s">
        <v>70</v>
      </c>
      <c r="AY422" s="159" t="s">
        <v>119</v>
      </c>
    </row>
    <row r="423" spans="2:65" s="11" customFormat="1">
      <c r="B423" s="158"/>
      <c r="D423" s="152" t="s">
        <v>180</v>
      </c>
      <c r="E423" s="159" t="s">
        <v>1</v>
      </c>
      <c r="F423" s="160" t="s">
        <v>573</v>
      </c>
      <c r="H423" s="161">
        <v>34.749000000000002</v>
      </c>
      <c r="I423" s="162"/>
      <c r="L423" s="158"/>
      <c r="M423" s="163"/>
      <c r="N423" s="164"/>
      <c r="O423" s="164"/>
      <c r="P423" s="164"/>
      <c r="Q423" s="164"/>
      <c r="R423" s="164"/>
      <c r="S423" s="164"/>
      <c r="T423" s="165"/>
      <c r="AT423" s="159" t="s">
        <v>180</v>
      </c>
      <c r="AU423" s="159" t="s">
        <v>79</v>
      </c>
      <c r="AV423" s="11" t="s">
        <v>79</v>
      </c>
      <c r="AW423" s="11" t="s">
        <v>32</v>
      </c>
      <c r="AX423" s="11" t="s">
        <v>70</v>
      </c>
      <c r="AY423" s="159" t="s">
        <v>119</v>
      </c>
    </row>
    <row r="424" spans="2:65" s="11" customFormat="1">
      <c r="B424" s="158"/>
      <c r="D424" s="152" t="s">
        <v>180</v>
      </c>
      <c r="E424" s="159" t="s">
        <v>1</v>
      </c>
      <c r="F424" s="160" t="s">
        <v>574</v>
      </c>
      <c r="H424" s="161">
        <v>74.037000000000006</v>
      </c>
      <c r="I424" s="162"/>
      <c r="L424" s="158"/>
      <c r="M424" s="163"/>
      <c r="N424" s="164"/>
      <c r="O424" s="164"/>
      <c r="P424" s="164"/>
      <c r="Q424" s="164"/>
      <c r="R424" s="164"/>
      <c r="S424" s="164"/>
      <c r="T424" s="165"/>
      <c r="AT424" s="159" t="s">
        <v>180</v>
      </c>
      <c r="AU424" s="159" t="s">
        <v>79</v>
      </c>
      <c r="AV424" s="11" t="s">
        <v>79</v>
      </c>
      <c r="AW424" s="11" t="s">
        <v>32</v>
      </c>
      <c r="AX424" s="11" t="s">
        <v>70</v>
      </c>
      <c r="AY424" s="159" t="s">
        <v>119</v>
      </c>
    </row>
    <row r="425" spans="2:65" s="11" customFormat="1">
      <c r="B425" s="158"/>
      <c r="D425" s="152" t="s">
        <v>180</v>
      </c>
      <c r="E425" s="159" t="s">
        <v>1</v>
      </c>
      <c r="F425" s="160" t="s">
        <v>575</v>
      </c>
      <c r="H425" s="161">
        <v>0.92600000000000005</v>
      </c>
      <c r="I425" s="162"/>
      <c r="L425" s="158"/>
      <c r="M425" s="163"/>
      <c r="N425" s="164"/>
      <c r="O425" s="164"/>
      <c r="P425" s="164"/>
      <c r="Q425" s="164"/>
      <c r="R425" s="164"/>
      <c r="S425" s="164"/>
      <c r="T425" s="165"/>
      <c r="AT425" s="159" t="s">
        <v>180</v>
      </c>
      <c r="AU425" s="159" t="s">
        <v>79</v>
      </c>
      <c r="AV425" s="11" t="s">
        <v>79</v>
      </c>
      <c r="AW425" s="11" t="s">
        <v>32</v>
      </c>
      <c r="AX425" s="11" t="s">
        <v>70</v>
      </c>
      <c r="AY425" s="159" t="s">
        <v>119</v>
      </c>
    </row>
    <row r="426" spans="2:65" s="11" customFormat="1">
      <c r="B426" s="158"/>
      <c r="D426" s="152" t="s">
        <v>180</v>
      </c>
      <c r="E426" s="159" t="s">
        <v>1</v>
      </c>
      <c r="F426" s="160" t="s">
        <v>576</v>
      </c>
      <c r="H426" s="161">
        <v>7.4779999999999998</v>
      </c>
      <c r="I426" s="162"/>
      <c r="L426" s="158"/>
      <c r="M426" s="163"/>
      <c r="N426" s="164"/>
      <c r="O426" s="164"/>
      <c r="P426" s="164"/>
      <c r="Q426" s="164"/>
      <c r="R426" s="164"/>
      <c r="S426" s="164"/>
      <c r="T426" s="165"/>
      <c r="AT426" s="159" t="s">
        <v>180</v>
      </c>
      <c r="AU426" s="159" t="s">
        <v>79</v>
      </c>
      <c r="AV426" s="11" t="s">
        <v>79</v>
      </c>
      <c r="AW426" s="11" t="s">
        <v>32</v>
      </c>
      <c r="AX426" s="11" t="s">
        <v>70</v>
      </c>
      <c r="AY426" s="159" t="s">
        <v>119</v>
      </c>
    </row>
    <row r="427" spans="2:65" s="11" customFormat="1">
      <c r="B427" s="158"/>
      <c r="D427" s="152" t="s">
        <v>180</v>
      </c>
      <c r="E427" s="159" t="s">
        <v>1</v>
      </c>
      <c r="F427" s="160" t="s">
        <v>517</v>
      </c>
      <c r="H427" s="161">
        <v>-8.6999999999999993</v>
      </c>
      <c r="I427" s="162"/>
      <c r="L427" s="158"/>
      <c r="M427" s="163"/>
      <c r="N427" s="164"/>
      <c r="O427" s="164"/>
      <c r="P427" s="164"/>
      <c r="Q427" s="164"/>
      <c r="R427" s="164"/>
      <c r="S427" s="164"/>
      <c r="T427" s="165"/>
      <c r="AT427" s="159" t="s">
        <v>180</v>
      </c>
      <c r="AU427" s="159" t="s">
        <v>79</v>
      </c>
      <c r="AV427" s="11" t="s">
        <v>79</v>
      </c>
      <c r="AW427" s="11" t="s">
        <v>32</v>
      </c>
      <c r="AX427" s="11" t="s">
        <v>70</v>
      </c>
      <c r="AY427" s="159" t="s">
        <v>119</v>
      </c>
    </row>
    <row r="428" spans="2:65" s="11" customFormat="1">
      <c r="B428" s="158"/>
      <c r="D428" s="152" t="s">
        <v>180</v>
      </c>
      <c r="E428" s="159" t="s">
        <v>1</v>
      </c>
      <c r="F428" s="160" t="s">
        <v>577</v>
      </c>
      <c r="H428" s="161">
        <v>-17.64</v>
      </c>
      <c r="I428" s="162"/>
      <c r="L428" s="158"/>
      <c r="M428" s="163"/>
      <c r="N428" s="164"/>
      <c r="O428" s="164"/>
      <c r="P428" s="164"/>
      <c r="Q428" s="164"/>
      <c r="R428" s="164"/>
      <c r="S428" s="164"/>
      <c r="T428" s="165"/>
      <c r="AT428" s="159" t="s">
        <v>180</v>
      </c>
      <c r="AU428" s="159" t="s">
        <v>79</v>
      </c>
      <c r="AV428" s="11" t="s">
        <v>79</v>
      </c>
      <c r="AW428" s="11" t="s">
        <v>32</v>
      </c>
      <c r="AX428" s="11" t="s">
        <v>70</v>
      </c>
      <c r="AY428" s="159" t="s">
        <v>119</v>
      </c>
    </row>
    <row r="429" spans="2:65" s="11" customFormat="1">
      <c r="B429" s="158"/>
      <c r="D429" s="152" t="s">
        <v>180</v>
      </c>
      <c r="E429" s="159" t="s">
        <v>1</v>
      </c>
      <c r="F429" s="160" t="s">
        <v>578</v>
      </c>
      <c r="H429" s="161">
        <v>-2.0089999999999999</v>
      </c>
      <c r="I429" s="162"/>
      <c r="L429" s="158"/>
      <c r="M429" s="163"/>
      <c r="N429" s="164"/>
      <c r="O429" s="164"/>
      <c r="P429" s="164"/>
      <c r="Q429" s="164"/>
      <c r="R429" s="164"/>
      <c r="S429" s="164"/>
      <c r="T429" s="165"/>
      <c r="AT429" s="159" t="s">
        <v>180</v>
      </c>
      <c r="AU429" s="159" t="s">
        <v>79</v>
      </c>
      <c r="AV429" s="11" t="s">
        <v>79</v>
      </c>
      <c r="AW429" s="11" t="s">
        <v>32</v>
      </c>
      <c r="AX429" s="11" t="s">
        <v>70</v>
      </c>
      <c r="AY429" s="159" t="s">
        <v>119</v>
      </c>
    </row>
    <row r="430" spans="2:65" s="11" customFormat="1">
      <c r="B430" s="158"/>
      <c r="D430" s="152" t="s">
        <v>180</v>
      </c>
      <c r="E430" s="159" t="s">
        <v>1</v>
      </c>
      <c r="F430" s="160" t="s">
        <v>579</v>
      </c>
      <c r="H430" s="161">
        <v>-2.214</v>
      </c>
      <c r="I430" s="162"/>
      <c r="L430" s="158"/>
      <c r="M430" s="163"/>
      <c r="N430" s="164"/>
      <c r="O430" s="164"/>
      <c r="P430" s="164"/>
      <c r="Q430" s="164"/>
      <c r="R430" s="164"/>
      <c r="S430" s="164"/>
      <c r="T430" s="165"/>
      <c r="AT430" s="159" t="s">
        <v>180</v>
      </c>
      <c r="AU430" s="159" t="s">
        <v>79</v>
      </c>
      <c r="AV430" s="11" t="s">
        <v>79</v>
      </c>
      <c r="AW430" s="11" t="s">
        <v>32</v>
      </c>
      <c r="AX430" s="11" t="s">
        <v>70</v>
      </c>
      <c r="AY430" s="159" t="s">
        <v>119</v>
      </c>
    </row>
    <row r="431" spans="2:65" s="11" customFormat="1">
      <c r="B431" s="158"/>
      <c r="D431" s="152" t="s">
        <v>180</v>
      </c>
      <c r="E431" s="159" t="s">
        <v>1</v>
      </c>
      <c r="F431" s="160" t="s">
        <v>580</v>
      </c>
      <c r="H431" s="161">
        <v>-2.5299999999999998</v>
      </c>
      <c r="I431" s="162"/>
      <c r="L431" s="158"/>
      <c r="M431" s="163"/>
      <c r="N431" s="164"/>
      <c r="O431" s="164"/>
      <c r="P431" s="164"/>
      <c r="Q431" s="164"/>
      <c r="R431" s="164"/>
      <c r="S431" s="164"/>
      <c r="T431" s="165"/>
      <c r="AT431" s="159" t="s">
        <v>180</v>
      </c>
      <c r="AU431" s="159" t="s">
        <v>79</v>
      </c>
      <c r="AV431" s="11" t="s">
        <v>79</v>
      </c>
      <c r="AW431" s="11" t="s">
        <v>32</v>
      </c>
      <c r="AX431" s="11" t="s">
        <v>70</v>
      </c>
      <c r="AY431" s="159" t="s">
        <v>119</v>
      </c>
    </row>
    <row r="432" spans="2:65" s="11" customFormat="1" ht="22.5">
      <c r="B432" s="158"/>
      <c r="D432" s="152" t="s">
        <v>180</v>
      </c>
      <c r="E432" s="159" t="s">
        <v>1</v>
      </c>
      <c r="F432" s="160" t="s">
        <v>581</v>
      </c>
      <c r="H432" s="161">
        <v>4.2699999999999996</v>
      </c>
      <c r="I432" s="162"/>
      <c r="L432" s="158"/>
      <c r="M432" s="163"/>
      <c r="N432" s="164"/>
      <c r="O432" s="164"/>
      <c r="P432" s="164"/>
      <c r="Q432" s="164"/>
      <c r="R432" s="164"/>
      <c r="S432" s="164"/>
      <c r="T432" s="165"/>
      <c r="AT432" s="159" t="s">
        <v>180</v>
      </c>
      <c r="AU432" s="159" t="s">
        <v>79</v>
      </c>
      <c r="AV432" s="11" t="s">
        <v>79</v>
      </c>
      <c r="AW432" s="11" t="s">
        <v>32</v>
      </c>
      <c r="AX432" s="11" t="s">
        <v>70</v>
      </c>
      <c r="AY432" s="159" t="s">
        <v>119</v>
      </c>
    </row>
    <row r="433" spans="2:65" s="11" customFormat="1">
      <c r="B433" s="158"/>
      <c r="D433" s="152" t="s">
        <v>180</v>
      </c>
      <c r="E433" s="159" t="s">
        <v>1</v>
      </c>
      <c r="F433" s="160" t="s">
        <v>582</v>
      </c>
      <c r="H433" s="161">
        <v>-2.8559999999999999</v>
      </c>
      <c r="I433" s="162"/>
      <c r="L433" s="158"/>
      <c r="M433" s="163"/>
      <c r="N433" s="164"/>
      <c r="O433" s="164"/>
      <c r="P433" s="164"/>
      <c r="Q433" s="164"/>
      <c r="R433" s="164"/>
      <c r="S433" s="164"/>
      <c r="T433" s="165"/>
      <c r="AT433" s="159" t="s">
        <v>180</v>
      </c>
      <c r="AU433" s="159" t="s">
        <v>79</v>
      </c>
      <c r="AV433" s="11" t="s">
        <v>79</v>
      </c>
      <c r="AW433" s="11" t="s">
        <v>32</v>
      </c>
      <c r="AX433" s="11" t="s">
        <v>70</v>
      </c>
      <c r="AY433" s="159" t="s">
        <v>119</v>
      </c>
    </row>
    <row r="434" spans="2:65" s="11" customFormat="1">
      <c r="B434" s="158"/>
      <c r="D434" s="152" t="s">
        <v>180</v>
      </c>
      <c r="E434" s="159" t="s">
        <v>1</v>
      </c>
      <c r="F434" s="160" t="s">
        <v>583</v>
      </c>
      <c r="H434" s="161">
        <v>-2.94</v>
      </c>
      <c r="I434" s="162"/>
      <c r="L434" s="158"/>
      <c r="M434" s="163"/>
      <c r="N434" s="164"/>
      <c r="O434" s="164"/>
      <c r="P434" s="164"/>
      <c r="Q434" s="164"/>
      <c r="R434" s="164"/>
      <c r="S434" s="164"/>
      <c r="T434" s="165"/>
      <c r="AT434" s="159" t="s">
        <v>180</v>
      </c>
      <c r="AU434" s="159" t="s">
        <v>79</v>
      </c>
      <c r="AV434" s="11" t="s">
        <v>79</v>
      </c>
      <c r="AW434" s="11" t="s">
        <v>32</v>
      </c>
      <c r="AX434" s="11" t="s">
        <v>70</v>
      </c>
      <c r="AY434" s="159" t="s">
        <v>119</v>
      </c>
    </row>
    <row r="435" spans="2:65" s="11" customFormat="1">
      <c r="B435" s="158"/>
      <c r="D435" s="152" t="s">
        <v>180</v>
      </c>
      <c r="E435" s="159" t="s">
        <v>1</v>
      </c>
      <c r="F435" s="160" t="s">
        <v>583</v>
      </c>
      <c r="H435" s="161">
        <v>-2.94</v>
      </c>
      <c r="I435" s="162"/>
      <c r="L435" s="158"/>
      <c r="M435" s="163"/>
      <c r="N435" s="164"/>
      <c r="O435" s="164"/>
      <c r="P435" s="164"/>
      <c r="Q435" s="164"/>
      <c r="R435" s="164"/>
      <c r="S435" s="164"/>
      <c r="T435" s="165"/>
      <c r="AT435" s="159" t="s">
        <v>180</v>
      </c>
      <c r="AU435" s="159" t="s">
        <v>79</v>
      </c>
      <c r="AV435" s="11" t="s">
        <v>79</v>
      </c>
      <c r="AW435" s="11" t="s">
        <v>32</v>
      </c>
      <c r="AX435" s="11" t="s">
        <v>70</v>
      </c>
      <c r="AY435" s="159" t="s">
        <v>119</v>
      </c>
    </row>
    <row r="436" spans="2:65" s="11" customFormat="1">
      <c r="B436" s="158"/>
      <c r="D436" s="152" t="s">
        <v>180</v>
      </c>
      <c r="E436" s="159" t="s">
        <v>1</v>
      </c>
      <c r="F436" s="160" t="s">
        <v>540</v>
      </c>
      <c r="H436" s="161">
        <v>-1.655</v>
      </c>
      <c r="I436" s="162"/>
      <c r="L436" s="158"/>
      <c r="M436" s="163"/>
      <c r="N436" s="164"/>
      <c r="O436" s="164"/>
      <c r="P436" s="164"/>
      <c r="Q436" s="164"/>
      <c r="R436" s="164"/>
      <c r="S436" s="164"/>
      <c r="T436" s="165"/>
      <c r="AT436" s="159" t="s">
        <v>180</v>
      </c>
      <c r="AU436" s="159" t="s">
        <v>79</v>
      </c>
      <c r="AV436" s="11" t="s">
        <v>79</v>
      </c>
      <c r="AW436" s="11" t="s">
        <v>32</v>
      </c>
      <c r="AX436" s="11" t="s">
        <v>70</v>
      </c>
      <c r="AY436" s="159" t="s">
        <v>119</v>
      </c>
    </row>
    <row r="437" spans="2:65" s="11" customFormat="1">
      <c r="B437" s="158"/>
      <c r="D437" s="152" t="s">
        <v>180</v>
      </c>
      <c r="E437" s="159" t="s">
        <v>1</v>
      </c>
      <c r="F437" s="160" t="s">
        <v>584</v>
      </c>
      <c r="H437" s="161">
        <v>0.95599999999999996</v>
      </c>
      <c r="I437" s="162"/>
      <c r="L437" s="158"/>
      <c r="M437" s="163"/>
      <c r="N437" s="164"/>
      <c r="O437" s="164"/>
      <c r="P437" s="164"/>
      <c r="Q437" s="164"/>
      <c r="R437" s="164"/>
      <c r="S437" s="164"/>
      <c r="T437" s="165"/>
      <c r="AT437" s="159" t="s">
        <v>180</v>
      </c>
      <c r="AU437" s="159" t="s">
        <v>79</v>
      </c>
      <c r="AV437" s="11" t="s">
        <v>79</v>
      </c>
      <c r="AW437" s="11" t="s">
        <v>32</v>
      </c>
      <c r="AX437" s="11" t="s">
        <v>70</v>
      </c>
      <c r="AY437" s="159" t="s">
        <v>119</v>
      </c>
    </row>
    <row r="438" spans="2:65" s="13" customFormat="1">
      <c r="B438" s="173"/>
      <c r="D438" s="152" t="s">
        <v>180</v>
      </c>
      <c r="E438" s="174" t="s">
        <v>1</v>
      </c>
      <c r="F438" s="175" t="s">
        <v>249</v>
      </c>
      <c r="H438" s="176">
        <v>376.21000000000004</v>
      </c>
      <c r="I438" s="177"/>
      <c r="L438" s="173"/>
      <c r="M438" s="178"/>
      <c r="N438" s="179"/>
      <c r="O438" s="179"/>
      <c r="P438" s="179"/>
      <c r="Q438" s="179"/>
      <c r="R438" s="179"/>
      <c r="S438" s="179"/>
      <c r="T438" s="180"/>
      <c r="AT438" s="174" t="s">
        <v>180</v>
      </c>
      <c r="AU438" s="174" t="s">
        <v>79</v>
      </c>
      <c r="AV438" s="13" t="s">
        <v>139</v>
      </c>
      <c r="AW438" s="13" t="s">
        <v>32</v>
      </c>
      <c r="AX438" s="13" t="s">
        <v>77</v>
      </c>
      <c r="AY438" s="174" t="s">
        <v>119</v>
      </c>
    </row>
    <row r="439" spans="2:65" s="1" customFormat="1" ht="16.5" customHeight="1">
      <c r="B439" s="139"/>
      <c r="C439" s="140" t="s">
        <v>585</v>
      </c>
      <c r="D439" s="140" t="s">
        <v>122</v>
      </c>
      <c r="E439" s="141" t="s">
        <v>586</v>
      </c>
      <c r="F439" s="142" t="s">
        <v>587</v>
      </c>
      <c r="G439" s="143" t="s">
        <v>266</v>
      </c>
      <c r="H439" s="144">
        <v>463.03399999999999</v>
      </c>
      <c r="I439" s="145"/>
      <c r="J439" s="146">
        <f>ROUND(I439*H439,2)</f>
        <v>0</v>
      </c>
      <c r="K439" s="142" t="s">
        <v>126</v>
      </c>
      <c r="L439" s="30"/>
      <c r="M439" s="147" t="s">
        <v>1</v>
      </c>
      <c r="N439" s="148" t="s">
        <v>41</v>
      </c>
      <c r="O439" s="49"/>
      <c r="P439" s="149">
        <f>O439*H439</f>
        <v>0</v>
      </c>
      <c r="Q439" s="149">
        <v>2.5999999999999998E-4</v>
      </c>
      <c r="R439" s="149">
        <f>Q439*H439</f>
        <v>0.12038883999999998</v>
      </c>
      <c r="S439" s="149">
        <v>0</v>
      </c>
      <c r="T439" s="150">
        <f>S439*H439</f>
        <v>0</v>
      </c>
      <c r="AR439" s="16" t="s">
        <v>139</v>
      </c>
      <c r="AT439" s="16" t="s">
        <v>122</v>
      </c>
      <c r="AU439" s="16" t="s">
        <v>79</v>
      </c>
      <c r="AY439" s="16" t="s">
        <v>119</v>
      </c>
      <c r="BE439" s="151">
        <f>IF(N439="základní",J439,0)</f>
        <v>0</v>
      </c>
      <c r="BF439" s="151">
        <f>IF(N439="snížená",J439,0)</f>
        <v>0</v>
      </c>
      <c r="BG439" s="151">
        <f>IF(N439="zákl. přenesená",J439,0)</f>
        <v>0</v>
      </c>
      <c r="BH439" s="151">
        <f>IF(N439="sníž. přenesená",J439,0)</f>
        <v>0</v>
      </c>
      <c r="BI439" s="151">
        <f>IF(N439="nulová",J439,0)</f>
        <v>0</v>
      </c>
      <c r="BJ439" s="16" t="s">
        <v>77</v>
      </c>
      <c r="BK439" s="151">
        <f>ROUND(I439*H439,2)</f>
        <v>0</v>
      </c>
      <c r="BL439" s="16" t="s">
        <v>139</v>
      </c>
      <c r="BM439" s="16" t="s">
        <v>588</v>
      </c>
    </row>
    <row r="440" spans="2:65" s="1" customFormat="1">
      <c r="B440" s="30"/>
      <c r="D440" s="152" t="s">
        <v>129</v>
      </c>
      <c r="F440" s="153" t="s">
        <v>589</v>
      </c>
      <c r="I440" s="84"/>
      <c r="L440" s="30"/>
      <c r="M440" s="154"/>
      <c r="N440" s="49"/>
      <c r="O440" s="49"/>
      <c r="P440" s="49"/>
      <c r="Q440" s="49"/>
      <c r="R440" s="49"/>
      <c r="S440" s="49"/>
      <c r="T440" s="50"/>
      <c r="AT440" s="16" t="s">
        <v>129</v>
      </c>
      <c r="AU440" s="16" t="s">
        <v>79</v>
      </c>
    </row>
    <row r="441" spans="2:65" s="11" customFormat="1">
      <c r="B441" s="158"/>
      <c r="D441" s="152" t="s">
        <v>180</v>
      </c>
      <c r="E441" s="159" t="s">
        <v>1</v>
      </c>
      <c r="F441" s="160" t="s">
        <v>590</v>
      </c>
      <c r="H441" s="161">
        <v>463.03399999999999</v>
      </c>
      <c r="I441" s="162"/>
      <c r="L441" s="158"/>
      <c r="M441" s="163"/>
      <c r="N441" s="164"/>
      <c r="O441" s="164"/>
      <c r="P441" s="164"/>
      <c r="Q441" s="164"/>
      <c r="R441" s="164"/>
      <c r="S441" s="164"/>
      <c r="T441" s="165"/>
      <c r="AT441" s="159" t="s">
        <v>180</v>
      </c>
      <c r="AU441" s="159" t="s">
        <v>79</v>
      </c>
      <c r="AV441" s="11" t="s">
        <v>79</v>
      </c>
      <c r="AW441" s="11" t="s">
        <v>32</v>
      </c>
      <c r="AX441" s="11" t="s">
        <v>77</v>
      </c>
      <c r="AY441" s="159" t="s">
        <v>119</v>
      </c>
    </row>
    <row r="442" spans="2:65" s="1" customFormat="1" ht="16.5" customHeight="1">
      <c r="B442" s="139"/>
      <c r="C442" s="140" t="s">
        <v>591</v>
      </c>
      <c r="D442" s="140" t="s">
        <v>122</v>
      </c>
      <c r="E442" s="141" t="s">
        <v>592</v>
      </c>
      <c r="F442" s="142" t="s">
        <v>593</v>
      </c>
      <c r="G442" s="143" t="s">
        <v>266</v>
      </c>
      <c r="H442" s="144">
        <v>35.381</v>
      </c>
      <c r="I442" s="145"/>
      <c r="J442" s="146">
        <f>ROUND(I442*H442,2)</f>
        <v>0</v>
      </c>
      <c r="K442" s="142" t="s">
        <v>126</v>
      </c>
      <c r="L442" s="30"/>
      <c r="M442" s="147" t="s">
        <v>1</v>
      </c>
      <c r="N442" s="148" t="s">
        <v>41</v>
      </c>
      <c r="O442" s="49"/>
      <c r="P442" s="149">
        <f>O442*H442</f>
        <v>0</v>
      </c>
      <c r="Q442" s="149">
        <v>8.3199999999999993E-3</v>
      </c>
      <c r="R442" s="149">
        <f>Q442*H442</f>
        <v>0.29436991999999995</v>
      </c>
      <c r="S442" s="149">
        <v>0</v>
      </c>
      <c r="T442" s="150">
        <f>S442*H442</f>
        <v>0</v>
      </c>
      <c r="AR442" s="16" t="s">
        <v>139</v>
      </c>
      <c r="AT442" s="16" t="s">
        <v>122</v>
      </c>
      <c r="AU442" s="16" t="s">
        <v>79</v>
      </c>
      <c r="AY442" s="16" t="s">
        <v>119</v>
      </c>
      <c r="BE442" s="151">
        <f>IF(N442="základní",J442,0)</f>
        <v>0</v>
      </c>
      <c r="BF442" s="151">
        <f>IF(N442="snížená",J442,0)</f>
        <v>0</v>
      </c>
      <c r="BG442" s="151">
        <f>IF(N442="zákl. přenesená",J442,0)</f>
        <v>0</v>
      </c>
      <c r="BH442" s="151">
        <f>IF(N442="sníž. přenesená",J442,0)</f>
        <v>0</v>
      </c>
      <c r="BI442" s="151">
        <f>IF(N442="nulová",J442,0)</f>
        <v>0</v>
      </c>
      <c r="BJ442" s="16" t="s">
        <v>77</v>
      </c>
      <c r="BK442" s="151">
        <f>ROUND(I442*H442,2)</f>
        <v>0</v>
      </c>
      <c r="BL442" s="16" t="s">
        <v>139</v>
      </c>
      <c r="BM442" s="16" t="s">
        <v>594</v>
      </c>
    </row>
    <row r="443" spans="2:65" s="1" customFormat="1" ht="19.5">
      <c r="B443" s="30"/>
      <c r="D443" s="152" t="s">
        <v>129</v>
      </c>
      <c r="F443" s="153" t="s">
        <v>595</v>
      </c>
      <c r="I443" s="84"/>
      <c r="L443" s="30"/>
      <c r="M443" s="154"/>
      <c r="N443" s="49"/>
      <c r="O443" s="49"/>
      <c r="P443" s="49"/>
      <c r="Q443" s="49"/>
      <c r="R443" s="49"/>
      <c r="S443" s="49"/>
      <c r="T443" s="50"/>
      <c r="AT443" s="16" t="s">
        <v>129</v>
      </c>
      <c r="AU443" s="16" t="s">
        <v>79</v>
      </c>
    </row>
    <row r="444" spans="2:65" s="12" customFormat="1">
      <c r="B444" s="166"/>
      <c r="D444" s="152" t="s">
        <v>180</v>
      </c>
      <c r="E444" s="167" t="s">
        <v>1</v>
      </c>
      <c r="F444" s="168" t="s">
        <v>596</v>
      </c>
      <c r="H444" s="167" t="s">
        <v>1</v>
      </c>
      <c r="I444" s="169"/>
      <c r="L444" s="166"/>
      <c r="M444" s="170"/>
      <c r="N444" s="171"/>
      <c r="O444" s="171"/>
      <c r="P444" s="171"/>
      <c r="Q444" s="171"/>
      <c r="R444" s="171"/>
      <c r="S444" s="171"/>
      <c r="T444" s="172"/>
      <c r="AT444" s="167" t="s">
        <v>180</v>
      </c>
      <c r="AU444" s="167" t="s">
        <v>79</v>
      </c>
      <c r="AV444" s="12" t="s">
        <v>77</v>
      </c>
      <c r="AW444" s="12" t="s">
        <v>32</v>
      </c>
      <c r="AX444" s="12" t="s">
        <v>70</v>
      </c>
      <c r="AY444" s="167" t="s">
        <v>119</v>
      </c>
    </row>
    <row r="445" spans="2:65" s="11" customFormat="1">
      <c r="B445" s="158"/>
      <c r="D445" s="152" t="s">
        <v>180</v>
      </c>
      <c r="E445" s="159" t="s">
        <v>1</v>
      </c>
      <c r="F445" s="160" t="s">
        <v>597</v>
      </c>
      <c r="H445" s="161">
        <v>36.603000000000002</v>
      </c>
      <c r="I445" s="162"/>
      <c r="L445" s="158"/>
      <c r="M445" s="163"/>
      <c r="N445" s="164"/>
      <c r="O445" s="164"/>
      <c r="P445" s="164"/>
      <c r="Q445" s="164"/>
      <c r="R445" s="164"/>
      <c r="S445" s="164"/>
      <c r="T445" s="165"/>
      <c r="AT445" s="159" t="s">
        <v>180</v>
      </c>
      <c r="AU445" s="159" t="s">
        <v>79</v>
      </c>
      <c r="AV445" s="11" t="s">
        <v>79</v>
      </c>
      <c r="AW445" s="11" t="s">
        <v>32</v>
      </c>
      <c r="AX445" s="11" t="s">
        <v>70</v>
      </c>
      <c r="AY445" s="159" t="s">
        <v>119</v>
      </c>
    </row>
    <row r="446" spans="2:65" s="11" customFormat="1">
      <c r="B446" s="158"/>
      <c r="D446" s="152" t="s">
        <v>180</v>
      </c>
      <c r="E446" s="159" t="s">
        <v>1</v>
      </c>
      <c r="F446" s="160" t="s">
        <v>598</v>
      </c>
      <c r="H446" s="161">
        <v>-0.21</v>
      </c>
      <c r="I446" s="162"/>
      <c r="L446" s="158"/>
      <c r="M446" s="163"/>
      <c r="N446" s="164"/>
      <c r="O446" s="164"/>
      <c r="P446" s="164"/>
      <c r="Q446" s="164"/>
      <c r="R446" s="164"/>
      <c r="S446" s="164"/>
      <c r="T446" s="165"/>
      <c r="AT446" s="159" t="s">
        <v>180</v>
      </c>
      <c r="AU446" s="159" t="s">
        <v>79</v>
      </c>
      <c r="AV446" s="11" t="s">
        <v>79</v>
      </c>
      <c r="AW446" s="11" t="s">
        <v>32</v>
      </c>
      <c r="AX446" s="11" t="s">
        <v>70</v>
      </c>
      <c r="AY446" s="159" t="s">
        <v>119</v>
      </c>
    </row>
    <row r="447" spans="2:65" s="11" customFormat="1">
      <c r="B447" s="158"/>
      <c r="D447" s="152" t="s">
        <v>180</v>
      </c>
      <c r="E447" s="159" t="s">
        <v>1</v>
      </c>
      <c r="F447" s="160" t="s">
        <v>599</v>
      </c>
      <c r="H447" s="161">
        <v>-0.19600000000000001</v>
      </c>
      <c r="I447" s="162"/>
      <c r="L447" s="158"/>
      <c r="M447" s="163"/>
      <c r="N447" s="164"/>
      <c r="O447" s="164"/>
      <c r="P447" s="164"/>
      <c r="Q447" s="164"/>
      <c r="R447" s="164"/>
      <c r="S447" s="164"/>
      <c r="T447" s="165"/>
      <c r="AT447" s="159" t="s">
        <v>180</v>
      </c>
      <c r="AU447" s="159" t="s">
        <v>79</v>
      </c>
      <c r="AV447" s="11" t="s">
        <v>79</v>
      </c>
      <c r="AW447" s="11" t="s">
        <v>32</v>
      </c>
      <c r="AX447" s="11" t="s">
        <v>70</v>
      </c>
      <c r="AY447" s="159" t="s">
        <v>119</v>
      </c>
    </row>
    <row r="448" spans="2:65" s="11" customFormat="1">
      <c r="B448" s="158"/>
      <c r="D448" s="152" t="s">
        <v>180</v>
      </c>
      <c r="E448" s="159" t="s">
        <v>1</v>
      </c>
      <c r="F448" s="160" t="s">
        <v>600</v>
      </c>
      <c r="H448" s="161">
        <v>-0.216</v>
      </c>
      <c r="I448" s="162"/>
      <c r="L448" s="158"/>
      <c r="M448" s="163"/>
      <c r="N448" s="164"/>
      <c r="O448" s="164"/>
      <c r="P448" s="164"/>
      <c r="Q448" s="164"/>
      <c r="R448" s="164"/>
      <c r="S448" s="164"/>
      <c r="T448" s="165"/>
      <c r="AT448" s="159" t="s">
        <v>180</v>
      </c>
      <c r="AU448" s="159" t="s">
        <v>79</v>
      </c>
      <c r="AV448" s="11" t="s">
        <v>79</v>
      </c>
      <c r="AW448" s="11" t="s">
        <v>32</v>
      </c>
      <c r="AX448" s="11" t="s">
        <v>70</v>
      </c>
      <c r="AY448" s="159" t="s">
        <v>119</v>
      </c>
    </row>
    <row r="449" spans="2:65" s="11" customFormat="1">
      <c r="B449" s="158"/>
      <c r="D449" s="152" t="s">
        <v>180</v>
      </c>
      <c r="E449" s="159" t="s">
        <v>1</v>
      </c>
      <c r="F449" s="160" t="s">
        <v>601</v>
      </c>
      <c r="H449" s="161">
        <v>-0.6</v>
      </c>
      <c r="I449" s="162"/>
      <c r="L449" s="158"/>
      <c r="M449" s="163"/>
      <c r="N449" s="164"/>
      <c r="O449" s="164"/>
      <c r="P449" s="164"/>
      <c r="Q449" s="164"/>
      <c r="R449" s="164"/>
      <c r="S449" s="164"/>
      <c r="T449" s="165"/>
      <c r="AT449" s="159" t="s">
        <v>180</v>
      </c>
      <c r="AU449" s="159" t="s">
        <v>79</v>
      </c>
      <c r="AV449" s="11" t="s">
        <v>79</v>
      </c>
      <c r="AW449" s="11" t="s">
        <v>32</v>
      </c>
      <c r="AX449" s="11" t="s">
        <v>70</v>
      </c>
      <c r="AY449" s="159" t="s">
        <v>119</v>
      </c>
    </row>
    <row r="450" spans="2:65" s="13" customFormat="1">
      <c r="B450" s="173"/>
      <c r="D450" s="152" t="s">
        <v>180</v>
      </c>
      <c r="E450" s="174" t="s">
        <v>1</v>
      </c>
      <c r="F450" s="175" t="s">
        <v>249</v>
      </c>
      <c r="H450" s="176">
        <v>35.381</v>
      </c>
      <c r="I450" s="177"/>
      <c r="L450" s="173"/>
      <c r="M450" s="178"/>
      <c r="N450" s="179"/>
      <c r="O450" s="179"/>
      <c r="P450" s="179"/>
      <c r="Q450" s="179"/>
      <c r="R450" s="179"/>
      <c r="S450" s="179"/>
      <c r="T450" s="180"/>
      <c r="AT450" s="174" t="s">
        <v>180</v>
      </c>
      <c r="AU450" s="174" t="s">
        <v>79</v>
      </c>
      <c r="AV450" s="13" t="s">
        <v>139</v>
      </c>
      <c r="AW450" s="13" t="s">
        <v>32</v>
      </c>
      <c r="AX450" s="13" t="s">
        <v>77</v>
      </c>
      <c r="AY450" s="174" t="s">
        <v>119</v>
      </c>
    </row>
    <row r="451" spans="2:65" s="1" customFormat="1" ht="16.5" customHeight="1">
      <c r="B451" s="139"/>
      <c r="C451" s="189" t="s">
        <v>602</v>
      </c>
      <c r="D451" s="189" t="s">
        <v>603</v>
      </c>
      <c r="E451" s="190" t="s">
        <v>604</v>
      </c>
      <c r="F451" s="191" t="s">
        <v>605</v>
      </c>
      <c r="G451" s="192" t="s">
        <v>266</v>
      </c>
      <c r="H451" s="193">
        <v>37.15</v>
      </c>
      <c r="I451" s="194"/>
      <c r="J451" s="195">
        <f>ROUND(I451*H451,2)</f>
        <v>0</v>
      </c>
      <c r="K451" s="191" t="s">
        <v>126</v>
      </c>
      <c r="L451" s="196"/>
      <c r="M451" s="197" t="s">
        <v>1</v>
      </c>
      <c r="N451" s="198" t="s">
        <v>41</v>
      </c>
      <c r="O451" s="49"/>
      <c r="P451" s="149">
        <f>O451*H451</f>
        <v>0</v>
      </c>
      <c r="Q451" s="149">
        <v>3.0000000000000001E-3</v>
      </c>
      <c r="R451" s="149">
        <f>Q451*H451</f>
        <v>0.11144999999999999</v>
      </c>
      <c r="S451" s="149">
        <v>0</v>
      </c>
      <c r="T451" s="150">
        <f>S451*H451</f>
        <v>0</v>
      </c>
      <c r="AR451" s="16" t="s">
        <v>211</v>
      </c>
      <c r="AT451" s="16" t="s">
        <v>603</v>
      </c>
      <c r="AU451" s="16" t="s">
        <v>79</v>
      </c>
      <c r="AY451" s="16" t="s">
        <v>119</v>
      </c>
      <c r="BE451" s="151">
        <f>IF(N451="základní",J451,0)</f>
        <v>0</v>
      </c>
      <c r="BF451" s="151">
        <f>IF(N451="snížená",J451,0)</f>
        <v>0</v>
      </c>
      <c r="BG451" s="151">
        <f>IF(N451="zákl. přenesená",J451,0)</f>
        <v>0</v>
      </c>
      <c r="BH451" s="151">
        <f>IF(N451="sníž. přenesená",J451,0)</f>
        <v>0</v>
      </c>
      <c r="BI451" s="151">
        <f>IF(N451="nulová",J451,0)</f>
        <v>0</v>
      </c>
      <c r="BJ451" s="16" t="s">
        <v>77</v>
      </c>
      <c r="BK451" s="151">
        <f>ROUND(I451*H451,2)</f>
        <v>0</v>
      </c>
      <c r="BL451" s="16" t="s">
        <v>139</v>
      </c>
      <c r="BM451" s="16" t="s">
        <v>606</v>
      </c>
    </row>
    <row r="452" spans="2:65" s="1" customFormat="1">
      <c r="B452" s="30"/>
      <c r="D452" s="152" t="s">
        <v>129</v>
      </c>
      <c r="F452" s="153" t="s">
        <v>605</v>
      </c>
      <c r="I452" s="84"/>
      <c r="L452" s="30"/>
      <c r="M452" s="154"/>
      <c r="N452" s="49"/>
      <c r="O452" s="49"/>
      <c r="P452" s="49"/>
      <c r="Q452" s="49"/>
      <c r="R452" s="49"/>
      <c r="S452" s="49"/>
      <c r="T452" s="50"/>
      <c r="AT452" s="16" t="s">
        <v>129</v>
      </c>
      <c r="AU452" s="16" t="s">
        <v>79</v>
      </c>
    </row>
    <row r="453" spans="2:65" s="11" customFormat="1">
      <c r="B453" s="158"/>
      <c r="D453" s="152" t="s">
        <v>180</v>
      </c>
      <c r="F453" s="160" t="s">
        <v>607</v>
      </c>
      <c r="H453" s="161">
        <v>37.15</v>
      </c>
      <c r="I453" s="162"/>
      <c r="L453" s="158"/>
      <c r="M453" s="163"/>
      <c r="N453" s="164"/>
      <c r="O453" s="164"/>
      <c r="P453" s="164"/>
      <c r="Q453" s="164"/>
      <c r="R453" s="164"/>
      <c r="S453" s="164"/>
      <c r="T453" s="165"/>
      <c r="AT453" s="159" t="s">
        <v>180</v>
      </c>
      <c r="AU453" s="159" t="s">
        <v>79</v>
      </c>
      <c r="AV453" s="11" t="s">
        <v>79</v>
      </c>
      <c r="AW453" s="11" t="s">
        <v>3</v>
      </c>
      <c r="AX453" s="11" t="s">
        <v>77</v>
      </c>
      <c r="AY453" s="159" t="s">
        <v>119</v>
      </c>
    </row>
    <row r="454" spans="2:65" s="1" customFormat="1" ht="16.5" customHeight="1">
      <c r="B454" s="139"/>
      <c r="C454" s="140" t="s">
        <v>608</v>
      </c>
      <c r="D454" s="140" t="s">
        <v>122</v>
      </c>
      <c r="E454" s="141" t="s">
        <v>609</v>
      </c>
      <c r="F454" s="142" t="s">
        <v>610</v>
      </c>
      <c r="G454" s="143" t="s">
        <v>266</v>
      </c>
      <c r="H454" s="144">
        <v>422.42700000000002</v>
      </c>
      <c r="I454" s="145"/>
      <c r="J454" s="146">
        <f>ROUND(I454*H454,2)</f>
        <v>0</v>
      </c>
      <c r="K454" s="142" t="s">
        <v>126</v>
      </c>
      <c r="L454" s="30"/>
      <c r="M454" s="147" t="s">
        <v>1</v>
      </c>
      <c r="N454" s="148" t="s">
        <v>41</v>
      </c>
      <c r="O454" s="49"/>
      <c r="P454" s="149">
        <f>O454*H454</f>
        <v>0</v>
      </c>
      <c r="Q454" s="149">
        <v>8.5000000000000006E-3</v>
      </c>
      <c r="R454" s="149">
        <f>Q454*H454</f>
        <v>3.5906295000000004</v>
      </c>
      <c r="S454" s="149">
        <v>0</v>
      </c>
      <c r="T454" s="150">
        <f>S454*H454</f>
        <v>0</v>
      </c>
      <c r="AR454" s="16" t="s">
        <v>139</v>
      </c>
      <c r="AT454" s="16" t="s">
        <v>122</v>
      </c>
      <c r="AU454" s="16" t="s">
        <v>79</v>
      </c>
      <c r="AY454" s="16" t="s">
        <v>119</v>
      </c>
      <c r="BE454" s="151">
        <f>IF(N454="základní",J454,0)</f>
        <v>0</v>
      </c>
      <c r="BF454" s="151">
        <f>IF(N454="snížená",J454,0)</f>
        <v>0</v>
      </c>
      <c r="BG454" s="151">
        <f>IF(N454="zákl. přenesená",J454,0)</f>
        <v>0</v>
      </c>
      <c r="BH454" s="151">
        <f>IF(N454="sníž. přenesená",J454,0)</f>
        <v>0</v>
      </c>
      <c r="BI454" s="151">
        <f>IF(N454="nulová",J454,0)</f>
        <v>0</v>
      </c>
      <c r="BJ454" s="16" t="s">
        <v>77</v>
      </c>
      <c r="BK454" s="151">
        <f>ROUND(I454*H454,2)</f>
        <v>0</v>
      </c>
      <c r="BL454" s="16" t="s">
        <v>139</v>
      </c>
      <c r="BM454" s="16" t="s">
        <v>611</v>
      </c>
    </row>
    <row r="455" spans="2:65" s="1" customFormat="1" ht="19.5">
      <c r="B455" s="30"/>
      <c r="D455" s="152" t="s">
        <v>129</v>
      </c>
      <c r="F455" s="153" t="s">
        <v>612</v>
      </c>
      <c r="I455" s="84"/>
      <c r="L455" s="30"/>
      <c r="M455" s="154"/>
      <c r="N455" s="49"/>
      <c r="O455" s="49"/>
      <c r="P455" s="49"/>
      <c r="Q455" s="49"/>
      <c r="R455" s="49"/>
      <c r="S455" s="49"/>
      <c r="T455" s="50"/>
      <c r="AT455" s="16" t="s">
        <v>129</v>
      </c>
      <c r="AU455" s="16" t="s">
        <v>79</v>
      </c>
    </row>
    <row r="456" spans="2:65" s="11" customFormat="1">
      <c r="B456" s="158"/>
      <c r="D456" s="152" t="s">
        <v>180</v>
      </c>
      <c r="E456" s="159" t="s">
        <v>1</v>
      </c>
      <c r="F456" s="160" t="s">
        <v>613</v>
      </c>
      <c r="H456" s="161">
        <v>305.14800000000002</v>
      </c>
      <c r="I456" s="162"/>
      <c r="L456" s="158"/>
      <c r="M456" s="163"/>
      <c r="N456" s="164"/>
      <c r="O456" s="164"/>
      <c r="P456" s="164"/>
      <c r="Q456" s="164"/>
      <c r="R456" s="164"/>
      <c r="S456" s="164"/>
      <c r="T456" s="165"/>
      <c r="AT456" s="159" t="s">
        <v>180</v>
      </c>
      <c r="AU456" s="159" t="s">
        <v>79</v>
      </c>
      <c r="AV456" s="11" t="s">
        <v>79</v>
      </c>
      <c r="AW456" s="11" t="s">
        <v>32</v>
      </c>
      <c r="AX456" s="11" t="s">
        <v>70</v>
      </c>
      <c r="AY456" s="159" t="s">
        <v>119</v>
      </c>
    </row>
    <row r="457" spans="2:65" s="11" customFormat="1">
      <c r="B457" s="158"/>
      <c r="D457" s="152" t="s">
        <v>180</v>
      </c>
      <c r="E457" s="159" t="s">
        <v>1</v>
      </c>
      <c r="F457" s="160" t="s">
        <v>614</v>
      </c>
      <c r="H457" s="161">
        <v>53.856000000000002</v>
      </c>
      <c r="I457" s="162"/>
      <c r="L457" s="158"/>
      <c r="M457" s="163"/>
      <c r="N457" s="164"/>
      <c r="O457" s="164"/>
      <c r="P457" s="164"/>
      <c r="Q457" s="164"/>
      <c r="R457" s="164"/>
      <c r="S457" s="164"/>
      <c r="T457" s="165"/>
      <c r="AT457" s="159" t="s">
        <v>180</v>
      </c>
      <c r="AU457" s="159" t="s">
        <v>79</v>
      </c>
      <c r="AV457" s="11" t="s">
        <v>79</v>
      </c>
      <c r="AW457" s="11" t="s">
        <v>32</v>
      </c>
      <c r="AX457" s="11" t="s">
        <v>70</v>
      </c>
      <c r="AY457" s="159" t="s">
        <v>119</v>
      </c>
    </row>
    <row r="458" spans="2:65" s="11" customFormat="1">
      <c r="B458" s="158"/>
      <c r="D458" s="152" t="s">
        <v>180</v>
      </c>
      <c r="E458" s="159" t="s">
        <v>1</v>
      </c>
      <c r="F458" s="160" t="s">
        <v>615</v>
      </c>
      <c r="H458" s="161">
        <v>10.771000000000001</v>
      </c>
      <c r="I458" s="162"/>
      <c r="L458" s="158"/>
      <c r="M458" s="163"/>
      <c r="N458" s="164"/>
      <c r="O458" s="164"/>
      <c r="P458" s="164"/>
      <c r="Q458" s="164"/>
      <c r="R458" s="164"/>
      <c r="S458" s="164"/>
      <c r="T458" s="165"/>
      <c r="AT458" s="159" t="s">
        <v>180</v>
      </c>
      <c r="AU458" s="159" t="s">
        <v>79</v>
      </c>
      <c r="AV458" s="11" t="s">
        <v>79</v>
      </c>
      <c r="AW458" s="11" t="s">
        <v>32</v>
      </c>
      <c r="AX458" s="11" t="s">
        <v>70</v>
      </c>
      <c r="AY458" s="159" t="s">
        <v>119</v>
      </c>
    </row>
    <row r="459" spans="2:65" s="11" customFormat="1">
      <c r="B459" s="158"/>
      <c r="D459" s="152" t="s">
        <v>180</v>
      </c>
      <c r="E459" s="159" t="s">
        <v>1</v>
      </c>
      <c r="F459" s="160" t="s">
        <v>616</v>
      </c>
      <c r="H459" s="161">
        <v>77.88</v>
      </c>
      <c r="I459" s="162"/>
      <c r="L459" s="158"/>
      <c r="M459" s="163"/>
      <c r="N459" s="164"/>
      <c r="O459" s="164"/>
      <c r="P459" s="164"/>
      <c r="Q459" s="164"/>
      <c r="R459" s="164"/>
      <c r="S459" s="164"/>
      <c r="T459" s="165"/>
      <c r="AT459" s="159" t="s">
        <v>180</v>
      </c>
      <c r="AU459" s="159" t="s">
        <v>79</v>
      </c>
      <c r="AV459" s="11" t="s">
        <v>79</v>
      </c>
      <c r="AW459" s="11" t="s">
        <v>32</v>
      </c>
      <c r="AX459" s="11" t="s">
        <v>70</v>
      </c>
      <c r="AY459" s="159" t="s">
        <v>119</v>
      </c>
    </row>
    <row r="460" spans="2:65" s="11" customFormat="1">
      <c r="B460" s="158"/>
      <c r="D460" s="152" t="s">
        <v>180</v>
      </c>
      <c r="E460" s="159" t="s">
        <v>1</v>
      </c>
      <c r="F460" s="160" t="s">
        <v>617</v>
      </c>
      <c r="H460" s="161">
        <v>7.2910000000000004</v>
      </c>
      <c r="I460" s="162"/>
      <c r="L460" s="158"/>
      <c r="M460" s="163"/>
      <c r="N460" s="164"/>
      <c r="O460" s="164"/>
      <c r="P460" s="164"/>
      <c r="Q460" s="164"/>
      <c r="R460" s="164"/>
      <c r="S460" s="164"/>
      <c r="T460" s="165"/>
      <c r="AT460" s="159" t="s">
        <v>180</v>
      </c>
      <c r="AU460" s="159" t="s">
        <v>79</v>
      </c>
      <c r="AV460" s="11" t="s">
        <v>79</v>
      </c>
      <c r="AW460" s="11" t="s">
        <v>32</v>
      </c>
      <c r="AX460" s="11" t="s">
        <v>70</v>
      </c>
      <c r="AY460" s="159" t="s">
        <v>119</v>
      </c>
    </row>
    <row r="461" spans="2:65" s="11" customFormat="1">
      <c r="B461" s="158"/>
      <c r="D461" s="152" t="s">
        <v>180</v>
      </c>
      <c r="E461" s="159" t="s">
        <v>1</v>
      </c>
      <c r="F461" s="160" t="s">
        <v>618</v>
      </c>
      <c r="H461" s="161">
        <v>0.14599999999999999</v>
      </c>
      <c r="I461" s="162"/>
      <c r="L461" s="158"/>
      <c r="M461" s="163"/>
      <c r="N461" s="164"/>
      <c r="O461" s="164"/>
      <c r="P461" s="164"/>
      <c r="Q461" s="164"/>
      <c r="R461" s="164"/>
      <c r="S461" s="164"/>
      <c r="T461" s="165"/>
      <c r="AT461" s="159" t="s">
        <v>180</v>
      </c>
      <c r="AU461" s="159" t="s">
        <v>79</v>
      </c>
      <c r="AV461" s="11" t="s">
        <v>79</v>
      </c>
      <c r="AW461" s="11" t="s">
        <v>32</v>
      </c>
      <c r="AX461" s="11" t="s">
        <v>70</v>
      </c>
      <c r="AY461" s="159" t="s">
        <v>119</v>
      </c>
    </row>
    <row r="462" spans="2:65" s="11" customFormat="1">
      <c r="B462" s="158"/>
      <c r="D462" s="152" t="s">
        <v>180</v>
      </c>
      <c r="E462" s="159" t="s">
        <v>1</v>
      </c>
      <c r="F462" s="160" t="s">
        <v>619</v>
      </c>
      <c r="H462" s="161">
        <v>-8.1</v>
      </c>
      <c r="I462" s="162"/>
      <c r="L462" s="158"/>
      <c r="M462" s="163"/>
      <c r="N462" s="164"/>
      <c r="O462" s="164"/>
      <c r="P462" s="164"/>
      <c r="Q462" s="164"/>
      <c r="R462" s="164"/>
      <c r="S462" s="164"/>
      <c r="T462" s="165"/>
      <c r="AT462" s="159" t="s">
        <v>180</v>
      </c>
      <c r="AU462" s="159" t="s">
        <v>79</v>
      </c>
      <c r="AV462" s="11" t="s">
        <v>79</v>
      </c>
      <c r="AW462" s="11" t="s">
        <v>32</v>
      </c>
      <c r="AX462" s="11" t="s">
        <v>70</v>
      </c>
      <c r="AY462" s="159" t="s">
        <v>119</v>
      </c>
    </row>
    <row r="463" spans="2:65" s="11" customFormat="1">
      <c r="B463" s="158"/>
      <c r="D463" s="152" t="s">
        <v>180</v>
      </c>
      <c r="E463" s="159" t="s">
        <v>1</v>
      </c>
      <c r="F463" s="160" t="s">
        <v>310</v>
      </c>
      <c r="H463" s="161">
        <v>-2.25</v>
      </c>
      <c r="I463" s="162"/>
      <c r="L463" s="158"/>
      <c r="M463" s="163"/>
      <c r="N463" s="164"/>
      <c r="O463" s="164"/>
      <c r="P463" s="164"/>
      <c r="Q463" s="164"/>
      <c r="R463" s="164"/>
      <c r="S463" s="164"/>
      <c r="T463" s="165"/>
      <c r="AT463" s="159" t="s">
        <v>180</v>
      </c>
      <c r="AU463" s="159" t="s">
        <v>79</v>
      </c>
      <c r="AV463" s="11" t="s">
        <v>79</v>
      </c>
      <c r="AW463" s="11" t="s">
        <v>32</v>
      </c>
      <c r="AX463" s="11" t="s">
        <v>70</v>
      </c>
      <c r="AY463" s="159" t="s">
        <v>119</v>
      </c>
    </row>
    <row r="464" spans="2:65" s="11" customFormat="1">
      <c r="B464" s="158"/>
      <c r="D464" s="152" t="s">
        <v>180</v>
      </c>
      <c r="E464" s="159" t="s">
        <v>1</v>
      </c>
      <c r="F464" s="160" t="s">
        <v>577</v>
      </c>
      <c r="H464" s="161">
        <v>-17.64</v>
      </c>
      <c r="I464" s="162"/>
      <c r="L464" s="158"/>
      <c r="M464" s="163"/>
      <c r="N464" s="164"/>
      <c r="O464" s="164"/>
      <c r="P464" s="164"/>
      <c r="Q464" s="164"/>
      <c r="R464" s="164"/>
      <c r="S464" s="164"/>
      <c r="T464" s="165"/>
      <c r="AT464" s="159" t="s">
        <v>180</v>
      </c>
      <c r="AU464" s="159" t="s">
        <v>79</v>
      </c>
      <c r="AV464" s="11" t="s">
        <v>79</v>
      </c>
      <c r="AW464" s="11" t="s">
        <v>32</v>
      </c>
      <c r="AX464" s="11" t="s">
        <v>70</v>
      </c>
      <c r="AY464" s="159" t="s">
        <v>119</v>
      </c>
    </row>
    <row r="465" spans="2:65" s="11" customFormat="1">
      <c r="B465" s="158"/>
      <c r="D465" s="152" t="s">
        <v>180</v>
      </c>
      <c r="E465" s="159" t="s">
        <v>1</v>
      </c>
      <c r="F465" s="160" t="s">
        <v>620</v>
      </c>
      <c r="H465" s="161">
        <v>-1.8129999999999999</v>
      </c>
      <c r="I465" s="162"/>
      <c r="L465" s="158"/>
      <c r="M465" s="163"/>
      <c r="N465" s="164"/>
      <c r="O465" s="164"/>
      <c r="P465" s="164"/>
      <c r="Q465" s="164"/>
      <c r="R465" s="164"/>
      <c r="S465" s="164"/>
      <c r="T465" s="165"/>
      <c r="AT465" s="159" t="s">
        <v>180</v>
      </c>
      <c r="AU465" s="159" t="s">
        <v>79</v>
      </c>
      <c r="AV465" s="11" t="s">
        <v>79</v>
      </c>
      <c r="AW465" s="11" t="s">
        <v>32</v>
      </c>
      <c r="AX465" s="11" t="s">
        <v>70</v>
      </c>
      <c r="AY465" s="159" t="s">
        <v>119</v>
      </c>
    </row>
    <row r="466" spans="2:65" s="11" customFormat="1">
      <c r="B466" s="158"/>
      <c r="D466" s="152" t="s">
        <v>180</v>
      </c>
      <c r="E466" s="159" t="s">
        <v>1</v>
      </c>
      <c r="F466" s="160" t="s">
        <v>621</v>
      </c>
      <c r="H466" s="161">
        <v>-1.998</v>
      </c>
      <c r="I466" s="162"/>
      <c r="L466" s="158"/>
      <c r="M466" s="163"/>
      <c r="N466" s="164"/>
      <c r="O466" s="164"/>
      <c r="P466" s="164"/>
      <c r="Q466" s="164"/>
      <c r="R466" s="164"/>
      <c r="S466" s="164"/>
      <c r="T466" s="165"/>
      <c r="AT466" s="159" t="s">
        <v>180</v>
      </c>
      <c r="AU466" s="159" t="s">
        <v>79</v>
      </c>
      <c r="AV466" s="11" t="s">
        <v>79</v>
      </c>
      <c r="AW466" s="11" t="s">
        <v>32</v>
      </c>
      <c r="AX466" s="11" t="s">
        <v>70</v>
      </c>
      <c r="AY466" s="159" t="s">
        <v>119</v>
      </c>
    </row>
    <row r="467" spans="2:65" s="11" customFormat="1">
      <c r="B467" s="158"/>
      <c r="D467" s="152" t="s">
        <v>180</v>
      </c>
      <c r="E467" s="159" t="s">
        <v>1</v>
      </c>
      <c r="F467" s="160" t="s">
        <v>622</v>
      </c>
      <c r="H467" s="161">
        <v>-2.048</v>
      </c>
      <c r="I467" s="162"/>
      <c r="L467" s="158"/>
      <c r="M467" s="163"/>
      <c r="N467" s="164"/>
      <c r="O467" s="164"/>
      <c r="P467" s="164"/>
      <c r="Q467" s="164"/>
      <c r="R467" s="164"/>
      <c r="S467" s="164"/>
      <c r="T467" s="165"/>
      <c r="AT467" s="159" t="s">
        <v>180</v>
      </c>
      <c r="AU467" s="159" t="s">
        <v>79</v>
      </c>
      <c r="AV467" s="11" t="s">
        <v>79</v>
      </c>
      <c r="AW467" s="11" t="s">
        <v>32</v>
      </c>
      <c r="AX467" s="11" t="s">
        <v>70</v>
      </c>
      <c r="AY467" s="159" t="s">
        <v>119</v>
      </c>
    </row>
    <row r="468" spans="2:65" s="11" customFormat="1">
      <c r="B468" s="158"/>
      <c r="D468" s="152" t="s">
        <v>180</v>
      </c>
      <c r="E468" s="159" t="s">
        <v>1</v>
      </c>
      <c r="F468" s="160" t="s">
        <v>582</v>
      </c>
      <c r="H468" s="161">
        <v>-2.8559999999999999</v>
      </c>
      <c r="I468" s="162"/>
      <c r="L468" s="158"/>
      <c r="M468" s="163"/>
      <c r="N468" s="164"/>
      <c r="O468" s="164"/>
      <c r="P468" s="164"/>
      <c r="Q468" s="164"/>
      <c r="R468" s="164"/>
      <c r="S468" s="164"/>
      <c r="T468" s="165"/>
      <c r="AT468" s="159" t="s">
        <v>180</v>
      </c>
      <c r="AU468" s="159" t="s">
        <v>79</v>
      </c>
      <c r="AV468" s="11" t="s">
        <v>79</v>
      </c>
      <c r="AW468" s="11" t="s">
        <v>32</v>
      </c>
      <c r="AX468" s="11" t="s">
        <v>70</v>
      </c>
      <c r="AY468" s="159" t="s">
        <v>119</v>
      </c>
    </row>
    <row r="469" spans="2:65" s="11" customFormat="1">
      <c r="B469" s="158"/>
      <c r="D469" s="152" t="s">
        <v>180</v>
      </c>
      <c r="E469" s="159" t="s">
        <v>1</v>
      </c>
      <c r="F469" s="160" t="s">
        <v>539</v>
      </c>
      <c r="H469" s="161">
        <v>-5.88</v>
      </c>
      <c r="I469" s="162"/>
      <c r="L469" s="158"/>
      <c r="M469" s="163"/>
      <c r="N469" s="164"/>
      <c r="O469" s="164"/>
      <c r="P469" s="164"/>
      <c r="Q469" s="164"/>
      <c r="R469" s="164"/>
      <c r="S469" s="164"/>
      <c r="T469" s="165"/>
      <c r="AT469" s="159" t="s">
        <v>180</v>
      </c>
      <c r="AU469" s="159" t="s">
        <v>79</v>
      </c>
      <c r="AV469" s="11" t="s">
        <v>79</v>
      </c>
      <c r="AW469" s="11" t="s">
        <v>32</v>
      </c>
      <c r="AX469" s="11" t="s">
        <v>70</v>
      </c>
      <c r="AY469" s="159" t="s">
        <v>119</v>
      </c>
    </row>
    <row r="470" spans="2:65" s="11" customFormat="1">
      <c r="B470" s="158"/>
      <c r="D470" s="152" t="s">
        <v>180</v>
      </c>
      <c r="E470" s="159" t="s">
        <v>1</v>
      </c>
      <c r="F470" s="160" t="s">
        <v>623</v>
      </c>
      <c r="H470" s="161">
        <v>9.92</v>
      </c>
      <c r="I470" s="162"/>
      <c r="L470" s="158"/>
      <c r="M470" s="163"/>
      <c r="N470" s="164"/>
      <c r="O470" s="164"/>
      <c r="P470" s="164"/>
      <c r="Q470" s="164"/>
      <c r="R470" s="164"/>
      <c r="S470" s="164"/>
      <c r="T470" s="165"/>
      <c r="AT470" s="159" t="s">
        <v>180</v>
      </c>
      <c r="AU470" s="159" t="s">
        <v>79</v>
      </c>
      <c r="AV470" s="11" t="s">
        <v>79</v>
      </c>
      <c r="AW470" s="11" t="s">
        <v>32</v>
      </c>
      <c r="AX470" s="11" t="s">
        <v>70</v>
      </c>
      <c r="AY470" s="159" t="s">
        <v>119</v>
      </c>
    </row>
    <row r="471" spans="2:65" s="13" customFormat="1">
      <c r="B471" s="173"/>
      <c r="D471" s="152" t="s">
        <v>180</v>
      </c>
      <c r="E471" s="174" t="s">
        <v>1</v>
      </c>
      <c r="F471" s="175" t="s">
        <v>249</v>
      </c>
      <c r="H471" s="176">
        <v>422.42700000000008</v>
      </c>
      <c r="I471" s="177"/>
      <c r="L471" s="173"/>
      <c r="M471" s="178"/>
      <c r="N471" s="179"/>
      <c r="O471" s="179"/>
      <c r="P471" s="179"/>
      <c r="Q471" s="179"/>
      <c r="R471" s="179"/>
      <c r="S471" s="179"/>
      <c r="T471" s="180"/>
      <c r="AT471" s="174" t="s">
        <v>180</v>
      </c>
      <c r="AU471" s="174" t="s">
        <v>79</v>
      </c>
      <c r="AV471" s="13" t="s">
        <v>139</v>
      </c>
      <c r="AW471" s="13" t="s">
        <v>32</v>
      </c>
      <c r="AX471" s="13" t="s">
        <v>77</v>
      </c>
      <c r="AY471" s="174" t="s">
        <v>119</v>
      </c>
    </row>
    <row r="472" spans="2:65" s="1" customFormat="1" ht="16.5" customHeight="1">
      <c r="B472" s="139"/>
      <c r="C472" s="189" t="s">
        <v>624</v>
      </c>
      <c r="D472" s="189" t="s">
        <v>603</v>
      </c>
      <c r="E472" s="190" t="s">
        <v>625</v>
      </c>
      <c r="F472" s="191" t="s">
        <v>626</v>
      </c>
      <c r="G472" s="192" t="s">
        <v>266</v>
      </c>
      <c r="H472" s="193">
        <v>417.14499999999998</v>
      </c>
      <c r="I472" s="194"/>
      <c r="J472" s="195">
        <f>ROUND(I472*H472,2)</f>
        <v>0</v>
      </c>
      <c r="K472" s="191" t="s">
        <v>126</v>
      </c>
      <c r="L472" s="196"/>
      <c r="M472" s="197" t="s">
        <v>1</v>
      </c>
      <c r="N472" s="198" t="s">
        <v>41</v>
      </c>
      <c r="O472" s="49"/>
      <c r="P472" s="149">
        <f>O472*H472</f>
        <v>0</v>
      </c>
      <c r="Q472" s="149">
        <v>2.7200000000000002E-3</v>
      </c>
      <c r="R472" s="149">
        <f>Q472*H472</f>
        <v>1.1346343999999999</v>
      </c>
      <c r="S472" s="149">
        <v>0</v>
      </c>
      <c r="T472" s="150">
        <f>S472*H472</f>
        <v>0</v>
      </c>
      <c r="AR472" s="16" t="s">
        <v>211</v>
      </c>
      <c r="AT472" s="16" t="s">
        <v>603</v>
      </c>
      <c r="AU472" s="16" t="s">
        <v>79</v>
      </c>
      <c r="AY472" s="16" t="s">
        <v>119</v>
      </c>
      <c r="BE472" s="151">
        <f>IF(N472="základní",J472,0)</f>
        <v>0</v>
      </c>
      <c r="BF472" s="151">
        <f>IF(N472="snížená",J472,0)</f>
        <v>0</v>
      </c>
      <c r="BG472" s="151">
        <f>IF(N472="zákl. přenesená",J472,0)</f>
        <v>0</v>
      </c>
      <c r="BH472" s="151">
        <f>IF(N472="sníž. přenesená",J472,0)</f>
        <v>0</v>
      </c>
      <c r="BI472" s="151">
        <f>IF(N472="nulová",J472,0)</f>
        <v>0</v>
      </c>
      <c r="BJ472" s="16" t="s">
        <v>77</v>
      </c>
      <c r="BK472" s="151">
        <f>ROUND(I472*H472,2)</f>
        <v>0</v>
      </c>
      <c r="BL472" s="16" t="s">
        <v>139</v>
      </c>
      <c r="BM472" s="16" t="s">
        <v>627</v>
      </c>
    </row>
    <row r="473" spans="2:65" s="1" customFormat="1">
      <c r="B473" s="30"/>
      <c r="D473" s="152" t="s">
        <v>129</v>
      </c>
      <c r="F473" s="153" t="s">
        <v>628</v>
      </c>
      <c r="I473" s="84"/>
      <c r="L473" s="30"/>
      <c r="M473" s="154"/>
      <c r="N473" s="49"/>
      <c r="O473" s="49"/>
      <c r="P473" s="49"/>
      <c r="Q473" s="49"/>
      <c r="R473" s="49"/>
      <c r="S473" s="49"/>
      <c r="T473" s="50"/>
      <c r="AT473" s="16" t="s">
        <v>129</v>
      </c>
      <c r="AU473" s="16" t="s">
        <v>79</v>
      </c>
    </row>
    <row r="474" spans="2:65" s="11" customFormat="1">
      <c r="B474" s="158"/>
      <c r="D474" s="152" t="s">
        <v>180</v>
      </c>
      <c r="E474" s="159" t="s">
        <v>1</v>
      </c>
      <c r="F474" s="160" t="s">
        <v>629</v>
      </c>
      <c r="H474" s="161">
        <v>397.28100000000001</v>
      </c>
      <c r="I474" s="162"/>
      <c r="L474" s="158"/>
      <c r="M474" s="163"/>
      <c r="N474" s="164"/>
      <c r="O474" s="164"/>
      <c r="P474" s="164"/>
      <c r="Q474" s="164"/>
      <c r="R474" s="164"/>
      <c r="S474" s="164"/>
      <c r="T474" s="165"/>
      <c r="AT474" s="159" t="s">
        <v>180</v>
      </c>
      <c r="AU474" s="159" t="s">
        <v>79</v>
      </c>
      <c r="AV474" s="11" t="s">
        <v>79</v>
      </c>
      <c r="AW474" s="11" t="s">
        <v>32</v>
      </c>
      <c r="AX474" s="11" t="s">
        <v>77</v>
      </c>
      <c r="AY474" s="159" t="s">
        <v>119</v>
      </c>
    </row>
    <row r="475" spans="2:65" s="11" customFormat="1">
      <c r="B475" s="158"/>
      <c r="D475" s="152" t="s">
        <v>180</v>
      </c>
      <c r="F475" s="160" t="s">
        <v>630</v>
      </c>
      <c r="H475" s="161">
        <v>417.14499999999998</v>
      </c>
      <c r="I475" s="162"/>
      <c r="L475" s="158"/>
      <c r="M475" s="163"/>
      <c r="N475" s="164"/>
      <c r="O475" s="164"/>
      <c r="P475" s="164"/>
      <c r="Q475" s="164"/>
      <c r="R475" s="164"/>
      <c r="S475" s="164"/>
      <c r="T475" s="165"/>
      <c r="AT475" s="159" t="s">
        <v>180</v>
      </c>
      <c r="AU475" s="159" t="s">
        <v>79</v>
      </c>
      <c r="AV475" s="11" t="s">
        <v>79</v>
      </c>
      <c r="AW475" s="11" t="s">
        <v>3</v>
      </c>
      <c r="AX475" s="11" t="s">
        <v>77</v>
      </c>
      <c r="AY475" s="159" t="s">
        <v>119</v>
      </c>
    </row>
    <row r="476" spans="2:65" s="1" customFormat="1" ht="16.5" customHeight="1">
      <c r="B476" s="139"/>
      <c r="C476" s="189" t="s">
        <v>631</v>
      </c>
      <c r="D476" s="189" t="s">
        <v>603</v>
      </c>
      <c r="E476" s="190" t="s">
        <v>632</v>
      </c>
      <c r="F476" s="191" t="s">
        <v>633</v>
      </c>
      <c r="G476" s="192" t="s">
        <v>266</v>
      </c>
      <c r="H476" s="193">
        <v>26.402999999999999</v>
      </c>
      <c r="I476" s="194"/>
      <c r="J476" s="195">
        <f>ROUND(I476*H476,2)</f>
        <v>0</v>
      </c>
      <c r="K476" s="191" t="s">
        <v>126</v>
      </c>
      <c r="L476" s="196"/>
      <c r="M476" s="197" t="s">
        <v>1</v>
      </c>
      <c r="N476" s="198" t="s">
        <v>41</v>
      </c>
      <c r="O476" s="49"/>
      <c r="P476" s="149">
        <f>O476*H476</f>
        <v>0</v>
      </c>
      <c r="Q476" s="149">
        <v>4.7999999999999996E-3</v>
      </c>
      <c r="R476" s="149">
        <f>Q476*H476</f>
        <v>0.12673439999999997</v>
      </c>
      <c r="S476" s="149">
        <v>0</v>
      </c>
      <c r="T476" s="150">
        <f>S476*H476</f>
        <v>0</v>
      </c>
      <c r="AR476" s="16" t="s">
        <v>211</v>
      </c>
      <c r="AT476" s="16" t="s">
        <v>603</v>
      </c>
      <c r="AU476" s="16" t="s">
        <v>79</v>
      </c>
      <c r="AY476" s="16" t="s">
        <v>119</v>
      </c>
      <c r="BE476" s="151">
        <f>IF(N476="základní",J476,0)</f>
        <v>0</v>
      </c>
      <c r="BF476" s="151">
        <f>IF(N476="snížená",J476,0)</f>
        <v>0</v>
      </c>
      <c r="BG476" s="151">
        <f>IF(N476="zákl. přenesená",J476,0)</f>
        <v>0</v>
      </c>
      <c r="BH476" s="151">
        <f>IF(N476="sníž. přenesená",J476,0)</f>
        <v>0</v>
      </c>
      <c r="BI476" s="151">
        <f>IF(N476="nulová",J476,0)</f>
        <v>0</v>
      </c>
      <c r="BJ476" s="16" t="s">
        <v>77</v>
      </c>
      <c r="BK476" s="151">
        <f>ROUND(I476*H476,2)</f>
        <v>0</v>
      </c>
      <c r="BL476" s="16" t="s">
        <v>139</v>
      </c>
      <c r="BM476" s="16" t="s">
        <v>634</v>
      </c>
    </row>
    <row r="477" spans="2:65" s="1" customFormat="1">
      <c r="B477" s="30"/>
      <c r="D477" s="152" t="s">
        <v>129</v>
      </c>
      <c r="F477" s="153" t="s">
        <v>633</v>
      </c>
      <c r="I477" s="84"/>
      <c r="L477" s="30"/>
      <c r="M477" s="154"/>
      <c r="N477" s="49"/>
      <c r="O477" s="49"/>
      <c r="P477" s="49"/>
      <c r="Q477" s="49"/>
      <c r="R477" s="49"/>
      <c r="S477" s="49"/>
      <c r="T477" s="50"/>
      <c r="AT477" s="16" t="s">
        <v>129</v>
      </c>
      <c r="AU477" s="16" t="s">
        <v>79</v>
      </c>
    </row>
    <row r="478" spans="2:65" s="12" customFormat="1">
      <c r="B478" s="166"/>
      <c r="D478" s="152" t="s">
        <v>180</v>
      </c>
      <c r="E478" s="167" t="s">
        <v>1</v>
      </c>
      <c r="F478" s="168" t="s">
        <v>635</v>
      </c>
      <c r="H478" s="167" t="s">
        <v>1</v>
      </c>
      <c r="I478" s="169"/>
      <c r="L478" s="166"/>
      <c r="M478" s="170"/>
      <c r="N478" s="171"/>
      <c r="O478" s="171"/>
      <c r="P478" s="171"/>
      <c r="Q478" s="171"/>
      <c r="R478" s="171"/>
      <c r="S478" s="171"/>
      <c r="T478" s="172"/>
      <c r="AT478" s="167" t="s">
        <v>180</v>
      </c>
      <c r="AU478" s="167" t="s">
        <v>79</v>
      </c>
      <c r="AV478" s="12" t="s">
        <v>77</v>
      </c>
      <c r="AW478" s="12" t="s">
        <v>32</v>
      </c>
      <c r="AX478" s="12" t="s">
        <v>70</v>
      </c>
      <c r="AY478" s="167" t="s">
        <v>119</v>
      </c>
    </row>
    <row r="479" spans="2:65" s="11" customFormat="1">
      <c r="B479" s="158"/>
      <c r="D479" s="152" t="s">
        <v>180</v>
      </c>
      <c r="E479" s="159" t="s">
        <v>1</v>
      </c>
      <c r="F479" s="160" t="s">
        <v>636</v>
      </c>
      <c r="H479" s="161">
        <v>12.385999999999999</v>
      </c>
      <c r="I479" s="162"/>
      <c r="L479" s="158"/>
      <c r="M479" s="163"/>
      <c r="N479" s="164"/>
      <c r="O479" s="164"/>
      <c r="P479" s="164"/>
      <c r="Q479" s="164"/>
      <c r="R479" s="164"/>
      <c r="S479" s="164"/>
      <c r="T479" s="165"/>
      <c r="AT479" s="159" t="s">
        <v>180</v>
      </c>
      <c r="AU479" s="159" t="s">
        <v>79</v>
      </c>
      <c r="AV479" s="11" t="s">
        <v>79</v>
      </c>
      <c r="AW479" s="11" t="s">
        <v>32</v>
      </c>
      <c r="AX479" s="11" t="s">
        <v>70</v>
      </c>
      <c r="AY479" s="159" t="s">
        <v>119</v>
      </c>
    </row>
    <row r="480" spans="2:65" s="11" customFormat="1">
      <c r="B480" s="158"/>
      <c r="D480" s="152" t="s">
        <v>180</v>
      </c>
      <c r="E480" s="159" t="s">
        <v>1</v>
      </c>
      <c r="F480" s="160" t="s">
        <v>637</v>
      </c>
      <c r="H480" s="161">
        <v>2.84</v>
      </c>
      <c r="I480" s="162"/>
      <c r="L480" s="158"/>
      <c r="M480" s="163"/>
      <c r="N480" s="164"/>
      <c r="O480" s="164"/>
      <c r="P480" s="164"/>
      <c r="Q480" s="164"/>
      <c r="R480" s="164"/>
      <c r="S480" s="164"/>
      <c r="T480" s="165"/>
      <c r="AT480" s="159" t="s">
        <v>180</v>
      </c>
      <c r="AU480" s="159" t="s">
        <v>79</v>
      </c>
      <c r="AV480" s="11" t="s">
        <v>79</v>
      </c>
      <c r="AW480" s="11" t="s">
        <v>32</v>
      </c>
      <c r="AX480" s="11" t="s">
        <v>70</v>
      </c>
      <c r="AY480" s="159" t="s">
        <v>119</v>
      </c>
    </row>
    <row r="481" spans="2:65" s="11" customFormat="1">
      <c r="B481" s="158"/>
      <c r="D481" s="152" t="s">
        <v>180</v>
      </c>
      <c r="E481" s="159" t="s">
        <v>1</v>
      </c>
      <c r="F481" s="160" t="s">
        <v>638</v>
      </c>
      <c r="H481" s="161">
        <v>9.92</v>
      </c>
      <c r="I481" s="162"/>
      <c r="L481" s="158"/>
      <c r="M481" s="163"/>
      <c r="N481" s="164"/>
      <c r="O481" s="164"/>
      <c r="P481" s="164"/>
      <c r="Q481" s="164"/>
      <c r="R481" s="164"/>
      <c r="S481" s="164"/>
      <c r="T481" s="165"/>
      <c r="AT481" s="159" t="s">
        <v>180</v>
      </c>
      <c r="AU481" s="159" t="s">
        <v>79</v>
      </c>
      <c r="AV481" s="11" t="s">
        <v>79</v>
      </c>
      <c r="AW481" s="11" t="s">
        <v>32</v>
      </c>
      <c r="AX481" s="11" t="s">
        <v>70</v>
      </c>
      <c r="AY481" s="159" t="s">
        <v>119</v>
      </c>
    </row>
    <row r="482" spans="2:65" s="13" customFormat="1">
      <c r="B482" s="173"/>
      <c r="D482" s="152" t="s">
        <v>180</v>
      </c>
      <c r="E482" s="174" t="s">
        <v>1</v>
      </c>
      <c r="F482" s="175" t="s">
        <v>249</v>
      </c>
      <c r="H482" s="176">
        <v>25.146000000000001</v>
      </c>
      <c r="I482" s="177"/>
      <c r="L482" s="173"/>
      <c r="M482" s="178"/>
      <c r="N482" s="179"/>
      <c r="O482" s="179"/>
      <c r="P482" s="179"/>
      <c r="Q482" s="179"/>
      <c r="R482" s="179"/>
      <c r="S482" s="179"/>
      <c r="T482" s="180"/>
      <c r="AT482" s="174" t="s">
        <v>180</v>
      </c>
      <c r="AU482" s="174" t="s">
        <v>79</v>
      </c>
      <c r="AV482" s="13" t="s">
        <v>139</v>
      </c>
      <c r="AW482" s="13" t="s">
        <v>32</v>
      </c>
      <c r="AX482" s="13" t="s">
        <v>77</v>
      </c>
      <c r="AY482" s="174" t="s">
        <v>119</v>
      </c>
    </row>
    <row r="483" spans="2:65" s="11" customFormat="1">
      <c r="B483" s="158"/>
      <c r="D483" s="152" t="s">
        <v>180</v>
      </c>
      <c r="F483" s="160" t="s">
        <v>639</v>
      </c>
      <c r="H483" s="161">
        <v>26.402999999999999</v>
      </c>
      <c r="I483" s="162"/>
      <c r="L483" s="158"/>
      <c r="M483" s="163"/>
      <c r="N483" s="164"/>
      <c r="O483" s="164"/>
      <c r="P483" s="164"/>
      <c r="Q483" s="164"/>
      <c r="R483" s="164"/>
      <c r="S483" s="164"/>
      <c r="T483" s="165"/>
      <c r="AT483" s="159" t="s">
        <v>180</v>
      </c>
      <c r="AU483" s="159" t="s">
        <v>79</v>
      </c>
      <c r="AV483" s="11" t="s">
        <v>79</v>
      </c>
      <c r="AW483" s="11" t="s">
        <v>3</v>
      </c>
      <c r="AX483" s="11" t="s">
        <v>77</v>
      </c>
      <c r="AY483" s="159" t="s">
        <v>119</v>
      </c>
    </row>
    <row r="484" spans="2:65" s="1" customFormat="1" ht="16.5" customHeight="1">
      <c r="B484" s="139"/>
      <c r="C484" s="140" t="s">
        <v>640</v>
      </c>
      <c r="D484" s="140" t="s">
        <v>122</v>
      </c>
      <c r="E484" s="141" t="s">
        <v>641</v>
      </c>
      <c r="F484" s="142" t="s">
        <v>642</v>
      </c>
      <c r="G484" s="143" t="s">
        <v>373</v>
      </c>
      <c r="H484" s="144">
        <v>47.48</v>
      </c>
      <c r="I484" s="145"/>
      <c r="J484" s="146">
        <f>ROUND(I484*H484,2)</f>
        <v>0</v>
      </c>
      <c r="K484" s="142" t="s">
        <v>126</v>
      </c>
      <c r="L484" s="30"/>
      <c r="M484" s="147" t="s">
        <v>1</v>
      </c>
      <c r="N484" s="148" t="s">
        <v>41</v>
      </c>
      <c r="O484" s="49"/>
      <c r="P484" s="149">
        <f>O484*H484</f>
        <v>0</v>
      </c>
      <c r="Q484" s="149">
        <v>1.7600000000000001E-3</v>
      </c>
      <c r="R484" s="149">
        <f>Q484*H484</f>
        <v>8.3564799999999995E-2</v>
      </c>
      <c r="S484" s="149">
        <v>0</v>
      </c>
      <c r="T484" s="150">
        <f>S484*H484</f>
        <v>0</v>
      </c>
      <c r="AR484" s="16" t="s">
        <v>139</v>
      </c>
      <c r="AT484" s="16" t="s">
        <v>122</v>
      </c>
      <c r="AU484" s="16" t="s">
        <v>79</v>
      </c>
      <c r="AY484" s="16" t="s">
        <v>119</v>
      </c>
      <c r="BE484" s="151">
        <f>IF(N484="základní",J484,0)</f>
        <v>0</v>
      </c>
      <c r="BF484" s="151">
        <f>IF(N484="snížená",J484,0)</f>
        <v>0</v>
      </c>
      <c r="BG484" s="151">
        <f>IF(N484="zákl. přenesená",J484,0)</f>
        <v>0</v>
      </c>
      <c r="BH484" s="151">
        <f>IF(N484="sníž. přenesená",J484,0)</f>
        <v>0</v>
      </c>
      <c r="BI484" s="151">
        <f>IF(N484="nulová",J484,0)</f>
        <v>0</v>
      </c>
      <c r="BJ484" s="16" t="s">
        <v>77</v>
      </c>
      <c r="BK484" s="151">
        <f>ROUND(I484*H484,2)</f>
        <v>0</v>
      </c>
      <c r="BL484" s="16" t="s">
        <v>139</v>
      </c>
      <c r="BM484" s="16" t="s">
        <v>643</v>
      </c>
    </row>
    <row r="485" spans="2:65" s="1" customFormat="1" ht="19.5">
      <c r="B485" s="30"/>
      <c r="D485" s="152" t="s">
        <v>129</v>
      </c>
      <c r="F485" s="153" t="s">
        <v>644</v>
      </c>
      <c r="I485" s="84"/>
      <c r="L485" s="30"/>
      <c r="M485" s="154"/>
      <c r="N485" s="49"/>
      <c r="O485" s="49"/>
      <c r="P485" s="49"/>
      <c r="Q485" s="49"/>
      <c r="R485" s="49"/>
      <c r="S485" s="49"/>
      <c r="T485" s="50"/>
      <c r="AT485" s="16" t="s">
        <v>129</v>
      </c>
      <c r="AU485" s="16" t="s">
        <v>79</v>
      </c>
    </row>
    <row r="486" spans="2:65" s="12" customFormat="1">
      <c r="B486" s="166"/>
      <c r="D486" s="152" t="s">
        <v>180</v>
      </c>
      <c r="E486" s="167" t="s">
        <v>1</v>
      </c>
      <c r="F486" s="168" t="s">
        <v>645</v>
      </c>
      <c r="H486" s="167" t="s">
        <v>1</v>
      </c>
      <c r="I486" s="169"/>
      <c r="L486" s="166"/>
      <c r="M486" s="170"/>
      <c r="N486" s="171"/>
      <c r="O486" s="171"/>
      <c r="P486" s="171"/>
      <c r="Q486" s="171"/>
      <c r="R486" s="171"/>
      <c r="S486" s="171"/>
      <c r="T486" s="172"/>
      <c r="AT486" s="167" t="s">
        <v>180</v>
      </c>
      <c r="AU486" s="167" t="s">
        <v>79</v>
      </c>
      <c r="AV486" s="12" t="s">
        <v>77</v>
      </c>
      <c r="AW486" s="12" t="s">
        <v>32</v>
      </c>
      <c r="AX486" s="12" t="s">
        <v>70</v>
      </c>
      <c r="AY486" s="167" t="s">
        <v>119</v>
      </c>
    </row>
    <row r="487" spans="2:65" s="11" customFormat="1" ht="22.5">
      <c r="B487" s="158"/>
      <c r="D487" s="152" t="s">
        <v>180</v>
      </c>
      <c r="E487" s="159" t="s">
        <v>1</v>
      </c>
      <c r="F487" s="160" t="s">
        <v>646</v>
      </c>
      <c r="H487" s="161">
        <v>42.7</v>
      </c>
      <c r="I487" s="162"/>
      <c r="L487" s="158"/>
      <c r="M487" s="163"/>
      <c r="N487" s="164"/>
      <c r="O487" s="164"/>
      <c r="P487" s="164"/>
      <c r="Q487" s="164"/>
      <c r="R487" s="164"/>
      <c r="S487" s="164"/>
      <c r="T487" s="165"/>
      <c r="AT487" s="159" t="s">
        <v>180</v>
      </c>
      <c r="AU487" s="159" t="s">
        <v>79</v>
      </c>
      <c r="AV487" s="11" t="s">
        <v>79</v>
      </c>
      <c r="AW487" s="11" t="s">
        <v>32</v>
      </c>
      <c r="AX487" s="11" t="s">
        <v>70</v>
      </c>
      <c r="AY487" s="159" t="s">
        <v>119</v>
      </c>
    </row>
    <row r="488" spans="2:65" s="11" customFormat="1">
      <c r="B488" s="158"/>
      <c r="D488" s="152" t="s">
        <v>180</v>
      </c>
      <c r="E488" s="159" t="s">
        <v>1</v>
      </c>
      <c r="F488" s="160" t="s">
        <v>647</v>
      </c>
      <c r="H488" s="161">
        <v>4.78</v>
      </c>
      <c r="I488" s="162"/>
      <c r="L488" s="158"/>
      <c r="M488" s="163"/>
      <c r="N488" s="164"/>
      <c r="O488" s="164"/>
      <c r="P488" s="164"/>
      <c r="Q488" s="164"/>
      <c r="R488" s="164"/>
      <c r="S488" s="164"/>
      <c r="T488" s="165"/>
      <c r="AT488" s="159" t="s">
        <v>180</v>
      </c>
      <c r="AU488" s="159" t="s">
        <v>79</v>
      </c>
      <c r="AV488" s="11" t="s">
        <v>79</v>
      </c>
      <c r="AW488" s="11" t="s">
        <v>32</v>
      </c>
      <c r="AX488" s="11" t="s">
        <v>70</v>
      </c>
      <c r="AY488" s="159" t="s">
        <v>119</v>
      </c>
    </row>
    <row r="489" spans="2:65" s="13" customFormat="1">
      <c r="B489" s="173"/>
      <c r="D489" s="152" t="s">
        <v>180</v>
      </c>
      <c r="E489" s="174" t="s">
        <v>1</v>
      </c>
      <c r="F489" s="175" t="s">
        <v>249</v>
      </c>
      <c r="H489" s="176">
        <v>47.480000000000004</v>
      </c>
      <c r="I489" s="177"/>
      <c r="L489" s="173"/>
      <c r="M489" s="178"/>
      <c r="N489" s="179"/>
      <c r="O489" s="179"/>
      <c r="P489" s="179"/>
      <c r="Q489" s="179"/>
      <c r="R489" s="179"/>
      <c r="S489" s="179"/>
      <c r="T489" s="180"/>
      <c r="AT489" s="174" t="s">
        <v>180</v>
      </c>
      <c r="AU489" s="174" t="s">
        <v>79</v>
      </c>
      <c r="AV489" s="13" t="s">
        <v>139</v>
      </c>
      <c r="AW489" s="13" t="s">
        <v>32</v>
      </c>
      <c r="AX489" s="13" t="s">
        <v>77</v>
      </c>
      <c r="AY489" s="174" t="s">
        <v>119</v>
      </c>
    </row>
    <row r="490" spans="2:65" s="1" customFormat="1" ht="16.5" customHeight="1">
      <c r="B490" s="139"/>
      <c r="C490" s="189" t="s">
        <v>648</v>
      </c>
      <c r="D490" s="189" t="s">
        <v>603</v>
      </c>
      <c r="E490" s="190" t="s">
        <v>649</v>
      </c>
      <c r="F490" s="191" t="s">
        <v>650</v>
      </c>
      <c r="G490" s="192" t="s">
        <v>266</v>
      </c>
      <c r="H490" s="193">
        <v>5.7489999999999997</v>
      </c>
      <c r="I490" s="194"/>
      <c r="J490" s="195">
        <f>ROUND(I490*H490,2)</f>
        <v>0</v>
      </c>
      <c r="K490" s="191" t="s">
        <v>126</v>
      </c>
      <c r="L490" s="196"/>
      <c r="M490" s="197" t="s">
        <v>1</v>
      </c>
      <c r="N490" s="198" t="s">
        <v>41</v>
      </c>
      <c r="O490" s="49"/>
      <c r="P490" s="149">
        <f>O490*H490</f>
        <v>0</v>
      </c>
      <c r="Q490" s="149">
        <v>5.1000000000000004E-4</v>
      </c>
      <c r="R490" s="149">
        <f>Q490*H490</f>
        <v>2.9319900000000002E-3</v>
      </c>
      <c r="S490" s="149">
        <v>0</v>
      </c>
      <c r="T490" s="150">
        <f>S490*H490</f>
        <v>0</v>
      </c>
      <c r="AR490" s="16" t="s">
        <v>211</v>
      </c>
      <c r="AT490" s="16" t="s">
        <v>603</v>
      </c>
      <c r="AU490" s="16" t="s">
        <v>79</v>
      </c>
      <c r="AY490" s="16" t="s">
        <v>119</v>
      </c>
      <c r="BE490" s="151">
        <f>IF(N490="základní",J490,0)</f>
        <v>0</v>
      </c>
      <c r="BF490" s="151">
        <f>IF(N490="snížená",J490,0)</f>
        <v>0</v>
      </c>
      <c r="BG490" s="151">
        <f>IF(N490="zákl. přenesená",J490,0)</f>
        <v>0</v>
      </c>
      <c r="BH490" s="151">
        <f>IF(N490="sníž. přenesená",J490,0)</f>
        <v>0</v>
      </c>
      <c r="BI490" s="151">
        <f>IF(N490="nulová",J490,0)</f>
        <v>0</v>
      </c>
      <c r="BJ490" s="16" t="s">
        <v>77</v>
      </c>
      <c r="BK490" s="151">
        <f>ROUND(I490*H490,2)</f>
        <v>0</v>
      </c>
      <c r="BL490" s="16" t="s">
        <v>139</v>
      </c>
      <c r="BM490" s="16" t="s">
        <v>651</v>
      </c>
    </row>
    <row r="491" spans="2:65" s="1" customFormat="1">
      <c r="B491" s="30"/>
      <c r="D491" s="152" t="s">
        <v>129</v>
      </c>
      <c r="F491" s="153" t="s">
        <v>652</v>
      </c>
      <c r="I491" s="84"/>
      <c r="L491" s="30"/>
      <c r="M491" s="154"/>
      <c r="N491" s="49"/>
      <c r="O491" s="49"/>
      <c r="P491" s="49"/>
      <c r="Q491" s="49"/>
      <c r="R491" s="49"/>
      <c r="S491" s="49"/>
      <c r="T491" s="50"/>
      <c r="AT491" s="16" t="s">
        <v>129</v>
      </c>
      <c r="AU491" s="16" t="s">
        <v>79</v>
      </c>
    </row>
    <row r="492" spans="2:65" s="11" customFormat="1">
      <c r="B492" s="158"/>
      <c r="D492" s="152" t="s">
        <v>180</v>
      </c>
      <c r="E492" s="159" t="s">
        <v>1</v>
      </c>
      <c r="F492" s="160" t="s">
        <v>653</v>
      </c>
      <c r="H492" s="161">
        <v>4.2699999999999996</v>
      </c>
      <c r="I492" s="162"/>
      <c r="L492" s="158"/>
      <c r="M492" s="163"/>
      <c r="N492" s="164"/>
      <c r="O492" s="164"/>
      <c r="P492" s="164"/>
      <c r="Q492" s="164"/>
      <c r="R492" s="164"/>
      <c r="S492" s="164"/>
      <c r="T492" s="165"/>
      <c r="AT492" s="159" t="s">
        <v>180</v>
      </c>
      <c r="AU492" s="159" t="s">
        <v>79</v>
      </c>
      <c r="AV492" s="11" t="s">
        <v>79</v>
      </c>
      <c r="AW492" s="11" t="s">
        <v>32</v>
      </c>
      <c r="AX492" s="11" t="s">
        <v>70</v>
      </c>
      <c r="AY492" s="159" t="s">
        <v>119</v>
      </c>
    </row>
    <row r="493" spans="2:65" s="11" customFormat="1">
      <c r="B493" s="158"/>
      <c r="D493" s="152" t="s">
        <v>180</v>
      </c>
      <c r="E493" s="159" t="s">
        <v>1</v>
      </c>
      <c r="F493" s="160" t="s">
        <v>654</v>
      </c>
      <c r="H493" s="161">
        <v>0.95599999999999996</v>
      </c>
      <c r="I493" s="162"/>
      <c r="L493" s="158"/>
      <c r="M493" s="163"/>
      <c r="N493" s="164"/>
      <c r="O493" s="164"/>
      <c r="P493" s="164"/>
      <c r="Q493" s="164"/>
      <c r="R493" s="164"/>
      <c r="S493" s="164"/>
      <c r="T493" s="165"/>
      <c r="AT493" s="159" t="s">
        <v>180</v>
      </c>
      <c r="AU493" s="159" t="s">
        <v>79</v>
      </c>
      <c r="AV493" s="11" t="s">
        <v>79</v>
      </c>
      <c r="AW493" s="11" t="s">
        <v>32</v>
      </c>
      <c r="AX493" s="11" t="s">
        <v>70</v>
      </c>
      <c r="AY493" s="159" t="s">
        <v>119</v>
      </c>
    </row>
    <row r="494" spans="2:65" s="13" customFormat="1">
      <c r="B494" s="173"/>
      <c r="D494" s="152" t="s">
        <v>180</v>
      </c>
      <c r="E494" s="174" t="s">
        <v>1</v>
      </c>
      <c r="F494" s="175" t="s">
        <v>249</v>
      </c>
      <c r="H494" s="176">
        <v>5.2259999999999991</v>
      </c>
      <c r="I494" s="177"/>
      <c r="L494" s="173"/>
      <c r="M494" s="178"/>
      <c r="N494" s="179"/>
      <c r="O494" s="179"/>
      <c r="P494" s="179"/>
      <c r="Q494" s="179"/>
      <c r="R494" s="179"/>
      <c r="S494" s="179"/>
      <c r="T494" s="180"/>
      <c r="AT494" s="174" t="s">
        <v>180</v>
      </c>
      <c r="AU494" s="174" t="s">
        <v>79</v>
      </c>
      <c r="AV494" s="13" t="s">
        <v>139</v>
      </c>
      <c r="AW494" s="13" t="s">
        <v>32</v>
      </c>
      <c r="AX494" s="13" t="s">
        <v>77</v>
      </c>
      <c r="AY494" s="174" t="s">
        <v>119</v>
      </c>
    </row>
    <row r="495" spans="2:65" s="11" customFormat="1">
      <c r="B495" s="158"/>
      <c r="D495" s="152" t="s">
        <v>180</v>
      </c>
      <c r="F495" s="160" t="s">
        <v>655</v>
      </c>
      <c r="H495" s="161">
        <v>5.7489999999999997</v>
      </c>
      <c r="I495" s="162"/>
      <c r="L495" s="158"/>
      <c r="M495" s="163"/>
      <c r="N495" s="164"/>
      <c r="O495" s="164"/>
      <c r="P495" s="164"/>
      <c r="Q495" s="164"/>
      <c r="R495" s="164"/>
      <c r="S495" s="164"/>
      <c r="T495" s="165"/>
      <c r="AT495" s="159" t="s">
        <v>180</v>
      </c>
      <c r="AU495" s="159" t="s">
        <v>79</v>
      </c>
      <c r="AV495" s="11" t="s">
        <v>79</v>
      </c>
      <c r="AW495" s="11" t="s">
        <v>3</v>
      </c>
      <c r="AX495" s="11" t="s">
        <v>77</v>
      </c>
      <c r="AY495" s="159" t="s">
        <v>119</v>
      </c>
    </row>
    <row r="496" spans="2:65" s="1" customFormat="1" ht="16.5" customHeight="1">
      <c r="B496" s="139"/>
      <c r="C496" s="140" t="s">
        <v>656</v>
      </c>
      <c r="D496" s="140" t="s">
        <v>122</v>
      </c>
      <c r="E496" s="141" t="s">
        <v>657</v>
      </c>
      <c r="F496" s="142" t="s">
        <v>658</v>
      </c>
      <c r="G496" s="143" t="s">
        <v>266</v>
      </c>
      <c r="H496" s="144">
        <v>457.80799999999999</v>
      </c>
      <c r="I496" s="145"/>
      <c r="J496" s="146">
        <f>ROUND(I496*H496,2)</f>
        <v>0</v>
      </c>
      <c r="K496" s="142" t="s">
        <v>126</v>
      </c>
      <c r="L496" s="30"/>
      <c r="M496" s="147" t="s">
        <v>1</v>
      </c>
      <c r="N496" s="148" t="s">
        <v>41</v>
      </c>
      <c r="O496" s="49"/>
      <c r="P496" s="149">
        <f>O496*H496</f>
        <v>0</v>
      </c>
      <c r="Q496" s="149">
        <v>6.0000000000000002E-5</v>
      </c>
      <c r="R496" s="149">
        <f>Q496*H496</f>
        <v>2.746848E-2</v>
      </c>
      <c r="S496" s="149">
        <v>0</v>
      </c>
      <c r="T496" s="150">
        <f>S496*H496</f>
        <v>0</v>
      </c>
      <c r="AR496" s="16" t="s">
        <v>139</v>
      </c>
      <c r="AT496" s="16" t="s">
        <v>122</v>
      </c>
      <c r="AU496" s="16" t="s">
        <v>79</v>
      </c>
      <c r="AY496" s="16" t="s">
        <v>119</v>
      </c>
      <c r="BE496" s="151">
        <f>IF(N496="základní",J496,0)</f>
        <v>0</v>
      </c>
      <c r="BF496" s="151">
        <f>IF(N496="snížená",J496,0)</f>
        <v>0</v>
      </c>
      <c r="BG496" s="151">
        <f>IF(N496="zákl. přenesená",J496,0)</f>
        <v>0</v>
      </c>
      <c r="BH496" s="151">
        <f>IF(N496="sníž. přenesená",J496,0)</f>
        <v>0</v>
      </c>
      <c r="BI496" s="151">
        <f>IF(N496="nulová",J496,0)</f>
        <v>0</v>
      </c>
      <c r="BJ496" s="16" t="s">
        <v>77</v>
      </c>
      <c r="BK496" s="151">
        <f>ROUND(I496*H496,2)</f>
        <v>0</v>
      </c>
      <c r="BL496" s="16" t="s">
        <v>139</v>
      </c>
      <c r="BM496" s="16" t="s">
        <v>659</v>
      </c>
    </row>
    <row r="497" spans="2:65" s="1" customFormat="1" ht="19.5">
      <c r="B497" s="30"/>
      <c r="D497" s="152" t="s">
        <v>129</v>
      </c>
      <c r="F497" s="153" t="s">
        <v>660</v>
      </c>
      <c r="I497" s="84"/>
      <c r="L497" s="30"/>
      <c r="M497" s="154"/>
      <c r="N497" s="49"/>
      <c r="O497" s="49"/>
      <c r="P497" s="49"/>
      <c r="Q497" s="49"/>
      <c r="R497" s="49"/>
      <c r="S497" s="49"/>
      <c r="T497" s="50"/>
      <c r="AT497" s="16" t="s">
        <v>129</v>
      </c>
      <c r="AU497" s="16" t="s">
        <v>79</v>
      </c>
    </row>
    <row r="498" spans="2:65" s="1" customFormat="1" ht="16.5" customHeight="1">
      <c r="B498" s="139"/>
      <c r="C498" s="140" t="s">
        <v>661</v>
      </c>
      <c r="D498" s="140" t="s">
        <v>122</v>
      </c>
      <c r="E498" s="141" t="s">
        <v>662</v>
      </c>
      <c r="F498" s="142" t="s">
        <v>663</v>
      </c>
      <c r="G498" s="143" t="s">
        <v>360</v>
      </c>
      <c r="H498" s="144">
        <v>51</v>
      </c>
      <c r="I498" s="145"/>
      <c r="J498" s="146">
        <f>ROUND(I498*H498,2)</f>
        <v>0</v>
      </c>
      <c r="K498" s="142" t="s">
        <v>1</v>
      </c>
      <c r="L498" s="30"/>
      <c r="M498" s="147" t="s">
        <v>1</v>
      </c>
      <c r="N498" s="148" t="s">
        <v>41</v>
      </c>
      <c r="O498" s="49"/>
      <c r="P498" s="149">
        <f>O498*H498</f>
        <v>0</v>
      </c>
      <c r="Q498" s="149">
        <v>0</v>
      </c>
      <c r="R498" s="149">
        <f>Q498*H498</f>
        <v>0</v>
      </c>
      <c r="S498" s="149">
        <v>0</v>
      </c>
      <c r="T498" s="150">
        <f>S498*H498</f>
        <v>0</v>
      </c>
      <c r="AR498" s="16" t="s">
        <v>139</v>
      </c>
      <c r="AT498" s="16" t="s">
        <v>122</v>
      </c>
      <c r="AU498" s="16" t="s">
        <v>79</v>
      </c>
      <c r="AY498" s="16" t="s">
        <v>119</v>
      </c>
      <c r="BE498" s="151">
        <f>IF(N498="základní",J498,0)</f>
        <v>0</v>
      </c>
      <c r="BF498" s="151">
        <f>IF(N498="snížená",J498,0)</f>
        <v>0</v>
      </c>
      <c r="BG498" s="151">
        <f>IF(N498="zákl. přenesená",J498,0)</f>
        <v>0</v>
      </c>
      <c r="BH498" s="151">
        <f>IF(N498="sníž. přenesená",J498,0)</f>
        <v>0</v>
      </c>
      <c r="BI498" s="151">
        <f>IF(N498="nulová",J498,0)</f>
        <v>0</v>
      </c>
      <c r="BJ498" s="16" t="s">
        <v>77</v>
      </c>
      <c r="BK498" s="151">
        <f>ROUND(I498*H498,2)</f>
        <v>0</v>
      </c>
      <c r="BL498" s="16" t="s">
        <v>139</v>
      </c>
      <c r="BM498" s="16" t="s">
        <v>664</v>
      </c>
    </row>
    <row r="499" spans="2:65" s="1" customFormat="1">
      <c r="B499" s="30"/>
      <c r="D499" s="152" t="s">
        <v>129</v>
      </c>
      <c r="F499" s="153" t="s">
        <v>665</v>
      </c>
      <c r="I499" s="84"/>
      <c r="L499" s="30"/>
      <c r="M499" s="154"/>
      <c r="N499" s="49"/>
      <c r="O499" s="49"/>
      <c r="P499" s="49"/>
      <c r="Q499" s="49"/>
      <c r="R499" s="49"/>
      <c r="S499" s="49"/>
      <c r="T499" s="50"/>
      <c r="AT499" s="16" t="s">
        <v>129</v>
      </c>
      <c r="AU499" s="16" t="s">
        <v>79</v>
      </c>
    </row>
    <row r="500" spans="2:65" s="1" customFormat="1" ht="16.5" customHeight="1">
      <c r="B500" s="139"/>
      <c r="C500" s="140" t="s">
        <v>666</v>
      </c>
      <c r="D500" s="140" t="s">
        <v>122</v>
      </c>
      <c r="E500" s="141" t="s">
        <v>667</v>
      </c>
      <c r="F500" s="142" t="s">
        <v>668</v>
      </c>
      <c r="G500" s="143" t="s">
        <v>266</v>
      </c>
      <c r="H500" s="144">
        <v>6.5419999999999998</v>
      </c>
      <c r="I500" s="145"/>
      <c r="J500" s="146">
        <f>ROUND(I500*H500,2)</f>
        <v>0</v>
      </c>
      <c r="K500" s="142" t="s">
        <v>126</v>
      </c>
      <c r="L500" s="30"/>
      <c r="M500" s="147" t="s">
        <v>1</v>
      </c>
      <c r="N500" s="148" t="s">
        <v>41</v>
      </c>
      <c r="O500" s="49"/>
      <c r="P500" s="149">
        <f>O500*H500</f>
        <v>0</v>
      </c>
      <c r="Q500" s="149">
        <v>4.3800000000000002E-3</v>
      </c>
      <c r="R500" s="149">
        <f>Q500*H500</f>
        <v>2.8653959999999999E-2</v>
      </c>
      <c r="S500" s="149">
        <v>0</v>
      </c>
      <c r="T500" s="150">
        <f>S500*H500</f>
        <v>0</v>
      </c>
      <c r="AR500" s="16" t="s">
        <v>139</v>
      </c>
      <c r="AT500" s="16" t="s">
        <v>122</v>
      </c>
      <c r="AU500" s="16" t="s">
        <v>79</v>
      </c>
      <c r="AY500" s="16" t="s">
        <v>119</v>
      </c>
      <c r="BE500" s="151">
        <f>IF(N500="základní",J500,0)</f>
        <v>0</v>
      </c>
      <c r="BF500" s="151">
        <f>IF(N500="snížená",J500,0)</f>
        <v>0</v>
      </c>
      <c r="BG500" s="151">
        <f>IF(N500="zákl. přenesená",J500,0)</f>
        <v>0</v>
      </c>
      <c r="BH500" s="151">
        <f>IF(N500="sníž. přenesená",J500,0)</f>
        <v>0</v>
      </c>
      <c r="BI500" s="151">
        <f>IF(N500="nulová",J500,0)</f>
        <v>0</v>
      </c>
      <c r="BJ500" s="16" t="s">
        <v>77</v>
      </c>
      <c r="BK500" s="151">
        <f>ROUND(I500*H500,2)</f>
        <v>0</v>
      </c>
      <c r="BL500" s="16" t="s">
        <v>139</v>
      </c>
      <c r="BM500" s="16" t="s">
        <v>669</v>
      </c>
    </row>
    <row r="501" spans="2:65" s="1" customFormat="1">
      <c r="B501" s="30"/>
      <c r="D501" s="152" t="s">
        <v>129</v>
      </c>
      <c r="F501" s="153" t="s">
        <v>670</v>
      </c>
      <c r="I501" s="84"/>
      <c r="L501" s="30"/>
      <c r="M501" s="154"/>
      <c r="N501" s="49"/>
      <c r="O501" s="49"/>
      <c r="P501" s="49"/>
      <c r="Q501" s="49"/>
      <c r="R501" s="49"/>
      <c r="S501" s="49"/>
      <c r="T501" s="50"/>
      <c r="AT501" s="16" t="s">
        <v>129</v>
      </c>
      <c r="AU501" s="16" t="s">
        <v>79</v>
      </c>
    </row>
    <row r="502" spans="2:65" s="12" customFormat="1">
      <c r="B502" s="166"/>
      <c r="D502" s="152" t="s">
        <v>180</v>
      </c>
      <c r="E502" s="167" t="s">
        <v>1</v>
      </c>
      <c r="F502" s="168" t="s">
        <v>671</v>
      </c>
      <c r="H502" s="167" t="s">
        <v>1</v>
      </c>
      <c r="I502" s="169"/>
      <c r="L502" s="166"/>
      <c r="M502" s="170"/>
      <c r="N502" s="171"/>
      <c r="O502" s="171"/>
      <c r="P502" s="171"/>
      <c r="Q502" s="171"/>
      <c r="R502" s="171"/>
      <c r="S502" s="171"/>
      <c r="T502" s="172"/>
      <c r="AT502" s="167" t="s">
        <v>180</v>
      </c>
      <c r="AU502" s="167" t="s">
        <v>79</v>
      </c>
      <c r="AV502" s="12" t="s">
        <v>77</v>
      </c>
      <c r="AW502" s="12" t="s">
        <v>32</v>
      </c>
      <c r="AX502" s="12" t="s">
        <v>70</v>
      </c>
      <c r="AY502" s="167" t="s">
        <v>119</v>
      </c>
    </row>
    <row r="503" spans="2:65" s="11" customFormat="1">
      <c r="B503" s="158"/>
      <c r="D503" s="152" t="s">
        <v>180</v>
      </c>
      <c r="E503" s="159" t="s">
        <v>1</v>
      </c>
      <c r="F503" s="160" t="s">
        <v>672</v>
      </c>
      <c r="H503" s="161">
        <v>6.2859999999999996</v>
      </c>
      <c r="I503" s="162"/>
      <c r="L503" s="158"/>
      <c r="M503" s="163"/>
      <c r="N503" s="164"/>
      <c r="O503" s="164"/>
      <c r="P503" s="164"/>
      <c r="Q503" s="164"/>
      <c r="R503" s="164"/>
      <c r="S503" s="164"/>
      <c r="T503" s="165"/>
      <c r="AT503" s="159" t="s">
        <v>180</v>
      </c>
      <c r="AU503" s="159" t="s">
        <v>79</v>
      </c>
      <c r="AV503" s="11" t="s">
        <v>79</v>
      </c>
      <c r="AW503" s="11" t="s">
        <v>32</v>
      </c>
      <c r="AX503" s="11" t="s">
        <v>70</v>
      </c>
      <c r="AY503" s="159" t="s">
        <v>119</v>
      </c>
    </row>
    <row r="504" spans="2:65" s="11" customFormat="1">
      <c r="B504" s="158"/>
      <c r="D504" s="152" t="s">
        <v>180</v>
      </c>
      <c r="E504" s="159" t="s">
        <v>1</v>
      </c>
      <c r="F504" s="160" t="s">
        <v>673</v>
      </c>
      <c r="H504" s="161">
        <v>0.25600000000000001</v>
      </c>
      <c r="I504" s="162"/>
      <c r="L504" s="158"/>
      <c r="M504" s="163"/>
      <c r="N504" s="164"/>
      <c r="O504" s="164"/>
      <c r="P504" s="164"/>
      <c r="Q504" s="164"/>
      <c r="R504" s="164"/>
      <c r="S504" s="164"/>
      <c r="T504" s="165"/>
      <c r="AT504" s="159" t="s">
        <v>180</v>
      </c>
      <c r="AU504" s="159" t="s">
        <v>79</v>
      </c>
      <c r="AV504" s="11" t="s">
        <v>79</v>
      </c>
      <c r="AW504" s="11" t="s">
        <v>32</v>
      </c>
      <c r="AX504" s="11" t="s">
        <v>70</v>
      </c>
      <c r="AY504" s="159" t="s">
        <v>119</v>
      </c>
    </row>
    <row r="505" spans="2:65" s="13" customFormat="1">
      <c r="B505" s="173"/>
      <c r="D505" s="152" t="s">
        <v>180</v>
      </c>
      <c r="E505" s="174" t="s">
        <v>1</v>
      </c>
      <c r="F505" s="175" t="s">
        <v>249</v>
      </c>
      <c r="H505" s="176">
        <v>6.5419999999999998</v>
      </c>
      <c r="I505" s="177"/>
      <c r="L505" s="173"/>
      <c r="M505" s="178"/>
      <c r="N505" s="179"/>
      <c r="O505" s="179"/>
      <c r="P505" s="179"/>
      <c r="Q505" s="179"/>
      <c r="R505" s="179"/>
      <c r="S505" s="179"/>
      <c r="T505" s="180"/>
      <c r="AT505" s="174" t="s">
        <v>180</v>
      </c>
      <c r="AU505" s="174" t="s">
        <v>79</v>
      </c>
      <c r="AV505" s="13" t="s">
        <v>139</v>
      </c>
      <c r="AW505" s="13" t="s">
        <v>32</v>
      </c>
      <c r="AX505" s="13" t="s">
        <v>77</v>
      </c>
      <c r="AY505" s="174" t="s">
        <v>119</v>
      </c>
    </row>
    <row r="506" spans="2:65" s="1" customFormat="1" ht="16.5" customHeight="1">
      <c r="B506" s="139"/>
      <c r="C506" s="140" t="s">
        <v>674</v>
      </c>
      <c r="D506" s="140" t="s">
        <v>122</v>
      </c>
      <c r="E506" s="141" t="s">
        <v>675</v>
      </c>
      <c r="F506" s="142" t="s">
        <v>676</v>
      </c>
      <c r="G506" s="143" t="s">
        <v>266</v>
      </c>
      <c r="H506" s="144">
        <v>19.334</v>
      </c>
      <c r="I506" s="145"/>
      <c r="J506" s="146">
        <f>ROUND(I506*H506,2)</f>
        <v>0</v>
      </c>
      <c r="K506" s="142" t="s">
        <v>126</v>
      </c>
      <c r="L506" s="30"/>
      <c r="M506" s="147" t="s">
        <v>1</v>
      </c>
      <c r="N506" s="148" t="s">
        <v>41</v>
      </c>
      <c r="O506" s="49"/>
      <c r="P506" s="149">
        <f>O506*H506</f>
        <v>0</v>
      </c>
      <c r="Q506" s="149">
        <v>3.6800000000000001E-3</v>
      </c>
      <c r="R506" s="149">
        <f>Q506*H506</f>
        <v>7.1149119999999996E-2</v>
      </c>
      <c r="S506" s="149">
        <v>0</v>
      </c>
      <c r="T506" s="150">
        <f>S506*H506</f>
        <v>0</v>
      </c>
      <c r="AR506" s="16" t="s">
        <v>139</v>
      </c>
      <c r="AT506" s="16" t="s">
        <v>122</v>
      </c>
      <c r="AU506" s="16" t="s">
        <v>79</v>
      </c>
      <c r="AY506" s="16" t="s">
        <v>119</v>
      </c>
      <c r="BE506" s="151">
        <f>IF(N506="základní",J506,0)</f>
        <v>0</v>
      </c>
      <c r="BF506" s="151">
        <f>IF(N506="snížená",J506,0)</f>
        <v>0</v>
      </c>
      <c r="BG506" s="151">
        <f>IF(N506="zákl. přenesená",J506,0)</f>
        <v>0</v>
      </c>
      <c r="BH506" s="151">
        <f>IF(N506="sníž. přenesená",J506,0)</f>
        <v>0</v>
      </c>
      <c r="BI506" s="151">
        <f>IF(N506="nulová",J506,0)</f>
        <v>0</v>
      </c>
      <c r="BJ506" s="16" t="s">
        <v>77</v>
      </c>
      <c r="BK506" s="151">
        <f>ROUND(I506*H506,2)</f>
        <v>0</v>
      </c>
      <c r="BL506" s="16" t="s">
        <v>139</v>
      </c>
      <c r="BM506" s="16" t="s">
        <v>677</v>
      </c>
    </row>
    <row r="507" spans="2:65" s="1" customFormat="1">
      <c r="B507" s="30"/>
      <c r="D507" s="152" t="s">
        <v>129</v>
      </c>
      <c r="F507" s="153" t="s">
        <v>678</v>
      </c>
      <c r="I507" s="84"/>
      <c r="L507" s="30"/>
      <c r="M507" s="154"/>
      <c r="N507" s="49"/>
      <c r="O507" s="49"/>
      <c r="P507" s="49"/>
      <c r="Q507" s="49"/>
      <c r="R507" s="49"/>
      <c r="S507" s="49"/>
      <c r="T507" s="50"/>
      <c r="AT507" s="16" t="s">
        <v>129</v>
      </c>
      <c r="AU507" s="16" t="s">
        <v>79</v>
      </c>
    </row>
    <row r="508" spans="2:65" s="11" customFormat="1">
      <c r="B508" s="158"/>
      <c r="D508" s="152" t="s">
        <v>180</v>
      </c>
      <c r="E508" s="159" t="s">
        <v>1</v>
      </c>
      <c r="F508" s="160" t="s">
        <v>679</v>
      </c>
      <c r="H508" s="161">
        <v>20.3</v>
      </c>
      <c r="I508" s="162"/>
      <c r="L508" s="158"/>
      <c r="M508" s="163"/>
      <c r="N508" s="164"/>
      <c r="O508" s="164"/>
      <c r="P508" s="164"/>
      <c r="Q508" s="164"/>
      <c r="R508" s="164"/>
      <c r="S508" s="164"/>
      <c r="T508" s="165"/>
      <c r="AT508" s="159" t="s">
        <v>180</v>
      </c>
      <c r="AU508" s="159" t="s">
        <v>79</v>
      </c>
      <c r="AV508" s="11" t="s">
        <v>79</v>
      </c>
      <c r="AW508" s="11" t="s">
        <v>32</v>
      </c>
      <c r="AX508" s="11" t="s">
        <v>70</v>
      </c>
      <c r="AY508" s="159" t="s">
        <v>119</v>
      </c>
    </row>
    <row r="509" spans="2:65" s="11" customFormat="1">
      <c r="B509" s="158"/>
      <c r="D509" s="152" t="s">
        <v>180</v>
      </c>
      <c r="E509" s="159" t="s">
        <v>1</v>
      </c>
      <c r="F509" s="160" t="s">
        <v>601</v>
      </c>
      <c r="H509" s="161">
        <v>-0.6</v>
      </c>
      <c r="I509" s="162"/>
      <c r="L509" s="158"/>
      <c r="M509" s="163"/>
      <c r="N509" s="164"/>
      <c r="O509" s="164"/>
      <c r="P509" s="164"/>
      <c r="Q509" s="164"/>
      <c r="R509" s="164"/>
      <c r="S509" s="164"/>
      <c r="T509" s="165"/>
      <c r="AT509" s="159" t="s">
        <v>180</v>
      </c>
      <c r="AU509" s="159" t="s">
        <v>79</v>
      </c>
      <c r="AV509" s="11" t="s">
        <v>79</v>
      </c>
      <c r="AW509" s="11" t="s">
        <v>32</v>
      </c>
      <c r="AX509" s="11" t="s">
        <v>70</v>
      </c>
      <c r="AY509" s="159" t="s">
        <v>119</v>
      </c>
    </row>
    <row r="510" spans="2:65" s="11" customFormat="1">
      <c r="B510" s="158"/>
      <c r="D510" s="152" t="s">
        <v>180</v>
      </c>
      <c r="E510" s="159" t="s">
        <v>1</v>
      </c>
      <c r="F510" s="160" t="s">
        <v>600</v>
      </c>
      <c r="H510" s="161">
        <v>-0.216</v>
      </c>
      <c r="I510" s="162"/>
      <c r="L510" s="158"/>
      <c r="M510" s="163"/>
      <c r="N510" s="164"/>
      <c r="O510" s="164"/>
      <c r="P510" s="164"/>
      <c r="Q510" s="164"/>
      <c r="R510" s="164"/>
      <c r="S510" s="164"/>
      <c r="T510" s="165"/>
      <c r="AT510" s="159" t="s">
        <v>180</v>
      </c>
      <c r="AU510" s="159" t="s">
        <v>79</v>
      </c>
      <c r="AV510" s="11" t="s">
        <v>79</v>
      </c>
      <c r="AW510" s="11" t="s">
        <v>32</v>
      </c>
      <c r="AX510" s="11" t="s">
        <v>70</v>
      </c>
      <c r="AY510" s="159" t="s">
        <v>119</v>
      </c>
    </row>
    <row r="511" spans="2:65" s="11" customFormat="1">
      <c r="B511" s="158"/>
      <c r="D511" s="152" t="s">
        <v>180</v>
      </c>
      <c r="E511" s="159" t="s">
        <v>1</v>
      </c>
      <c r="F511" s="160" t="s">
        <v>599</v>
      </c>
      <c r="H511" s="161">
        <v>-0.19600000000000001</v>
      </c>
      <c r="I511" s="162"/>
      <c r="L511" s="158"/>
      <c r="M511" s="163"/>
      <c r="N511" s="164"/>
      <c r="O511" s="164"/>
      <c r="P511" s="164"/>
      <c r="Q511" s="164"/>
      <c r="R511" s="164"/>
      <c r="S511" s="164"/>
      <c r="T511" s="165"/>
      <c r="AT511" s="159" t="s">
        <v>180</v>
      </c>
      <c r="AU511" s="159" t="s">
        <v>79</v>
      </c>
      <c r="AV511" s="11" t="s">
        <v>79</v>
      </c>
      <c r="AW511" s="11" t="s">
        <v>32</v>
      </c>
      <c r="AX511" s="11" t="s">
        <v>70</v>
      </c>
      <c r="AY511" s="159" t="s">
        <v>119</v>
      </c>
    </row>
    <row r="512" spans="2:65" s="11" customFormat="1">
      <c r="B512" s="158"/>
      <c r="D512" s="152" t="s">
        <v>180</v>
      </c>
      <c r="E512" s="159" t="s">
        <v>1</v>
      </c>
      <c r="F512" s="160" t="s">
        <v>598</v>
      </c>
      <c r="H512" s="161">
        <v>-0.21</v>
      </c>
      <c r="I512" s="162"/>
      <c r="L512" s="158"/>
      <c r="M512" s="163"/>
      <c r="N512" s="164"/>
      <c r="O512" s="164"/>
      <c r="P512" s="164"/>
      <c r="Q512" s="164"/>
      <c r="R512" s="164"/>
      <c r="S512" s="164"/>
      <c r="T512" s="165"/>
      <c r="AT512" s="159" t="s">
        <v>180</v>
      </c>
      <c r="AU512" s="159" t="s">
        <v>79</v>
      </c>
      <c r="AV512" s="11" t="s">
        <v>79</v>
      </c>
      <c r="AW512" s="11" t="s">
        <v>32</v>
      </c>
      <c r="AX512" s="11" t="s">
        <v>70</v>
      </c>
      <c r="AY512" s="159" t="s">
        <v>119</v>
      </c>
    </row>
    <row r="513" spans="2:65" s="11" customFormat="1">
      <c r="B513" s="158"/>
      <c r="D513" s="152" t="s">
        <v>180</v>
      </c>
      <c r="E513" s="159" t="s">
        <v>1</v>
      </c>
      <c r="F513" s="160" t="s">
        <v>673</v>
      </c>
      <c r="H513" s="161">
        <v>0.25600000000000001</v>
      </c>
      <c r="I513" s="162"/>
      <c r="L513" s="158"/>
      <c r="M513" s="163"/>
      <c r="N513" s="164"/>
      <c r="O513" s="164"/>
      <c r="P513" s="164"/>
      <c r="Q513" s="164"/>
      <c r="R513" s="164"/>
      <c r="S513" s="164"/>
      <c r="T513" s="165"/>
      <c r="AT513" s="159" t="s">
        <v>180</v>
      </c>
      <c r="AU513" s="159" t="s">
        <v>79</v>
      </c>
      <c r="AV513" s="11" t="s">
        <v>79</v>
      </c>
      <c r="AW513" s="11" t="s">
        <v>32</v>
      </c>
      <c r="AX513" s="11" t="s">
        <v>70</v>
      </c>
      <c r="AY513" s="159" t="s">
        <v>119</v>
      </c>
    </row>
    <row r="514" spans="2:65" s="13" customFormat="1">
      <c r="B514" s="173"/>
      <c r="D514" s="152" t="s">
        <v>180</v>
      </c>
      <c r="E514" s="174" t="s">
        <v>1</v>
      </c>
      <c r="F514" s="175" t="s">
        <v>249</v>
      </c>
      <c r="H514" s="176">
        <v>19.333999999999996</v>
      </c>
      <c r="I514" s="177"/>
      <c r="L514" s="173"/>
      <c r="M514" s="178"/>
      <c r="N514" s="179"/>
      <c r="O514" s="179"/>
      <c r="P514" s="179"/>
      <c r="Q514" s="179"/>
      <c r="R514" s="179"/>
      <c r="S514" s="179"/>
      <c r="T514" s="180"/>
      <c r="AT514" s="174" t="s">
        <v>180</v>
      </c>
      <c r="AU514" s="174" t="s">
        <v>79</v>
      </c>
      <c r="AV514" s="13" t="s">
        <v>139</v>
      </c>
      <c r="AW514" s="13" t="s">
        <v>32</v>
      </c>
      <c r="AX514" s="13" t="s">
        <v>77</v>
      </c>
      <c r="AY514" s="174" t="s">
        <v>119</v>
      </c>
    </row>
    <row r="515" spans="2:65" s="1" customFormat="1" ht="16.5" customHeight="1">
      <c r="B515" s="139"/>
      <c r="C515" s="140" t="s">
        <v>680</v>
      </c>
      <c r="D515" s="140" t="s">
        <v>122</v>
      </c>
      <c r="E515" s="141" t="s">
        <v>681</v>
      </c>
      <c r="F515" s="142" t="s">
        <v>682</v>
      </c>
      <c r="G515" s="143" t="s">
        <v>266</v>
      </c>
      <c r="H515" s="144">
        <v>424.01900000000001</v>
      </c>
      <c r="I515" s="145"/>
      <c r="J515" s="146">
        <f>ROUND(I515*H515,2)</f>
        <v>0</v>
      </c>
      <c r="K515" s="142" t="s">
        <v>126</v>
      </c>
      <c r="L515" s="30"/>
      <c r="M515" s="147" t="s">
        <v>1</v>
      </c>
      <c r="N515" s="148" t="s">
        <v>41</v>
      </c>
      <c r="O515" s="49"/>
      <c r="P515" s="149">
        <f>O515*H515</f>
        <v>0</v>
      </c>
      <c r="Q515" s="149">
        <v>3.48E-3</v>
      </c>
      <c r="R515" s="149">
        <f>Q515*H515</f>
        <v>1.47558612</v>
      </c>
      <c r="S515" s="149">
        <v>0</v>
      </c>
      <c r="T515" s="150">
        <f>S515*H515</f>
        <v>0</v>
      </c>
      <c r="AR515" s="16" t="s">
        <v>139</v>
      </c>
      <c r="AT515" s="16" t="s">
        <v>122</v>
      </c>
      <c r="AU515" s="16" t="s">
        <v>79</v>
      </c>
      <c r="AY515" s="16" t="s">
        <v>119</v>
      </c>
      <c r="BE515" s="151">
        <f>IF(N515="základní",J515,0)</f>
        <v>0</v>
      </c>
      <c r="BF515" s="151">
        <f>IF(N515="snížená",J515,0)</f>
        <v>0</v>
      </c>
      <c r="BG515" s="151">
        <f>IF(N515="zákl. přenesená",J515,0)</f>
        <v>0</v>
      </c>
      <c r="BH515" s="151">
        <f>IF(N515="sníž. přenesená",J515,0)</f>
        <v>0</v>
      </c>
      <c r="BI515" s="151">
        <f>IF(N515="nulová",J515,0)</f>
        <v>0</v>
      </c>
      <c r="BJ515" s="16" t="s">
        <v>77</v>
      </c>
      <c r="BK515" s="151">
        <f>ROUND(I515*H515,2)</f>
        <v>0</v>
      </c>
      <c r="BL515" s="16" t="s">
        <v>139</v>
      </c>
      <c r="BM515" s="16" t="s">
        <v>683</v>
      </c>
    </row>
    <row r="516" spans="2:65" s="1" customFormat="1" ht="19.5">
      <c r="B516" s="30"/>
      <c r="D516" s="152" t="s">
        <v>129</v>
      </c>
      <c r="F516" s="153" t="s">
        <v>684</v>
      </c>
      <c r="I516" s="84"/>
      <c r="L516" s="30"/>
      <c r="M516" s="154"/>
      <c r="N516" s="49"/>
      <c r="O516" s="49"/>
      <c r="P516" s="49"/>
      <c r="Q516" s="49"/>
      <c r="R516" s="49"/>
      <c r="S516" s="49"/>
      <c r="T516" s="50"/>
      <c r="AT516" s="16" t="s">
        <v>129</v>
      </c>
      <c r="AU516" s="16" t="s">
        <v>79</v>
      </c>
    </row>
    <row r="517" spans="2:65" s="11" customFormat="1">
      <c r="B517" s="158"/>
      <c r="D517" s="152" t="s">
        <v>180</v>
      </c>
      <c r="E517" s="159" t="s">
        <v>1</v>
      </c>
      <c r="F517" s="160" t="s">
        <v>685</v>
      </c>
      <c r="H517" s="161">
        <v>424.01900000000001</v>
      </c>
      <c r="I517" s="162"/>
      <c r="L517" s="158"/>
      <c r="M517" s="163"/>
      <c r="N517" s="164"/>
      <c r="O517" s="164"/>
      <c r="P517" s="164"/>
      <c r="Q517" s="164"/>
      <c r="R517" s="164"/>
      <c r="S517" s="164"/>
      <c r="T517" s="165"/>
      <c r="AT517" s="159" t="s">
        <v>180</v>
      </c>
      <c r="AU517" s="159" t="s">
        <v>79</v>
      </c>
      <c r="AV517" s="11" t="s">
        <v>79</v>
      </c>
      <c r="AW517" s="11" t="s">
        <v>32</v>
      </c>
      <c r="AX517" s="11" t="s">
        <v>77</v>
      </c>
      <c r="AY517" s="159" t="s">
        <v>119</v>
      </c>
    </row>
    <row r="518" spans="2:65" s="1" customFormat="1" ht="16.5" customHeight="1">
      <c r="B518" s="139"/>
      <c r="C518" s="140" t="s">
        <v>686</v>
      </c>
      <c r="D518" s="140" t="s">
        <v>122</v>
      </c>
      <c r="E518" s="141" t="s">
        <v>687</v>
      </c>
      <c r="F518" s="142" t="s">
        <v>688</v>
      </c>
      <c r="G518" s="143" t="s">
        <v>373</v>
      </c>
      <c r="H518" s="144">
        <v>126.87</v>
      </c>
      <c r="I518" s="145"/>
      <c r="J518" s="146">
        <f>ROUND(I518*H518,2)</f>
        <v>0</v>
      </c>
      <c r="K518" s="142" t="s">
        <v>126</v>
      </c>
      <c r="L518" s="30"/>
      <c r="M518" s="147" t="s">
        <v>1</v>
      </c>
      <c r="N518" s="148" t="s">
        <v>41</v>
      </c>
      <c r="O518" s="49"/>
      <c r="P518" s="149">
        <f>O518*H518</f>
        <v>0</v>
      </c>
      <c r="Q518" s="149">
        <v>0</v>
      </c>
      <c r="R518" s="149">
        <f>Q518*H518</f>
        <v>0</v>
      </c>
      <c r="S518" s="149">
        <v>0</v>
      </c>
      <c r="T518" s="150">
        <f>S518*H518</f>
        <v>0</v>
      </c>
      <c r="AR518" s="16" t="s">
        <v>139</v>
      </c>
      <c r="AT518" s="16" t="s">
        <v>122</v>
      </c>
      <c r="AU518" s="16" t="s">
        <v>79</v>
      </c>
      <c r="AY518" s="16" t="s">
        <v>119</v>
      </c>
      <c r="BE518" s="151">
        <f>IF(N518="základní",J518,0)</f>
        <v>0</v>
      </c>
      <c r="BF518" s="151">
        <f>IF(N518="snížená",J518,0)</f>
        <v>0</v>
      </c>
      <c r="BG518" s="151">
        <f>IF(N518="zákl. přenesená",J518,0)</f>
        <v>0</v>
      </c>
      <c r="BH518" s="151">
        <f>IF(N518="sníž. přenesená",J518,0)</f>
        <v>0</v>
      </c>
      <c r="BI518" s="151">
        <f>IF(N518="nulová",J518,0)</f>
        <v>0</v>
      </c>
      <c r="BJ518" s="16" t="s">
        <v>77</v>
      </c>
      <c r="BK518" s="151">
        <f>ROUND(I518*H518,2)</f>
        <v>0</v>
      </c>
      <c r="BL518" s="16" t="s">
        <v>139</v>
      </c>
      <c r="BM518" s="16" t="s">
        <v>689</v>
      </c>
    </row>
    <row r="519" spans="2:65" s="1" customFormat="1" ht="19.5">
      <c r="B519" s="30"/>
      <c r="D519" s="152" t="s">
        <v>129</v>
      </c>
      <c r="F519" s="153" t="s">
        <v>690</v>
      </c>
      <c r="I519" s="84"/>
      <c r="L519" s="30"/>
      <c r="M519" s="154"/>
      <c r="N519" s="49"/>
      <c r="O519" s="49"/>
      <c r="P519" s="49"/>
      <c r="Q519" s="49"/>
      <c r="R519" s="49"/>
      <c r="S519" s="49"/>
      <c r="T519" s="50"/>
      <c r="AT519" s="16" t="s">
        <v>129</v>
      </c>
      <c r="AU519" s="16" t="s">
        <v>79</v>
      </c>
    </row>
    <row r="520" spans="2:65" s="11" customFormat="1" ht="22.5">
      <c r="B520" s="158"/>
      <c r="D520" s="152" t="s">
        <v>180</v>
      </c>
      <c r="E520" s="159" t="s">
        <v>1</v>
      </c>
      <c r="F520" s="160" t="s">
        <v>691</v>
      </c>
      <c r="H520" s="161">
        <v>57.41</v>
      </c>
      <c r="I520" s="162"/>
      <c r="L520" s="158"/>
      <c r="M520" s="163"/>
      <c r="N520" s="164"/>
      <c r="O520" s="164"/>
      <c r="P520" s="164"/>
      <c r="Q520" s="164"/>
      <c r="R520" s="164"/>
      <c r="S520" s="164"/>
      <c r="T520" s="165"/>
      <c r="AT520" s="159" t="s">
        <v>180</v>
      </c>
      <c r="AU520" s="159" t="s">
        <v>79</v>
      </c>
      <c r="AV520" s="11" t="s">
        <v>79</v>
      </c>
      <c r="AW520" s="11" t="s">
        <v>32</v>
      </c>
      <c r="AX520" s="11" t="s">
        <v>70</v>
      </c>
      <c r="AY520" s="159" t="s">
        <v>119</v>
      </c>
    </row>
    <row r="521" spans="2:65" s="11" customFormat="1">
      <c r="B521" s="158"/>
      <c r="D521" s="152" t="s">
        <v>180</v>
      </c>
      <c r="E521" s="159" t="s">
        <v>1</v>
      </c>
      <c r="F521" s="160" t="s">
        <v>692</v>
      </c>
      <c r="H521" s="161">
        <v>69.459999999999994</v>
      </c>
      <c r="I521" s="162"/>
      <c r="L521" s="158"/>
      <c r="M521" s="163"/>
      <c r="N521" s="164"/>
      <c r="O521" s="164"/>
      <c r="P521" s="164"/>
      <c r="Q521" s="164"/>
      <c r="R521" s="164"/>
      <c r="S521" s="164"/>
      <c r="T521" s="165"/>
      <c r="AT521" s="159" t="s">
        <v>180</v>
      </c>
      <c r="AU521" s="159" t="s">
        <v>79</v>
      </c>
      <c r="AV521" s="11" t="s">
        <v>79</v>
      </c>
      <c r="AW521" s="11" t="s">
        <v>32</v>
      </c>
      <c r="AX521" s="11" t="s">
        <v>70</v>
      </c>
      <c r="AY521" s="159" t="s">
        <v>119</v>
      </c>
    </row>
    <row r="522" spans="2:65" s="13" customFormat="1">
      <c r="B522" s="173"/>
      <c r="D522" s="152" t="s">
        <v>180</v>
      </c>
      <c r="E522" s="174" t="s">
        <v>1</v>
      </c>
      <c r="F522" s="175" t="s">
        <v>249</v>
      </c>
      <c r="H522" s="176">
        <v>126.86999999999999</v>
      </c>
      <c r="I522" s="177"/>
      <c r="L522" s="173"/>
      <c r="M522" s="178"/>
      <c r="N522" s="179"/>
      <c r="O522" s="179"/>
      <c r="P522" s="179"/>
      <c r="Q522" s="179"/>
      <c r="R522" s="179"/>
      <c r="S522" s="179"/>
      <c r="T522" s="180"/>
      <c r="AT522" s="174" t="s">
        <v>180</v>
      </c>
      <c r="AU522" s="174" t="s">
        <v>79</v>
      </c>
      <c r="AV522" s="13" t="s">
        <v>139</v>
      </c>
      <c r="AW522" s="13" t="s">
        <v>32</v>
      </c>
      <c r="AX522" s="13" t="s">
        <v>77</v>
      </c>
      <c r="AY522" s="174" t="s">
        <v>119</v>
      </c>
    </row>
    <row r="523" spans="2:65" s="1" customFormat="1" ht="16.5" customHeight="1">
      <c r="B523" s="139"/>
      <c r="C523" s="189" t="s">
        <v>693</v>
      </c>
      <c r="D523" s="189" t="s">
        <v>603</v>
      </c>
      <c r="E523" s="190" t="s">
        <v>694</v>
      </c>
      <c r="F523" s="191" t="s">
        <v>695</v>
      </c>
      <c r="G523" s="192" t="s">
        <v>373</v>
      </c>
      <c r="H523" s="193">
        <v>145.90100000000001</v>
      </c>
      <c r="I523" s="194"/>
      <c r="J523" s="195">
        <f>ROUND(I523*H523,2)</f>
        <v>0</v>
      </c>
      <c r="K523" s="191" t="s">
        <v>126</v>
      </c>
      <c r="L523" s="196"/>
      <c r="M523" s="197" t="s">
        <v>1</v>
      </c>
      <c r="N523" s="198" t="s">
        <v>41</v>
      </c>
      <c r="O523" s="49"/>
      <c r="P523" s="149">
        <f>O523*H523</f>
        <v>0</v>
      </c>
      <c r="Q523" s="149">
        <v>3.0000000000000001E-5</v>
      </c>
      <c r="R523" s="149">
        <f>Q523*H523</f>
        <v>4.3770300000000005E-3</v>
      </c>
      <c r="S523" s="149">
        <v>0</v>
      </c>
      <c r="T523" s="150">
        <f>S523*H523</f>
        <v>0</v>
      </c>
      <c r="AR523" s="16" t="s">
        <v>211</v>
      </c>
      <c r="AT523" s="16" t="s">
        <v>603</v>
      </c>
      <c r="AU523" s="16" t="s">
        <v>79</v>
      </c>
      <c r="AY523" s="16" t="s">
        <v>119</v>
      </c>
      <c r="BE523" s="151">
        <f>IF(N523="základní",J523,0)</f>
        <v>0</v>
      </c>
      <c r="BF523" s="151">
        <f>IF(N523="snížená",J523,0)</f>
        <v>0</v>
      </c>
      <c r="BG523" s="151">
        <f>IF(N523="zákl. přenesená",J523,0)</f>
        <v>0</v>
      </c>
      <c r="BH523" s="151">
        <f>IF(N523="sníž. přenesená",J523,0)</f>
        <v>0</v>
      </c>
      <c r="BI523" s="151">
        <f>IF(N523="nulová",J523,0)</f>
        <v>0</v>
      </c>
      <c r="BJ523" s="16" t="s">
        <v>77</v>
      </c>
      <c r="BK523" s="151">
        <f>ROUND(I523*H523,2)</f>
        <v>0</v>
      </c>
      <c r="BL523" s="16" t="s">
        <v>139</v>
      </c>
      <c r="BM523" s="16" t="s">
        <v>696</v>
      </c>
    </row>
    <row r="524" spans="2:65" s="1" customFormat="1">
      <c r="B524" s="30"/>
      <c r="D524" s="152" t="s">
        <v>129</v>
      </c>
      <c r="F524" s="153" t="s">
        <v>695</v>
      </c>
      <c r="I524" s="84"/>
      <c r="L524" s="30"/>
      <c r="M524" s="154"/>
      <c r="N524" s="49"/>
      <c r="O524" s="49"/>
      <c r="P524" s="49"/>
      <c r="Q524" s="49"/>
      <c r="R524" s="49"/>
      <c r="S524" s="49"/>
      <c r="T524" s="50"/>
      <c r="AT524" s="16" t="s">
        <v>129</v>
      </c>
      <c r="AU524" s="16" t="s">
        <v>79</v>
      </c>
    </row>
    <row r="525" spans="2:65" s="11" customFormat="1">
      <c r="B525" s="158"/>
      <c r="D525" s="152" t="s">
        <v>180</v>
      </c>
      <c r="F525" s="160" t="s">
        <v>697</v>
      </c>
      <c r="H525" s="161">
        <v>145.90100000000001</v>
      </c>
      <c r="I525" s="162"/>
      <c r="L525" s="158"/>
      <c r="M525" s="163"/>
      <c r="N525" s="164"/>
      <c r="O525" s="164"/>
      <c r="P525" s="164"/>
      <c r="Q525" s="164"/>
      <c r="R525" s="164"/>
      <c r="S525" s="164"/>
      <c r="T525" s="165"/>
      <c r="AT525" s="159" t="s">
        <v>180</v>
      </c>
      <c r="AU525" s="159" t="s">
        <v>79</v>
      </c>
      <c r="AV525" s="11" t="s">
        <v>79</v>
      </c>
      <c r="AW525" s="11" t="s">
        <v>3</v>
      </c>
      <c r="AX525" s="11" t="s">
        <v>77</v>
      </c>
      <c r="AY525" s="159" t="s">
        <v>119</v>
      </c>
    </row>
    <row r="526" spans="2:65" s="1" customFormat="1" ht="16.5" customHeight="1">
      <c r="B526" s="139"/>
      <c r="C526" s="140" t="s">
        <v>698</v>
      </c>
      <c r="D526" s="140" t="s">
        <v>122</v>
      </c>
      <c r="E526" s="141" t="s">
        <v>699</v>
      </c>
      <c r="F526" s="142" t="s">
        <v>700</v>
      </c>
      <c r="G526" s="143" t="s">
        <v>373</v>
      </c>
      <c r="H526" s="144">
        <v>79.11</v>
      </c>
      <c r="I526" s="145"/>
      <c r="J526" s="146">
        <f>ROUND(I526*H526,2)</f>
        <v>0</v>
      </c>
      <c r="K526" s="142" t="s">
        <v>126</v>
      </c>
      <c r="L526" s="30"/>
      <c r="M526" s="147" t="s">
        <v>1</v>
      </c>
      <c r="N526" s="148" t="s">
        <v>41</v>
      </c>
      <c r="O526" s="49"/>
      <c r="P526" s="149">
        <f>O526*H526</f>
        <v>0</v>
      </c>
      <c r="Q526" s="149">
        <v>0</v>
      </c>
      <c r="R526" s="149">
        <f>Q526*H526</f>
        <v>0</v>
      </c>
      <c r="S526" s="149">
        <v>0</v>
      </c>
      <c r="T526" s="150">
        <f>S526*H526</f>
        <v>0</v>
      </c>
      <c r="AR526" s="16" t="s">
        <v>139</v>
      </c>
      <c r="AT526" s="16" t="s">
        <v>122</v>
      </c>
      <c r="AU526" s="16" t="s">
        <v>79</v>
      </c>
      <c r="AY526" s="16" t="s">
        <v>119</v>
      </c>
      <c r="BE526" s="151">
        <f>IF(N526="základní",J526,0)</f>
        <v>0</v>
      </c>
      <c r="BF526" s="151">
        <f>IF(N526="snížená",J526,0)</f>
        <v>0</v>
      </c>
      <c r="BG526" s="151">
        <f>IF(N526="zákl. přenesená",J526,0)</f>
        <v>0</v>
      </c>
      <c r="BH526" s="151">
        <f>IF(N526="sníž. přenesená",J526,0)</f>
        <v>0</v>
      </c>
      <c r="BI526" s="151">
        <f>IF(N526="nulová",J526,0)</f>
        <v>0</v>
      </c>
      <c r="BJ526" s="16" t="s">
        <v>77</v>
      </c>
      <c r="BK526" s="151">
        <f>ROUND(I526*H526,2)</f>
        <v>0</v>
      </c>
      <c r="BL526" s="16" t="s">
        <v>139</v>
      </c>
      <c r="BM526" s="16" t="s">
        <v>701</v>
      </c>
    </row>
    <row r="527" spans="2:65" s="1" customFormat="1" ht="19.5">
      <c r="B527" s="30"/>
      <c r="D527" s="152" t="s">
        <v>129</v>
      </c>
      <c r="F527" s="153" t="s">
        <v>702</v>
      </c>
      <c r="I527" s="84"/>
      <c r="L527" s="30"/>
      <c r="M527" s="154"/>
      <c r="N527" s="49"/>
      <c r="O527" s="49"/>
      <c r="P527" s="49"/>
      <c r="Q527" s="49"/>
      <c r="R527" s="49"/>
      <c r="S527" s="49"/>
      <c r="T527" s="50"/>
      <c r="AT527" s="16" t="s">
        <v>129</v>
      </c>
      <c r="AU527" s="16" t="s">
        <v>79</v>
      </c>
    </row>
    <row r="528" spans="2:65" s="11" customFormat="1" ht="22.5">
      <c r="B528" s="158"/>
      <c r="D528" s="152" t="s">
        <v>180</v>
      </c>
      <c r="E528" s="159" t="s">
        <v>1</v>
      </c>
      <c r="F528" s="160" t="s">
        <v>703</v>
      </c>
      <c r="H528" s="161">
        <v>51.01</v>
      </c>
      <c r="I528" s="162"/>
      <c r="L528" s="158"/>
      <c r="M528" s="163"/>
      <c r="N528" s="164"/>
      <c r="O528" s="164"/>
      <c r="P528" s="164"/>
      <c r="Q528" s="164"/>
      <c r="R528" s="164"/>
      <c r="S528" s="164"/>
      <c r="T528" s="165"/>
      <c r="AT528" s="159" t="s">
        <v>180</v>
      </c>
      <c r="AU528" s="159" t="s">
        <v>79</v>
      </c>
      <c r="AV528" s="11" t="s">
        <v>79</v>
      </c>
      <c r="AW528" s="11" t="s">
        <v>32</v>
      </c>
      <c r="AX528" s="11" t="s">
        <v>70</v>
      </c>
      <c r="AY528" s="159" t="s">
        <v>119</v>
      </c>
    </row>
    <row r="529" spans="2:65" s="11" customFormat="1">
      <c r="B529" s="158"/>
      <c r="D529" s="152" t="s">
        <v>180</v>
      </c>
      <c r="E529" s="159" t="s">
        <v>1</v>
      </c>
      <c r="F529" s="160" t="s">
        <v>704</v>
      </c>
      <c r="H529" s="161">
        <v>28.1</v>
      </c>
      <c r="I529" s="162"/>
      <c r="L529" s="158"/>
      <c r="M529" s="163"/>
      <c r="N529" s="164"/>
      <c r="O529" s="164"/>
      <c r="P529" s="164"/>
      <c r="Q529" s="164"/>
      <c r="R529" s="164"/>
      <c r="S529" s="164"/>
      <c r="T529" s="165"/>
      <c r="AT529" s="159" t="s">
        <v>180</v>
      </c>
      <c r="AU529" s="159" t="s">
        <v>79</v>
      </c>
      <c r="AV529" s="11" t="s">
        <v>79</v>
      </c>
      <c r="AW529" s="11" t="s">
        <v>32</v>
      </c>
      <c r="AX529" s="11" t="s">
        <v>70</v>
      </c>
      <c r="AY529" s="159" t="s">
        <v>119</v>
      </c>
    </row>
    <row r="530" spans="2:65" s="13" customFormat="1">
      <c r="B530" s="173"/>
      <c r="D530" s="152" t="s">
        <v>180</v>
      </c>
      <c r="E530" s="174" t="s">
        <v>1</v>
      </c>
      <c r="F530" s="175" t="s">
        <v>249</v>
      </c>
      <c r="H530" s="176">
        <v>79.11</v>
      </c>
      <c r="I530" s="177"/>
      <c r="L530" s="173"/>
      <c r="M530" s="178"/>
      <c r="N530" s="179"/>
      <c r="O530" s="179"/>
      <c r="P530" s="179"/>
      <c r="Q530" s="179"/>
      <c r="R530" s="179"/>
      <c r="S530" s="179"/>
      <c r="T530" s="180"/>
      <c r="AT530" s="174" t="s">
        <v>180</v>
      </c>
      <c r="AU530" s="174" t="s">
        <v>79</v>
      </c>
      <c r="AV530" s="13" t="s">
        <v>139</v>
      </c>
      <c r="AW530" s="13" t="s">
        <v>32</v>
      </c>
      <c r="AX530" s="13" t="s">
        <v>77</v>
      </c>
      <c r="AY530" s="174" t="s">
        <v>119</v>
      </c>
    </row>
    <row r="531" spans="2:65" s="1" customFormat="1" ht="16.5" customHeight="1">
      <c r="B531" s="139"/>
      <c r="C531" s="189" t="s">
        <v>705</v>
      </c>
      <c r="D531" s="189" t="s">
        <v>603</v>
      </c>
      <c r="E531" s="190" t="s">
        <v>706</v>
      </c>
      <c r="F531" s="191" t="s">
        <v>707</v>
      </c>
      <c r="G531" s="192" t="s">
        <v>373</v>
      </c>
      <c r="H531" s="193">
        <v>90.977000000000004</v>
      </c>
      <c r="I531" s="194"/>
      <c r="J531" s="195">
        <f>ROUND(I531*H531,2)</f>
        <v>0</v>
      </c>
      <c r="K531" s="191" t="s">
        <v>126</v>
      </c>
      <c r="L531" s="196"/>
      <c r="M531" s="197" t="s">
        <v>1</v>
      </c>
      <c r="N531" s="198" t="s">
        <v>41</v>
      </c>
      <c r="O531" s="49"/>
      <c r="P531" s="149">
        <f>O531*H531</f>
        <v>0</v>
      </c>
      <c r="Q531" s="149">
        <v>4.0000000000000003E-5</v>
      </c>
      <c r="R531" s="149">
        <f>Q531*H531</f>
        <v>3.6390800000000003E-3</v>
      </c>
      <c r="S531" s="149">
        <v>0</v>
      </c>
      <c r="T531" s="150">
        <f>S531*H531</f>
        <v>0</v>
      </c>
      <c r="AR531" s="16" t="s">
        <v>211</v>
      </c>
      <c r="AT531" s="16" t="s">
        <v>603</v>
      </c>
      <c r="AU531" s="16" t="s">
        <v>79</v>
      </c>
      <c r="AY531" s="16" t="s">
        <v>119</v>
      </c>
      <c r="BE531" s="151">
        <f>IF(N531="základní",J531,0)</f>
        <v>0</v>
      </c>
      <c r="BF531" s="151">
        <f>IF(N531="snížená",J531,0)</f>
        <v>0</v>
      </c>
      <c r="BG531" s="151">
        <f>IF(N531="zákl. přenesená",J531,0)</f>
        <v>0</v>
      </c>
      <c r="BH531" s="151">
        <f>IF(N531="sníž. přenesená",J531,0)</f>
        <v>0</v>
      </c>
      <c r="BI531" s="151">
        <f>IF(N531="nulová",J531,0)</f>
        <v>0</v>
      </c>
      <c r="BJ531" s="16" t="s">
        <v>77</v>
      </c>
      <c r="BK531" s="151">
        <f>ROUND(I531*H531,2)</f>
        <v>0</v>
      </c>
      <c r="BL531" s="16" t="s">
        <v>139</v>
      </c>
      <c r="BM531" s="16" t="s">
        <v>708</v>
      </c>
    </row>
    <row r="532" spans="2:65" s="1" customFormat="1">
      <c r="B532" s="30"/>
      <c r="D532" s="152" t="s">
        <v>129</v>
      </c>
      <c r="F532" s="153" t="s">
        <v>707</v>
      </c>
      <c r="I532" s="84"/>
      <c r="L532" s="30"/>
      <c r="M532" s="154"/>
      <c r="N532" s="49"/>
      <c r="O532" s="49"/>
      <c r="P532" s="49"/>
      <c r="Q532" s="49"/>
      <c r="R532" s="49"/>
      <c r="S532" s="49"/>
      <c r="T532" s="50"/>
      <c r="AT532" s="16" t="s">
        <v>129</v>
      </c>
      <c r="AU532" s="16" t="s">
        <v>79</v>
      </c>
    </row>
    <row r="533" spans="2:65" s="11" customFormat="1">
      <c r="B533" s="158"/>
      <c r="D533" s="152" t="s">
        <v>180</v>
      </c>
      <c r="F533" s="160" t="s">
        <v>709</v>
      </c>
      <c r="H533" s="161">
        <v>90.977000000000004</v>
      </c>
      <c r="I533" s="162"/>
      <c r="L533" s="158"/>
      <c r="M533" s="163"/>
      <c r="N533" s="164"/>
      <c r="O533" s="164"/>
      <c r="P533" s="164"/>
      <c r="Q533" s="164"/>
      <c r="R533" s="164"/>
      <c r="S533" s="164"/>
      <c r="T533" s="165"/>
      <c r="AT533" s="159" t="s">
        <v>180</v>
      </c>
      <c r="AU533" s="159" t="s">
        <v>79</v>
      </c>
      <c r="AV533" s="11" t="s">
        <v>79</v>
      </c>
      <c r="AW533" s="11" t="s">
        <v>3</v>
      </c>
      <c r="AX533" s="11" t="s">
        <v>77</v>
      </c>
      <c r="AY533" s="159" t="s">
        <v>119</v>
      </c>
    </row>
    <row r="534" spans="2:65" s="1" customFormat="1" ht="16.5" customHeight="1">
      <c r="B534" s="139"/>
      <c r="C534" s="140" t="s">
        <v>710</v>
      </c>
      <c r="D534" s="140" t="s">
        <v>122</v>
      </c>
      <c r="E534" s="141" t="s">
        <v>711</v>
      </c>
      <c r="F534" s="142" t="s">
        <v>712</v>
      </c>
      <c r="G534" s="143" t="s">
        <v>373</v>
      </c>
      <c r="H534" s="144">
        <v>44.47</v>
      </c>
      <c r="I534" s="145"/>
      <c r="J534" s="146">
        <f>ROUND(I534*H534,2)</f>
        <v>0</v>
      </c>
      <c r="K534" s="142" t="s">
        <v>126</v>
      </c>
      <c r="L534" s="30"/>
      <c r="M534" s="147" t="s">
        <v>1</v>
      </c>
      <c r="N534" s="148" t="s">
        <v>41</v>
      </c>
      <c r="O534" s="49"/>
      <c r="P534" s="149">
        <f>O534*H534</f>
        <v>0</v>
      </c>
      <c r="Q534" s="149">
        <v>6.0000000000000002E-5</v>
      </c>
      <c r="R534" s="149">
        <f>Q534*H534</f>
        <v>2.6681999999999999E-3</v>
      </c>
      <c r="S534" s="149">
        <v>0</v>
      </c>
      <c r="T534" s="150">
        <f>S534*H534</f>
        <v>0</v>
      </c>
      <c r="AR534" s="16" t="s">
        <v>139</v>
      </c>
      <c r="AT534" s="16" t="s">
        <v>122</v>
      </c>
      <c r="AU534" s="16" t="s">
        <v>79</v>
      </c>
      <c r="AY534" s="16" t="s">
        <v>119</v>
      </c>
      <c r="BE534" s="151">
        <f>IF(N534="základní",J534,0)</f>
        <v>0</v>
      </c>
      <c r="BF534" s="151">
        <f>IF(N534="snížená",J534,0)</f>
        <v>0</v>
      </c>
      <c r="BG534" s="151">
        <f>IF(N534="zákl. přenesená",J534,0)</f>
        <v>0</v>
      </c>
      <c r="BH534" s="151">
        <f>IF(N534="sníž. přenesená",J534,0)</f>
        <v>0</v>
      </c>
      <c r="BI534" s="151">
        <f>IF(N534="nulová",J534,0)</f>
        <v>0</v>
      </c>
      <c r="BJ534" s="16" t="s">
        <v>77</v>
      </c>
      <c r="BK534" s="151">
        <f>ROUND(I534*H534,2)</f>
        <v>0</v>
      </c>
      <c r="BL534" s="16" t="s">
        <v>139</v>
      </c>
      <c r="BM534" s="16" t="s">
        <v>713</v>
      </c>
    </row>
    <row r="535" spans="2:65" s="1" customFormat="1">
      <c r="B535" s="30"/>
      <c r="D535" s="152" t="s">
        <v>129</v>
      </c>
      <c r="F535" s="153" t="s">
        <v>714</v>
      </c>
      <c r="I535" s="84"/>
      <c r="L535" s="30"/>
      <c r="M535" s="154"/>
      <c r="N535" s="49"/>
      <c r="O535" s="49"/>
      <c r="P535" s="49"/>
      <c r="Q535" s="49"/>
      <c r="R535" s="49"/>
      <c r="S535" s="49"/>
      <c r="T535" s="50"/>
      <c r="AT535" s="16" t="s">
        <v>129</v>
      </c>
      <c r="AU535" s="16" t="s">
        <v>79</v>
      </c>
    </row>
    <row r="536" spans="2:65" s="11" customFormat="1">
      <c r="B536" s="158"/>
      <c r="D536" s="152" t="s">
        <v>180</v>
      </c>
      <c r="E536" s="159" t="s">
        <v>1</v>
      </c>
      <c r="F536" s="160" t="s">
        <v>715</v>
      </c>
      <c r="H536" s="161">
        <v>44.47</v>
      </c>
      <c r="I536" s="162"/>
      <c r="L536" s="158"/>
      <c r="M536" s="163"/>
      <c r="N536" s="164"/>
      <c r="O536" s="164"/>
      <c r="P536" s="164"/>
      <c r="Q536" s="164"/>
      <c r="R536" s="164"/>
      <c r="S536" s="164"/>
      <c r="T536" s="165"/>
      <c r="AT536" s="159" t="s">
        <v>180</v>
      </c>
      <c r="AU536" s="159" t="s">
        <v>79</v>
      </c>
      <c r="AV536" s="11" t="s">
        <v>79</v>
      </c>
      <c r="AW536" s="11" t="s">
        <v>32</v>
      </c>
      <c r="AX536" s="11" t="s">
        <v>77</v>
      </c>
      <c r="AY536" s="159" t="s">
        <v>119</v>
      </c>
    </row>
    <row r="537" spans="2:65" s="1" customFormat="1" ht="16.5" customHeight="1">
      <c r="B537" s="139"/>
      <c r="C537" s="189" t="s">
        <v>716</v>
      </c>
      <c r="D537" s="189" t="s">
        <v>603</v>
      </c>
      <c r="E537" s="190" t="s">
        <v>717</v>
      </c>
      <c r="F537" s="191" t="s">
        <v>718</v>
      </c>
      <c r="G537" s="192" t="s">
        <v>373</v>
      </c>
      <c r="H537" s="193">
        <v>51.140999999999998</v>
      </c>
      <c r="I537" s="194"/>
      <c r="J537" s="195">
        <f>ROUND(I537*H537,2)</f>
        <v>0</v>
      </c>
      <c r="K537" s="191" t="s">
        <v>126</v>
      </c>
      <c r="L537" s="196"/>
      <c r="M537" s="197" t="s">
        <v>1</v>
      </c>
      <c r="N537" s="198" t="s">
        <v>41</v>
      </c>
      <c r="O537" s="49"/>
      <c r="P537" s="149">
        <f>O537*H537</f>
        <v>0</v>
      </c>
      <c r="Q537" s="149">
        <v>5.9999999999999995E-4</v>
      </c>
      <c r="R537" s="149">
        <f>Q537*H537</f>
        <v>3.0684599999999996E-2</v>
      </c>
      <c r="S537" s="149">
        <v>0</v>
      </c>
      <c r="T537" s="150">
        <f>S537*H537</f>
        <v>0</v>
      </c>
      <c r="AR537" s="16" t="s">
        <v>211</v>
      </c>
      <c r="AT537" s="16" t="s">
        <v>603</v>
      </c>
      <c r="AU537" s="16" t="s">
        <v>79</v>
      </c>
      <c r="AY537" s="16" t="s">
        <v>119</v>
      </c>
      <c r="BE537" s="151">
        <f>IF(N537="základní",J537,0)</f>
        <v>0</v>
      </c>
      <c r="BF537" s="151">
        <f>IF(N537="snížená",J537,0)</f>
        <v>0</v>
      </c>
      <c r="BG537" s="151">
        <f>IF(N537="zákl. přenesená",J537,0)</f>
        <v>0</v>
      </c>
      <c r="BH537" s="151">
        <f>IF(N537="sníž. přenesená",J537,0)</f>
        <v>0</v>
      </c>
      <c r="BI537" s="151">
        <f>IF(N537="nulová",J537,0)</f>
        <v>0</v>
      </c>
      <c r="BJ537" s="16" t="s">
        <v>77</v>
      </c>
      <c r="BK537" s="151">
        <f>ROUND(I537*H537,2)</f>
        <v>0</v>
      </c>
      <c r="BL537" s="16" t="s">
        <v>139</v>
      </c>
      <c r="BM537" s="16" t="s">
        <v>719</v>
      </c>
    </row>
    <row r="538" spans="2:65" s="1" customFormat="1">
      <c r="B538" s="30"/>
      <c r="D538" s="152" t="s">
        <v>129</v>
      </c>
      <c r="F538" s="153" t="s">
        <v>718</v>
      </c>
      <c r="I538" s="84"/>
      <c r="L538" s="30"/>
      <c r="M538" s="154"/>
      <c r="N538" s="49"/>
      <c r="O538" s="49"/>
      <c r="P538" s="49"/>
      <c r="Q538" s="49"/>
      <c r="R538" s="49"/>
      <c r="S538" s="49"/>
      <c r="T538" s="50"/>
      <c r="AT538" s="16" t="s">
        <v>129</v>
      </c>
      <c r="AU538" s="16" t="s">
        <v>79</v>
      </c>
    </row>
    <row r="539" spans="2:65" s="11" customFormat="1">
      <c r="B539" s="158"/>
      <c r="D539" s="152" t="s">
        <v>180</v>
      </c>
      <c r="F539" s="160" t="s">
        <v>720</v>
      </c>
      <c r="H539" s="161">
        <v>51.140999999999998</v>
      </c>
      <c r="I539" s="162"/>
      <c r="L539" s="158"/>
      <c r="M539" s="163"/>
      <c r="N539" s="164"/>
      <c r="O539" s="164"/>
      <c r="P539" s="164"/>
      <c r="Q539" s="164"/>
      <c r="R539" s="164"/>
      <c r="S539" s="164"/>
      <c r="T539" s="165"/>
      <c r="AT539" s="159" t="s">
        <v>180</v>
      </c>
      <c r="AU539" s="159" t="s">
        <v>79</v>
      </c>
      <c r="AV539" s="11" t="s">
        <v>79</v>
      </c>
      <c r="AW539" s="11" t="s">
        <v>3</v>
      </c>
      <c r="AX539" s="11" t="s">
        <v>77</v>
      </c>
      <c r="AY539" s="159" t="s">
        <v>119</v>
      </c>
    </row>
    <row r="540" spans="2:65" s="1" customFormat="1" ht="16.5" customHeight="1">
      <c r="B540" s="139"/>
      <c r="C540" s="140" t="s">
        <v>721</v>
      </c>
      <c r="D540" s="140" t="s">
        <v>122</v>
      </c>
      <c r="E540" s="141" t="s">
        <v>722</v>
      </c>
      <c r="F540" s="142" t="s">
        <v>723</v>
      </c>
      <c r="G540" s="143" t="s">
        <v>373</v>
      </c>
      <c r="H540" s="144">
        <v>47.47</v>
      </c>
      <c r="I540" s="145"/>
      <c r="J540" s="146">
        <f>ROUND(I540*H540,2)</f>
        <v>0</v>
      </c>
      <c r="K540" s="142" t="s">
        <v>126</v>
      </c>
      <c r="L540" s="30"/>
      <c r="M540" s="147" t="s">
        <v>1</v>
      </c>
      <c r="N540" s="148" t="s">
        <v>41</v>
      </c>
      <c r="O540" s="49"/>
      <c r="P540" s="149">
        <f>O540*H540</f>
        <v>0</v>
      </c>
      <c r="Q540" s="149">
        <v>2.5000000000000001E-4</v>
      </c>
      <c r="R540" s="149">
        <f>Q540*H540</f>
        <v>1.18675E-2</v>
      </c>
      <c r="S540" s="149">
        <v>0</v>
      </c>
      <c r="T540" s="150">
        <f>S540*H540</f>
        <v>0</v>
      </c>
      <c r="AR540" s="16" t="s">
        <v>139</v>
      </c>
      <c r="AT540" s="16" t="s">
        <v>122</v>
      </c>
      <c r="AU540" s="16" t="s">
        <v>79</v>
      </c>
      <c r="AY540" s="16" t="s">
        <v>119</v>
      </c>
      <c r="BE540" s="151">
        <f>IF(N540="základní",J540,0)</f>
        <v>0</v>
      </c>
      <c r="BF540" s="151">
        <f>IF(N540="snížená",J540,0)</f>
        <v>0</v>
      </c>
      <c r="BG540" s="151">
        <f>IF(N540="zákl. přenesená",J540,0)</f>
        <v>0</v>
      </c>
      <c r="BH540" s="151">
        <f>IF(N540="sníž. přenesená",J540,0)</f>
        <v>0</v>
      </c>
      <c r="BI540" s="151">
        <f>IF(N540="nulová",J540,0)</f>
        <v>0</v>
      </c>
      <c r="BJ540" s="16" t="s">
        <v>77</v>
      </c>
      <c r="BK540" s="151">
        <f>ROUND(I540*H540,2)</f>
        <v>0</v>
      </c>
      <c r="BL540" s="16" t="s">
        <v>139</v>
      </c>
      <c r="BM540" s="16" t="s">
        <v>724</v>
      </c>
    </row>
    <row r="541" spans="2:65" s="1" customFormat="1">
      <c r="B541" s="30"/>
      <c r="D541" s="152" t="s">
        <v>129</v>
      </c>
      <c r="F541" s="153" t="s">
        <v>725</v>
      </c>
      <c r="I541" s="84"/>
      <c r="L541" s="30"/>
      <c r="M541" s="154"/>
      <c r="N541" s="49"/>
      <c r="O541" s="49"/>
      <c r="P541" s="49"/>
      <c r="Q541" s="49"/>
      <c r="R541" s="49"/>
      <c r="S541" s="49"/>
      <c r="T541" s="50"/>
      <c r="AT541" s="16" t="s">
        <v>129</v>
      </c>
      <c r="AU541" s="16" t="s">
        <v>79</v>
      </c>
    </row>
    <row r="542" spans="2:65" s="12" customFormat="1">
      <c r="B542" s="166"/>
      <c r="D542" s="152" t="s">
        <v>180</v>
      </c>
      <c r="E542" s="167" t="s">
        <v>1</v>
      </c>
      <c r="F542" s="168" t="s">
        <v>726</v>
      </c>
      <c r="H542" s="167" t="s">
        <v>1</v>
      </c>
      <c r="I542" s="169"/>
      <c r="L542" s="166"/>
      <c r="M542" s="170"/>
      <c r="N542" s="171"/>
      <c r="O542" s="171"/>
      <c r="P542" s="171"/>
      <c r="Q542" s="171"/>
      <c r="R542" s="171"/>
      <c r="S542" s="171"/>
      <c r="T542" s="172"/>
      <c r="AT542" s="167" t="s">
        <v>180</v>
      </c>
      <c r="AU542" s="167" t="s">
        <v>79</v>
      </c>
      <c r="AV542" s="12" t="s">
        <v>77</v>
      </c>
      <c r="AW542" s="12" t="s">
        <v>32</v>
      </c>
      <c r="AX542" s="12" t="s">
        <v>70</v>
      </c>
      <c r="AY542" s="167" t="s">
        <v>119</v>
      </c>
    </row>
    <row r="543" spans="2:65" s="11" customFormat="1">
      <c r="B543" s="158"/>
      <c r="D543" s="152" t="s">
        <v>180</v>
      </c>
      <c r="E543" s="159" t="s">
        <v>1</v>
      </c>
      <c r="F543" s="160" t="s">
        <v>727</v>
      </c>
      <c r="H543" s="161">
        <v>25.21</v>
      </c>
      <c r="I543" s="162"/>
      <c r="L543" s="158"/>
      <c r="M543" s="163"/>
      <c r="N543" s="164"/>
      <c r="O543" s="164"/>
      <c r="P543" s="164"/>
      <c r="Q543" s="164"/>
      <c r="R543" s="164"/>
      <c r="S543" s="164"/>
      <c r="T543" s="165"/>
      <c r="AT543" s="159" t="s">
        <v>180</v>
      </c>
      <c r="AU543" s="159" t="s">
        <v>79</v>
      </c>
      <c r="AV543" s="11" t="s">
        <v>79</v>
      </c>
      <c r="AW543" s="11" t="s">
        <v>32</v>
      </c>
      <c r="AX543" s="11" t="s">
        <v>70</v>
      </c>
      <c r="AY543" s="159" t="s">
        <v>119</v>
      </c>
    </row>
    <row r="544" spans="2:65" s="12" customFormat="1">
      <c r="B544" s="166"/>
      <c r="D544" s="152" t="s">
        <v>180</v>
      </c>
      <c r="E544" s="167" t="s">
        <v>1</v>
      </c>
      <c r="F544" s="168" t="s">
        <v>728</v>
      </c>
      <c r="H544" s="167" t="s">
        <v>1</v>
      </c>
      <c r="I544" s="169"/>
      <c r="L544" s="166"/>
      <c r="M544" s="170"/>
      <c r="N544" s="171"/>
      <c r="O544" s="171"/>
      <c r="P544" s="171"/>
      <c r="Q544" s="171"/>
      <c r="R544" s="171"/>
      <c r="S544" s="171"/>
      <c r="T544" s="172"/>
      <c r="AT544" s="167" t="s">
        <v>180</v>
      </c>
      <c r="AU544" s="167" t="s">
        <v>79</v>
      </c>
      <c r="AV544" s="12" t="s">
        <v>77</v>
      </c>
      <c r="AW544" s="12" t="s">
        <v>32</v>
      </c>
      <c r="AX544" s="12" t="s">
        <v>70</v>
      </c>
      <c r="AY544" s="167" t="s">
        <v>119</v>
      </c>
    </row>
    <row r="545" spans="2:65" s="11" customFormat="1">
      <c r="B545" s="158"/>
      <c r="D545" s="152" t="s">
        <v>180</v>
      </c>
      <c r="E545" s="159" t="s">
        <v>1</v>
      </c>
      <c r="F545" s="160" t="s">
        <v>729</v>
      </c>
      <c r="H545" s="161">
        <v>22.26</v>
      </c>
      <c r="I545" s="162"/>
      <c r="L545" s="158"/>
      <c r="M545" s="163"/>
      <c r="N545" s="164"/>
      <c r="O545" s="164"/>
      <c r="P545" s="164"/>
      <c r="Q545" s="164"/>
      <c r="R545" s="164"/>
      <c r="S545" s="164"/>
      <c r="T545" s="165"/>
      <c r="AT545" s="159" t="s">
        <v>180</v>
      </c>
      <c r="AU545" s="159" t="s">
        <v>79</v>
      </c>
      <c r="AV545" s="11" t="s">
        <v>79</v>
      </c>
      <c r="AW545" s="11" t="s">
        <v>32</v>
      </c>
      <c r="AX545" s="11" t="s">
        <v>70</v>
      </c>
      <c r="AY545" s="159" t="s">
        <v>119</v>
      </c>
    </row>
    <row r="546" spans="2:65" s="13" customFormat="1">
      <c r="B546" s="173"/>
      <c r="D546" s="152" t="s">
        <v>180</v>
      </c>
      <c r="E546" s="174" t="s">
        <v>1</v>
      </c>
      <c r="F546" s="175" t="s">
        <v>249</v>
      </c>
      <c r="H546" s="176">
        <v>47.47</v>
      </c>
      <c r="I546" s="177"/>
      <c r="L546" s="173"/>
      <c r="M546" s="178"/>
      <c r="N546" s="179"/>
      <c r="O546" s="179"/>
      <c r="P546" s="179"/>
      <c r="Q546" s="179"/>
      <c r="R546" s="179"/>
      <c r="S546" s="179"/>
      <c r="T546" s="180"/>
      <c r="AT546" s="174" t="s">
        <v>180</v>
      </c>
      <c r="AU546" s="174" t="s">
        <v>79</v>
      </c>
      <c r="AV546" s="13" t="s">
        <v>139</v>
      </c>
      <c r="AW546" s="13" t="s">
        <v>32</v>
      </c>
      <c r="AX546" s="13" t="s">
        <v>77</v>
      </c>
      <c r="AY546" s="174" t="s">
        <v>119</v>
      </c>
    </row>
    <row r="547" spans="2:65" s="1" customFormat="1" ht="16.5" customHeight="1">
      <c r="B547" s="139"/>
      <c r="C547" s="189" t="s">
        <v>730</v>
      </c>
      <c r="D547" s="189" t="s">
        <v>603</v>
      </c>
      <c r="E547" s="190" t="s">
        <v>731</v>
      </c>
      <c r="F547" s="191" t="s">
        <v>732</v>
      </c>
      <c r="G547" s="192" t="s">
        <v>373</v>
      </c>
      <c r="H547" s="193">
        <v>28.992000000000001</v>
      </c>
      <c r="I547" s="194"/>
      <c r="J547" s="195">
        <f>ROUND(I547*H547,2)</f>
        <v>0</v>
      </c>
      <c r="K547" s="191" t="s">
        <v>126</v>
      </c>
      <c r="L547" s="196"/>
      <c r="M547" s="197" t="s">
        <v>1</v>
      </c>
      <c r="N547" s="198" t="s">
        <v>41</v>
      </c>
      <c r="O547" s="49"/>
      <c r="P547" s="149">
        <f>O547*H547</f>
        <v>0</v>
      </c>
      <c r="Q547" s="149">
        <v>2.9999999999999997E-4</v>
      </c>
      <c r="R547" s="149">
        <f>Q547*H547</f>
        <v>8.6975999999999998E-3</v>
      </c>
      <c r="S547" s="149">
        <v>0</v>
      </c>
      <c r="T547" s="150">
        <f>S547*H547</f>
        <v>0</v>
      </c>
      <c r="AR547" s="16" t="s">
        <v>211</v>
      </c>
      <c r="AT547" s="16" t="s">
        <v>603</v>
      </c>
      <c r="AU547" s="16" t="s">
        <v>79</v>
      </c>
      <c r="AY547" s="16" t="s">
        <v>119</v>
      </c>
      <c r="BE547" s="151">
        <f>IF(N547="základní",J547,0)</f>
        <v>0</v>
      </c>
      <c r="BF547" s="151">
        <f>IF(N547="snížená",J547,0)</f>
        <v>0</v>
      </c>
      <c r="BG547" s="151">
        <f>IF(N547="zákl. přenesená",J547,0)</f>
        <v>0</v>
      </c>
      <c r="BH547" s="151">
        <f>IF(N547="sníž. přenesená",J547,0)</f>
        <v>0</v>
      </c>
      <c r="BI547" s="151">
        <f>IF(N547="nulová",J547,0)</f>
        <v>0</v>
      </c>
      <c r="BJ547" s="16" t="s">
        <v>77</v>
      </c>
      <c r="BK547" s="151">
        <f>ROUND(I547*H547,2)</f>
        <v>0</v>
      </c>
      <c r="BL547" s="16" t="s">
        <v>139</v>
      </c>
      <c r="BM547" s="16" t="s">
        <v>733</v>
      </c>
    </row>
    <row r="548" spans="2:65" s="1" customFormat="1">
      <c r="B548" s="30"/>
      <c r="D548" s="152" t="s">
        <v>129</v>
      </c>
      <c r="F548" s="153" t="s">
        <v>732</v>
      </c>
      <c r="I548" s="84"/>
      <c r="L548" s="30"/>
      <c r="M548" s="154"/>
      <c r="N548" s="49"/>
      <c r="O548" s="49"/>
      <c r="P548" s="49"/>
      <c r="Q548" s="49"/>
      <c r="R548" s="49"/>
      <c r="S548" s="49"/>
      <c r="T548" s="50"/>
      <c r="AT548" s="16" t="s">
        <v>129</v>
      </c>
      <c r="AU548" s="16" t="s">
        <v>79</v>
      </c>
    </row>
    <row r="549" spans="2:65" s="11" customFormat="1">
      <c r="B549" s="158"/>
      <c r="D549" s="152" t="s">
        <v>180</v>
      </c>
      <c r="F549" s="160" t="s">
        <v>734</v>
      </c>
      <c r="H549" s="161">
        <v>28.992000000000001</v>
      </c>
      <c r="I549" s="162"/>
      <c r="L549" s="158"/>
      <c r="M549" s="163"/>
      <c r="N549" s="164"/>
      <c r="O549" s="164"/>
      <c r="P549" s="164"/>
      <c r="Q549" s="164"/>
      <c r="R549" s="164"/>
      <c r="S549" s="164"/>
      <c r="T549" s="165"/>
      <c r="AT549" s="159" t="s">
        <v>180</v>
      </c>
      <c r="AU549" s="159" t="s">
        <v>79</v>
      </c>
      <c r="AV549" s="11" t="s">
        <v>79</v>
      </c>
      <c r="AW549" s="11" t="s">
        <v>3</v>
      </c>
      <c r="AX549" s="11" t="s">
        <v>77</v>
      </c>
      <c r="AY549" s="159" t="s">
        <v>119</v>
      </c>
    </row>
    <row r="550" spans="2:65" s="1" customFormat="1" ht="16.5" customHeight="1">
      <c r="B550" s="139"/>
      <c r="C550" s="189" t="s">
        <v>735</v>
      </c>
      <c r="D550" s="189" t="s">
        <v>603</v>
      </c>
      <c r="E550" s="190" t="s">
        <v>736</v>
      </c>
      <c r="F550" s="191" t="s">
        <v>737</v>
      </c>
      <c r="G550" s="192" t="s">
        <v>373</v>
      </c>
      <c r="H550" s="193">
        <v>25.599</v>
      </c>
      <c r="I550" s="194"/>
      <c r="J550" s="195">
        <f>ROUND(I550*H550,2)</f>
        <v>0</v>
      </c>
      <c r="K550" s="191" t="s">
        <v>126</v>
      </c>
      <c r="L550" s="196"/>
      <c r="M550" s="197" t="s">
        <v>1</v>
      </c>
      <c r="N550" s="198" t="s">
        <v>41</v>
      </c>
      <c r="O550" s="49"/>
      <c r="P550" s="149">
        <f>O550*H550</f>
        <v>0</v>
      </c>
      <c r="Q550" s="149">
        <v>2.0000000000000001E-4</v>
      </c>
      <c r="R550" s="149">
        <f>Q550*H550</f>
        <v>5.1197999999999999E-3</v>
      </c>
      <c r="S550" s="149">
        <v>0</v>
      </c>
      <c r="T550" s="150">
        <f>S550*H550</f>
        <v>0</v>
      </c>
      <c r="AR550" s="16" t="s">
        <v>211</v>
      </c>
      <c r="AT550" s="16" t="s">
        <v>603</v>
      </c>
      <c r="AU550" s="16" t="s">
        <v>79</v>
      </c>
      <c r="AY550" s="16" t="s">
        <v>119</v>
      </c>
      <c r="BE550" s="151">
        <f>IF(N550="základní",J550,0)</f>
        <v>0</v>
      </c>
      <c r="BF550" s="151">
        <f>IF(N550="snížená",J550,0)</f>
        <v>0</v>
      </c>
      <c r="BG550" s="151">
        <f>IF(N550="zákl. přenesená",J550,0)</f>
        <v>0</v>
      </c>
      <c r="BH550" s="151">
        <f>IF(N550="sníž. přenesená",J550,0)</f>
        <v>0</v>
      </c>
      <c r="BI550" s="151">
        <f>IF(N550="nulová",J550,0)</f>
        <v>0</v>
      </c>
      <c r="BJ550" s="16" t="s">
        <v>77</v>
      </c>
      <c r="BK550" s="151">
        <f>ROUND(I550*H550,2)</f>
        <v>0</v>
      </c>
      <c r="BL550" s="16" t="s">
        <v>139</v>
      </c>
      <c r="BM550" s="16" t="s">
        <v>738</v>
      </c>
    </row>
    <row r="551" spans="2:65" s="1" customFormat="1">
      <c r="B551" s="30"/>
      <c r="D551" s="152" t="s">
        <v>129</v>
      </c>
      <c r="F551" s="153" t="s">
        <v>737</v>
      </c>
      <c r="I551" s="84"/>
      <c r="L551" s="30"/>
      <c r="M551" s="154"/>
      <c r="N551" s="49"/>
      <c r="O551" s="49"/>
      <c r="P551" s="49"/>
      <c r="Q551" s="49"/>
      <c r="R551" s="49"/>
      <c r="S551" s="49"/>
      <c r="T551" s="50"/>
      <c r="AT551" s="16" t="s">
        <v>129</v>
      </c>
      <c r="AU551" s="16" t="s">
        <v>79</v>
      </c>
    </row>
    <row r="552" spans="2:65" s="11" customFormat="1">
      <c r="B552" s="158"/>
      <c r="D552" s="152" t="s">
        <v>180</v>
      </c>
      <c r="F552" s="160" t="s">
        <v>739</v>
      </c>
      <c r="H552" s="161">
        <v>25.599</v>
      </c>
      <c r="I552" s="162"/>
      <c r="L552" s="158"/>
      <c r="M552" s="163"/>
      <c r="N552" s="164"/>
      <c r="O552" s="164"/>
      <c r="P552" s="164"/>
      <c r="Q552" s="164"/>
      <c r="R552" s="164"/>
      <c r="S552" s="164"/>
      <c r="T552" s="165"/>
      <c r="AT552" s="159" t="s">
        <v>180</v>
      </c>
      <c r="AU552" s="159" t="s">
        <v>79</v>
      </c>
      <c r="AV552" s="11" t="s">
        <v>79</v>
      </c>
      <c r="AW552" s="11" t="s">
        <v>3</v>
      </c>
      <c r="AX552" s="11" t="s">
        <v>77</v>
      </c>
      <c r="AY552" s="159" t="s">
        <v>119</v>
      </c>
    </row>
    <row r="553" spans="2:65" s="1" customFormat="1" ht="16.5" customHeight="1">
      <c r="B553" s="139"/>
      <c r="C553" s="140" t="s">
        <v>740</v>
      </c>
      <c r="D553" s="140" t="s">
        <v>122</v>
      </c>
      <c r="E553" s="141" t="s">
        <v>741</v>
      </c>
      <c r="F553" s="142" t="s">
        <v>742</v>
      </c>
      <c r="G553" s="143" t="s">
        <v>266</v>
      </c>
      <c r="H553" s="144">
        <v>452.71300000000002</v>
      </c>
      <c r="I553" s="145"/>
      <c r="J553" s="146">
        <f>ROUND(I553*H553,2)</f>
        <v>0</v>
      </c>
      <c r="K553" s="142" t="s">
        <v>126</v>
      </c>
      <c r="L553" s="30"/>
      <c r="M553" s="147" t="s">
        <v>1</v>
      </c>
      <c r="N553" s="148" t="s">
        <v>41</v>
      </c>
      <c r="O553" s="49"/>
      <c r="P553" s="149">
        <f>O553*H553</f>
        <v>0</v>
      </c>
      <c r="Q553" s="149">
        <v>1.0200000000000001E-2</v>
      </c>
      <c r="R553" s="149">
        <f>Q553*H553</f>
        <v>4.6176726000000006</v>
      </c>
      <c r="S553" s="149">
        <v>0</v>
      </c>
      <c r="T553" s="150">
        <f>S553*H553</f>
        <v>0</v>
      </c>
      <c r="AR553" s="16" t="s">
        <v>139</v>
      </c>
      <c r="AT553" s="16" t="s">
        <v>122</v>
      </c>
      <c r="AU553" s="16" t="s">
        <v>79</v>
      </c>
      <c r="AY553" s="16" t="s">
        <v>119</v>
      </c>
      <c r="BE553" s="151">
        <f>IF(N553="základní",J553,0)</f>
        <v>0</v>
      </c>
      <c r="BF553" s="151">
        <f>IF(N553="snížená",J553,0)</f>
        <v>0</v>
      </c>
      <c r="BG553" s="151">
        <f>IF(N553="zákl. přenesená",J553,0)</f>
        <v>0</v>
      </c>
      <c r="BH553" s="151">
        <f>IF(N553="sníž. přenesená",J553,0)</f>
        <v>0</v>
      </c>
      <c r="BI553" s="151">
        <f>IF(N553="nulová",J553,0)</f>
        <v>0</v>
      </c>
      <c r="BJ553" s="16" t="s">
        <v>77</v>
      </c>
      <c r="BK553" s="151">
        <f>ROUND(I553*H553,2)</f>
        <v>0</v>
      </c>
      <c r="BL553" s="16" t="s">
        <v>139</v>
      </c>
      <c r="BM553" s="16" t="s">
        <v>743</v>
      </c>
    </row>
    <row r="554" spans="2:65" s="1" customFormat="1">
      <c r="B554" s="30"/>
      <c r="D554" s="152" t="s">
        <v>129</v>
      </c>
      <c r="F554" s="153" t="s">
        <v>744</v>
      </c>
      <c r="I554" s="84"/>
      <c r="L554" s="30"/>
      <c r="M554" s="154"/>
      <c r="N554" s="49"/>
      <c r="O554" s="49"/>
      <c r="P554" s="49"/>
      <c r="Q554" s="49"/>
      <c r="R554" s="49"/>
      <c r="S554" s="49"/>
      <c r="T554" s="50"/>
      <c r="AT554" s="16" t="s">
        <v>129</v>
      </c>
      <c r="AU554" s="16" t="s">
        <v>79</v>
      </c>
    </row>
    <row r="555" spans="2:65" s="1" customFormat="1" ht="16.5" customHeight="1">
      <c r="B555" s="139"/>
      <c r="C555" s="140" t="s">
        <v>745</v>
      </c>
      <c r="D555" s="140" t="s">
        <v>122</v>
      </c>
      <c r="E555" s="141" t="s">
        <v>746</v>
      </c>
      <c r="F555" s="142" t="s">
        <v>747</v>
      </c>
      <c r="G555" s="143" t="s">
        <v>360</v>
      </c>
      <c r="H555" s="144">
        <v>29</v>
      </c>
      <c r="I555" s="145"/>
      <c r="J555" s="146">
        <f>ROUND(I555*H555,2)</f>
        <v>0</v>
      </c>
      <c r="K555" s="142" t="s">
        <v>126</v>
      </c>
      <c r="L555" s="30"/>
      <c r="M555" s="147" t="s">
        <v>1</v>
      </c>
      <c r="N555" s="148" t="s">
        <v>41</v>
      </c>
      <c r="O555" s="49"/>
      <c r="P555" s="149">
        <f>O555*H555</f>
        <v>0</v>
      </c>
      <c r="Q555" s="149">
        <v>1.6979999999999999E-2</v>
      </c>
      <c r="R555" s="149">
        <f>Q555*H555</f>
        <v>0.49241999999999997</v>
      </c>
      <c r="S555" s="149">
        <v>0</v>
      </c>
      <c r="T555" s="150">
        <f>S555*H555</f>
        <v>0</v>
      </c>
      <c r="AR555" s="16" t="s">
        <v>139</v>
      </c>
      <c r="AT555" s="16" t="s">
        <v>122</v>
      </c>
      <c r="AU555" s="16" t="s">
        <v>79</v>
      </c>
      <c r="AY555" s="16" t="s">
        <v>119</v>
      </c>
      <c r="BE555" s="151">
        <f>IF(N555="základní",J555,0)</f>
        <v>0</v>
      </c>
      <c r="BF555" s="151">
        <f>IF(N555="snížená",J555,0)</f>
        <v>0</v>
      </c>
      <c r="BG555" s="151">
        <f>IF(N555="zákl. přenesená",J555,0)</f>
        <v>0</v>
      </c>
      <c r="BH555" s="151">
        <f>IF(N555="sníž. přenesená",J555,0)</f>
        <v>0</v>
      </c>
      <c r="BI555" s="151">
        <f>IF(N555="nulová",J555,0)</f>
        <v>0</v>
      </c>
      <c r="BJ555" s="16" t="s">
        <v>77</v>
      </c>
      <c r="BK555" s="151">
        <f>ROUND(I555*H555,2)</f>
        <v>0</v>
      </c>
      <c r="BL555" s="16" t="s">
        <v>139</v>
      </c>
      <c r="BM555" s="16" t="s">
        <v>748</v>
      </c>
    </row>
    <row r="556" spans="2:65" s="1" customFormat="1" ht="19.5">
      <c r="B556" s="30"/>
      <c r="D556" s="152" t="s">
        <v>129</v>
      </c>
      <c r="F556" s="153" t="s">
        <v>749</v>
      </c>
      <c r="I556" s="84"/>
      <c r="L556" s="30"/>
      <c r="M556" s="154"/>
      <c r="N556" s="49"/>
      <c r="O556" s="49"/>
      <c r="P556" s="49"/>
      <c r="Q556" s="49"/>
      <c r="R556" s="49"/>
      <c r="S556" s="49"/>
      <c r="T556" s="50"/>
      <c r="AT556" s="16" t="s">
        <v>129</v>
      </c>
      <c r="AU556" s="16" t="s">
        <v>79</v>
      </c>
    </row>
    <row r="557" spans="2:65" s="12" customFormat="1">
      <c r="B557" s="166"/>
      <c r="D557" s="152" t="s">
        <v>180</v>
      </c>
      <c r="E557" s="167" t="s">
        <v>1</v>
      </c>
      <c r="F557" s="168" t="s">
        <v>316</v>
      </c>
      <c r="H557" s="167" t="s">
        <v>1</v>
      </c>
      <c r="I557" s="169"/>
      <c r="L557" s="166"/>
      <c r="M557" s="170"/>
      <c r="N557" s="171"/>
      <c r="O557" s="171"/>
      <c r="P557" s="171"/>
      <c r="Q557" s="171"/>
      <c r="R557" s="171"/>
      <c r="S557" s="171"/>
      <c r="T557" s="172"/>
      <c r="AT557" s="167" t="s">
        <v>180</v>
      </c>
      <c r="AU557" s="167" t="s">
        <v>79</v>
      </c>
      <c r="AV557" s="12" t="s">
        <v>77</v>
      </c>
      <c r="AW557" s="12" t="s">
        <v>32</v>
      </c>
      <c r="AX557" s="12" t="s">
        <v>70</v>
      </c>
      <c r="AY557" s="167" t="s">
        <v>119</v>
      </c>
    </row>
    <row r="558" spans="2:65" s="11" customFormat="1">
      <c r="B558" s="158"/>
      <c r="D558" s="152" t="s">
        <v>180</v>
      </c>
      <c r="E558" s="159" t="s">
        <v>1</v>
      </c>
      <c r="F558" s="160" t="s">
        <v>8</v>
      </c>
      <c r="H558" s="161">
        <v>15</v>
      </c>
      <c r="I558" s="162"/>
      <c r="L558" s="158"/>
      <c r="M558" s="163"/>
      <c r="N558" s="164"/>
      <c r="O558" s="164"/>
      <c r="P558" s="164"/>
      <c r="Q558" s="164"/>
      <c r="R558" s="164"/>
      <c r="S558" s="164"/>
      <c r="T558" s="165"/>
      <c r="AT558" s="159" t="s">
        <v>180</v>
      </c>
      <c r="AU558" s="159" t="s">
        <v>79</v>
      </c>
      <c r="AV558" s="11" t="s">
        <v>79</v>
      </c>
      <c r="AW558" s="11" t="s">
        <v>32</v>
      </c>
      <c r="AX558" s="11" t="s">
        <v>70</v>
      </c>
      <c r="AY558" s="159" t="s">
        <v>119</v>
      </c>
    </row>
    <row r="559" spans="2:65" s="12" customFormat="1">
      <c r="B559" s="166"/>
      <c r="D559" s="152" t="s">
        <v>180</v>
      </c>
      <c r="E559" s="167" t="s">
        <v>1</v>
      </c>
      <c r="F559" s="168" t="s">
        <v>320</v>
      </c>
      <c r="H559" s="167" t="s">
        <v>1</v>
      </c>
      <c r="I559" s="169"/>
      <c r="L559" s="166"/>
      <c r="M559" s="170"/>
      <c r="N559" s="171"/>
      <c r="O559" s="171"/>
      <c r="P559" s="171"/>
      <c r="Q559" s="171"/>
      <c r="R559" s="171"/>
      <c r="S559" s="171"/>
      <c r="T559" s="172"/>
      <c r="AT559" s="167" t="s">
        <v>180</v>
      </c>
      <c r="AU559" s="167" t="s">
        <v>79</v>
      </c>
      <c r="AV559" s="12" t="s">
        <v>77</v>
      </c>
      <c r="AW559" s="12" t="s">
        <v>32</v>
      </c>
      <c r="AX559" s="12" t="s">
        <v>70</v>
      </c>
      <c r="AY559" s="167" t="s">
        <v>119</v>
      </c>
    </row>
    <row r="560" spans="2:65" s="11" customFormat="1">
      <c r="B560" s="158"/>
      <c r="D560" s="152" t="s">
        <v>180</v>
      </c>
      <c r="E560" s="159" t="s">
        <v>1</v>
      </c>
      <c r="F560" s="160" t="s">
        <v>251</v>
      </c>
      <c r="H560" s="161">
        <v>14</v>
      </c>
      <c r="I560" s="162"/>
      <c r="L560" s="158"/>
      <c r="M560" s="163"/>
      <c r="N560" s="164"/>
      <c r="O560" s="164"/>
      <c r="P560" s="164"/>
      <c r="Q560" s="164"/>
      <c r="R560" s="164"/>
      <c r="S560" s="164"/>
      <c r="T560" s="165"/>
      <c r="AT560" s="159" t="s">
        <v>180</v>
      </c>
      <c r="AU560" s="159" t="s">
        <v>79</v>
      </c>
      <c r="AV560" s="11" t="s">
        <v>79</v>
      </c>
      <c r="AW560" s="11" t="s">
        <v>32</v>
      </c>
      <c r="AX560" s="11" t="s">
        <v>70</v>
      </c>
      <c r="AY560" s="159" t="s">
        <v>119</v>
      </c>
    </row>
    <row r="561" spans="2:65" s="13" customFormat="1">
      <c r="B561" s="173"/>
      <c r="D561" s="152" t="s">
        <v>180</v>
      </c>
      <c r="E561" s="174" t="s">
        <v>1</v>
      </c>
      <c r="F561" s="175" t="s">
        <v>249</v>
      </c>
      <c r="H561" s="176">
        <v>29</v>
      </c>
      <c r="I561" s="177"/>
      <c r="L561" s="173"/>
      <c r="M561" s="178"/>
      <c r="N561" s="179"/>
      <c r="O561" s="179"/>
      <c r="P561" s="179"/>
      <c r="Q561" s="179"/>
      <c r="R561" s="179"/>
      <c r="S561" s="179"/>
      <c r="T561" s="180"/>
      <c r="AT561" s="174" t="s">
        <v>180</v>
      </c>
      <c r="AU561" s="174" t="s">
        <v>79</v>
      </c>
      <c r="AV561" s="13" t="s">
        <v>139</v>
      </c>
      <c r="AW561" s="13" t="s">
        <v>32</v>
      </c>
      <c r="AX561" s="13" t="s">
        <v>77</v>
      </c>
      <c r="AY561" s="174" t="s">
        <v>119</v>
      </c>
    </row>
    <row r="562" spans="2:65" s="1" customFormat="1" ht="16.5" customHeight="1">
      <c r="B562" s="139"/>
      <c r="C562" s="189" t="s">
        <v>750</v>
      </c>
      <c r="D562" s="189" t="s">
        <v>603</v>
      </c>
      <c r="E562" s="190" t="s">
        <v>751</v>
      </c>
      <c r="F562" s="191" t="s">
        <v>752</v>
      </c>
      <c r="G562" s="192" t="s">
        <v>360</v>
      </c>
      <c r="H562" s="193">
        <v>3</v>
      </c>
      <c r="I562" s="194"/>
      <c r="J562" s="195">
        <f>ROUND(I562*H562,2)</f>
        <v>0</v>
      </c>
      <c r="K562" s="191" t="s">
        <v>126</v>
      </c>
      <c r="L562" s="196"/>
      <c r="M562" s="197" t="s">
        <v>1</v>
      </c>
      <c r="N562" s="198" t="s">
        <v>41</v>
      </c>
      <c r="O562" s="49"/>
      <c r="P562" s="149">
        <f>O562*H562</f>
        <v>0</v>
      </c>
      <c r="Q562" s="149">
        <v>1.37E-2</v>
      </c>
      <c r="R562" s="149">
        <f>Q562*H562</f>
        <v>4.1099999999999998E-2</v>
      </c>
      <c r="S562" s="149">
        <v>0</v>
      </c>
      <c r="T562" s="150">
        <f>S562*H562</f>
        <v>0</v>
      </c>
      <c r="AR562" s="16" t="s">
        <v>211</v>
      </c>
      <c r="AT562" s="16" t="s">
        <v>603</v>
      </c>
      <c r="AU562" s="16" t="s">
        <v>79</v>
      </c>
      <c r="AY562" s="16" t="s">
        <v>119</v>
      </c>
      <c r="BE562" s="151">
        <f>IF(N562="základní",J562,0)</f>
        <v>0</v>
      </c>
      <c r="BF562" s="151">
        <f>IF(N562="snížená",J562,0)</f>
        <v>0</v>
      </c>
      <c r="BG562" s="151">
        <f>IF(N562="zákl. přenesená",J562,0)</f>
        <v>0</v>
      </c>
      <c r="BH562" s="151">
        <f>IF(N562="sníž. přenesená",J562,0)</f>
        <v>0</v>
      </c>
      <c r="BI562" s="151">
        <f>IF(N562="nulová",J562,0)</f>
        <v>0</v>
      </c>
      <c r="BJ562" s="16" t="s">
        <v>77</v>
      </c>
      <c r="BK562" s="151">
        <f>ROUND(I562*H562,2)</f>
        <v>0</v>
      </c>
      <c r="BL562" s="16" t="s">
        <v>139</v>
      </c>
      <c r="BM562" s="16" t="s">
        <v>753</v>
      </c>
    </row>
    <row r="563" spans="2:65" s="1" customFormat="1">
      <c r="B563" s="30"/>
      <c r="D563" s="152" t="s">
        <v>129</v>
      </c>
      <c r="F563" s="153" t="s">
        <v>752</v>
      </c>
      <c r="I563" s="84"/>
      <c r="L563" s="30"/>
      <c r="M563" s="154"/>
      <c r="N563" s="49"/>
      <c r="O563" s="49"/>
      <c r="P563" s="49"/>
      <c r="Q563" s="49"/>
      <c r="R563" s="49"/>
      <c r="S563" s="49"/>
      <c r="T563" s="50"/>
      <c r="AT563" s="16" t="s">
        <v>129</v>
      </c>
      <c r="AU563" s="16" t="s">
        <v>79</v>
      </c>
    </row>
    <row r="564" spans="2:65" s="1" customFormat="1" ht="16.5" customHeight="1">
      <c r="B564" s="139"/>
      <c r="C564" s="189" t="s">
        <v>754</v>
      </c>
      <c r="D564" s="189" t="s">
        <v>603</v>
      </c>
      <c r="E564" s="190" t="s">
        <v>755</v>
      </c>
      <c r="F564" s="191" t="s">
        <v>756</v>
      </c>
      <c r="G564" s="192" t="s">
        <v>360</v>
      </c>
      <c r="H564" s="193">
        <v>4</v>
      </c>
      <c r="I564" s="194"/>
      <c r="J564" s="195">
        <f>ROUND(I564*H564,2)</f>
        <v>0</v>
      </c>
      <c r="K564" s="191" t="s">
        <v>126</v>
      </c>
      <c r="L564" s="196"/>
      <c r="M564" s="197" t="s">
        <v>1</v>
      </c>
      <c r="N564" s="198" t="s">
        <v>41</v>
      </c>
      <c r="O564" s="49"/>
      <c r="P564" s="149">
        <f>O564*H564</f>
        <v>0</v>
      </c>
      <c r="Q564" s="149">
        <v>1.0580000000000001E-2</v>
      </c>
      <c r="R564" s="149">
        <f>Q564*H564</f>
        <v>4.2320000000000003E-2</v>
      </c>
      <c r="S564" s="149">
        <v>0</v>
      </c>
      <c r="T564" s="150">
        <f>S564*H564</f>
        <v>0</v>
      </c>
      <c r="AR564" s="16" t="s">
        <v>211</v>
      </c>
      <c r="AT564" s="16" t="s">
        <v>603</v>
      </c>
      <c r="AU564" s="16" t="s">
        <v>79</v>
      </c>
      <c r="AY564" s="16" t="s">
        <v>119</v>
      </c>
      <c r="BE564" s="151">
        <f>IF(N564="základní",J564,0)</f>
        <v>0</v>
      </c>
      <c r="BF564" s="151">
        <f>IF(N564="snížená",J564,0)</f>
        <v>0</v>
      </c>
      <c r="BG564" s="151">
        <f>IF(N564="zákl. přenesená",J564,0)</f>
        <v>0</v>
      </c>
      <c r="BH564" s="151">
        <f>IF(N564="sníž. přenesená",J564,0)</f>
        <v>0</v>
      </c>
      <c r="BI564" s="151">
        <f>IF(N564="nulová",J564,0)</f>
        <v>0</v>
      </c>
      <c r="BJ564" s="16" t="s">
        <v>77</v>
      </c>
      <c r="BK564" s="151">
        <f>ROUND(I564*H564,2)</f>
        <v>0</v>
      </c>
      <c r="BL564" s="16" t="s">
        <v>139</v>
      </c>
      <c r="BM564" s="16" t="s">
        <v>757</v>
      </c>
    </row>
    <row r="565" spans="2:65" s="1" customFormat="1">
      <c r="B565" s="30"/>
      <c r="D565" s="152" t="s">
        <v>129</v>
      </c>
      <c r="F565" s="153" t="s">
        <v>756</v>
      </c>
      <c r="I565" s="84"/>
      <c r="L565" s="30"/>
      <c r="M565" s="154"/>
      <c r="N565" s="49"/>
      <c r="O565" s="49"/>
      <c r="P565" s="49"/>
      <c r="Q565" s="49"/>
      <c r="R565" s="49"/>
      <c r="S565" s="49"/>
      <c r="T565" s="50"/>
      <c r="AT565" s="16" t="s">
        <v>129</v>
      </c>
      <c r="AU565" s="16" t="s">
        <v>79</v>
      </c>
    </row>
    <row r="566" spans="2:65" s="1" customFormat="1" ht="16.5" customHeight="1">
      <c r="B566" s="139"/>
      <c r="C566" s="189" t="s">
        <v>758</v>
      </c>
      <c r="D566" s="189" t="s">
        <v>603</v>
      </c>
      <c r="E566" s="190" t="s">
        <v>759</v>
      </c>
      <c r="F566" s="191" t="s">
        <v>760</v>
      </c>
      <c r="G566" s="192" t="s">
        <v>360</v>
      </c>
      <c r="H566" s="193">
        <v>4</v>
      </c>
      <c r="I566" s="194"/>
      <c r="J566" s="195">
        <f>ROUND(I566*H566,2)</f>
        <v>0</v>
      </c>
      <c r="K566" s="191" t="s">
        <v>126</v>
      </c>
      <c r="L566" s="196"/>
      <c r="M566" s="197" t="s">
        <v>1</v>
      </c>
      <c r="N566" s="198" t="s">
        <v>41</v>
      </c>
      <c r="O566" s="49"/>
      <c r="P566" s="149">
        <f>O566*H566</f>
        <v>0</v>
      </c>
      <c r="Q566" s="149">
        <v>1.225E-2</v>
      </c>
      <c r="R566" s="149">
        <f>Q566*H566</f>
        <v>4.9000000000000002E-2</v>
      </c>
      <c r="S566" s="149">
        <v>0</v>
      </c>
      <c r="T566" s="150">
        <f>S566*H566</f>
        <v>0</v>
      </c>
      <c r="AR566" s="16" t="s">
        <v>211</v>
      </c>
      <c r="AT566" s="16" t="s">
        <v>603</v>
      </c>
      <c r="AU566" s="16" t="s">
        <v>79</v>
      </c>
      <c r="AY566" s="16" t="s">
        <v>119</v>
      </c>
      <c r="BE566" s="151">
        <f>IF(N566="základní",J566,0)</f>
        <v>0</v>
      </c>
      <c r="BF566" s="151">
        <f>IF(N566="snížená",J566,0)</f>
        <v>0</v>
      </c>
      <c r="BG566" s="151">
        <f>IF(N566="zákl. přenesená",J566,0)</f>
        <v>0</v>
      </c>
      <c r="BH566" s="151">
        <f>IF(N566="sníž. přenesená",J566,0)</f>
        <v>0</v>
      </c>
      <c r="BI566" s="151">
        <f>IF(N566="nulová",J566,0)</f>
        <v>0</v>
      </c>
      <c r="BJ566" s="16" t="s">
        <v>77</v>
      </c>
      <c r="BK566" s="151">
        <f>ROUND(I566*H566,2)</f>
        <v>0</v>
      </c>
      <c r="BL566" s="16" t="s">
        <v>139</v>
      </c>
      <c r="BM566" s="16" t="s">
        <v>761</v>
      </c>
    </row>
    <row r="567" spans="2:65" s="1" customFormat="1">
      <c r="B567" s="30"/>
      <c r="D567" s="152" t="s">
        <v>129</v>
      </c>
      <c r="F567" s="153" t="s">
        <v>760</v>
      </c>
      <c r="I567" s="84"/>
      <c r="L567" s="30"/>
      <c r="M567" s="154"/>
      <c r="N567" s="49"/>
      <c r="O567" s="49"/>
      <c r="P567" s="49"/>
      <c r="Q567" s="49"/>
      <c r="R567" s="49"/>
      <c r="S567" s="49"/>
      <c r="T567" s="50"/>
      <c r="AT567" s="16" t="s">
        <v>129</v>
      </c>
      <c r="AU567" s="16" t="s">
        <v>79</v>
      </c>
    </row>
    <row r="568" spans="2:65" s="1" customFormat="1" ht="16.5" customHeight="1">
      <c r="B568" s="139"/>
      <c r="C568" s="189" t="s">
        <v>762</v>
      </c>
      <c r="D568" s="189" t="s">
        <v>603</v>
      </c>
      <c r="E568" s="190" t="s">
        <v>763</v>
      </c>
      <c r="F568" s="191" t="s">
        <v>764</v>
      </c>
      <c r="G568" s="192" t="s">
        <v>360</v>
      </c>
      <c r="H568" s="193">
        <v>6</v>
      </c>
      <c r="I568" s="194"/>
      <c r="J568" s="195">
        <f>ROUND(I568*H568,2)</f>
        <v>0</v>
      </c>
      <c r="K568" s="191" t="s">
        <v>126</v>
      </c>
      <c r="L568" s="196"/>
      <c r="M568" s="197" t="s">
        <v>1</v>
      </c>
      <c r="N568" s="198" t="s">
        <v>41</v>
      </c>
      <c r="O568" s="49"/>
      <c r="P568" s="149">
        <f>O568*H568</f>
        <v>0</v>
      </c>
      <c r="Q568" s="149">
        <v>1.2489999999999999E-2</v>
      </c>
      <c r="R568" s="149">
        <f>Q568*H568</f>
        <v>7.4939999999999993E-2</v>
      </c>
      <c r="S568" s="149">
        <v>0</v>
      </c>
      <c r="T568" s="150">
        <f>S568*H568</f>
        <v>0</v>
      </c>
      <c r="AR568" s="16" t="s">
        <v>211</v>
      </c>
      <c r="AT568" s="16" t="s">
        <v>603</v>
      </c>
      <c r="AU568" s="16" t="s">
        <v>79</v>
      </c>
      <c r="AY568" s="16" t="s">
        <v>119</v>
      </c>
      <c r="BE568" s="151">
        <f>IF(N568="základní",J568,0)</f>
        <v>0</v>
      </c>
      <c r="BF568" s="151">
        <f>IF(N568="snížená",J568,0)</f>
        <v>0</v>
      </c>
      <c r="BG568" s="151">
        <f>IF(N568="zákl. přenesená",J568,0)</f>
        <v>0</v>
      </c>
      <c r="BH568" s="151">
        <f>IF(N568="sníž. přenesená",J568,0)</f>
        <v>0</v>
      </c>
      <c r="BI568" s="151">
        <f>IF(N568="nulová",J568,0)</f>
        <v>0</v>
      </c>
      <c r="BJ568" s="16" t="s">
        <v>77</v>
      </c>
      <c r="BK568" s="151">
        <f>ROUND(I568*H568,2)</f>
        <v>0</v>
      </c>
      <c r="BL568" s="16" t="s">
        <v>139</v>
      </c>
      <c r="BM568" s="16" t="s">
        <v>765</v>
      </c>
    </row>
    <row r="569" spans="2:65" s="1" customFormat="1">
      <c r="B569" s="30"/>
      <c r="D569" s="152" t="s">
        <v>129</v>
      </c>
      <c r="F569" s="153" t="s">
        <v>764</v>
      </c>
      <c r="I569" s="84"/>
      <c r="L569" s="30"/>
      <c r="M569" s="154"/>
      <c r="N569" s="49"/>
      <c r="O569" s="49"/>
      <c r="P569" s="49"/>
      <c r="Q569" s="49"/>
      <c r="R569" s="49"/>
      <c r="S569" s="49"/>
      <c r="T569" s="50"/>
      <c r="AT569" s="16" t="s">
        <v>129</v>
      </c>
      <c r="AU569" s="16" t="s">
        <v>79</v>
      </c>
    </row>
    <row r="570" spans="2:65" s="1" customFormat="1" ht="16.5" customHeight="1">
      <c r="B570" s="139"/>
      <c r="C570" s="189" t="s">
        <v>766</v>
      </c>
      <c r="D570" s="189" t="s">
        <v>603</v>
      </c>
      <c r="E570" s="190" t="s">
        <v>767</v>
      </c>
      <c r="F570" s="191" t="s">
        <v>768</v>
      </c>
      <c r="G570" s="192" t="s">
        <v>360</v>
      </c>
      <c r="H570" s="193">
        <v>2</v>
      </c>
      <c r="I570" s="194"/>
      <c r="J570" s="195">
        <f>ROUND(I570*H570,2)</f>
        <v>0</v>
      </c>
      <c r="K570" s="191" t="s">
        <v>126</v>
      </c>
      <c r="L570" s="196"/>
      <c r="M570" s="197" t="s">
        <v>1</v>
      </c>
      <c r="N570" s="198" t="s">
        <v>41</v>
      </c>
      <c r="O570" s="49"/>
      <c r="P570" s="149">
        <f>O570*H570</f>
        <v>0</v>
      </c>
      <c r="Q570" s="149">
        <v>1.272E-2</v>
      </c>
      <c r="R570" s="149">
        <f>Q570*H570</f>
        <v>2.5440000000000001E-2</v>
      </c>
      <c r="S570" s="149">
        <v>0</v>
      </c>
      <c r="T570" s="150">
        <f>S570*H570</f>
        <v>0</v>
      </c>
      <c r="AR570" s="16" t="s">
        <v>211</v>
      </c>
      <c r="AT570" s="16" t="s">
        <v>603</v>
      </c>
      <c r="AU570" s="16" t="s">
        <v>79</v>
      </c>
      <c r="AY570" s="16" t="s">
        <v>119</v>
      </c>
      <c r="BE570" s="151">
        <f>IF(N570="základní",J570,0)</f>
        <v>0</v>
      </c>
      <c r="BF570" s="151">
        <f>IF(N570="snížená",J570,0)</f>
        <v>0</v>
      </c>
      <c r="BG570" s="151">
        <f>IF(N570="zákl. přenesená",J570,0)</f>
        <v>0</v>
      </c>
      <c r="BH570" s="151">
        <f>IF(N570="sníž. přenesená",J570,0)</f>
        <v>0</v>
      </c>
      <c r="BI570" s="151">
        <f>IF(N570="nulová",J570,0)</f>
        <v>0</v>
      </c>
      <c r="BJ570" s="16" t="s">
        <v>77</v>
      </c>
      <c r="BK570" s="151">
        <f>ROUND(I570*H570,2)</f>
        <v>0</v>
      </c>
      <c r="BL570" s="16" t="s">
        <v>139</v>
      </c>
      <c r="BM570" s="16" t="s">
        <v>769</v>
      </c>
    </row>
    <row r="571" spans="2:65" s="1" customFormat="1">
      <c r="B571" s="30"/>
      <c r="D571" s="152" t="s">
        <v>129</v>
      </c>
      <c r="F571" s="153" t="s">
        <v>768</v>
      </c>
      <c r="I571" s="84"/>
      <c r="L571" s="30"/>
      <c r="M571" s="154"/>
      <c r="N571" s="49"/>
      <c r="O571" s="49"/>
      <c r="P571" s="49"/>
      <c r="Q571" s="49"/>
      <c r="R571" s="49"/>
      <c r="S571" s="49"/>
      <c r="T571" s="50"/>
      <c r="AT571" s="16" t="s">
        <v>129</v>
      </c>
      <c r="AU571" s="16" t="s">
        <v>79</v>
      </c>
    </row>
    <row r="572" spans="2:65" s="1" customFormat="1" ht="16.5" customHeight="1">
      <c r="B572" s="139"/>
      <c r="C572" s="189" t="s">
        <v>770</v>
      </c>
      <c r="D572" s="189" t="s">
        <v>603</v>
      </c>
      <c r="E572" s="190" t="s">
        <v>771</v>
      </c>
      <c r="F572" s="191" t="s">
        <v>772</v>
      </c>
      <c r="G572" s="192" t="s">
        <v>360</v>
      </c>
      <c r="H572" s="193">
        <v>4</v>
      </c>
      <c r="I572" s="194"/>
      <c r="J572" s="195">
        <f>ROUND(I572*H572,2)</f>
        <v>0</v>
      </c>
      <c r="K572" s="191" t="s">
        <v>1</v>
      </c>
      <c r="L572" s="196"/>
      <c r="M572" s="197" t="s">
        <v>1</v>
      </c>
      <c r="N572" s="198" t="s">
        <v>41</v>
      </c>
      <c r="O572" s="49"/>
      <c r="P572" s="149">
        <f>O572*H572</f>
        <v>0</v>
      </c>
      <c r="Q572" s="149">
        <v>1.325E-2</v>
      </c>
      <c r="R572" s="149">
        <f>Q572*H572</f>
        <v>5.2999999999999999E-2</v>
      </c>
      <c r="S572" s="149">
        <v>0</v>
      </c>
      <c r="T572" s="150">
        <f>S572*H572</f>
        <v>0</v>
      </c>
      <c r="AR572" s="16" t="s">
        <v>211</v>
      </c>
      <c r="AT572" s="16" t="s">
        <v>603</v>
      </c>
      <c r="AU572" s="16" t="s">
        <v>79</v>
      </c>
      <c r="AY572" s="16" t="s">
        <v>119</v>
      </c>
      <c r="BE572" s="151">
        <f>IF(N572="základní",J572,0)</f>
        <v>0</v>
      </c>
      <c r="BF572" s="151">
        <f>IF(N572="snížená",J572,0)</f>
        <v>0</v>
      </c>
      <c r="BG572" s="151">
        <f>IF(N572="zákl. přenesená",J572,0)</f>
        <v>0</v>
      </c>
      <c r="BH572" s="151">
        <f>IF(N572="sníž. přenesená",J572,0)</f>
        <v>0</v>
      </c>
      <c r="BI572" s="151">
        <f>IF(N572="nulová",J572,0)</f>
        <v>0</v>
      </c>
      <c r="BJ572" s="16" t="s">
        <v>77</v>
      </c>
      <c r="BK572" s="151">
        <f>ROUND(I572*H572,2)</f>
        <v>0</v>
      </c>
      <c r="BL572" s="16" t="s">
        <v>139</v>
      </c>
      <c r="BM572" s="16" t="s">
        <v>773</v>
      </c>
    </row>
    <row r="573" spans="2:65" s="1" customFormat="1">
      <c r="B573" s="30"/>
      <c r="D573" s="152" t="s">
        <v>129</v>
      </c>
      <c r="F573" s="153" t="s">
        <v>774</v>
      </c>
      <c r="I573" s="84"/>
      <c r="L573" s="30"/>
      <c r="M573" s="154"/>
      <c r="N573" s="49"/>
      <c r="O573" s="49"/>
      <c r="P573" s="49"/>
      <c r="Q573" s="49"/>
      <c r="R573" s="49"/>
      <c r="S573" s="49"/>
      <c r="T573" s="50"/>
      <c r="AT573" s="16" t="s">
        <v>129</v>
      </c>
      <c r="AU573" s="16" t="s">
        <v>79</v>
      </c>
    </row>
    <row r="574" spans="2:65" s="1" customFormat="1" ht="16.5" customHeight="1">
      <c r="B574" s="139"/>
      <c r="C574" s="189" t="s">
        <v>775</v>
      </c>
      <c r="D574" s="189" t="s">
        <v>603</v>
      </c>
      <c r="E574" s="190" t="s">
        <v>776</v>
      </c>
      <c r="F574" s="191" t="s">
        <v>777</v>
      </c>
      <c r="G574" s="192" t="s">
        <v>360</v>
      </c>
      <c r="H574" s="193">
        <v>2</v>
      </c>
      <c r="I574" s="194"/>
      <c r="J574" s="195">
        <f>ROUND(I574*H574,2)</f>
        <v>0</v>
      </c>
      <c r="K574" s="191" t="s">
        <v>126</v>
      </c>
      <c r="L574" s="196"/>
      <c r="M574" s="197" t="s">
        <v>1</v>
      </c>
      <c r="N574" s="198" t="s">
        <v>41</v>
      </c>
      <c r="O574" s="49"/>
      <c r="P574" s="149">
        <f>O574*H574</f>
        <v>0</v>
      </c>
      <c r="Q574" s="149">
        <v>1.489E-2</v>
      </c>
      <c r="R574" s="149">
        <f>Q574*H574</f>
        <v>2.9780000000000001E-2</v>
      </c>
      <c r="S574" s="149">
        <v>0</v>
      </c>
      <c r="T574" s="150">
        <f>S574*H574</f>
        <v>0</v>
      </c>
      <c r="AR574" s="16" t="s">
        <v>211</v>
      </c>
      <c r="AT574" s="16" t="s">
        <v>603</v>
      </c>
      <c r="AU574" s="16" t="s">
        <v>79</v>
      </c>
      <c r="AY574" s="16" t="s">
        <v>119</v>
      </c>
      <c r="BE574" s="151">
        <f>IF(N574="základní",J574,0)</f>
        <v>0</v>
      </c>
      <c r="BF574" s="151">
        <f>IF(N574="snížená",J574,0)</f>
        <v>0</v>
      </c>
      <c r="BG574" s="151">
        <f>IF(N574="zákl. přenesená",J574,0)</f>
        <v>0</v>
      </c>
      <c r="BH574" s="151">
        <f>IF(N574="sníž. přenesená",J574,0)</f>
        <v>0</v>
      </c>
      <c r="BI574" s="151">
        <f>IF(N574="nulová",J574,0)</f>
        <v>0</v>
      </c>
      <c r="BJ574" s="16" t="s">
        <v>77</v>
      </c>
      <c r="BK574" s="151">
        <f>ROUND(I574*H574,2)</f>
        <v>0</v>
      </c>
      <c r="BL574" s="16" t="s">
        <v>139</v>
      </c>
      <c r="BM574" s="16" t="s">
        <v>778</v>
      </c>
    </row>
    <row r="575" spans="2:65" s="1" customFormat="1">
      <c r="B575" s="30"/>
      <c r="D575" s="152" t="s">
        <v>129</v>
      </c>
      <c r="F575" s="153" t="s">
        <v>777</v>
      </c>
      <c r="I575" s="84"/>
      <c r="L575" s="30"/>
      <c r="M575" s="154"/>
      <c r="N575" s="49"/>
      <c r="O575" s="49"/>
      <c r="P575" s="49"/>
      <c r="Q575" s="49"/>
      <c r="R575" s="49"/>
      <c r="S575" s="49"/>
      <c r="T575" s="50"/>
      <c r="AT575" s="16" t="s">
        <v>129</v>
      </c>
      <c r="AU575" s="16" t="s">
        <v>79</v>
      </c>
    </row>
    <row r="576" spans="2:65" s="1" customFormat="1" ht="16.5" customHeight="1">
      <c r="B576" s="139"/>
      <c r="C576" s="189" t="s">
        <v>779</v>
      </c>
      <c r="D576" s="189" t="s">
        <v>603</v>
      </c>
      <c r="E576" s="190" t="s">
        <v>780</v>
      </c>
      <c r="F576" s="191" t="s">
        <v>781</v>
      </c>
      <c r="G576" s="192" t="s">
        <v>360</v>
      </c>
      <c r="H576" s="193">
        <v>3</v>
      </c>
      <c r="I576" s="194"/>
      <c r="J576" s="195">
        <f>ROUND(I576*H576,2)</f>
        <v>0</v>
      </c>
      <c r="K576" s="191" t="s">
        <v>126</v>
      </c>
      <c r="L576" s="196"/>
      <c r="M576" s="197" t="s">
        <v>1</v>
      </c>
      <c r="N576" s="198" t="s">
        <v>41</v>
      </c>
      <c r="O576" s="49"/>
      <c r="P576" s="149">
        <f>O576*H576</f>
        <v>0</v>
      </c>
      <c r="Q576" s="149">
        <v>1.521E-2</v>
      </c>
      <c r="R576" s="149">
        <f>Q576*H576</f>
        <v>4.5629999999999997E-2</v>
      </c>
      <c r="S576" s="149">
        <v>0</v>
      </c>
      <c r="T576" s="150">
        <f>S576*H576</f>
        <v>0</v>
      </c>
      <c r="AR576" s="16" t="s">
        <v>211</v>
      </c>
      <c r="AT576" s="16" t="s">
        <v>603</v>
      </c>
      <c r="AU576" s="16" t="s">
        <v>79</v>
      </c>
      <c r="AY576" s="16" t="s">
        <v>119</v>
      </c>
      <c r="BE576" s="151">
        <f>IF(N576="základní",J576,0)</f>
        <v>0</v>
      </c>
      <c r="BF576" s="151">
        <f>IF(N576="snížená",J576,0)</f>
        <v>0</v>
      </c>
      <c r="BG576" s="151">
        <f>IF(N576="zákl. přenesená",J576,0)</f>
        <v>0</v>
      </c>
      <c r="BH576" s="151">
        <f>IF(N576="sníž. přenesená",J576,0)</f>
        <v>0</v>
      </c>
      <c r="BI576" s="151">
        <f>IF(N576="nulová",J576,0)</f>
        <v>0</v>
      </c>
      <c r="BJ576" s="16" t="s">
        <v>77</v>
      </c>
      <c r="BK576" s="151">
        <f>ROUND(I576*H576,2)</f>
        <v>0</v>
      </c>
      <c r="BL576" s="16" t="s">
        <v>139</v>
      </c>
      <c r="BM576" s="16" t="s">
        <v>782</v>
      </c>
    </row>
    <row r="577" spans="2:65" s="1" customFormat="1">
      <c r="B577" s="30"/>
      <c r="D577" s="152" t="s">
        <v>129</v>
      </c>
      <c r="F577" s="153" t="s">
        <v>781</v>
      </c>
      <c r="I577" s="84"/>
      <c r="L577" s="30"/>
      <c r="M577" s="154"/>
      <c r="N577" s="49"/>
      <c r="O577" s="49"/>
      <c r="P577" s="49"/>
      <c r="Q577" s="49"/>
      <c r="R577" s="49"/>
      <c r="S577" s="49"/>
      <c r="T577" s="50"/>
      <c r="AT577" s="16" t="s">
        <v>129</v>
      </c>
      <c r="AU577" s="16" t="s">
        <v>79</v>
      </c>
    </row>
    <row r="578" spans="2:65" s="1" customFormat="1" ht="16.5" customHeight="1">
      <c r="B578" s="139"/>
      <c r="C578" s="189" t="s">
        <v>783</v>
      </c>
      <c r="D578" s="189" t="s">
        <v>603</v>
      </c>
      <c r="E578" s="190" t="s">
        <v>784</v>
      </c>
      <c r="F578" s="191" t="s">
        <v>785</v>
      </c>
      <c r="G578" s="192" t="s">
        <v>360</v>
      </c>
      <c r="H578" s="193">
        <v>1</v>
      </c>
      <c r="I578" s="194"/>
      <c r="J578" s="195">
        <f>ROUND(I578*H578,2)</f>
        <v>0</v>
      </c>
      <c r="K578" s="191" t="s">
        <v>126</v>
      </c>
      <c r="L578" s="196"/>
      <c r="M578" s="197" t="s">
        <v>1</v>
      </c>
      <c r="N578" s="198" t="s">
        <v>41</v>
      </c>
      <c r="O578" s="49"/>
      <c r="P578" s="149">
        <f>O578*H578</f>
        <v>0</v>
      </c>
      <c r="Q578" s="149">
        <v>1.553E-2</v>
      </c>
      <c r="R578" s="149">
        <f>Q578*H578</f>
        <v>1.553E-2</v>
      </c>
      <c r="S578" s="149">
        <v>0</v>
      </c>
      <c r="T578" s="150">
        <f>S578*H578</f>
        <v>0</v>
      </c>
      <c r="AR578" s="16" t="s">
        <v>211</v>
      </c>
      <c r="AT578" s="16" t="s">
        <v>603</v>
      </c>
      <c r="AU578" s="16" t="s">
        <v>79</v>
      </c>
      <c r="AY578" s="16" t="s">
        <v>119</v>
      </c>
      <c r="BE578" s="151">
        <f>IF(N578="základní",J578,0)</f>
        <v>0</v>
      </c>
      <c r="BF578" s="151">
        <f>IF(N578="snížená",J578,0)</f>
        <v>0</v>
      </c>
      <c r="BG578" s="151">
        <f>IF(N578="zákl. přenesená",J578,0)</f>
        <v>0</v>
      </c>
      <c r="BH578" s="151">
        <f>IF(N578="sníž. přenesená",J578,0)</f>
        <v>0</v>
      </c>
      <c r="BI578" s="151">
        <f>IF(N578="nulová",J578,0)</f>
        <v>0</v>
      </c>
      <c r="BJ578" s="16" t="s">
        <v>77</v>
      </c>
      <c r="BK578" s="151">
        <f>ROUND(I578*H578,2)</f>
        <v>0</v>
      </c>
      <c r="BL578" s="16" t="s">
        <v>139</v>
      </c>
      <c r="BM578" s="16" t="s">
        <v>786</v>
      </c>
    </row>
    <row r="579" spans="2:65" s="1" customFormat="1">
      <c r="B579" s="30"/>
      <c r="D579" s="152" t="s">
        <v>129</v>
      </c>
      <c r="F579" s="153" t="s">
        <v>785</v>
      </c>
      <c r="I579" s="84"/>
      <c r="L579" s="30"/>
      <c r="M579" s="154"/>
      <c r="N579" s="49"/>
      <c r="O579" s="49"/>
      <c r="P579" s="49"/>
      <c r="Q579" s="49"/>
      <c r="R579" s="49"/>
      <c r="S579" s="49"/>
      <c r="T579" s="50"/>
      <c r="AT579" s="16" t="s">
        <v>129</v>
      </c>
      <c r="AU579" s="16" t="s">
        <v>79</v>
      </c>
    </row>
    <row r="580" spans="2:65" s="10" customFormat="1" ht="22.9" customHeight="1">
      <c r="B580" s="126"/>
      <c r="D580" s="127" t="s">
        <v>69</v>
      </c>
      <c r="E580" s="137" t="s">
        <v>217</v>
      </c>
      <c r="F580" s="137" t="s">
        <v>787</v>
      </c>
      <c r="I580" s="129"/>
      <c r="J580" s="138">
        <f>BK580</f>
        <v>0</v>
      </c>
      <c r="L580" s="126"/>
      <c r="M580" s="131"/>
      <c r="N580" s="132"/>
      <c r="O580" s="132"/>
      <c r="P580" s="133">
        <f>SUM(P581:P955)</f>
        <v>0</v>
      </c>
      <c r="Q580" s="132"/>
      <c r="R580" s="133">
        <f>SUM(R581:R955)</f>
        <v>9.2369499999999993E-2</v>
      </c>
      <c r="S580" s="132"/>
      <c r="T580" s="134">
        <f>SUM(T581:T955)</f>
        <v>168.46770000000001</v>
      </c>
      <c r="AR580" s="127" t="s">
        <v>77</v>
      </c>
      <c r="AT580" s="135" t="s">
        <v>69</v>
      </c>
      <c r="AU580" s="135" t="s">
        <v>77</v>
      </c>
      <c r="AY580" s="127" t="s">
        <v>119</v>
      </c>
      <c r="BK580" s="136">
        <f>SUM(BK581:BK955)</f>
        <v>0</v>
      </c>
    </row>
    <row r="581" spans="2:65" s="1" customFormat="1" ht="22.5" customHeight="1">
      <c r="B581" s="139"/>
      <c r="C581" s="140" t="s">
        <v>788</v>
      </c>
      <c r="D581" s="140" t="s">
        <v>122</v>
      </c>
      <c r="E581" s="141" t="s">
        <v>789</v>
      </c>
      <c r="F581" s="142" t="s">
        <v>790</v>
      </c>
      <c r="G581" s="143" t="s">
        <v>125</v>
      </c>
      <c r="H581" s="144">
        <v>1</v>
      </c>
      <c r="I581" s="145"/>
      <c r="J581" s="146">
        <f>ROUND(I581*H581,2)</f>
        <v>0</v>
      </c>
      <c r="K581" s="142" t="s">
        <v>1</v>
      </c>
      <c r="L581" s="30"/>
      <c r="M581" s="147" t="s">
        <v>1</v>
      </c>
      <c r="N581" s="148" t="s">
        <v>41</v>
      </c>
      <c r="O581" s="49"/>
      <c r="P581" s="149">
        <f>O581*H581</f>
        <v>0</v>
      </c>
      <c r="Q581" s="149">
        <v>0</v>
      </c>
      <c r="R581" s="149">
        <f>Q581*H581</f>
        <v>0</v>
      </c>
      <c r="S581" s="149">
        <v>0</v>
      </c>
      <c r="T581" s="150">
        <f>S581*H581</f>
        <v>0</v>
      </c>
      <c r="AR581" s="16" t="s">
        <v>139</v>
      </c>
      <c r="AT581" s="16" t="s">
        <v>122</v>
      </c>
      <c r="AU581" s="16" t="s">
        <v>79</v>
      </c>
      <c r="AY581" s="16" t="s">
        <v>119</v>
      </c>
      <c r="BE581" s="151">
        <f>IF(N581="základní",J581,0)</f>
        <v>0</v>
      </c>
      <c r="BF581" s="151">
        <f>IF(N581="snížená",J581,0)</f>
        <v>0</v>
      </c>
      <c r="BG581" s="151">
        <f>IF(N581="zákl. přenesená",J581,0)</f>
        <v>0</v>
      </c>
      <c r="BH581" s="151">
        <f>IF(N581="sníž. přenesená",J581,0)</f>
        <v>0</v>
      </c>
      <c r="BI581" s="151">
        <f>IF(N581="nulová",J581,0)</f>
        <v>0</v>
      </c>
      <c r="BJ581" s="16" t="s">
        <v>77</v>
      </c>
      <c r="BK581" s="151">
        <f>ROUND(I581*H581,2)</f>
        <v>0</v>
      </c>
      <c r="BL581" s="16" t="s">
        <v>139</v>
      </c>
      <c r="BM581" s="16" t="s">
        <v>791</v>
      </c>
    </row>
    <row r="582" spans="2:65" s="1" customFormat="1" ht="19.5">
      <c r="B582" s="30"/>
      <c r="D582" s="152" t="s">
        <v>129</v>
      </c>
      <c r="F582" s="153" t="s">
        <v>792</v>
      </c>
      <c r="I582" s="84"/>
      <c r="L582" s="30"/>
      <c r="M582" s="154"/>
      <c r="N582" s="49"/>
      <c r="O582" s="49"/>
      <c r="P582" s="49"/>
      <c r="Q582" s="49"/>
      <c r="R582" s="49"/>
      <c r="S582" s="49"/>
      <c r="T582" s="50"/>
      <c r="AT582" s="16" t="s">
        <v>129</v>
      </c>
      <c r="AU582" s="16" t="s">
        <v>79</v>
      </c>
    </row>
    <row r="583" spans="2:65" s="1" customFormat="1" ht="16.5" customHeight="1">
      <c r="B583" s="139"/>
      <c r="C583" s="140" t="s">
        <v>793</v>
      </c>
      <c r="D583" s="140" t="s">
        <v>122</v>
      </c>
      <c r="E583" s="141" t="s">
        <v>794</v>
      </c>
      <c r="F583" s="142" t="s">
        <v>795</v>
      </c>
      <c r="G583" s="143" t="s">
        <v>125</v>
      </c>
      <c r="H583" s="144">
        <v>1</v>
      </c>
      <c r="I583" s="145"/>
      <c r="J583" s="146">
        <f>ROUND(I583*H583,2)</f>
        <v>0</v>
      </c>
      <c r="K583" s="142" t="s">
        <v>1</v>
      </c>
      <c r="L583" s="30"/>
      <c r="M583" s="147" t="s">
        <v>1</v>
      </c>
      <c r="N583" s="148" t="s">
        <v>41</v>
      </c>
      <c r="O583" s="49"/>
      <c r="P583" s="149">
        <f>O583*H583</f>
        <v>0</v>
      </c>
      <c r="Q583" s="149">
        <v>0</v>
      </c>
      <c r="R583" s="149">
        <f>Q583*H583</f>
        <v>0</v>
      </c>
      <c r="S583" s="149">
        <v>0</v>
      </c>
      <c r="T583" s="150">
        <f>S583*H583</f>
        <v>0</v>
      </c>
      <c r="AR583" s="16" t="s">
        <v>139</v>
      </c>
      <c r="AT583" s="16" t="s">
        <v>122</v>
      </c>
      <c r="AU583" s="16" t="s">
        <v>79</v>
      </c>
      <c r="AY583" s="16" t="s">
        <v>119</v>
      </c>
      <c r="BE583" s="151">
        <f>IF(N583="základní",J583,0)</f>
        <v>0</v>
      </c>
      <c r="BF583" s="151">
        <f>IF(N583="snížená",J583,0)</f>
        <v>0</v>
      </c>
      <c r="BG583" s="151">
        <f>IF(N583="zákl. přenesená",J583,0)</f>
        <v>0</v>
      </c>
      <c r="BH583" s="151">
        <f>IF(N583="sníž. přenesená",J583,0)</f>
        <v>0</v>
      </c>
      <c r="BI583" s="151">
        <f>IF(N583="nulová",J583,0)</f>
        <v>0</v>
      </c>
      <c r="BJ583" s="16" t="s">
        <v>77</v>
      </c>
      <c r="BK583" s="151">
        <f>ROUND(I583*H583,2)</f>
        <v>0</v>
      </c>
      <c r="BL583" s="16" t="s">
        <v>139</v>
      </c>
      <c r="BM583" s="16" t="s">
        <v>796</v>
      </c>
    </row>
    <row r="584" spans="2:65" s="1" customFormat="1">
      <c r="B584" s="30"/>
      <c r="D584" s="152" t="s">
        <v>129</v>
      </c>
      <c r="F584" s="153" t="s">
        <v>797</v>
      </c>
      <c r="I584" s="84"/>
      <c r="L584" s="30"/>
      <c r="M584" s="154"/>
      <c r="N584" s="49"/>
      <c r="O584" s="49"/>
      <c r="P584" s="49"/>
      <c r="Q584" s="49"/>
      <c r="R584" s="49"/>
      <c r="S584" s="49"/>
      <c r="T584" s="50"/>
      <c r="AT584" s="16" t="s">
        <v>129</v>
      </c>
      <c r="AU584" s="16" t="s">
        <v>79</v>
      </c>
    </row>
    <row r="585" spans="2:65" s="1" customFormat="1" ht="16.5" customHeight="1">
      <c r="B585" s="139"/>
      <c r="C585" s="140" t="s">
        <v>798</v>
      </c>
      <c r="D585" s="140" t="s">
        <v>122</v>
      </c>
      <c r="E585" s="141" t="s">
        <v>799</v>
      </c>
      <c r="F585" s="142" t="s">
        <v>800</v>
      </c>
      <c r="G585" s="143" t="s">
        <v>266</v>
      </c>
      <c r="H585" s="144">
        <v>185.54900000000001</v>
      </c>
      <c r="I585" s="145"/>
      <c r="J585" s="146">
        <f>ROUND(I585*H585,2)</f>
        <v>0</v>
      </c>
      <c r="K585" s="142" t="s">
        <v>126</v>
      </c>
      <c r="L585" s="30"/>
      <c r="M585" s="147" t="s">
        <v>1</v>
      </c>
      <c r="N585" s="148" t="s">
        <v>41</v>
      </c>
      <c r="O585" s="49"/>
      <c r="P585" s="149">
        <f>O585*H585</f>
        <v>0</v>
      </c>
      <c r="Q585" s="149">
        <v>0</v>
      </c>
      <c r="R585" s="149">
        <f>Q585*H585</f>
        <v>0</v>
      </c>
      <c r="S585" s="149">
        <v>0.13100000000000001</v>
      </c>
      <c r="T585" s="150">
        <f>S585*H585</f>
        <v>24.306919000000001</v>
      </c>
      <c r="AR585" s="16" t="s">
        <v>139</v>
      </c>
      <c r="AT585" s="16" t="s">
        <v>122</v>
      </c>
      <c r="AU585" s="16" t="s">
        <v>79</v>
      </c>
      <c r="AY585" s="16" t="s">
        <v>119</v>
      </c>
      <c r="BE585" s="151">
        <f>IF(N585="základní",J585,0)</f>
        <v>0</v>
      </c>
      <c r="BF585" s="151">
        <f>IF(N585="snížená",J585,0)</f>
        <v>0</v>
      </c>
      <c r="BG585" s="151">
        <f>IF(N585="zákl. přenesená",J585,0)</f>
        <v>0</v>
      </c>
      <c r="BH585" s="151">
        <f>IF(N585="sníž. přenesená",J585,0)</f>
        <v>0</v>
      </c>
      <c r="BI585" s="151">
        <f>IF(N585="nulová",J585,0)</f>
        <v>0</v>
      </c>
      <c r="BJ585" s="16" t="s">
        <v>77</v>
      </c>
      <c r="BK585" s="151">
        <f>ROUND(I585*H585,2)</f>
        <v>0</v>
      </c>
      <c r="BL585" s="16" t="s">
        <v>139</v>
      </c>
      <c r="BM585" s="16" t="s">
        <v>801</v>
      </c>
    </row>
    <row r="586" spans="2:65" s="1" customFormat="1" ht="19.5">
      <c r="B586" s="30"/>
      <c r="D586" s="152" t="s">
        <v>129</v>
      </c>
      <c r="F586" s="153" t="s">
        <v>802</v>
      </c>
      <c r="I586" s="84"/>
      <c r="L586" s="30"/>
      <c r="M586" s="154"/>
      <c r="N586" s="49"/>
      <c r="O586" s="49"/>
      <c r="P586" s="49"/>
      <c r="Q586" s="49"/>
      <c r="R586" s="49"/>
      <c r="S586" s="49"/>
      <c r="T586" s="50"/>
      <c r="AT586" s="16" t="s">
        <v>129</v>
      </c>
      <c r="AU586" s="16" t="s">
        <v>79</v>
      </c>
    </row>
    <row r="587" spans="2:65" s="12" customFormat="1">
      <c r="B587" s="166"/>
      <c r="D587" s="152" t="s">
        <v>180</v>
      </c>
      <c r="E587" s="167" t="s">
        <v>1</v>
      </c>
      <c r="F587" s="168" t="s">
        <v>316</v>
      </c>
      <c r="H587" s="167" t="s">
        <v>1</v>
      </c>
      <c r="I587" s="169"/>
      <c r="L587" s="166"/>
      <c r="M587" s="170"/>
      <c r="N587" s="171"/>
      <c r="O587" s="171"/>
      <c r="P587" s="171"/>
      <c r="Q587" s="171"/>
      <c r="R587" s="171"/>
      <c r="S587" s="171"/>
      <c r="T587" s="172"/>
      <c r="AT587" s="167" t="s">
        <v>180</v>
      </c>
      <c r="AU587" s="167" t="s">
        <v>79</v>
      </c>
      <c r="AV587" s="12" t="s">
        <v>77</v>
      </c>
      <c r="AW587" s="12" t="s">
        <v>32</v>
      </c>
      <c r="AX587" s="12" t="s">
        <v>70</v>
      </c>
      <c r="AY587" s="167" t="s">
        <v>119</v>
      </c>
    </row>
    <row r="588" spans="2:65" s="11" customFormat="1">
      <c r="B588" s="158"/>
      <c r="D588" s="152" t="s">
        <v>180</v>
      </c>
      <c r="E588" s="159" t="s">
        <v>1</v>
      </c>
      <c r="F588" s="160" t="s">
        <v>803</v>
      </c>
      <c r="H588" s="161">
        <v>111.85299999999999</v>
      </c>
      <c r="I588" s="162"/>
      <c r="L588" s="158"/>
      <c r="M588" s="163"/>
      <c r="N588" s="164"/>
      <c r="O588" s="164"/>
      <c r="P588" s="164"/>
      <c r="Q588" s="164"/>
      <c r="R588" s="164"/>
      <c r="S588" s="164"/>
      <c r="T588" s="165"/>
      <c r="AT588" s="159" t="s">
        <v>180</v>
      </c>
      <c r="AU588" s="159" t="s">
        <v>79</v>
      </c>
      <c r="AV588" s="11" t="s">
        <v>79</v>
      </c>
      <c r="AW588" s="11" t="s">
        <v>32</v>
      </c>
      <c r="AX588" s="11" t="s">
        <v>70</v>
      </c>
      <c r="AY588" s="159" t="s">
        <v>119</v>
      </c>
    </row>
    <row r="589" spans="2:65" s="11" customFormat="1">
      <c r="B589" s="158"/>
      <c r="D589" s="152" t="s">
        <v>180</v>
      </c>
      <c r="E589" s="159" t="s">
        <v>1</v>
      </c>
      <c r="F589" s="160" t="s">
        <v>804</v>
      </c>
      <c r="H589" s="161">
        <v>-6.3040000000000003</v>
      </c>
      <c r="I589" s="162"/>
      <c r="L589" s="158"/>
      <c r="M589" s="163"/>
      <c r="N589" s="164"/>
      <c r="O589" s="164"/>
      <c r="P589" s="164"/>
      <c r="Q589" s="164"/>
      <c r="R589" s="164"/>
      <c r="S589" s="164"/>
      <c r="T589" s="165"/>
      <c r="AT589" s="159" t="s">
        <v>180</v>
      </c>
      <c r="AU589" s="159" t="s">
        <v>79</v>
      </c>
      <c r="AV589" s="11" t="s">
        <v>79</v>
      </c>
      <c r="AW589" s="11" t="s">
        <v>32</v>
      </c>
      <c r="AX589" s="11" t="s">
        <v>70</v>
      </c>
      <c r="AY589" s="159" t="s">
        <v>119</v>
      </c>
    </row>
    <row r="590" spans="2:65" s="11" customFormat="1">
      <c r="B590" s="158"/>
      <c r="D590" s="152" t="s">
        <v>180</v>
      </c>
      <c r="E590" s="159" t="s">
        <v>1</v>
      </c>
      <c r="F590" s="160" t="s">
        <v>805</v>
      </c>
      <c r="H590" s="161">
        <v>-3.5459999999999998</v>
      </c>
      <c r="I590" s="162"/>
      <c r="L590" s="158"/>
      <c r="M590" s="163"/>
      <c r="N590" s="164"/>
      <c r="O590" s="164"/>
      <c r="P590" s="164"/>
      <c r="Q590" s="164"/>
      <c r="R590" s="164"/>
      <c r="S590" s="164"/>
      <c r="T590" s="165"/>
      <c r="AT590" s="159" t="s">
        <v>180</v>
      </c>
      <c r="AU590" s="159" t="s">
        <v>79</v>
      </c>
      <c r="AV590" s="11" t="s">
        <v>79</v>
      </c>
      <c r="AW590" s="11" t="s">
        <v>32</v>
      </c>
      <c r="AX590" s="11" t="s">
        <v>70</v>
      </c>
      <c r="AY590" s="159" t="s">
        <v>119</v>
      </c>
    </row>
    <row r="591" spans="2:65" s="14" customFormat="1">
      <c r="B591" s="181"/>
      <c r="D591" s="152" t="s">
        <v>180</v>
      </c>
      <c r="E591" s="182" t="s">
        <v>1</v>
      </c>
      <c r="F591" s="183" t="s">
        <v>319</v>
      </c>
      <c r="H591" s="184">
        <v>102.00299999999999</v>
      </c>
      <c r="I591" s="185"/>
      <c r="L591" s="181"/>
      <c r="M591" s="186"/>
      <c r="N591" s="187"/>
      <c r="O591" s="187"/>
      <c r="P591" s="187"/>
      <c r="Q591" s="187"/>
      <c r="R591" s="187"/>
      <c r="S591" s="187"/>
      <c r="T591" s="188"/>
      <c r="AT591" s="182" t="s">
        <v>180</v>
      </c>
      <c r="AU591" s="182" t="s">
        <v>79</v>
      </c>
      <c r="AV591" s="14" t="s">
        <v>133</v>
      </c>
      <c r="AW591" s="14" t="s">
        <v>32</v>
      </c>
      <c r="AX591" s="14" t="s">
        <v>70</v>
      </c>
      <c r="AY591" s="182" t="s">
        <v>119</v>
      </c>
    </row>
    <row r="592" spans="2:65" s="12" customFormat="1">
      <c r="B592" s="166"/>
      <c r="D592" s="152" t="s">
        <v>180</v>
      </c>
      <c r="E592" s="167" t="s">
        <v>1</v>
      </c>
      <c r="F592" s="168" t="s">
        <v>320</v>
      </c>
      <c r="H592" s="167" t="s">
        <v>1</v>
      </c>
      <c r="I592" s="169"/>
      <c r="L592" s="166"/>
      <c r="M592" s="170"/>
      <c r="N592" s="171"/>
      <c r="O592" s="171"/>
      <c r="P592" s="171"/>
      <c r="Q592" s="171"/>
      <c r="R592" s="171"/>
      <c r="S592" s="171"/>
      <c r="T592" s="172"/>
      <c r="AT592" s="167" t="s">
        <v>180</v>
      </c>
      <c r="AU592" s="167" t="s">
        <v>79</v>
      </c>
      <c r="AV592" s="12" t="s">
        <v>77</v>
      </c>
      <c r="AW592" s="12" t="s">
        <v>32</v>
      </c>
      <c r="AX592" s="12" t="s">
        <v>70</v>
      </c>
      <c r="AY592" s="167" t="s">
        <v>119</v>
      </c>
    </row>
    <row r="593" spans="2:65" s="11" customFormat="1" ht="22.5">
      <c r="B593" s="158"/>
      <c r="D593" s="152" t="s">
        <v>180</v>
      </c>
      <c r="E593" s="159" t="s">
        <v>1</v>
      </c>
      <c r="F593" s="160" t="s">
        <v>806</v>
      </c>
      <c r="H593" s="161">
        <v>99.03</v>
      </c>
      <c r="I593" s="162"/>
      <c r="L593" s="158"/>
      <c r="M593" s="163"/>
      <c r="N593" s="164"/>
      <c r="O593" s="164"/>
      <c r="P593" s="164"/>
      <c r="Q593" s="164"/>
      <c r="R593" s="164"/>
      <c r="S593" s="164"/>
      <c r="T593" s="165"/>
      <c r="AT593" s="159" t="s">
        <v>180</v>
      </c>
      <c r="AU593" s="159" t="s">
        <v>79</v>
      </c>
      <c r="AV593" s="11" t="s">
        <v>79</v>
      </c>
      <c r="AW593" s="11" t="s">
        <v>32</v>
      </c>
      <c r="AX593" s="11" t="s">
        <v>70</v>
      </c>
      <c r="AY593" s="159" t="s">
        <v>119</v>
      </c>
    </row>
    <row r="594" spans="2:65" s="11" customFormat="1">
      <c r="B594" s="158"/>
      <c r="D594" s="152" t="s">
        <v>180</v>
      </c>
      <c r="E594" s="159" t="s">
        <v>1</v>
      </c>
      <c r="F594" s="160" t="s">
        <v>804</v>
      </c>
      <c r="H594" s="161">
        <v>-6.3040000000000003</v>
      </c>
      <c r="I594" s="162"/>
      <c r="L594" s="158"/>
      <c r="M594" s="163"/>
      <c r="N594" s="164"/>
      <c r="O594" s="164"/>
      <c r="P594" s="164"/>
      <c r="Q594" s="164"/>
      <c r="R594" s="164"/>
      <c r="S594" s="164"/>
      <c r="T594" s="165"/>
      <c r="AT594" s="159" t="s">
        <v>180</v>
      </c>
      <c r="AU594" s="159" t="s">
        <v>79</v>
      </c>
      <c r="AV594" s="11" t="s">
        <v>79</v>
      </c>
      <c r="AW594" s="11" t="s">
        <v>32</v>
      </c>
      <c r="AX594" s="11" t="s">
        <v>70</v>
      </c>
      <c r="AY594" s="159" t="s">
        <v>119</v>
      </c>
    </row>
    <row r="595" spans="2:65" s="11" customFormat="1">
      <c r="B595" s="158"/>
      <c r="D595" s="152" t="s">
        <v>180</v>
      </c>
      <c r="E595" s="159" t="s">
        <v>1</v>
      </c>
      <c r="F595" s="160" t="s">
        <v>318</v>
      </c>
      <c r="H595" s="161">
        <v>-4.7279999999999998</v>
      </c>
      <c r="I595" s="162"/>
      <c r="L595" s="158"/>
      <c r="M595" s="163"/>
      <c r="N595" s="164"/>
      <c r="O595" s="164"/>
      <c r="P595" s="164"/>
      <c r="Q595" s="164"/>
      <c r="R595" s="164"/>
      <c r="S595" s="164"/>
      <c r="T595" s="165"/>
      <c r="AT595" s="159" t="s">
        <v>180</v>
      </c>
      <c r="AU595" s="159" t="s">
        <v>79</v>
      </c>
      <c r="AV595" s="11" t="s">
        <v>79</v>
      </c>
      <c r="AW595" s="11" t="s">
        <v>32</v>
      </c>
      <c r="AX595" s="11" t="s">
        <v>70</v>
      </c>
      <c r="AY595" s="159" t="s">
        <v>119</v>
      </c>
    </row>
    <row r="596" spans="2:65" s="11" customFormat="1">
      <c r="B596" s="158"/>
      <c r="D596" s="152" t="s">
        <v>180</v>
      </c>
      <c r="E596" s="159" t="s">
        <v>1</v>
      </c>
      <c r="F596" s="160" t="s">
        <v>807</v>
      </c>
      <c r="H596" s="161">
        <v>-4.452</v>
      </c>
      <c r="I596" s="162"/>
      <c r="L596" s="158"/>
      <c r="M596" s="163"/>
      <c r="N596" s="164"/>
      <c r="O596" s="164"/>
      <c r="P596" s="164"/>
      <c r="Q596" s="164"/>
      <c r="R596" s="164"/>
      <c r="S596" s="164"/>
      <c r="T596" s="165"/>
      <c r="AT596" s="159" t="s">
        <v>180</v>
      </c>
      <c r="AU596" s="159" t="s">
        <v>79</v>
      </c>
      <c r="AV596" s="11" t="s">
        <v>79</v>
      </c>
      <c r="AW596" s="11" t="s">
        <v>32</v>
      </c>
      <c r="AX596" s="11" t="s">
        <v>70</v>
      </c>
      <c r="AY596" s="159" t="s">
        <v>119</v>
      </c>
    </row>
    <row r="597" spans="2:65" s="14" customFormat="1">
      <c r="B597" s="181"/>
      <c r="D597" s="152" t="s">
        <v>180</v>
      </c>
      <c r="E597" s="182" t="s">
        <v>1</v>
      </c>
      <c r="F597" s="183" t="s">
        <v>319</v>
      </c>
      <c r="H597" s="184">
        <v>83.546000000000006</v>
      </c>
      <c r="I597" s="185"/>
      <c r="L597" s="181"/>
      <c r="M597" s="186"/>
      <c r="N597" s="187"/>
      <c r="O597" s="187"/>
      <c r="P597" s="187"/>
      <c r="Q597" s="187"/>
      <c r="R597" s="187"/>
      <c r="S597" s="187"/>
      <c r="T597" s="188"/>
      <c r="AT597" s="182" t="s">
        <v>180</v>
      </c>
      <c r="AU597" s="182" t="s">
        <v>79</v>
      </c>
      <c r="AV597" s="14" t="s">
        <v>133</v>
      </c>
      <c r="AW597" s="14" t="s">
        <v>32</v>
      </c>
      <c r="AX597" s="14" t="s">
        <v>70</v>
      </c>
      <c r="AY597" s="182" t="s">
        <v>119</v>
      </c>
    </row>
    <row r="598" spans="2:65" s="13" customFormat="1">
      <c r="B598" s="173"/>
      <c r="D598" s="152" t="s">
        <v>180</v>
      </c>
      <c r="E598" s="174" t="s">
        <v>1</v>
      </c>
      <c r="F598" s="175" t="s">
        <v>249</v>
      </c>
      <c r="H598" s="176">
        <v>185.54899999999998</v>
      </c>
      <c r="I598" s="177"/>
      <c r="L598" s="173"/>
      <c r="M598" s="178"/>
      <c r="N598" s="179"/>
      <c r="O598" s="179"/>
      <c r="P598" s="179"/>
      <c r="Q598" s="179"/>
      <c r="R598" s="179"/>
      <c r="S598" s="179"/>
      <c r="T598" s="180"/>
      <c r="AT598" s="174" t="s">
        <v>180</v>
      </c>
      <c r="AU598" s="174" t="s">
        <v>79</v>
      </c>
      <c r="AV598" s="13" t="s">
        <v>139</v>
      </c>
      <c r="AW598" s="13" t="s">
        <v>32</v>
      </c>
      <c r="AX598" s="13" t="s">
        <v>77</v>
      </c>
      <c r="AY598" s="174" t="s">
        <v>119</v>
      </c>
    </row>
    <row r="599" spans="2:65" s="1" customFormat="1" ht="16.5" customHeight="1">
      <c r="B599" s="139"/>
      <c r="C599" s="140" t="s">
        <v>808</v>
      </c>
      <c r="D599" s="140" t="s">
        <v>122</v>
      </c>
      <c r="E599" s="141" t="s">
        <v>809</v>
      </c>
      <c r="F599" s="142" t="s">
        <v>810</v>
      </c>
      <c r="G599" s="143" t="s">
        <v>266</v>
      </c>
      <c r="H599" s="144">
        <v>156.93700000000001</v>
      </c>
      <c r="I599" s="145"/>
      <c r="J599" s="146">
        <f>ROUND(I599*H599,2)</f>
        <v>0</v>
      </c>
      <c r="K599" s="142" t="s">
        <v>126</v>
      </c>
      <c r="L599" s="30"/>
      <c r="M599" s="147" t="s">
        <v>1</v>
      </c>
      <c r="N599" s="148" t="s">
        <v>41</v>
      </c>
      <c r="O599" s="49"/>
      <c r="P599" s="149">
        <f>O599*H599</f>
        <v>0</v>
      </c>
      <c r="Q599" s="149">
        <v>0</v>
      </c>
      <c r="R599" s="149">
        <f>Q599*H599</f>
        <v>0</v>
      </c>
      <c r="S599" s="149">
        <v>0.26100000000000001</v>
      </c>
      <c r="T599" s="150">
        <f>S599*H599</f>
        <v>40.960557000000001</v>
      </c>
      <c r="AR599" s="16" t="s">
        <v>139</v>
      </c>
      <c r="AT599" s="16" t="s">
        <v>122</v>
      </c>
      <c r="AU599" s="16" t="s">
        <v>79</v>
      </c>
      <c r="AY599" s="16" t="s">
        <v>119</v>
      </c>
      <c r="BE599" s="151">
        <f>IF(N599="základní",J599,0)</f>
        <v>0</v>
      </c>
      <c r="BF599" s="151">
        <f>IF(N599="snížená",J599,0)</f>
        <v>0</v>
      </c>
      <c r="BG599" s="151">
        <f>IF(N599="zákl. přenesená",J599,0)</f>
        <v>0</v>
      </c>
      <c r="BH599" s="151">
        <f>IF(N599="sníž. přenesená",J599,0)</f>
        <v>0</v>
      </c>
      <c r="BI599" s="151">
        <f>IF(N599="nulová",J599,0)</f>
        <v>0</v>
      </c>
      <c r="BJ599" s="16" t="s">
        <v>77</v>
      </c>
      <c r="BK599" s="151">
        <f>ROUND(I599*H599,2)</f>
        <v>0</v>
      </c>
      <c r="BL599" s="16" t="s">
        <v>139</v>
      </c>
      <c r="BM599" s="16" t="s">
        <v>811</v>
      </c>
    </row>
    <row r="600" spans="2:65" s="1" customFormat="1" ht="19.5">
      <c r="B600" s="30"/>
      <c r="D600" s="152" t="s">
        <v>129</v>
      </c>
      <c r="F600" s="153" t="s">
        <v>812</v>
      </c>
      <c r="I600" s="84"/>
      <c r="L600" s="30"/>
      <c r="M600" s="154"/>
      <c r="N600" s="49"/>
      <c r="O600" s="49"/>
      <c r="P600" s="49"/>
      <c r="Q600" s="49"/>
      <c r="R600" s="49"/>
      <c r="S600" s="49"/>
      <c r="T600" s="50"/>
      <c r="AT600" s="16" t="s">
        <v>129</v>
      </c>
      <c r="AU600" s="16" t="s">
        <v>79</v>
      </c>
    </row>
    <row r="601" spans="2:65" s="12" customFormat="1">
      <c r="B601" s="166"/>
      <c r="D601" s="152" t="s">
        <v>180</v>
      </c>
      <c r="E601" s="167" t="s">
        <v>1</v>
      </c>
      <c r="F601" s="168" t="s">
        <v>316</v>
      </c>
      <c r="H601" s="167" t="s">
        <v>1</v>
      </c>
      <c r="I601" s="169"/>
      <c r="L601" s="166"/>
      <c r="M601" s="170"/>
      <c r="N601" s="171"/>
      <c r="O601" s="171"/>
      <c r="P601" s="171"/>
      <c r="Q601" s="171"/>
      <c r="R601" s="171"/>
      <c r="S601" s="171"/>
      <c r="T601" s="172"/>
      <c r="AT601" s="167" t="s">
        <v>180</v>
      </c>
      <c r="AU601" s="167" t="s">
        <v>79</v>
      </c>
      <c r="AV601" s="12" t="s">
        <v>77</v>
      </c>
      <c r="AW601" s="12" t="s">
        <v>32</v>
      </c>
      <c r="AX601" s="12" t="s">
        <v>70</v>
      </c>
      <c r="AY601" s="167" t="s">
        <v>119</v>
      </c>
    </row>
    <row r="602" spans="2:65" s="11" customFormat="1" ht="22.5">
      <c r="B602" s="158"/>
      <c r="D602" s="152" t="s">
        <v>180</v>
      </c>
      <c r="E602" s="159" t="s">
        <v>1</v>
      </c>
      <c r="F602" s="160" t="s">
        <v>813</v>
      </c>
      <c r="H602" s="161">
        <v>79.793999999999997</v>
      </c>
      <c r="I602" s="162"/>
      <c r="L602" s="158"/>
      <c r="M602" s="163"/>
      <c r="N602" s="164"/>
      <c r="O602" s="164"/>
      <c r="P602" s="164"/>
      <c r="Q602" s="164"/>
      <c r="R602" s="164"/>
      <c r="S602" s="164"/>
      <c r="T602" s="165"/>
      <c r="AT602" s="159" t="s">
        <v>180</v>
      </c>
      <c r="AU602" s="159" t="s">
        <v>79</v>
      </c>
      <c r="AV602" s="11" t="s">
        <v>79</v>
      </c>
      <c r="AW602" s="11" t="s">
        <v>32</v>
      </c>
      <c r="AX602" s="11" t="s">
        <v>70</v>
      </c>
      <c r="AY602" s="159" t="s">
        <v>119</v>
      </c>
    </row>
    <row r="603" spans="2:65" s="11" customFormat="1">
      <c r="B603" s="158"/>
      <c r="D603" s="152" t="s">
        <v>180</v>
      </c>
      <c r="E603" s="159" t="s">
        <v>1</v>
      </c>
      <c r="F603" s="160" t="s">
        <v>333</v>
      </c>
      <c r="H603" s="161">
        <v>-3.1520000000000001</v>
      </c>
      <c r="I603" s="162"/>
      <c r="L603" s="158"/>
      <c r="M603" s="163"/>
      <c r="N603" s="164"/>
      <c r="O603" s="164"/>
      <c r="P603" s="164"/>
      <c r="Q603" s="164"/>
      <c r="R603" s="164"/>
      <c r="S603" s="164"/>
      <c r="T603" s="165"/>
      <c r="AT603" s="159" t="s">
        <v>180</v>
      </c>
      <c r="AU603" s="159" t="s">
        <v>79</v>
      </c>
      <c r="AV603" s="11" t="s">
        <v>79</v>
      </c>
      <c r="AW603" s="11" t="s">
        <v>32</v>
      </c>
      <c r="AX603" s="11" t="s">
        <v>70</v>
      </c>
      <c r="AY603" s="159" t="s">
        <v>119</v>
      </c>
    </row>
    <row r="604" spans="2:65" s="11" customFormat="1">
      <c r="B604" s="158"/>
      <c r="D604" s="152" t="s">
        <v>180</v>
      </c>
      <c r="E604" s="159" t="s">
        <v>1</v>
      </c>
      <c r="F604" s="160" t="s">
        <v>805</v>
      </c>
      <c r="H604" s="161">
        <v>-3.5459999999999998</v>
      </c>
      <c r="I604" s="162"/>
      <c r="L604" s="158"/>
      <c r="M604" s="163"/>
      <c r="N604" s="164"/>
      <c r="O604" s="164"/>
      <c r="P604" s="164"/>
      <c r="Q604" s="164"/>
      <c r="R604" s="164"/>
      <c r="S604" s="164"/>
      <c r="T604" s="165"/>
      <c r="AT604" s="159" t="s">
        <v>180</v>
      </c>
      <c r="AU604" s="159" t="s">
        <v>79</v>
      </c>
      <c r="AV604" s="11" t="s">
        <v>79</v>
      </c>
      <c r="AW604" s="11" t="s">
        <v>32</v>
      </c>
      <c r="AX604" s="11" t="s">
        <v>70</v>
      </c>
      <c r="AY604" s="159" t="s">
        <v>119</v>
      </c>
    </row>
    <row r="605" spans="2:65" s="14" customFormat="1">
      <c r="B605" s="181"/>
      <c r="D605" s="152" t="s">
        <v>180</v>
      </c>
      <c r="E605" s="182" t="s">
        <v>1</v>
      </c>
      <c r="F605" s="183" t="s">
        <v>319</v>
      </c>
      <c r="H605" s="184">
        <v>73.095999999999989</v>
      </c>
      <c r="I605" s="185"/>
      <c r="L605" s="181"/>
      <c r="M605" s="186"/>
      <c r="N605" s="187"/>
      <c r="O605" s="187"/>
      <c r="P605" s="187"/>
      <c r="Q605" s="187"/>
      <c r="R605" s="187"/>
      <c r="S605" s="187"/>
      <c r="T605" s="188"/>
      <c r="AT605" s="182" t="s">
        <v>180</v>
      </c>
      <c r="AU605" s="182" t="s">
        <v>79</v>
      </c>
      <c r="AV605" s="14" t="s">
        <v>133</v>
      </c>
      <c r="AW605" s="14" t="s">
        <v>32</v>
      </c>
      <c r="AX605" s="14" t="s">
        <v>70</v>
      </c>
      <c r="AY605" s="182" t="s">
        <v>119</v>
      </c>
    </row>
    <row r="606" spans="2:65" s="12" customFormat="1">
      <c r="B606" s="166"/>
      <c r="D606" s="152" t="s">
        <v>180</v>
      </c>
      <c r="E606" s="167" t="s">
        <v>1</v>
      </c>
      <c r="F606" s="168" t="s">
        <v>320</v>
      </c>
      <c r="H606" s="167" t="s">
        <v>1</v>
      </c>
      <c r="I606" s="169"/>
      <c r="L606" s="166"/>
      <c r="M606" s="170"/>
      <c r="N606" s="171"/>
      <c r="O606" s="171"/>
      <c r="P606" s="171"/>
      <c r="Q606" s="171"/>
      <c r="R606" s="171"/>
      <c r="S606" s="171"/>
      <c r="T606" s="172"/>
      <c r="AT606" s="167" t="s">
        <v>180</v>
      </c>
      <c r="AU606" s="167" t="s">
        <v>79</v>
      </c>
      <c r="AV606" s="12" t="s">
        <v>77</v>
      </c>
      <c r="AW606" s="12" t="s">
        <v>32</v>
      </c>
      <c r="AX606" s="12" t="s">
        <v>70</v>
      </c>
      <c r="AY606" s="167" t="s">
        <v>119</v>
      </c>
    </row>
    <row r="607" spans="2:65" s="11" customFormat="1">
      <c r="B607" s="158"/>
      <c r="D607" s="152" t="s">
        <v>180</v>
      </c>
      <c r="E607" s="159" t="s">
        <v>1</v>
      </c>
      <c r="F607" s="160" t="s">
        <v>814</v>
      </c>
      <c r="H607" s="161">
        <v>94.47</v>
      </c>
      <c r="I607" s="162"/>
      <c r="L607" s="158"/>
      <c r="M607" s="163"/>
      <c r="N607" s="164"/>
      <c r="O607" s="164"/>
      <c r="P607" s="164"/>
      <c r="Q607" s="164"/>
      <c r="R607" s="164"/>
      <c r="S607" s="164"/>
      <c r="T607" s="165"/>
      <c r="AT607" s="159" t="s">
        <v>180</v>
      </c>
      <c r="AU607" s="159" t="s">
        <v>79</v>
      </c>
      <c r="AV607" s="11" t="s">
        <v>79</v>
      </c>
      <c r="AW607" s="11" t="s">
        <v>32</v>
      </c>
      <c r="AX607" s="11" t="s">
        <v>70</v>
      </c>
      <c r="AY607" s="159" t="s">
        <v>119</v>
      </c>
    </row>
    <row r="608" spans="2:65" s="11" customFormat="1">
      <c r="B608" s="158"/>
      <c r="D608" s="152" t="s">
        <v>180</v>
      </c>
      <c r="E608" s="159" t="s">
        <v>1</v>
      </c>
      <c r="F608" s="160" t="s">
        <v>333</v>
      </c>
      <c r="H608" s="161">
        <v>-3.1520000000000001</v>
      </c>
      <c r="I608" s="162"/>
      <c r="L608" s="158"/>
      <c r="M608" s="163"/>
      <c r="N608" s="164"/>
      <c r="O608" s="164"/>
      <c r="P608" s="164"/>
      <c r="Q608" s="164"/>
      <c r="R608" s="164"/>
      <c r="S608" s="164"/>
      <c r="T608" s="165"/>
      <c r="AT608" s="159" t="s">
        <v>180</v>
      </c>
      <c r="AU608" s="159" t="s">
        <v>79</v>
      </c>
      <c r="AV608" s="11" t="s">
        <v>79</v>
      </c>
      <c r="AW608" s="11" t="s">
        <v>32</v>
      </c>
      <c r="AX608" s="11" t="s">
        <v>70</v>
      </c>
      <c r="AY608" s="159" t="s">
        <v>119</v>
      </c>
    </row>
    <row r="609" spans="2:65" s="11" customFormat="1">
      <c r="B609" s="158"/>
      <c r="D609" s="152" t="s">
        <v>180</v>
      </c>
      <c r="E609" s="159" t="s">
        <v>1</v>
      </c>
      <c r="F609" s="160" t="s">
        <v>318</v>
      </c>
      <c r="H609" s="161">
        <v>-4.7279999999999998</v>
      </c>
      <c r="I609" s="162"/>
      <c r="L609" s="158"/>
      <c r="M609" s="163"/>
      <c r="N609" s="164"/>
      <c r="O609" s="164"/>
      <c r="P609" s="164"/>
      <c r="Q609" s="164"/>
      <c r="R609" s="164"/>
      <c r="S609" s="164"/>
      <c r="T609" s="165"/>
      <c r="AT609" s="159" t="s">
        <v>180</v>
      </c>
      <c r="AU609" s="159" t="s">
        <v>79</v>
      </c>
      <c r="AV609" s="11" t="s">
        <v>79</v>
      </c>
      <c r="AW609" s="11" t="s">
        <v>32</v>
      </c>
      <c r="AX609" s="11" t="s">
        <v>70</v>
      </c>
      <c r="AY609" s="159" t="s">
        <v>119</v>
      </c>
    </row>
    <row r="610" spans="2:65" s="11" customFormat="1">
      <c r="B610" s="158"/>
      <c r="D610" s="152" t="s">
        <v>180</v>
      </c>
      <c r="E610" s="159" t="s">
        <v>1</v>
      </c>
      <c r="F610" s="160" t="s">
        <v>815</v>
      </c>
      <c r="H610" s="161">
        <v>-2.7490000000000001</v>
      </c>
      <c r="I610" s="162"/>
      <c r="L610" s="158"/>
      <c r="M610" s="163"/>
      <c r="N610" s="164"/>
      <c r="O610" s="164"/>
      <c r="P610" s="164"/>
      <c r="Q610" s="164"/>
      <c r="R610" s="164"/>
      <c r="S610" s="164"/>
      <c r="T610" s="165"/>
      <c r="AT610" s="159" t="s">
        <v>180</v>
      </c>
      <c r="AU610" s="159" t="s">
        <v>79</v>
      </c>
      <c r="AV610" s="11" t="s">
        <v>79</v>
      </c>
      <c r="AW610" s="11" t="s">
        <v>32</v>
      </c>
      <c r="AX610" s="11" t="s">
        <v>70</v>
      </c>
      <c r="AY610" s="159" t="s">
        <v>119</v>
      </c>
    </row>
    <row r="611" spans="2:65" s="14" customFormat="1">
      <c r="B611" s="181"/>
      <c r="D611" s="152" t="s">
        <v>180</v>
      </c>
      <c r="E611" s="182" t="s">
        <v>1</v>
      </c>
      <c r="F611" s="183" t="s">
        <v>319</v>
      </c>
      <c r="H611" s="184">
        <v>83.841000000000008</v>
      </c>
      <c r="I611" s="185"/>
      <c r="L611" s="181"/>
      <c r="M611" s="186"/>
      <c r="N611" s="187"/>
      <c r="O611" s="187"/>
      <c r="P611" s="187"/>
      <c r="Q611" s="187"/>
      <c r="R611" s="187"/>
      <c r="S611" s="187"/>
      <c r="T611" s="188"/>
      <c r="AT611" s="182" t="s">
        <v>180</v>
      </c>
      <c r="AU611" s="182" t="s">
        <v>79</v>
      </c>
      <c r="AV611" s="14" t="s">
        <v>133</v>
      </c>
      <c r="AW611" s="14" t="s">
        <v>32</v>
      </c>
      <c r="AX611" s="14" t="s">
        <v>70</v>
      </c>
      <c r="AY611" s="182" t="s">
        <v>119</v>
      </c>
    </row>
    <row r="612" spans="2:65" s="13" customFormat="1">
      <c r="B612" s="173"/>
      <c r="D612" s="152" t="s">
        <v>180</v>
      </c>
      <c r="E612" s="174" t="s">
        <v>1</v>
      </c>
      <c r="F612" s="175" t="s">
        <v>249</v>
      </c>
      <c r="H612" s="176">
        <v>156.93699999999998</v>
      </c>
      <c r="I612" s="177"/>
      <c r="L612" s="173"/>
      <c r="M612" s="178"/>
      <c r="N612" s="179"/>
      <c r="O612" s="179"/>
      <c r="P612" s="179"/>
      <c r="Q612" s="179"/>
      <c r="R612" s="179"/>
      <c r="S612" s="179"/>
      <c r="T612" s="180"/>
      <c r="AT612" s="174" t="s">
        <v>180</v>
      </c>
      <c r="AU612" s="174" t="s">
        <v>79</v>
      </c>
      <c r="AV612" s="13" t="s">
        <v>139</v>
      </c>
      <c r="AW612" s="13" t="s">
        <v>32</v>
      </c>
      <c r="AX612" s="13" t="s">
        <v>77</v>
      </c>
      <c r="AY612" s="174" t="s">
        <v>119</v>
      </c>
    </row>
    <row r="613" spans="2:65" s="1" customFormat="1" ht="16.5" customHeight="1">
      <c r="B613" s="139"/>
      <c r="C613" s="140" t="s">
        <v>816</v>
      </c>
      <c r="D613" s="140" t="s">
        <v>122</v>
      </c>
      <c r="E613" s="141" t="s">
        <v>817</v>
      </c>
      <c r="F613" s="142" t="s">
        <v>818</v>
      </c>
      <c r="G613" s="143" t="s">
        <v>177</v>
      </c>
      <c r="H613" s="144">
        <v>2.15</v>
      </c>
      <c r="I613" s="145"/>
      <c r="J613" s="146">
        <f>ROUND(I613*H613,2)</f>
        <v>0</v>
      </c>
      <c r="K613" s="142" t="s">
        <v>126</v>
      </c>
      <c r="L613" s="30"/>
      <c r="M613" s="147" t="s">
        <v>1</v>
      </c>
      <c r="N613" s="148" t="s">
        <v>41</v>
      </c>
      <c r="O613" s="49"/>
      <c r="P613" s="149">
        <f>O613*H613</f>
        <v>0</v>
      </c>
      <c r="Q613" s="149">
        <v>0</v>
      </c>
      <c r="R613" s="149">
        <f>Q613*H613</f>
        <v>0</v>
      </c>
      <c r="S613" s="149">
        <v>1.8</v>
      </c>
      <c r="T613" s="150">
        <f>S613*H613</f>
        <v>3.87</v>
      </c>
      <c r="AR613" s="16" t="s">
        <v>139</v>
      </c>
      <c r="AT613" s="16" t="s">
        <v>122</v>
      </c>
      <c r="AU613" s="16" t="s">
        <v>79</v>
      </c>
      <c r="AY613" s="16" t="s">
        <v>119</v>
      </c>
      <c r="BE613" s="151">
        <f>IF(N613="základní",J613,0)</f>
        <v>0</v>
      </c>
      <c r="BF613" s="151">
        <f>IF(N613="snížená",J613,0)</f>
        <v>0</v>
      </c>
      <c r="BG613" s="151">
        <f>IF(N613="zákl. přenesená",J613,0)</f>
        <v>0</v>
      </c>
      <c r="BH613" s="151">
        <f>IF(N613="sníž. přenesená",J613,0)</f>
        <v>0</v>
      </c>
      <c r="BI613" s="151">
        <f>IF(N613="nulová",J613,0)</f>
        <v>0</v>
      </c>
      <c r="BJ613" s="16" t="s">
        <v>77</v>
      </c>
      <c r="BK613" s="151">
        <f>ROUND(I613*H613,2)</f>
        <v>0</v>
      </c>
      <c r="BL613" s="16" t="s">
        <v>139</v>
      </c>
      <c r="BM613" s="16" t="s">
        <v>819</v>
      </c>
    </row>
    <row r="614" spans="2:65" s="1" customFormat="1" ht="19.5">
      <c r="B614" s="30"/>
      <c r="D614" s="152" t="s">
        <v>129</v>
      </c>
      <c r="F614" s="153" t="s">
        <v>820</v>
      </c>
      <c r="I614" s="84"/>
      <c r="L614" s="30"/>
      <c r="M614" s="154"/>
      <c r="N614" s="49"/>
      <c r="O614" s="49"/>
      <c r="P614" s="49"/>
      <c r="Q614" s="49"/>
      <c r="R614" s="49"/>
      <c r="S614" s="49"/>
      <c r="T614" s="50"/>
      <c r="AT614" s="16" t="s">
        <v>129</v>
      </c>
      <c r="AU614" s="16" t="s">
        <v>79</v>
      </c>
    </row>
    <row r="615" spans="2:65" s="12" customFormat="1">
      <c r="B615" s="166"/>
      <c r="D615" s="152" t="s">
        <v>180</v>
      </c>
      <c r="E615" s="167" t="s">
        <v>1</v>
      </c>
      <c r="F615" s="168" t="s">
        <v>316</v>
      </c>
      <c r="H615" s="167" t="s">
        <v>1</v>
      </c>
      <c r="I615" s="169"/>
      <c r="L615" s="166"/>
      <c r="M615" s="170"/>
      <c r="N615" s="171"/>
      <c r="O615" s="171"/>
      <c r="P615" s="171"/>
      <c r="Q615" s="171"/>
      <c r="R615" s="171"/>
      <c r="S615" s="171"/>
      <c r="T615" s="172"/>
      <c r="AT615" s="167" t="s">
        <v>180</v>
      </c>
      <c r="AU615" s="167" t="s">
        <v>79</v>
      </c>
      <c r="AV615" s="12" t="s">
        <v>77</v>
      </c>
      <c r="AW615" s="12" t="s">
        <v>32</v>
      </c>
      <c r="AX615" s="12" t="s">
        <v>70</v>
      </c>
      <c r="AY615" s="167" t="s">
        <v>119</v>
      </c>
    </row>
    <row r="616" spans="2:65" s="11" customFormat="1">
      <c r="B616" s="158"/>
      <c r="D616" s="152" t="s">
        <v>180</v>
      </c>
      <c r="E616" s="159" t="s">
        <v>1</v>
      </c>
      <c r="F616" s="160" t="s">
        <v>821</v>
      </c>
      <c r="H616" s="161">
        <v>1.018</v>
      </c>
      <c r="I616" s="162"/>
      <c r="L616" s="158"/>
      <c r="M616" s="163"/>
      <c r="N616" s="164"/>
      <c r="O616" s="164"/>
      <c r="P616" s="164"/>
      <c r="Q616" s="164"/>
      <c r="R616" s="164"/>
      <c r="S616" s="164"/>
      <c r="T616" s="165"/>
      <c r="AT616" s="159" t="s">
        <v>180</v>
      </c>
      <c r="AU616" s="159" t="s">
        <v>79</v>
      </c>
      <c r="AV616" s="11" t="s">
        <v>79</v>
      </c>
      <c r="AW616" s="11" t="s">
        <v>32</v>
      </c>
      <c r="AX616" s="11" t="s">
        <v>70</v>
      </c>
      <c r="AY616" s="159" t="s">
        <v>119</v>
      </c>
    </row>
    <row r="617" spans="2:65" s="11" customFormat="1">
      <c r="B617" s="158"/>
      <c r="D617" s="152" t="s">
        <v>180</v>
      </c>
      <c r="E617" s="159" t="s">
        <v>1</v>
      </c>
      <c r="F617" s="160" t="s">
        <v>822</v>
      </c>
      <c r="H617" s="161">
        <v>0.72199999999999998</v>
      </c>
      <c r="I617" s="162"/>
      <c r="L617" s="158"/>
      <c r="M617" s="163"/>
      <c r="N617" s="164"/>
      <c r="O617" s="164"/>
      <c r="P617" s="164"/>
      <c r="Q617" s="164"/>
      <c r="R617" s="164"/>
      <c r="S617" s="164"/>
      <c r="T617" s="165"/>
      <c r="AT617" s="159" t="s">
        <v>180</v>
      </c>
      <c r="AU617" s="159" t="s">
        <v>79</v>
      </c>
      <c r="AV617" s="11" t="s">
        <v>79</v>
      </c>
      <c r="AW617" s="11" t="s">
        <v>32</v>
      </c>
      <c r="AX617" s="11" t="s">
        <v>70</v>
      </c>
      <c r="AY617" s="159" t="s">
        <v>119</v>
      </c>
    </row>
    <row r="618" spans="2:65" s="14" customFormat="1">
      <c r="B618" s="181"/>
      <c r="D618" s="152" t="s">
        <v>180</v>
      </c>
      <c r="E618" s="182" t="s">
        <v>1</v>
      </c>
      <c r="F618" s="183" t="s">
        <v>319</v>
      </c>
      <c r="H618" s="184">
        <v>1.74</v>
      </c>
      <c r="I618" s="185"/>
      <c r="L618" s="181"/>
      <c r="M618" s="186"/>
      <c r="N618" s="187"/>
      <c r="O618" s="187"/>
      <c r="P618" s="187"/>
      <c r="Q618" s="187"/>
      <c r="R618" s="187"/>
      <c r="S618" s="187"/>
      <c r="T618" s="188"/>
      <c r="AT618" s="182" t="s">
        <v>180</v>
      </c>
      <c r="AU618" s="182" t="s">
        <v>79</v>
      </c>
      <c r="AV618" s="14" t="s">
        <v>133</v>
      </c>
      <c r="AW618" s="14" t="s">
        <v>32</v>
      </c>
      <c r="AX618" s="14" t="s">
        <v>70</v>
      </c>
      <c r="AY618" s="182" t="s">
        <v>119</v>
      </c>
    </row>
    <row r="619" spans="2:65" s="12" customFormat="1">
      <c r="B619" s="166"/>
      <c r="D619" s="152" t="s">
        <v>180</v>
      </c>
      <c r="E619" s="167" t="s">
        <v>1</v>
      </c>
      <c r="F619" s="168" t="s">
        <v>320</v>
      </c>
      <c r="H619" s="167" t="s">
        <v>1</v>
      </c>
      <c r="I619" s="169"/>
      <c r="L619" s="166"/>
      <c r="M619" s="170"/>
      <c r="N619" s="171"/>
      <c r="O619" s="171"/>
      <c r="P619" s="171"/>
      <c r="Q619" s="171"/>
      <c r="R619" s="171"/>
      <c r="S619" s="171"/>
      <c r="T619" s="172"/>
      <c r="AT619" s="167" t="s">
        <v>180</v>
      </c>
      <c r="AU619" s="167" t="s">
        <v>79</v>
      </c>
      <c r="AV619" s="12" t="s">
        <v>77</v>
      </c>
      <c r="AW619" s="12" t="s">
        <v>32</v>
      </c>
      <c r="AX619" s="12" t="s">
        <v>70</v>
      </c>
      <c r="AY619" s="167" t="s">
        <v>119</v>
      </c>
    </row>
    <row r="620" spans="2:65" s="11" customFormat="1">
      <c r="B620" s="158"/>
      <c r="D620" s="152" t="s">
        <v>180</v>
      </c>
      <c r="E620" s="159" t="s">
        <v>1</v>
      </c>
      <c r="F620" s="160" t="s">
        <v>823</v>
      </c>
      <c r="H620" s="161">
        <v>0.41</v>
      </c>
      <c r="I620" s="162"/>
      <c r="L620" s="158"/>
      <c r="M620" s="163"/>
      <c r="N620" s="164"/>
      <c r="O620" s="164"/>
      <c r="P620" s="164"/>
      <c r="Q620" s="164"/>
      <c r="R620" s="164"/>
      <c r="S620" s="164"/>
      <c r="T620" s="165"/>
      <c r="AT620" s="159" t="s">
        <v>180</v>
      </c>
      <c r="AU620" s="159" t="s">
        <v>79</v>
      </c>
      <c r="AV620" s="11" t="s">
        <v>79</v>
      </c>
      <c r="AW620" s="11" t="s">
        <v>32</v>
      </c>
      <c r="AX620" s="11" t="s">
        <v>70</v>
      </c>
      <c r="AY620" s="159" t="s">
        <v>119</v>
      </c>
    </row>
    <row r="621" spans="2:65" s="14" customFormat="1">
      <c r="B621" s="181"/>
      <c r="D621" s="152" t="s">
        <v>180</v>
      </c>
      <c r="E621" s="182" t="s">
        <v>1</v>
      </c>
      <c r="F621" s="183" t="s">
        <v>319</v>
      </c>
      <c r="H621" s="184">
        <v>0.41</v>
      </c>
      <c r="I621" s="185"/>
      <c r="L621" s="181"/>
      <c r="M621" s="186"/>
      <c r="N621" s="187"/>
      <c r="O621" s="187"/>
      <c r="P621" s="187"/>
      <c r="Q621" s="187"/>
      <c r="R621" s="187"/>
      <c r="S621" s="187"/>
      <c r="T621" s="188"/>
      <c r="AT621" s="182" t="s">
        <v>180</v>
      </c>
      <c r="AU621" s="182" t="s">
        <v>79</v>
      </c>
      <c r="AV621" s="14" t="s">
        <v>133</v>
      </c>
      <c r="AW621" s="14" t="s">
        <v>32</v>
      </c>
      <c r="AX621" s="14" t="s">
        <v>70</v>
      </c>
      <c r="AY621" s="182" t="s">
        <v>119</v>
      </c>
    </row>
    <row r="622" spans="2:65" s="13" customFormat="1">
      <c r="B622" s="173"/>
      <c r="D622" s="152" t="s">
        <v>180</v>
      </c>
      <c r="E622" s="174" t="s">
        <v>1</v>
      </c>
      <c r="F622" s="175" t="s">
        <v>249</v>
      </c>
      <c r="H622" s="176">
        <v>2.15</v>
      </c>
      <c r="I622" s="177"/>
      <c r="L622" s="173"/>
      <c r="M622" s="178"/>
      <c r="N622" s="179"/>
      <c r="O622" s="179"/>
      <c r="P622" s="179"/>
      <c r="Q622" s="179"/>
      <c r="R622" s="179"/>
      <c r="S622" s="179"/>
      <c r="T622" s="180"/>
      <c r="AT622" s="174" t="s">
        <v>180</v>
      </c>
      <c r="AU622" s="174" t="s">
        <v>79</v>
      </c>
      <c r="AV622" s="13" t="s">
        <v>139</v>
      </c>
      <c r="AW622" s="13" t="s">
        <v>32</v>
      </c>
      <c r="AX622" s="13" t="s">
        <v>77</v>
      </c>
      <c r="AY622" s="174" t="s">
        <v>119</v>
      </c>
    </row>
    <row r="623" spans="2:65" s="1" customFormat="1" ht="16.5" customHeight="1">
      <c r="B623" s="139"/>
      <c r="C623" s="140" t="s">
        <v>824</v>
      </c>
      <c r="D623" s="140" t="s">
        <v>122</v>
      </c>
      <c r="E623" s="141" t="s">
        <v>825</v>
      </c>
      <c r="F623" s="142" t="s">
        <v>826</v>
      </c>
      <c r="G623" s="143" t="s">
        <v>177</v>
      </c>
      <c r="H623" s="144">
        <v>5.702</v>
      </c>
      <c r="I623" s="145"/>
      <c r="J623" s="146">
        <f>ROUND(I623*H623,2)</f>
        <v>0</v>
      </c>
      <c r="K623" s="142" t="s">
        <v>126</v>
      </c>
      <c r="L623" s="30"/>
      <c r="M623" s="147" t="s">
        <v>1</v>
      </c>
      <c r="N623" s="148" t="s">
        <v>41</v>
      </c>
      <c r="O623" s="49"/>
      <c r="P623" s="149">
        <f>O623*H623</f>
        <v>0</v>
      </c>
      <c r="Q623" s="149">
        <v>0</v>
      </c>
      <c r="R623" s="149">
        <f>Q623*H623</f>
        <v>0</v>
      </c>
      <c r="S623" s="149">
        <v>2.4</v>
      </c>
      <c r="T623" s="150">
        <f>S623*H623</f>
        <v>13.684799999999999</v>
      </c>
      <c r="AR623" s="16" t="s">
        <v>139</v>
      </c>
      <c r="AT623" s="16" t="s">
        <v>122</v>
      </c>
      <c r="AU623" s="16" t="s">
        <v>79</v>
      </c>
      <c r="AY623" s="16" t="s">
        <v>119</v>
      </c>
      <c r="BE623" s="151">
        <f>IF(N623="základní",J623,0)</f>
        <v>0</v>
      </c>
      <c r="BF623" s="151">
        <f>IF(N623="snížená",J623,0)</f>
        <v>0</v>
      </c>
      <c r="BG623" s="151">
        <f>IF(N623="zákl. přenesená",J623,0)</f>
        <v>0</v>
      </c>
      <c r="BH623" s="151">
        <f>IF(N623="sníž. přenesená",J623,0)</f>
        <v>0</v>
      </c>
      <c r="BI623" s="151">
        <f>IF(N623="nulová",J623,0)</f>
        <v>0</v>
      </c>
      <c r="BJ623" s="16" t="s">
        <v>77</v>
      </c>
      <c r="BK623" s="151">
        <f>ROUND(I623*H623,2)</f>
        <v>0</v>
      </c>
      <c r="BL623" s="16" t="s">
        <v>139</v>
      </c>
      <c r="BM623" s="16" t="s">
        <v>827</v>
      </c>
    </row>
    <row r="624" spans="2:65" s="1" customFormat="1">
      <c r="B624" s="30"/>
      <c r="D624" s="152" t="s">
        <v>129</v>
      </c>
      <c r="F624" s="153" t="s">
        <v>828</v>
      </c>
      <c r="I624" s="84"/>
      <c r="L624" s="30"/>
      <c r="M624" s="154"/>
      <c r="N624" s="49"/>
      <c r="O624" s="49"/>
      <c r="P624" s="49"/>
      <c r="Q624" s="49"/>
      <c r="R624" s="49"/>
      <c r="S624" s="49"/>
      <c r="T624" s="50"/>
      <c r="AT624" s="16" t="s">
        <v>129</v>
      </c>
      <c r="AU624" s="16" t="s">
        <v>79</v>
      </c>
    </row>
    <row r="625" spans="2:65" s="12" customFormat="1">
      <c r="B625" s="166"/>
      <c r="D625" s="152" t="s">
        <v>180</v>
      </c>
      <c r="E625" s="167" t="s">
        <v>1</v>
      </c>
      <c r="F625" s="168" t="s">
        <v>316</v>
      </c>
      <c r="H625" s="167" t="s">
        <v>1</v>
      </c>
      <c r="I625" s="169"/>
      <c r="L625" s="166"/>
      <c r="M625" s="170"/>
      <c r="N625" s="171"/>
      <c r="O625" s="171"/>
      <c r="P625" s="171"/>
      <c r="Q625" s="171"/>
      <c r="R625" s="171"/>
      <c r="S625" s="171"/>
      <c r="T625" s="172"/>
      <c r="AT625" s="167" t="s">
        <v>180</v>
      </c>
      <c r="AU625" s="167" t="s">
        <v>79</v>
      </c>
      <c r="AV625" s="12" t="s">
        <v>77</v>
      </c>
      <c r="AW625" s="12" t="s">
        <v>32</v>
      </c>
      <c r="AX625" s="12" t="s">
        <v>70</v>
      </c>
      <c r="AY625" s="167" t="s">
        <v>119</v>
      </c>
    </row>
    <row r="626" spans="2:65" s="11" customFormat="1">
      <c r="B626" s="158"/>
      <c r="D626" s="152" t="s">
        <v>180</v>
      </c>
      <c r="E626" s="159" t="s">
        <v>1</v>
      </c>
      <c r="F626" s="160" t="s">
        <v>829</v>
      </c>
      <c r="H626" s="161">
        <v>2.61</v>
      </c>
      <c r="I626" s="162"/>
      <c r="L626" s="158"/>
      <c r="M626" s="163"/>
      <c r="N626" s="164"/>
      <c r="O626" s="164"/>
      <c r="P626" s="164"/>
      <c r="Q626" s="164"/>
      <c r="R626" s="164"/>
      <c r="S626" s="164"/>
      <c r="T626" s="165"/>
      <c r="AT626" s="159" t="s">
        <v>180</v>
      </c>
      <c r="AU626" s="159" t="s">
        <v>79</v>
      </c>
      <c r="AV626" s="11" t="s">
        <v>79</v>
      </c>
      <c r="AW626" s="11" t="s">
        <v>32</v>
      </c>
      <c r="AX626" s="11" t="s">
        <v>70</v>
      </c>
      <c r="AY626" s="159" t="s">
        <v>119</v>
      </c>
    </row>
    <row r="627" spans="2:65" s="11" customFormat="1">
      <c r="B627" s="158"/>
      <c r="D627" s="152" t="s">
        <v>180</v>
      </c>
      <c r="E627" s="159" t="s">
        <v>1</v>
      </c>
      <c r="F627" s="160" t="s">
        <v>830</v>
      </c>
      <c r="H627" s="161">
        <v>3.68</v>
      </c>
      <c r="I627" s="162"/>
      <c r="L627" s="158"/>
      <c r="M627" s="163"/>
      <c r="N627" s="164"/>
      <c r="O627" s="164"/>
      <c r="P627" s="164"/>
      <c r="Q627" s="164"/>
      <c r="R627" s="164"/>
      <c r="S627" s="164"/>
      <c r="T627" s="165"/>
      <c r="AT627" s="159" t="s">
        <v>180</v>
      </c>
      <c r="AU627" s="159" t="s">
        <v>79</v>
      </c>
      <c r="AV627" s="11" t="s">
        <v>79</v>
      </c>
      <c r="AW627" s="11" t="s">
        <v>32</v>
      </c>
      <c r="AX627" s="11" t="s">
        <v>70</v>
      </c>
      <c r="AY627" s="159" t="s">
        <v>119</v>
      </c>
    </row>
    <row r="628" spans="2:65" s="11" customFormat="1">
      <c r="B628" s="158"/>
      <c r="D628" s="152" t="s">
        <v>180</v>
      </c>
      <c r="E628" s="159" t="s">
        <v>1</v>
      </c>
      <c r="F628" s="160" t="s">
        <v>831</v>
      </c>
      <c r="H628" s="161">
        <v>-0.58799999999999997</v>
      </c>
      <c r="I628" s="162"/>
      <c r="L628" s="158"/>
      <c r="M628" s="163"/>
      <c r="N628" s="164"/>
      <c r="O628" s="164"/>
      <c r="P628" s="164"/>
      <c r="Q628" s="164"/>
      <c r="R628" s="164"/>
      <c r="S628" s="164"/>
      <c r="T628" s="165"/>
      <c r="AT628" s="159" t="s">
        <v>180</v>
      </c>
      <c r="AU628" s="159" t="s">
        <v>79</v>
      </c>
      <c r="AV628" s="11" t="s">
        <v>79</v>
      </c>
      <c r="AW628" s="11" t="s">
        <v>32</v>
      </c>
      <c r="AX628" s="11" t="s">
        <v>70</v>
      </c>
      <c r="AY628" s="159" t="s">
        <v>119</v>
      </c>
    </row>
    <row r="629" spans="2:65" s="13" customFormat="1">
      <c r="B629" s="173"/>
      <c r="D629" s="152" t="s">
        <v>180</v>
      </c>
      <c r="E629" s="174" t="s">
        <v>1</v>
      </c>
      <c r="F629" s="175" t="s">
        <v>249</v>
      </c>
      <c r="H629" s="176">
        <v>5.702</v>
      </c>
      <c r="I629" s="177"/>
      <c r="L629" s="173"/>
      <c r="M629" s="178"/>
      <c r="N629" s="179"/>
      <c r="O629" s="179"/>
      <c r="P629" s="179"/>
      <c r="Q629" s="179"/>
      <c r="R629" s="179"/>
      <c r="S629" s="179"/>
      <c r="T629" s="180"/>
      <c r="AT629" s="174" t="s">
        <v>180</v>
      </c>
      <c r="AU629" s="174" t="s">
        <v>79</v>
      </c>
      <c r="AV629" s="13" t="s">
        <v>139</v>
      </c>
      <c r="AW629" s="13" t="s">
        <v>32</v>
      </c>
      <c r="AX629" s="13" t="s">
        <v>77</v>
      </c>
      <c r="AY629" s="174" t="s">
        <v>119</v>
      </c>
    </row>
    <row r="630" spans="2:65" s="1" customFormat="1" ht="16.5" customHeight="1">
      <c r="B630" s="139"/>
      <c r="C630" s="140" t="s">
        <v>832</v>
      </c>
      <c r="D630" s="140" t="s">
        <v>122</v>
      </c>
      <c r="E630" s="141" t="s">
        <v>833</v>
      </c>
      <c r="F630" s="142" t="s">
        <v>834</v>
      </c>
      <c r="G630" s="143" t="s">
        <v>266</v>
      </c>
      <c r="H630" s="144">
        <v>452.71300000000002</v>
      </c>
      <c r="I630" s="145"/>
      <c r="J630" s="146">
        <f>ROUND(I630*H630,2)</f>
        <v>0</v>
      </c>
      <c r="K630" s="142" t="s">
        <v>126</v>
      </c>
      <c r="L630" s="30"/>
      <c r="M630" s="147" t="s">
        <v>1</v>
      </c>
      <c r="N630" s="148" t="s">
        <v>41</v>
      </c>
      <c r="O630" s="49"/>
      <c r="P630" s="149">
        <f>O630*H630</f>
        <v>0</v>
      </c>
      <c r="Q630" s="149">
        <v>0</v>
      </c>
      <c r="R630" s="149">
        <f>Q630*H630</f>
        <v>0</v>
      </c>
      <c r="S630" s="149">
        <v>0</v>
      </c>
      <c r="T630" s="150">
        <f>S630*H630</f>
        <v>0</v>
      </c>
      <c r="AR630" s="16" t="s">
        <v>139</v>
      </c>
      <c r="AT630" s="16" t="s">
        <v>122</v>
      </c>
      <c r="AU630" s="16" t="s">
        <v>79</v>
      </c>
      <c r="AY630" s="16" t="s">
        <v>119</v>
      </c>
      <c r="BE630" s="151">
        <f>IF(N630="základní",J630,0)</f>
        <v>0</v>
      </c>
      <c r="BF630" s="151">
        <f>IF(N630="snížená",J630,0)</f>
        <v>0</v>
      </c>
      <c r="BG630" s="151">
        <f>IF(N630="zákl. přenesená",J630,0)</f>
        <v>0</v>
      </c>
      <c r="BH630" s="151">
        <f>IF(N630="sníž. přenesená",J630,0)</f>
        <v>0</v>
      </c>
      <c r="BI630" s="151">
        <f>IF(N630="nulová",J630,0)</f>
        <v>0</v>
      </c>
      <c r="BJ630" s="16" t="s">
        <v>77</v>
      </c>
      <c r="BK630" s="151">
        <f>ROUND(I630*H630,2)</f>
        <v>0</v>
      </c>
      <c r="BL630" s="16" t="s">
        <v>139</v>
      </c>
      <c r="BM630" s="16" t="s">
        <v>835</v>
      </c>
    </row>
    <row r="631" spans="2:65" s="1" customFormat="1">
      <c r="B631" s="30"/>
      <c r="D631" s="152" t="s">
        <v>129</v>
      </c>
      <c r="F631" s="153" t="s">
        <v>834</v>
      </c>
      <c r="I631" s="84"/>
      <c r="L631" s="30"/>
      <c r="M631" s="154"/>
      <c r="N631" s="49"/>
      <c r="O631" s="49"/>
      <c r="P631" s="49"/>
      <c r="Q631" s="49"/>
      <c r="R631" s="49"/>
      <c r="S631" s="49"/>
      <c r="T631" s="50"/>
      <c r="AT631" s="16" t="s">
        <v>129</v>
      </c>
      <c r="AU631" s="16" t="s">
        <v>79</v>
      </c>
    </row>
    <row r="632" spans="2:65" s="12" customFormat="1">
      <c r="B632" s="166"/>
      <c r="D632" s="152" t="s">
        <v>180</v>
      </c>
      <c r="E632" s="167" t="s">
        <v>1</v>
      </c>
      <c r="F632" s="168" t="s">
        <v>316</v>
      </c>
      <c r="H632" s="167" t="s">
        <v>1</v>
      </c>
      <c r="I632" s="169"/>
      <c r="L632" s="166"/>
      <c r="M632" s="170"/>
      <c r="N632" s="171"/>
      <c r="O632" s="171"/>
      <c r="P632" s="171"/>
      <c r="Q632" s="171"/>
      <c r="R632" s="171"/>
      <c r="S632" s="171"/>
      <c r="T632" s="172"/>
      <c r="AT632" s="167" t="s">
        <v>180</v>
      </c>
      <c r="AU632" s="167" t="s">
        <v>79</v>
      </c>
      <c r="AV632" s="12" t="s">
        <v>77</v>
      </c>
      <c r="AW632" s="12" t="s">
        <v>32</v>
      </c>
      <c r="AX632" s="12" t="s">
        <v>70</v>
      </c>
      <c r="AY632" s="167" t="s">
        <v>119</v>
      </c>
    </row>
    <row r="633" spans="2:65" s="11" customFormat="1">
      <c r="B633" s="158"/>
      <c r="D633" s="152" t="s">
        <v>180</v>
      </c>
      <c r="E633" s="159" t="s">
        <v>1</v>
      </c>
      <c r="F633" s="160" t="s">
        <v>836</v>
      </c>
      <c r="H633" s="161">
        <v>4.2480000000000002</v>
      </c>
      <c r="I633" s="162"/>
      <c r="L633" s="158"/>
      <c r="M633" s="163"/>
      <c r="N633" s="164"/>
      <c r="O633" s="164"/>
      <c r="P633" s="164"/>
      <c r="Q633" s="164"/>
      <c r="R633" s="164"/>
      <c r="S633" s="164"/>
      <c r="T633" s="165"/>
      <c r="AT633" s="159" t="s">
        <v>180</v>
      </c>
      <c r="AU633" s="159" t="s">
        <v>79</v>
      </c>
      <c r="AV633" s="11" t="s">
        <v>79</v>
      </c>
      <c r="AW633" s="11" t="s">
        <v>32</v>
      </c>
      <c r="AX633" s="11" t="s">
        <v>70</v>
      </c>
      <c r="AY633" s="159" t="s">
        <v>119</v>
      </c>
    </row>
    <row r="634" spans="2:65" s="11" customFormat="1">
      <c r="B634" s="158"/>
      <c r="D634" s="152" t="s">
        <v>180</v>
      </c>
      <c r="E634" s="159" t="s">
        <v>1</v>
      </c>
      <c r="F634" s="160" t="s">
        <v>837</v>
      </c>
      <c r="H634" s="161">
        <v>0.58299999999999996</v>
      </c>
      <c r="I634" s="162"/>
      <c r="L634" s="158"/>
      <c r="M634" s="163"/>
      <c r="N634" s="164"/>
      <c r="O634" s="164"/>
      <c r="P634" s="164"/>
      <c r="Q634" s="164"/>
      <c r="R634" s="164"/>
      <c r="S634" s="164"/>
      <c r="T634" s="165"/>
      <c r="AT634" s="159" t="s">
        <v>180</v>
      </c>
      <c r="AU634" s="159" t="s">
        <v>79</v>
      </c>
      <c r="AV634" s="11" t="s">
        <v>79</v>
      </c>
      <c r="AW634" s="11" t="s">
        <v>32</v>
      </c>
      <c r="AX634" s="11" t="s">
        <v>70</v>
      </c>
      <c r="AY634" s="159" t="s">
        <v>119</v>
      </c>
    </row>
    <row r="635" spans="2:65" s="11" customFormat="1">
      <c r="B635" s="158"/>
      <c r="D635" s="152" t="s">
        <v>180</v>
      </c>
      <c r="E635" s="159" t="s">
        <v>1</v>
      </c>
      <c r="F635" s="160" t="s">
        <v>838</v>
      </c>
      <c r="H635" s="161">
        <v>1.4079999999999999</v>
      </c>
      <c r="I635" s="162"/>
      <c r="L635" s="158"/>
      <c r="M635" s="163"/>
      <c r="N635" s="164"/>
      <c r="O635" s="164"/>
      <c r="P635" s="164"/>
      <c r="Q635" s="164"/>
      <c r="R635" s="164"/>
      <c r="S635" s="164"/>
      <c r="T635" s="165"/>
      <c r="AT635" s="159" t="s">
        <v>180</v>
      </c>
      <c r="AU635" s="159" t="s">
        <v>79</v>
      </c>
      <c r="AV635" s="11" t="s">
        <v>79</v>
      </c>
      <c r="AW635" s="11" t="s">
        <v>32</v>
      </c>
      <c r="AX635" s="11" t="s">
        <v>70</v>
      </c>
      <c r="AY635" s="159" t="s">
        <v>119</v>
      </c>
    </row>
    <row r="636" spans="2:65" s="11" customFormat="1">
      <c r="B636" s="158"/>
      <c r="D636" s="152" t="s">
        <v>180</v>
      </c>
      <c r="E636" s="159" t="s">
        <v>1</v>
      </c>
      <c r="F636" s="160" t="s">
        <v>839</v>
      </c>
      <c r="H636" s="161">
        <v>6.6</v>
      </c>
      <c r="I636" s="162"/>
      <c r="L636" s="158"/>
      <c r="M636" s="163"/>
      <c r="N636" s="164"/>
      <c r="O636" s="164"/>
      <c r="P636" s="164"/>
      <c r="Q636" s="164"/>
      <c r="R636" s="164"/>
      <c r="S636" s="164"/>
      <c r="T636" s="165"/>
      <c r="AT636" s="159" t="s">
        <v>180</v>
      </c>
      <c r="AU636" s="159" t="s">
        <v>79</v>
      </c>
      <c r="AV636" s="11" t="s">
        <v>79</v>
      </c>
      <c r="AW636" s="11" t="s">
        <v>32</v>
      </c>
      <c r="AX636" s="11" t="s">
        <v>70</v>
      </c>
      <c r="AY636" s="159" t="s">
        <v>119</v>
      </c>
    </row>
    <row r="637" spans="2:65" s="11" customFormat="1">
      <c r="B637" s="158"/>
      <c r="D637" s="152" t="s">
        <v>180</v>
      </c>
      <c r="E637" s="159" t="s">
        <v>1</v>
      </c>
      <c r="F637" s="160" t="s">
        <v>840</v>
      </c>
      <c r="H637" s="161">
        <v>1.02</v>
      </c>
      <c r="I637" s="162"/>
      <c r="L637" s="158"/>
      <c r="M637" s="163"/>
      <c r="N637" s="164"/>
      <c r="O637" s="164"/>
      <c r="P637" s="164"/>
      <c r="Q637" s="164"/>
      <c r="R637" s="164"/>
      <c r="S637" s="164"/>
      <c r="T637" s="165"/>
      <c r="AT637" s="159" t="s">
        <v>180</v>
      </c>
      <c r="AU637" s="159" t="s">
        <v>79</v>
      </c>
      <c r="AV637" s="11" t="s">
        <v>79</v>
      </c>
      <c r="AW637" s="11" t="s">
        <v>32</v>
      </c>
      <c r="AX637" s="11" t="s">
        <v>70</v>
      </c>
      <c r="AY637" s="159" t="s">
        <v>119</v>
      </c>
    </row>
    <row r="638" spans="2:65" s="11" customFormat="1">
      <c r="B638" s="158"/>
      <c r="D638" s="152" t="s">
        <v>180</v>
      </c>
      <c r="E638" s="159" t="s">
        <v>1</v>
      </c>
      <c r="F638" s="160" t="s">
        <v>841</v>
      </c>
      <c r="H638" s="161">
        <v>2.16</v>
      </c>
      <c r="I638" s="162"/>
      <c r="L638" s="158"/>
      <c r="M638" s="163"/>
      <c r="N638" s="164"/>
      <c r="O638" s="164"/>
      <c r="P638" s="164"/>
      <c r="Q638" s="164"/>
      <c r="R638" s="164"/>
      <c r="S638" s="164"/>
      <c r="T638" s="165"/>
      <c r="AT638" s="159" t="s">
        <v>180</v>
      </c>
      <c r="AU638" s="159" t="s">
        <v>79</v>
      </c>
      <c r="AV638" s="11" t="s">
        <v>79</v>
      </c>
      <c r="AW638" s="11" t="s">
        <v>32</v>
      </c>
      <c r="AX638" s="11" t="s">
        <v>70</v>
      </c>
      <c r="AY638" s="159" t="s">
        <v>119</v>
      </c>
    </row>
    <row r="639" spans="2:65" s="11" customFormat="1">
      <c r="B639" s="158"/>
      <c r="D639" s="152" t="s">
        <v>180</v>
      </c>
      <c r="E639" s="159" t="s">
        <v>1</v>
      </c>
      <c r="F639" s="160" t="s">
        <v>842</v>
      </c>
      <c r="H639" s="161">
        <v>0.96</v>
      </c>
      <c r="I639" s="162"/>
      <c r="L639" s="158"/>
      <c r="M639" s="163"/>
      <c r="N639" s="164"/>
      <c r="O639" s="164"/>
      <c r="P639" s="164"/>
      <c r="Q639" s="164"/>
      <c r="R639" s="164"/>
      <c r="S639" s="164"/>
      <c r="T639" s="165"/>
      <c r="AT639" s="159" t="s">
        <v>180</v>
      </c>
      <c r="AU639" s="159" t="s">
        <v>79</v>
      </c>
      <c r="AV639" s="11" t="s">
        <v>79</v>
      </c>
      <c r="AW639" s="11" t="s">
        <v>32</v>
      </c>
      <c r="AX639" s="11" t="s">
        <v>70</v>
      </c>
      <c r="AY639" s="159" t="s">
        <v>119</v>
      </c>
    </row>
    <row r="640" spans="2:65" s="11" customFormat="1">
      <c r="B640" s="158"/>
      <c r="D640" s="152" t="s">
        <v>180</v>
      </c>
      <c r="E640" s="159" t="s">
        <v>1</v>
      </c>
      <c r="F640" s="160" t="s">
        <v>843</v>
      </c>
      <c r="H640" s="161">
        <v>0.18</v>
      </c>
      <c r="I640" s="162"/>
      <c r="L640" s="158"/>
      <c r="M640" s="163"/>
      <c r="N640" s="164"/>
      <c r="O640" s="164"/>
      <c r="P640" s="164"/>
      <c r="Q640" s="164"/>
      <c r="R640" s="164"/>
      <c r="S640" s="164"/>
      <c r="T640" s="165"/>
      <c r="AT640" s="159" t="s">
        <v>180</v>
      </c>
      <c r="AU640" s="159" t="s">
        <v>79</v>
      </c>
      <c r="AV640" s="11" t="s">
        <v>79</v>
      </c>
      <c r="AW640" s="11" t="s">
        <v>32</v>
      </c>
      <c r="AX640" s="11" t="s">
        <v>70</v>
      </c>
      <c r="AY640" s="159" t="s">
        <v>119</v>
      </c>
    </row>
    <row r="641" spans="2:51" s="11" customFormat="1">
      <c r="B641" s="158"/>
      <c r="D641" s="152" t="s">
        <v>180</v>
      </c>
      <c r="E641" s="159" t="s">
        <v>1</v>
      </c>
      <c r="F641" s="160" t="s">
        <v>844</v>
      </c>
      <c r="H641" s="161">
        <v>1.9970000000000001</v>
      </c>
      <c r="I641" s="162"/>
      <c r="L641" s="158"/>
      <c r="M641" s="163"/>
      <c r="N641" s="164"/>
      <c r="O641" s="164"/>
      <c r="P641" s="164"/>
      <c r="Q641" s="164"/>
      <c r="R641" s="164"/>
      <c r="S641" s="164"/>
      <c r="T641" s="165"/>
      <c r="AT641" s="159" t="s">
        <v>180</v>
      </c>
      <c r="AU641" s="159" t="s">
        <v>79</v>
      </c>
      <c r="AV641" s="11" t="s">
        <v>79</v>
      </c>
      <c r="AW641" s="11" t="s">
        <v>32</v>
      </c>
      <c r="AX641" s="11" t="s">
        <v>70</v>
      </c>
      <c r="AY641" s="159" t="s">
        <v>119</v>
      </c>
    </row>
    <row r="642" spans="2:51" s="11" customFormat="1">
      <c r="B642" s="158"/>
      <c r="D642" s="152" t="s">
        <v>180</v>
      </c>
      <c r="E642" s="159" t="s">
        <v>1</v>
      </c>
      <c r="F642" s="160" t="s">
        <v>845</v>
      </c>
      <c r="H642" s="161">
        <v>2.0529999999999999</v>
      </c>
      <c r="I642" s="162"/>
      <c r="L642" s="158"/>
      <c r="M642" s="163"/>
      <c r="N642" s="164"/>
      <c r="O642" s="164"/>
      <c r="P642" s="164"/>
      <c r="Q642" s="164"/>
      <c r="R642" s="164"/>
      <c r="S642" s="164"/>
      <c r="T642" s="165"/>
      <c r="AT642" s="159" t="s">
        <v>180</v>
      </c>
      <c r="AU642" s="159" t="s">
        <v>79</v>
      </c>
      <c r="AV642" s="11" t="s">
        <v>79</v>
      </c>
      <c r="AW642" s="11" t="s">
        <v>32</v>
      </c>
      <c r="AX642" s="11" t="s">
        <v>70</v>
      </c>
      <c r="AY642" s="159" t="s">
        <v>119</v>
      </c>
    </row>
    <row r="643" spans="2:51" s="11" customFormat="1">
      <c r="B643" s="158"/>
      <c r="D643" s="152" t="s">
        <v>180</v>
      </c>
      <c r="E643" s="159" t="s">
        <v>1</v>
      </c>
      <c r="F643" s="160" t="s">
        <v>846</v>
      </c>
      <c r="H643" s="161">
        <v>0.21</v>
      </c>
      <c r="I643" s="162"/>
      <c r="L643" s="158"/>
      <c r="M643" s="163"/>
      <c r="N643" s="164"/>
      <c r="O643" s="164"/>
      <c r="P643" s="164"/>
      <c r="Q643" s="164"/>
      <c r="R643" s="164"/>
      <c r="S643" s="164"/>
      <c r="T643" s="165"/>
      <c r="AT643" s="159" t="s">
        <v>180</v>
      </c>
      <c r="AU643" s="159" t="s">
        <v>79</v>
      </c>
      <c r="AV643" s="11" t="s">
        <v>79</v>
      </c>
      <c r="AW643" s="11" t="s">
        <v>32</v>
      </c>
      <c r="AX643" s="11" t="s">
        <v>70</v>
      </c>
      <c r="AY643" s="159" t="s">
        <v>119</v>
      </c>
    </row>
    <row r="644" spans="2:51" s="11" customFormat="1">
      <c r="B644" s="158"/>
      <c r="D644" s="152" t="s">
        <v>180</v>
      </c>
      <c r="E644" s="159" t="s">
        <v>1</v>
      </c>
      <c r="F644" s="160" t="s">
        <v>847</v>
      </c>
      <c r="H644" s="161">
        <v>2.94</v>
      </c>
      <c r="I644" s="162"/>
      <c r="L644" s="158"/>
      <c r="M644" s="163"/>
      <c r="N644" s="164"/>
      <c r="O644" s="164"/>
      <c r="P644" s="164"/>
      <c r="Q644" s="164"/>
      <c r="R644" s="164"/>
      <c r="S644" s="164"/>
      <c r="T644" s="165"/>
      <c r="AT644" s="159" t="s">
        <v>180</v>
      </c>
      <c r="AU644" s="159" t="s">
        <v>79</v>
      </c>
      <c r="AV644" s="11" t="s">
        <v>79</v>
      </c>
      <c r="AW644" s="11" t="s">
        <v>32</v>
      </c>
      <c r="AX644" s="11" t="s">
        <v>70</v>
      </c>
      <c r="AY644" s="159" t="s">
        <v>119</v>
      </c>
    </row>
    <row r="645" spans="2:51" s="11" customFormat="1">
      <c r="B645" s="158"/>
      <c r="D645" s="152" t="s">
        <v>180</v>
      </c>
      <c r="E645" s="159" t="s">
        <v>1</v>
      </c>
      <c r="F645" s="160" t="s">
        <v>848</v>
      </c>
      <c r="H645" s="161">
        <v>0.12</v>
      </c>
      <c r="I645" s="162"/>
      <c r="L645" s="158"/>
      <c r="M645" s="163"/>
      <c r="N645" s="164"/>
      <c r="O645" s="164"/>
      <c r="P645" s="164"/>
      <c r="Q645" s="164"/>
      <c r="R645" s="164"/>
      <c r="S645" s="164"/>
      <c r="T645" s="165"/>
      <c r="AT645" s="159" t="s">
        <v>180</v>
      </c>
      <c r="AU645" s="159" t="s">
        <v>79</v>
      </c>
      <c r="AV645" s="11" t="s">
        <v>79</v>
      </c>
      <c r="AW645" s="11" t="s">
        <v>32</v>
      </c>
      <c r="AX645" s="11" t="s">
        <v>70</v>
      </c>
      <c r="AY645" s="159" t="s">
        <v>119</v>
      </c>
    </row>
    <row r="646" spans="2:51" s="11" customFormat="1">
      <c r="B646" s="158"/>
      <c r="D646" s="152" t="s">
        <v>180</v>
      </c>
      <c r="E646" s="159" t="s">
        <v>1</v>
      </c>
      <c r="F646" s="160" t="s">
        <v>849</v>
      </c>
      <c r="H646" s="161">
        <v>0.08</v>
      </c>
      <c r="I646" s="162"/>
      <c r="L646" s="158"/>
      <c r="M646" s="163"/>
      <c r="N646" s="164"/>
      <c r="O646" s="164"/>
      <c r="P646" s="164"/>
      <c r="Q646" s="164"/>
      <c r="R646" s="164"/>
      <c r="S646" s="164"/>
      <c r="T646" s="165"/>
      <c r="AT646" s="159" t="s">
        <v>180</v>
      </c>
      <c r="AU646" s="159" t="s">
        <v>79</v>
      </c>
      <c r="AV646" s="11" t="s">
        <v>79</v>
      </c>
      <c r="AW646" s="11" t="s">
        <v>32</v>
      </c>
      <c r="AX646" s="11" t="s">
        <v>70</v>
      </c>
      <c r="AY646" s="159" t="s">
        <v>119</v>
      </c>
    </row>
    <row r="647" spans="2:51" s="11" customFormat="1">
      <c r="B647" s="158"/>
      <c r="D647" s="152" t="s">
        <v>180</v>
      </c>
      <c r="E647" s="159" t="s">
        <v>1</v>
      </c>
      <c r="F647" s="160" t="s">
        <v>850</v>
      </c>
      <c r="H647" s="161">
        <v>8.6709999999999994</v>
      </c>
      <c r="I647" s="162"/>
      <c r="L647" s="158"/>
      <c r="M647" s="163"/>
      <c r="N647" s="164"/>
      <c r="O647" s="164"/>
      <c r="P647" s="164"/>
      <c r="Q647" s="164"/>
      <c r="R647" s="164"/>
      <c r="S647" s="164"/>
      <c r="T647" s="165"/>
      <c r="AT647" s="159" t="s">
        <v>180</v>
      </c>
      <c r="AU647" s="159" t="s">
        <v>79</v>
      </c>
      <c r="AV647" s="11" t="s">
        <v>79</v>
      </c>
      <c r="AW647" s="11" t="s">
        <v>32</v>
      </c>
      <c r="AX647" s="11" t="s">
        <v>70</v>
      </c>
      <c r="AY647" s="159" t="s">
        <v>119</v>
      </c>
    </row>
    <row r="648" spans="2:51" s="11" customFormat="1">
      <c r="B648" s="158"/>
      <c r="D648" s="152" t="s">
        <v>180</v>
      </c>
      <c r="E648" s="159" t="s">
        <v>1</v>
      </c>
      <c r="F648" s="160" t="s">
        <v>851</v>
      </c>
      <c r="H648" s="161">
        <v>7.0949999999999998</v>
      </c>
      <c r="I648" s="162"/>
      <c r="L648" s="158"/>
      <c r="M648" s="163"/>
      <c r="N648" s="164"/>
      <c r="O648" s="164"/>
      <c r="P648" s="164"/>
      <c r="Q648" s="164"/>
      <c r="R648" s="164"/>
      <c r="S648" s="164"/>
      <c r="T648" s="165"/>
      <c r="AT648" s="159" t="s">
        <v>180</v>
      </c>
      <c r="AU648" s="159" t="s">
        <v>79</v>
      </c>
      <c r="AV648" s="11" t="s">
        <v>79</v>
      </c>
      <c r="AW648" s="11" t="s">
        <v>32</v>
      </c>
      <c r="AX648" s="11" t="s">
        <v>70</v>
      </c>
      <c r="AY648" s="159" t="s">
        <v>119</v>
      </c>
    </row>
    <row r="649" spans="2:51" s="11" customFormat="1">
      <c r="B649" s="158"/>
      <c r="D649" s="152" t="s">
        <v>180</v>
      </c>
      <c r="E649" s="159" t="s">
        <v>1</v>
      </c>
      <c r="F649" s="160" t="s">
        <v>852</v>
      </c>
      <c r="H649" s="161">
        <v>0.1</v>
      </c>
      <c r="I649" s="162"/>
      <c r="L649" s="158"/>
      <c r="M649" s="163"/>
      <c r="N649" s="164"/>
      <c r="O649" s="164"/>
      <c r="P649" s="164"/>
      <c r="Q649" s="164"/>
      <c r="R649" s="164"/>
      <c r="S649" s="164"/>
      <c r="T649" s="165"/>
      <c r="AT649" s="159" t="s">
        <v>180</v>
      </c>
      <c r="AU649" s="159" t="s">
        <v>79</v>
      </c>
      <c r="AV649" s="11" t="s">
        <v>79</v>
      </c>
      <c r="AW649" s="11" t="s">
        <v>32</v>
      </c>
      <c r="AX649" s="11" t="s">
        <v>70</v>
      </c>
      <c r="AY649" s="159" t="s">
        <v>119</v>
      </c>
    </row>
    <row r="650" spans="2:51" s="11" customFormat="1">
      <c r="B650" s="158"/>
      <c r="D650" s="152" t="s">
        <v>180</v>
      </c>
      <c r="E650" s="159" t="s">
        <v>1</v>
      </c>
      <c r="F650" s="160" t="s">
        <v>853</v>
      </c>
      <c r="H650" s="161">
        <v>1.44</v>
      </c>
      <c r="I650" s="162"/>
      <c r="L650" s="158"/>
      <c r="M650" s="163"/>
      <c r="N650" s="164"/>
      <c r="O650" s="164"/>
      <c r="P650" s="164"/>
      <c r="Q650" s="164"/>
      <c r="R650" s="164"/>
      <c r="S650" s="164"/>
      <c r="T650" s="165"/>
      <c r="AT650" s="159" t="s">
        <v>180</v>
      </c>
      <c r="AU650" s="159" t="s">
        <v>79</v>
      </c>
      <c r="AV650" s="11" t="s">
        <v>79</v>
      </c>
      <c r="AW650" s="11" t="s">
        <v>32</v>
      </c>
      <c r="AX650" s="11" t="s">
        <v>70</v>
      </c>
      <c r="AY650" s="159" t="s">
        <v>119</v>
      </c>
    </row>
    <row r="651" spans="2:51" s="11" customFormat="1">
      <c r="B651" s="158"/>
      <c r="D651" s="152" t="s">
        <v>180</v>
      </c>
      <c r="E651" s="159" t="s">
        <v>1</v>
      </c>
      <c r="F651" s="160" t="s">
        <v>854</v>
      </c>
      <c r="H651" s="161">
        <v>35.067</v>
      </c>
      <c r="I651" s="162"/>
      <c r="L651" s="158"/>
      <c r="M651" s="163"/>
      <c r="N651" s="164"/>
      <c r="O651" s="164"/>
      <c r="P651" s="164"/>
      <c r="Q651" s="164"/>
      <c r="R651" s="164"/>
      <c r="S651" s="164"/>
      <c r="T651" s="165"/>
      <c r="AT651" s="159" t="s">
        <v>180</v>
      </c>
      <c r="AU651" s="159" t="s">
        <v>79</v>
      </c>
      <c r="AV651" s="11" t="s">
        <v>79</v>
      </c>
      <c r="AW651" s="11" t="s">
        <v>32</v>
      </c>
      <c r="AX651" s="11" t="s">
        <v>70</v>
      </c>
      <c r="AY651" s="159" t="s">
        <v>119</v>
      </c>
    </row>
    <row r="652" spans="2:51" s="11" customFormat="1">
      <c r="B652" s="158"/>
      <c r="D652" s="152" t="s">
        <v>180</v>
      </c>
      <c r="E652" s="159" t="s">
        <v>1</v>
      </c>
      <c r="F652" s="160" t="s">
        <v>855</v>
      </c>
      <c r="H652" s="161">
        <v>9.6</v>
      </c>
      <c r="I652" s="162"/>
      <c r="L652" s="158"/>
      <c r="M652" s="163"/>
      <c r="N652" s="164"/>
      <c r="O652" s="164"/>
      <c r="P652" s="164"/>
      <c r="Q652" s="164"/>
      <c r="R652" s="164"/>
      <c r="S652" s="164"/>
      <c r="T652" s="165"/>
      <c r="AT652" s="159" t="s">
        <v>180</v>
      </c>
      <c r="AU652" s="159" t="s">
        <v>79</v>
      </c>
      <c r="AV652" s="11" t="s">
        <v>79</v>
      </c>
      <c r="AW652" s="11" t="s">
        <v>32</v>
      </c>
      <c r="AX652" s="11" t="s">
        <v>70</v>
      </c>
      <c r="AY652" s="159" t="s">
        <v>119</v>
      </c>
    </row>
    <row r="653" spans="2:51" s="11" customFormat="1">
      <c r="B653" s="158"/>
      <c r="D653" s="152" t="s">
        <v>180</v>
      </c>
      <c r="E653" s="159" t="s">
        <v>1</v>
      </c>
      <c r="F653" s="160" t="s">
        <v>856</v>
      </c>
      <c r="H653" s="161">
        <v>1.05</v>
      </c>
      <c r="I653" s="162"/>
      <c r="L653" s="158"/>
      <c r="M653" s="163"/>
      <c r="N653" s="164"/>
      <c r="O653" s="164"/>
      <c r="P653" s="164"/>
      <c r="Q653" s="164"/>
      <c r="R653" s="164"/>
      <c r="S653" s="164"/>
      <c r="T653" s="165"/>
      <c r="AT653" s="159" t="s">
        <v>180</v>
      </c>
      <c r="AU653" s="159" t="s">
        <v>79</v>
      </c>
      <c r="AV653" s="11" t="s">
        <v>79</v>
      </c>
      <c r="AW653" s="11" t="s">
        <v>32</v>
      </c>
      <c r="AX653" s="11" t="s">
        <v>70</v>
      </c>
      <c r="AY653" s="159" t="s">
        <v>119</v>
      </c>
    </row>
    <row r="654" spans="2:51" s="11" customFormat="1">
      <c r="B654" s="158"/>
      <c r="D654" s="152" t="s">
        <v>180</v>
      </c>
      <c r="E654" s="159" t="s">
        <v>1</v>
      </c>
      <c r="F654" s="160" t="s">
        <v>857</v>
      </c>
      <c r="H654" s="161">
        <v>0.23</v>
      </c>
      <c r="I654" s="162"/>
      <c r="L654" s="158"/>
      <c r="M654" s="163"/>
      <c r="N654" s="164"/>
      <c r="O654" s="164"/>
      <c r="P654" s="164"/>
      <c r="Q654" s="164"/>
      <c r="R654" s="164"/>
      <c r="S654" s="164"/>
      <c r="T654" s="165"/>
      <c r="AT654" s="159" t="s">
        <v>180</v>
      </c>
      <c r="AU654" s="159" t="s">
        <v>79</v>
      </c>
      <c r="AV654" s="11" t="s">
        <v>79</v>
      </c>
      <c r="AW654" s="11" t="s">
        <v>32</v>
      </c>
      <c r="AX654" s="11" t="s">
        <v>70</v>
      </c>
      <c r="AY654" s="159" t="s">
        <v>119</v>
      </c>
    </row>
    <row r="655" spans="2:51" s="11" customFormat="1">
      <c r="B655" s="158"/>
      <c r="D655" s="152" t="s">
        <v>180</v>
      </c>
      <c r="E655" s="159" t="s">
        <v>1</v>
      </c>
      <c r="F655" s="160" t="s">
        <v>858</v>
      </c>
      <c r="H655" s="161">
        <v>0.27</v>
      </c>
      <c r="I655" s="162"/>
      <c r="L655" s="158"/>
      <c r="M655" s="163"/>
      <c r="N655" s="164"/>
      <c r="O655" s="164"/>
      <c r="P655" s="164"/>
      <c r="Q655" s="164"/>
      <c r="R655" s="164"/>
      <c r="S655" s="164"/>
      <c r="T655" s="165"/>
      <c r="AT655" s="159" t="s">
        <v>180</v>
      </c>
      <c r="AU655" s="159" t="s">
        <v>79</v>
      </c>
      <c r="AV655" s="11" t="s">
        <v>79</v>
      </c>
      <c r="AW655" s="11" t="s">
        <v>32</v>
      </c>
      <c r="AX655" s="11" t="s">
        <v>70</v>
      </c>
      <c r="AY655" s="159" t="s">
        <v>119</v>
      </c>
    </row>
    <row r="656" spans="2:51" s="11" customFormat="1">
      <c r="B656" s="158"/>
      <c r="D656" s="152" t="s">
        <v>180</v>
      </c>
      <c r="E656" s="159" t="s">
        <v>1</v>
      </c>
      <c r="F656" s="160" t="s">
        <v>859</v>
      </c>
      <c r="H656" s="161">
        <v>-0.14000000000000001</v>
      </c>
      <c r="I656" s="162"/>
      <c r="L656" s="158"/>
      <c r="M656" s="163"/>
      <c r="N656" s="164"/>
      <c r="O656" s="164"/>
      <c r="P656" s="164"/>
      <c r="Q656" s="164"/>
      <c r="R656" s="164"/>
      <c r="S656" s="164"/>
      <c r="T656" s="165"/>
      <c r="AT656" s="159" t="s">
        <v>180</v>
      </c>
      <c r="AU656" s="159" t="s">
        <v>79</v>
      </c>
      <c r="AV656" s="11" t="s">
        <v>79</v>
      </c>
      <c r="AW656" s="11" t="s">
        <v>32</v>
      </c>
      <c r="AX656" s="11" t="s">
        <v>70</v>
      </c>
      <c r="AY656" s="159" t="s">
        <v>119</v>
      </c>
    </row>
    <row r="657" spans="2:51" s="11" customFormat="1">
      <c r="B657" s="158"/>
      <c r="D657" s="152" t="s">
        <v>180</v>
      </c>
      <c r="E657" s="159" t="s">
        <v>1</v>
      </c>
      <c r="F657" s="160" t="s">
        <v>860</v>
      </c>
      <c r="H657" s="161">
        <v>134.85</v>
      </c>
      <c r="I657" s="162"/>
      <c r="L657" s="158"/>
      <c r="M657" s="163"/>
      <c r="N657" s="164"/>
      <c r="O657" s="164"/>
      <c r="P657" s="164"/>
      <c r="Q657" s="164"/>
      <c r="R657" s="164"/>
      <c r="S657" s="164"/>
      <c r="T657" s="165"/>
      <c r="AT657" s="159" t="s">
        <v>180</v>
      </c>
      <c r="AU657" s="159" t="s">
        <v>79</v>
      </c>
      <c r="AV657" s="11" t="s">
        <v>79</v>
      </c>
      <c r="AW657" s="11" t="s">
        <v>32</v>
      </c>
      <c r="AX657" s="11" t="s">
        <v>70</v>
      </c>
      <c r="AY657" s="159" t="s">
        <v>119</v>
      </c>
    </row>
    <row r="658" spans="2:51" s="14" customFormat="1">
      <c r="B658" s="181"/>
      <c r="D658" s="152" t="s">
        <v>180</v>
      </c>
      <c r="E658" s="182" t="s">
        <v>1</v>
      </c>
      <c r="F658" s="183" t="s">
        <v>319</v>
      </c>
      <c r="H658" s="184">
        <v>222.79199999999997</v>
      </c>
      <c r="I658" s="185"/>
      <c r="L658" s="181"/>
      <c r="M658" s="186"/>
      <c r="N658" s="187"/>
      <c r="O658" s="187"/>
      <c r="P658" s="187"/>
      <c r="Q658" s="187"/>
      <c r="R658" s="187"/>
      <c r="S658" s="187"/>
      <c r="T658" s="188"/>
      <c r="AT658" s="182" t="s">
        <v>180</v>
      </c>
      <c r="AU658" s="182" t="s">
        <v>79</v>
      </c>
      <c r="AV658" s="14" t="s">
        <v>133</v>
      </c>
      <c r="AW658" s="14" t="s">
        <v>32</v>
      </c>
      <c r="AX658" s="14" t="s">
        <v>70</v>
      </c>
      <c r="AY658" s="182" t="s">
        <v>119</v>
      </c>
    </row>
    <row r="659" spans="2:51" s="12" customFormat="1">
      <c r="B659" s="166"/>
      <c r="D659" s="152" t="s">
        <v>180</v>
      </c>
      <c r="E659" s="167" t="s">
        <v>1</v>
      </c>
      <c r="F659" s="168" t="s">
        <v>320</v>
      </c>
      <c r="H659" s="167" t="s">
        <v>1</v>
      </c>
      <c r="I659" s="169"/>
      <c r="L659" s="166"/>
      <c r="M659" s="170"/>
      <c r="N659" s="171"/>
      <c r="O659" s="171"/>
      <c r="P659" s="171"/>
      <c r="Q659" s="171"/>
      <c r="R659" s="171"/>
      <c r="S659" s="171"/>
      <c r="T659" s="172"/>
      <c r="AT659" s="167" t="s">
        <v>180</v>
      </c>
      <c r="AU659" s="167" t="s">
        <v>79</v>
      </c>
      <c r="AV659" s="12" t="s">
        <v>77</v>
      </c>
      <c r="AW659" s="12" t="s">
        <v>32</v>
      </c>
      <c r="AX659" s="12" t="s">
        <v>70</v>
      </c>
      <c r="AY659" s="167" t="s">
        <v>119</v>
      </c>
    </row>
    <row r="660" spans="2:51" s="11" customFormat="1">
      <c r="B660" s="158"/>
      <c r="D660" s="152" t="s">
        <v>180</v>
      </c>
      <c r="E660" s="159" t="s">
        <v>1</v>
      </c>
      <c r="F660" s="160" t="s">
        <v>861</v>
      </c>
      <c r="H660" s="161">
        <v>3.66</v>
      </c>
      <c r="I660" s="162"/>
      <c r="L660" s="158"/>
      <c r="M660" s="163"/>
      <c r="N660" s="164"/>
      <c r="O660" s="164"/>
      <c r="P660" s="164"/>
      <c r="Q660" s="164"/>
      <c r="R660" s="164"/>
      <c r="S660" s="164"/>
      <c r="T660" s="165"/>
      <c r="AT660" s="159" t="s">
        <v>180</v>
      </c>
      <c r="AU660" s="159" t="s">
        <v>79</v>
      </c>
      <c r="AV660" s="11" t="s">
        <v>79</v>
      </c>
      <c r="AW660" s="11" t="s">
        <v>32</v>
      </c>
      <c r="AX660" s="11" t="s">
        <v>70</v>
      </c>
      <c r="AY660" s="159" t="s">
        <v>119</v>
      </c>
    </row>
    <row r="661" spans="2:51" s="11" customFormat="1">
      <c r="B661" s="158"/>
      <c r="D661" s="152" t="s">
        <v>180</v>
      </c>
      <c r="E661" s="159" t="s">
        <v>1</v>
      </c>
      <c r="F661" s="160" t="s">
        <v>862</v>
      </c>
      <c r="H661" s="161">
        <v>2.88</v>
      </c>
      <c r="I661" s="162"/>
      <c r="L661" s="158"/>
      <c r="M661" s="163"/>
      <c r="N661" s="164"/>
      <c r="O661" s="164"/>
      <c r="P661" s="164"/>
      <c r="Q661" s="164"/>
      <c r="R661" s="164"/>
      <c r="S661" s="164"/>
      <c r="T661" s="165"/>
      <c r="AT661" s="159" t="s">
        <v>180</v>
      </c>
      <c r="AU661" s="159" t="s">
        <v>79</v>
      </c>
      <c r="AV661" s="11" t="s">
        <v>79</v>
      </c>
      <c r="AW661" s="11" t="s">
        <v>32</v>
      </c>
      <c r="AX661" s="11" t="s">
        <v>70</v>
      </c>
      <c r="AY661" s="159" t="s">
        <v>119</v>
      </c>
    </row>
    <row r="662" spans="2:51" s="11" customFormat="1">
      <c r="B662" s="158"/>
      <c r="D662" s="152" t="s">
        <v>180</v>
      </c>
      <c r="E662" s="159" t="s">
        <v>1</v>
      </c>
      <c r="F662" s="160" t="s">
        <v>863</v>
      </c>
      <c r="H662" s="161">
        <v>0.09</v>
      </c>
      <c r="I662" s="162"/>
      <c r="L662" s="158"/>
      <c r="M662" s="163"/>
      <c r="N662" s="164"/>
      <c r="O662" s="164"/>
      <c r="P662" s="164"/>
      <c r="Q662" s="164"/>
      <c r="R662" s="164"/>
      <c r="S662" s="164"/>
      <c r="T662" s="165"/>
      <c r="AT662" s="159" t="s">
        <v>180</v>
      </c>
      <c r="AU662" s="159" t="s">
        <v>79</v>
      </c>
      <c r="AV662" s="11" t="s">
        <v>79</v>
      </c>
      <c r="AW662" s="11" t="s">
        <v>32</v>
      </c>
      <c r="AX662" s="11" t="s">
        <v>70</v>
      </c>
      <c r="AY662" s="159" t="s">
        <v>119</v>
      </c>
    </row>
    <row r="663" spans="2:51" s="11" customFormat="1">
      <c r="B663" s="158"/>
      <c r="D663" s="152" t="s">
        <v>180</v>
      </c>
      <c r="E663" s="159" t="s">
        <v>1</v>
      </c>
      <c r="F663" s="160" t="s">
        <v>864</v>
      </c>
      <c r="H663" s="161">
        <v>0.14000000000000001</v>
      </c>
      <c r="I663" s="162"/>
      <c r="L663" s="158"/>
      <c r="M663" s="163"/>
      <c r="N663" s="164"/>
      <c r="O663" s="164"/>
      <c r="P663" s="164"/>
      <c r="Q663" s="164"/>
      <c r="R663" s="164"/>
      <c r="S663" s="164"/>
      <c r="T663" s="165"/>
      <c r="AT663" s="159" t="s">
        <v>180</v>
      </c>
      <c r="AU663" s="159" t="s">
        <v>79</v>
      </c>
      <c r="AV663" s="11" t="s">
        <v>79</v>
      </c>
      <c r="AW663" s="11" t="s">
        <v>32</v>
      </c>
      <c r="AX663" s="11" t="s">
        <v>70</v>
      </c>
      <c r="AY663" s="159" t="s">
        <v>119</v>
      </c>
    </row>
    <row r="664" spans="2:51" s="11" customFormat="1">
      <c r="B664" s="158"/>
      <c r="D664" s="152" t="s">
        <v>180</v>
      </c>
      <c r="E664" s="159" t="s">
        <v>1</v>
      </c>
      <c r="F664" s="160" t="s">
        <v>865</v>
      </c>
      <c r="H664" s="161">
        <v>2.8279999999999998</v>
      </c>
      <c r="I664" s="162"/>
      <c r="L664" s="158"/>
      <c r="M664" s="163"/>
      <c r="N664" s="164"/>
      <c r="O664" s="164"/>
      <c r="P664" s="164"/>
      <c r="Q664" s="164"/>
      <c r="R664" s="164"/>
      <c r="S664" s="164"/>
      <c r="T664" s="165"/>
      <c r="AT664" s="159" t="s">
        <v>180</v>
      </c>
      <c r="AU664" s="159" t="s">
        <v>79</v>
      </c>
      <c r="AV664" s="11" t="s">
        <v>79</v>
      </c>
      <c r="AW664" s="11" t="s">
        <v>32</v>
      </c>
      <c r="AX664" s="11" t="s">
        <v>70</v>
      </c>
      <c r="AY664" s="159" t="s">
        <v>119</v>
      </c>
    </row>
    <row r="665" spans="2:51" s="11" customFormat="1">
      <c r="B665" s="158"/>
      <c r="D665" s="152" t="s">
        <v>180</v>
      </c>
      <c r="E665" s="159" t="s">
        <v>1</v>
      </c>
      <c r="F665" s="160" t="s">
        <v>866</v>
      </c>
      <c r="H665" s="161">
        <v>0.13500000000000001</v>
      </c>
      <c r="I665" s="162"/>
      <c r="L665" s="158"/>
      <c r="M665" s="163"/>
      <c r="N665" s="164"/>
      <c r="O665" s="164"/>
      <c r="P665" s="164"/>
      <c r="Q665" s="164"/>
      <c r="R665" s="164"/>
      <c r="S665" s="164"/>
      <c r="T665" s="165"/>
      <c r="AT665" s="159" t="s">
        <v>180</v>
      </c>
      <c r="AU665" s="159" t="s">
        <v>79</v>
      </c>
      <c r="AV665" s="11" t="s">
        <v>79</v>
      </c>
      <c r="AW665" s="11" t="s">
        <v>32</v>
      </c>
      <c r="AX665" s="11" t="s">
        <v>70</v>
      </c>
      <c r="AY665" s="159" t="s">
        <v>119</v>
      </c>
    </row>
    <row r="666" spans="2:51" s="11" customFormat="1">
      <c r="B666" s="158"/>
      <c r="D666" s="152" t="s">
        <v>180</v>
      </c>
      <c r="E666" s="159" t="s">
        <v>1</v>
      </c>
      <c r="F666" s="160" t="s">
        <v>867</v>
      </c>
      <c r="H666" s="161">
        <v>9.7230000000000008</v>
      </c>
      <c r="I666" s="162"/>
      <c r="L666" s="158"/>
      <c r="M666" s="163"/>
      <c r="N666" s="164"/>
      <c r="O666" s="164"/>
      <c r="P666" s="164"/>
      <c r="Q666" s="164"/>
      <c r="R666" s="164"/>
      <c r="S666" s="164"/>
      <c r="T666" s="165"/>
      <c r="AT666" s="159" t="s">
        <v>180</v>
      </c>
      <c r="AU666" s="159" t="s">
        <v>79</v>
      </c>
      <c r="AV666" s="11" t="s">
        <v>79</v>
      </c>
      <c r="AW666" s="11" t="s">
        <v>32</v>
      </c>
      <c r="AX666" s="11" t="s">
        <v>70</v>
      </c>
      <c r="AY666" s="159" t="s">
        <v>119</v>
      </c>
    </row>
    <row r="667" spans="2:51" s="11" customFormat="1">
      <c r="B667" s="158"/>
      <c r="D667" s="152" t="s">
        <v>180</v>
      </c>
      <c r="E667" s="159" t="s">
        <v>1</v>
      </c>
      <c r="F667" s="160" t="s">
        <v>868</v>
      </c>
      <c r="H667" s="161">
        <v>0.09</v>
      </c>
      <c r="I667" s="162"/>
      <c r="L667" s="158"/>
      <c r="M667" s="163"/>
      <c r="N667" s="164"/>
      <c r="O667" s="164"/>
      <c r="P667" s="164"/>
      <c r="Q667" s="164"/>
      <c r="R667" s="164"/>
      <c r="S667" s="164"/>
      <c r="T667" s="165"/>
      <c r="AT667" s="159" t="s">
        <v>180</v>
      </c>
      <c r="AU667" s="159" t="s">
        <v>79</v>
      </c>
      <c r="AV667" s="11" t="s">
        <v>79</v>
      </c>
      <c r="AW667" s="11" t="s">
        <v>32</v>
      </c>
      <c r="AX667" s="11" t="s">
        <v>70</v>
      </c>
      <c r="AY667" s="159" t="s">
        <v>119</v>
      </c>
    </row>
    <row r="668" spans="2:51" s="11" customFormat="1">
      <c r="B668" s="158"/>
      <c r="D668" s="152" t="s">
        <v>180</v>
      </c>
      <c r="E668" s="159" t="s">
        <v>1</v>
      </c>
      <c r="F668" s="160" t="s">
        <v>869</v>
      </c>
      <c r="H668" s="161">
        <v>8.4000000000000005E-2</v>
      </c>
      <c r="I668" s="162"/>
      <c r="L668" s="158"/>
      <c r="M668" s="163"/>
      <c r="N668" s="164"/>
      <c r="O668" s="164"/>
      <c r="P668" s="164"/>
      <c r="Q668" s="164"/>
      <c r="R668" s="164"/>
      <c r="S668" s="164"/>
      <c r="T668" s="165"/>
      <c r="AT668" s="159" t="s">
        <v>180</v>
      </c>
      <c r="AU668" s="159" t="s">
        <v>79</v>
      </c>
      <c r="AV668" s="11" t="s">
        <v>79</v>
      </c>
      <c r="AW668" s="11" t="s">
        <v>32</v>
      </c>
      <c r="AX668" s="11" t="s">
        <v>70</v>
      </c>
      <c r="AY668" s="159" t="s">
        <v>119</v>
      </c>
    </row>
    <row r="669" spans="2:51" s="11" customFormat="1">
      <c r="B669" s="158"/>
      <c r="D669" s="152" t="s">
        <v>180</v>
      </c>
      <c r="E669" s="159" t="s">
        <v>1</v>
      </c>
      <c r="F669" s="160" t="s">
        <v>870</v>
      </c>
      <c r="H669" s="161">
        <v>29.039000000000001</v>
      </c>
      <c r="I669" s="162"/>
      <c r="L669" s="158"/>
      <c r="M669" s="163"/>
      <c r="N669" s="164"/>
      <c r="O669" s="164"/>
      <c r="P669" s="164"/>
      <c r="Q669" s="164"/>
      <c r="R669" s="164"/>
      <c r="S669" s="164"/>
      <c r="T669" s="165"/>
      <c r="AT669" s="159" t="s">
        <v>180</v>
      </c>
      <c r="AU669" s="159" t="s">
        <v>79</v>
      </c>
      <c r="AV669" s="11" t="s">
        <v>79</v>
      </c>
      <c r="AW669" s="11" t="s">
        <v>32</v>
      </c>
      <c r="AX669" s="11" t="s">
        <v>70</v>
      </c>
      <c r="AY669" s="159" t="s">
        <v>119</v>
      </c>
    </row>
    <row r="670" spans="2:51" s="11" customFormat="1">
      <c r="B670" s="158"/>
      <c r="D670" s="152" t="s">
        <v>180</v>
      </c>
      <c r="E670" s="159" t="s">
        <v>1</v>
      </c>
      <c r="F670" s="160" t="s">
        <v>859</v>
      </c>
      <c r="H670" s="161">
        <v>-0.14000000000000001</v>
      </c>
      <c r="I670" s="162"/>
      <c r="L670" s="158"/>
      <c r="M670" s="163"/>
      <c r="N670" s="164"/>
      <c r="O670" s="164"/>
      <c r="P670" s="164"/>
      <c r="Q670" s="164"/>
      <c r="R670" s="164"/>
      <c r="S670" s="164"/>
      <c r="T670" s="165"/>
      <c r="AT670" s="159" t="s">
        <v>180</v>
      </c>
      <c r="AU670" s="159" t="s">
        <v>79</v>
      </c>
      <c r="AV670" s="11" t="s">
        <v>79</v>
      </c>
      <c r="AW670" s="11" t="s">
        <v>32</v>
      </c>
      <c r="AX670" s="11" t="s">
        <v>70</v>
      </c>
      <c r="AY670" s="159" t="s">
        <v>119</v>
      </c>
    </row>
    <row r="671" spans="2:51" s="11" customFormat="1">
      <c r="B671" s="158"/>
      <c r="D671" s="152" t="s">
        <v>180</v>
      </c>
      <c r="E671" s="159" t="s">
        <v>1</v>
      </c>
      <c r="F671" s="160" t="s">
        <v>871</v>
      </c>
      <c r="H671" s="161">
        <v>8.5559999999999992</v>
      </c>
      <c r="I671" s="162"/>
      <c r="L671" s="158"/>
      <c r="M671" s="163"/>
      <c r="N671" s="164"/>
      <c r="O671" s="164"/>
      <c r="P671" s="164"/>
      <c r="Q671" s="164"/>
      <c r="R671" s="164"/>
      <c r="S671" s="164"/>
      <c r="T671" s="165"/>
      <c r="AT671" s="159" t="s">
        <v>180</v>
      </c>
      <c r="AU671" s="159" t="s">
        <v>79</v>
      </c>
      <c r="AV671" s="11" t="s">
        <v>79</v>
      </c>
      <c r="AW671" s="11" t="s">
        <v>32</v>
      </c>
      <c r="AX671" s="11" t="s">
        <v>70</v>
      </c>
      <c r="AY671" s="159" t="s">
        <v>119</v>
      </c>
    </row>
    <row r="672" spans="2:51" s="11" customFormat="1">
      <c r="B672" s="158"/>
      <c r="D672" s="152" t="s">
        <v>180</v>
      </c>
      <c r="E672" s="159" t="s">
        <v>1</v>
      </c>
      <c r="F672" s="160" t="s">
        <v>868</v>
      </c>
      <c r="H672" s="161">
        <v>0.09</v>
      </c>
      <c r="I672" s="162"/>
      <c r="L672" s="158"/>
      <c r="M672" s="163"/>
      <c r="N672" s="164"/>
      <c r="O672" s="164"/>
      <c r="P672" s="164"/>
      <c r="Q672" s="164"/>
      <c r="R672" s="164"/>
      <c r="S672" s="164"/>
      <c r="T672" s="165"/>
      <c r="AT672" s="159" t="s">
        <v>180</v>
      </c>
      <c r="AU672" s="159" t="s">
        <v>79</v>
      </c>
      <c r="AV672" s="11" t="s">
        <v>79</v>
      </c>
      <c r="AW672" s="11" t="s">
        <v>32</v>
      </c>
      <c r="AX672" s="11" t="s">
        <v>70</v>
      </c>
      <c r="AY672" s="159" t="s">
        <v>119</v>
      </c>
    </row>
    <row r="673" spans="2:51" s="11" customFormat="1">
      <c r="B673" s="158"/>
      <c r="D673" s="152" t="s">
        <v>180</v>
      </c>
      <c r="E673" s="159" t="s">
        <v>1</v>
      </c>
      <c r="F673" s="160" t="s">
        <v>872</v>
      </c>
      <c r="H673" s="161">
        <v>5.6550000000000002</v>
      </c>
      <c r="I673" s="162"/>
      <c r="L673" s="158"/>
      <c r="M673" s="163"/>
      <c r="N673" s="164"/>
      <c r="O673" s="164"/>
      <c r="P673" s="164"/>
      <c r="Q673" s="164"/>
      <c r="R673" s="164"/>
      <c r="S673" s="164"/>
      <c r="T673" s="165"/>
      <c r="AT673" s="159" t="s">
        <v>180</v>
      </c>
      <c r="AU673" s="159" t="s">
        <v>79</v>
      </c>
      <c r="AV673" s="11" t="s">
        <v>79</v>
      </c>
      <c r="AW673" s="11" t="s">
        <v>32</v>
      </c>
      <c r="AX673" s="11" t="s">
        <v>70</v>
      </c>
      <c r="AY673" s="159" t="s">
        <v>119</v>
      </c>
    </row>
    <row r="674" spans="2:51" s="11" customFormat="1">
      <c r="B674" s="158"/>
      <c r="D674" s="152" t="s">
        <v>180</v>
      </c>
      <c r="E674" s="159" t="s">
        <v>1</v>
      </c>
      <c r="F674" s="160" t="s">
        <v>868</v>
      </c>
      <c r="H674" s="161">
        <v>0.09</v>
      </c>
      <c r="I674" s="162"/>
      <c r="L674" s="158"/>
      <c r="M674" s="163"/>
      <c r="N674" s="164"/>
      <c r="O674" s="164"/>
      <c r="P674" s="164"/>
      <c r="Q674" s="164"/>
      <c r="R674" s="164"/>
      <c r="S674" s="164"/>
      <c r="T674" s="165"/>
      <c r="AT674" s="159" t="s">
        <v>180</v>
      </c>
      <c r="AU674" s="159" t="s">
        <v>79</v>
      </c>
      <c r="AV674" s="11" t="s">
        <v>79</v>
      </c>
      <c r="AW674" s="11" t="s">
        <v>32</v>
      </c>
      <c r="AX674" s="11" t="s">
        <v>70</v>
      </c>
      <c r="AY674" s="159" t="s">
        <v>119</v>
      </c>
    </row>
    <row r="675" spans="2:51" s="11" customFormat="1">
      <c r="B675" s="158"/>
      <c r="D675" s="152" t="s">
        <v>180</v>
      </c>
      <c r="E675" s="159" t="s">
        <v>1</v>
      </c>
      <c r="F675" s="160" t="s">
        <v>873</v>
      </c>
      <c r="H675" s="161">
        <v>3.4950000000000001</v>
      </c>
      <c r="I675" s="162"/>
      <c r="L675" s="158"/>
      <c r="M675" s="163"/>
      <c r="N675" s="164"/>
      <c r="O675" s="164"/>
      <c r="P675" s="164"/>
      <c r="Q675" s="164"/>
      <c r="R675" s="164"/>
      <c r="S675" s="164"/>
      <c r="T675" s="165"/>
      <c r="AT675" s="159" t="s">
        <v>180</v>
      </c>
      <c r="AU675" s="159" t="s">
        <v>79</v>
      </c>
      <c r="AV675" s="11" t="s">
        <v>79</v>
      </c>
      <c r="AW675" s="11" t="s">
        <v>32</v>
      </c>
      <c r="AX675" s="11" t="s">
        <v>70</v>
      </c>
      <c r="AY675" s="159" t="s">
        <v>119</v>
      </c>
    </row>
    <row r="676" spans="2:51" s="11" customFormat="1">
      <c r="B676" s="158"/>
      <c r="D676" s="152" t="s">
        <v>180</v>
      </c>
      <c r="E676" s="159" t="s">
        <v>1</v>
      </c>
      <c r="F676" s="160" t="s">
        <v>874</v>
      </c>
      <c r="H676" s="161">
        <v>0.77400000000000002</v>
      </c>
      <c r="I676" s="162"/>
      <c r="L676" s="158"/>
      <c r="M676" s="163"/>
      <c r="N676" s="164"/>
      <c r="O676" s="164"/>
      <c r="P676" s="164"/>
      <c r="Q676" s="164"/>
      <c r="R676" s="164"/>
      <c r="S676" s="164"/>
      <c r="T676" s="165"/>
      <c r="AT676" s="159" t="s">
        <v>180</v>
      </c>
      <c r="AU676" s="159" t="s">
        <v>79</v>
      </c>
      <c r="AV676" s="11" t="s">
        <v>79</v>
      </c>
      <c r="AW676" s="11" t="s">
        <v>32</v>
      </c>
      <c r="AX676" s="11" t="s">
        <v>70</v>
      </c>
      <c r="AY676" s="159" t="s">
        <v>119</v>
      </c>
    </row>
    <row r="677" spans="2:51" s="11" customFormat="1">
      <c r="B677" s="158"/>
      <c r="D677" s="152" t="s">
        <v>180</v>
      </c>
      <c r="E677" s="159" t="s">
        <v>1</v>
      </c>
      <c r="F677" s="160" t="s">
        <v>875</v>
      </c>
      <c r="H677" s="161">
        <v>17.827000000000002</v>
      </c>
      <c r="I677" s="162"/>
      <c r="L677" s="158"/>
      <c r="M677" s="163"/>
      <c r="N677" s="164"/>
      <c r="O677" s="164"/>
      <c r="P677" s="164"/>
      <c r="Q677" s="164"/>
      <c r="R677" s="164"/>
      <c r="S677" s="164"/>
      <c r="T677" s="165"/>
      <c r="AT677" s="159" t="s">
        <v>180</v>
      </c>
      <c r="AU677" s="159" t="s">
        <v>79</v>
      </c>
      <c r="AV677" s="11" t="s">
        <v>79</v>
      </c>
      <c r="AW677" s="11" t="s">
        <v>32</v>
      </c>
      <c r="AX677" s="11" t="s">
        <v>70</v>
      </c>
      <c r="AY677" s="159" t="s">
        <v>119</v>
      </c>
    </row>
    <row r="678" spans="2:51" s="11" customFormat="1">
      <c r="B678" s="158"/>
      <c r="D678" s="152" t="s">
        <v>180</v>
      </c>
      <c r="E678" s="159" t="s">
        <v>1</v>
      </c>
      <c r="F678" s="160" t="s">
        <v>876</v>
      </c>
      <c r="H678" s="161">
        <v>3.2090000000000001</v>
      </c>
      <c r="I678" s="162"/>
      <c r="L678" s="158"/>
      <c r="M678" s="163"/>
      <c r="N678" s="164"/>
      <c r="O678" s="164"/>
      <c r="P678" s="164"/>
      <c r="Q678" s="164"/>
      <c r="R678" s="164"/>
      <c r="S678" s="164"/>
      <c r="T678" s="165"/>
      <c r="AT678" s="159" t="s">
        <v>180</v>
      </c>
      <c r="AU678" s="159" t="s">
        <v>79</v>
      </c>
      <c r="AV678" s="11" t="s">
        <v>79</v>
      </c>
      <c r="AW678" s="11" t="s">
        <v>32</v>
      </c>
      <c r="AX678" s="11" t="s">
        <v>70</v>
      </c>
      <c r="AY678" s="159" t="s">
        <v>119</v>
      </c>
    </row>
    <row r="679" spans="2:51" s="11" customFormat="1">
      <c r="B679" s="158"/>
      <c r="D679" s="152" t="s">
        <v>180</v>
      </c>
      <c r="E679" s="159" t="s">
        <v>1</v>
      </c>
      <c r="F679" s="160" t="s">
        <v>859</v>
      </c>
      <c r="H679" s="161">
        <v>-0.14000000000000001</v>
      </c>
      <c r="I679" s="162"/>
      <c r="L679" s="158"/>
      <c r="M679" s="163"/>
      <c r="N679" s="164"/>
      <c r="O679" s="164"/>
      <c r="P679" s="164"/>
      <c r="Q679" s="164"/>
      <c r="R679" s="164"/>
      <c r="S679" s="164"/>
      <c r="T679" s="165"/>
      <c r="AT679" s="159" t="s">
        <v>180</v>
      </c>
      <c r="AU679" s="159" t="s">
        <v>79</v>
      </c>
      <c r="AV679" s="11" t="s">
        <v>79</v>
      </c>
      <c r="AW679" s="11" t="s">
        <v>32</v>
      </c>
      <c r="AX679" s="11" t="s">
        <v>70</v>
      </c>
      <c r="AY679" s="159" t="s">
        <v>119</v>
      </c>
    </row>
    <row r="680" spans="2:51" s="11" customFormat="1">
      <c r="B680" s="158"/>
      <c r="D680" s="152" t="s">
        <v>180</v>
      </c>
      <c r="E680" s="159" t="s">
        <v>1</v>
      </c>
      <c r="F680" s="160" t="s">
        <v>877</v>
      </c>
      <c r="H680" s="161">
        <v>19.655999999999999</v>
      </c>
      <c r="I680" s="162"/>
      <c r="L680" s="158"/>
      <c r="M680" s="163"/>
      <c r="N680" s="164"/>
      <c r="O680" s="164"/>
      <c r="P680" s="164"/>
      <c r="Q680" s="164"/>
      <c r="R680" s="164"/>
      <c r="S680" s="164"/>
      <c r="T680" s="165"/>
      <c r="AT680" s="159" t="s">
        <v>180</v>
      </c>
      <c r="AU680" s="159" t="s">
        <v>79</v>
      </c>
      <c r="AV680" s="11" t="s">
        <v>79</v>
      </c>
      <c r="AW680" s="11" t="s">
        <v>32</v>
      </c>
      <c r="AX680" s="11" t="s">
        <v>70</v>
      </c>
      <c r="AY680" s="159" t="s">
        <v>119</v>
      </c>
    </row>
    <row r="681" spans="2:51" s="11" customFormat="1">
      <c r="B681" s="158"/>
      <c r="D681" s="152" t="s">
        <v>180</v>
      </c>
      <c r="E681" s="159" t="s">
        <v>1</v>
      </c>
      <c r="F681" s="160" t="s">
        <v>878</v>
      </c>
      <c r="H681" s="161">
        <v>33.840000000000003</v>
      </c>
      <c r="I681" s="162"/>
      <c r="L681" s="158"/>
      <c r="M681" s="163"/>
      <c r="N681" s="164"/>
      <c r="O681" s="164"/>
      <c r="P681" s="164"/>
      <c r="Q681" s="164"/>
      <c r="R681" s="164"/>
      <c r="S681" s="164"/>
      <c r="T681" s="165"/>
      <c r="AT681" s="159" t="s">
        <v>180</v>
      </c>
      <c r="AU681" s="159" t="s">
        <v>79</v>
      </c>
      <c r="AV681" s="11" t="s">
        <v>79</v>
      </c>
      <c r="AW681" s="11" t="s">
        <v>32</v>
      </c>
      <c r="AX681" s="11" t="s">
        <v>70</v>
      </c>
      <c r="AY681" s="159" t="s">
        <v>119</v>
      </c>
    </row>
    <row r="682" spans="2:51" s="11" customFormat="1">
      <c r="B682" s="158"/>
      <c r="D682" s="152" t="s">
        <v>180</v>
      </c>
      <c r="E682" s="159" t="s">
        <v>1</v>
      </c>
      <c r="F682" s="160" t="s">
        <v>879</v>
      </c>
      <c r="H682" s="161">
        <v>-0.105</v>
      </c>
      <c r="I682" s="162"/>
      <c r="L682" s="158"/>
      <c r="M682" s="163"/>
      <c r="N682" s="164"/>
      <c r="O682" s="164"/>
      <c r="P682" s="164"/>
      <c r="Q682" s="164"/>
      <c r="R682" s="164"/>
      <c r="S682" s="164"/>
      <c r="T682" s="165"/>
      <c r="AT682" s="159" t="s">
        <v>180</v>
      </c>
      <c r="AU682" s="159" t="s">
        <v>79</v>
      </c>
      <c r="AV682" s="11" t="s">
        <v>79</v>
      </c>
      <c r="AW682" s="11" t="s">
        <v>32</v>
      </c>
      <c r="AX682" s="11" t="s">
        <v>70</v>
      </c>
      <c r="AY682" s="159" t="s">
        <v>119</v>
      </c>
    </row>
    <row r="683" spans="2:51" s="11" customFormat="1">
      <c r="B683" s="158"/>
      <c r="D683" s="152" t="s">
        <v>180</v>
      </c>
      <c r="E683" s="159" t="s">
        <v>1</v>
      </c>
      <c r="F683" s="160" t="s">
        <v>848</v>
      </c>
      <c r="H683" s="161">
        <v>0.12</v>
      </c>
      <c r="I683" s="162"/>
      <c r="L683" s="158"/>
      <c r="M683" s="163"/>
      <c r="N683" s="164"/>
      <c r="O683" s="164"/>
      <c r="P683" s="164"/>
      <c r="Q683" s="164"/>
      <c r="R683" s="164"/>
      <c r="S683" s="164"/>
      <c r="T683" s="165"/>
      <c r="AT683" s="159" t="s">
        <v>180</v>
      </c>
      <c r="AU683" s="159" t="s">
        <v>79</v>
      </c>
      <c r="AV683" s="11" t="s">
        <v>79</v>
      </c>
      <c r="AW683" s="11" t="s">
        <v>32</v>
      </c>
      <c r="AX683" s="11" t="s">
        <v>70</v>
      </c>
      <c r="AY683" s="159" t="s">
        <v>119</v>
      </c>
    </row>
    <row r="684" spans="2:51" s="11" customFormat="1">
      <c r="B684" s="158"/>
      <c r="D684" s="152" t="s">
        <v>180</v>
      </c>
      <c r="E684" s="159" t="s">
        <v>1</v>
      </c>
      <c r="F684" s="160" t="s">
        <v>849</v>
      </c>
      <c r="H684" s="161">
        <v>0.08</v>
      </c>
      <c r="I684" s="162"/>
      <c r="L684" s="158"/>
      <c r="M684" s="163"/>
      <c r="N684" s="164"/>
      <c r="O684" s="164"/>
      <c r="P684" s="164"/>
      <c r="Q684" s="164"/>
      <c r="R684" s="164"/>
      <c r="S684" s="164"/>
      <c r="T684" s="165"/>
      <c r="AT684" s="159" t="s">
        <v>180</v>
      </c>
      <c r="AU684" s="159" t="s">
        <v>79</v>
      </c>
      <c r="AV684" s="11" t="s">
        <v>79</v>
      </c>
      <c r="AW684" s="11" t="s">
        <v>32</v>
      </c>
      <c r="AX684" s="11" t="s">
        <v>70</v>
      </c>
      <c r="AY684" s="159" t="s">
        <v>119</v>
      </c>
    </row>
    <row r="685" spans="2:51" s="11" customFormat="1">
      <c r="B685" s="158"/>
      <c r="D685" s="152" t="s">
        <v>180</v>
      </c>
      <c r="E685" s="159" t="s">
        <v>1</v>
      </c>
      <c r="F685" s="160" t="s">
        <v>880</v>
      </c>
      <c r="H685" s="161">
        <v>3</v>
      </c>
      <c r="I685" s="162"/>
      <c r="L685" s="158"/>
      <c r="M685" s="163"/>
      <c r="N685" s="164"/>
      <c r="O685" s="164"/>
      <c r="P685" s="164"/>
      <c r="Q685" s="164"/>
      <c r="R685" s="164"/>
      <c r="S685" s="164"/>
      <c r="T685" s="165"/>
      <c r="AT685" s="159" t="s">
        <v>180</v>
      </c>
      <c r="AU685" s="159" t="s">
        <v>79</v>
      </c>
      <c r="AV685" s="11" t="s">
        <v>79</v>
      </c>
      <c r="AW685" s="11" t="s">
        <v>32</v>
      </c>
      <c r="AX685" s="11" t="s">
        <v>70</v>
      </c>
      <c r="AY685" s="159" t="s">
        <v>119</v>
      </c>
    </row>
    <row r="686" spans="2:51" s="11" customFormat="1">
      <c r="B686" s="158"/>
      <c r="D686" s="152" t="s">
        <v>180</v>
      </c>
      <c r="E686" s="159" t="s">
        <v>1</v>
      </c>
      <c r="F686" s="160" t="s">
        <v>852</v>
      </c>
      <c r="H686" s="161">
        <v>0.1</v>
      </c>
      <c r="I686" s="162"/>
      <c r="L686" s="158"/>
      <c r="M686" s="163"/>
      <c r="N686" s="164"/>
      <c r="O686" s="164"/>
      <c r="P686" s="164"/>
      <c r="Q686" s="164"/>
      <c r="R686" s="164"/>
      <c r="S686" s="164"/>
      <c r="T686" s="165"/>
      <c r="AT686" s="159" t="s">
        <v>180</v>
      </c>
      <c r="AU686" s="159" t="s">
        <v>79</v>
      </c>
      <c r="AV686" s="11" t="s">
        <v>79</v>
      </c>
      <c r="AW686" s="11" t="s">
        <v>32</v>
      </c>
      <c r="AX686" s="11" t="s">
        <v>70</v>
      </c>
      <c r="AY686" s="159" t="s">
        <v>119</v>
      </c>
    </row>
    <row r="687" spans="2:51" s="11" customFormat="1">
      <c r="B687" s="158"/>
      <c r="D687" s="152" t="s">
        <v>180</v>
      </c>
      <c r="E687" s="159" t="s">
        <v>1</v>
      </c>
      <c r="F687" s="160" t="s">
        <v>881</v>
      </c>
      <c r="H687" s="161">
        <v>0.38700000000000001</v>
      </c>
      <c r="I687" s="162"/>
      <c r="L687" s="158"/>
      <c r="M687" s="163"/>
      <c r="N687" s="164"/>
      <c r="O687" s="164"/>
      <c r="P687" s="164"/>
      <c r="Q687" s="164"/>
      <c r="R687" s="164"/>
      <c r="S687" s="164"/>
      <c r="T687" s="165"/>
      <c r="AT687" s="159" t="s">
        <v>180</v>
      </c>
      <c r="AU687" s="159" t="s">
        <v>79</v>
      </c>
      <c r="AV687" s="11" t="s">
        <v>79</v>
      </c>
      <c r="AW687" s="11" t="s">
        <v>32</v>
      </c>
      <c r="AX687" s="11" t="s">
        <v>70</v>
      </c>
      <c r="AY687" s="159" t="s">
        <v>119</v>
      </c>
    </row>
    <row r="688" spans="2:51" s="11" customFormat="1">
      <c r="B688" s="158"/>
      <c r="D688" s="152" t="s">
        <v>180</v>
      </c>
      <c r="E688" s="159" t="s">
        <v>1</v>
      </c>
      <c r="F688" s="160" t="s">
        <v>882</v>
      </c>
      <c r="H688" s="161">
        <v>23.52</v>
      </c>
      <c r="I688" s="162"/>
      <c r="L688" s="158"/>
      <c r="M688" s="163"/>
      <c r="N688" s="164"/>
      <c r="O688" s="164"/>
      <c r="P688" s="164"/>
      <c r="Q688" s="164"/>
      <c r="R688" s="164"/>
      <c r="S688" s="164"/>
      <c r="T688" s="165"/>
      <c r="AT688" s="159" t="s">
        <v>180</v>
      </c>
      <c r="AU688" s="159" t="s">
        <v>79</v>
      </c>
      <c r="AV688" s="11" t="s">
        <v>79</v>
      </c>
      <c r="AW688" s="11" t="s">
        <v>32</v>
      </c>
      <c r="AX688" s="11" t="s">
        <v>70</v>
      </c>
      <c r="AY688" s="159" t="s">
        <v>119</v>
      </c>
    </row>
    <row r="689" spans="2:65" s="11" customFormat="1">
      <c r="B689" s="158"/>
      <c r="D689" s="152" t="s">
        <v>180</v>
      </c>
      <c r="E689" s="159" t="s">
        <v>1</v>
      </c>
      <c r="F689" s="160" t="s">
        <v>883</v>
      </c>
      <c r="H689" s="161">
        <v>-0.36</v>
      </c>
      <c r="I689" s="162"/>
      <c r="L689" s="158"/>
      <c r="M689" s="163"/>
      <c r="N689" s="164"/>
      <c r="O689" s="164"/>
      <c r="P689" s="164"/>
      <c r="Q689" s="164"/>
      <c r="R689" s="164"/>
      <c r="S689" s="164"/>
      <c r="T689" s="165"/>
      <c r="AT689" s="159" t="s">
        <v>180</v>
      </c>
      <c r="AU689" s="159" t="s">
        <v>79</v>
      </c>
      <c r="AV689" s="11" t="s">
        <v>79</v>
      </c>
      <c r="AW689" s="11" t="s">
        <v>32</v>
      </c>
      <c r="AX689" s="11" t="s">
        <v>70</v>
      </c>
      <c r="AY689" s="159" t="s">
        <v>119</v>
      </c>
    </row>
    <row r="690" spans="2:65" s="11" customFormat="1">
      <c r="B690" s="158"/>
      <c r="D690" s="152" t="s">
        <v>180</v>
      </c>
      <c r="E690" s="159" t="s">
        <v>1</v>
      </c>
      <c r="F690" s="160" t="s">
        <v>884</v>
      </c>
      <c r="H690" s="161">
        <v>6.3339999999999996</v>
      </c>
      <c r="I690" s="162"/>
      <c r="L690" s="158"/>
      <c r="M690" s="163"/>
      <c r="N690" s="164"/>
      <c r="O690" s="164"/>
      <c r="P690" s="164"/>
      <c r="Q690" s="164"/>
      <c r="R690" s="164"/>
      <c r="S690" s="164"/>
      <c r="T690" s="165"/>
      <c r="AT690" s="159" t="s">
        <v>180</v>
      </c>
      <c r="AU690" s="159" t="s">
        <v>79</v>
      </c>
      <c r="AV690" s="11" t="s">
        <v>79</v>
      </c>
      <c r="AW690" s="11" t="s">
        <v>32</v>
      </c>
      <c r="AX690" s="11" t="s">
        <v>70</v>
      </c>
      <c r="AY690" s="159" t="s">
        <v>119</v>
      </c>
    </row>
    <row r="691" spans="2:65" s="11" customFormat="1">
      <c r="B691" s="158"/>
      <c r="D691" s="152" t="s">
        <v>180</v>
      </c>
      <c r="E691" s="159" t="s">
        <v>1</v>
      </c>
      <c r="F691" s="160" t="s">
        <v>885</v>
      </c>
      <c r="H691" s="161">
        <v>8.3719999999999999</v>
      </c>
      <c r="I691" s="162"/>
      <c r="L691" s="158"/>
      <c r="M691" s="163"/>
      <c r="N691" s="164"/>
      <c r="O691" s="164"/>
      <c r="P691" s="164"/>
      <c r="Q691" s="164"/>
      <c r="R691" s="164"/>
      <c r="S691" s="164"/>
      <c r="T691" s="165"/>
      <c r="AT691" s="159" t="s">
        <v>180</v>
      </c>
      <c r="AU691" s="159" t="s">
        <v>79</v>
      </c>
      <c r="AV691" s="11" t="s">
        <v>79</v>
      </c>
      <c r="AW691" s="11" t="s">
        <v>32</v>
      </c>
      <c r="AX691" s="11" t="s">
        <v>70</v>
      </c>
      <c r="AY691" s="159" t="s">
        <v>119</v>
      </c>
    </row>
    <row r="692" spans="2:65" s="11" customFormat="1">
      <c r="B692" s="158"/>
      <c r="D692" s="152" t="s">
        <v>180</v>
      </c>
      <c r="E692" s="159" t="s">
        <v>1</v>
      </c>
      <c r="F692" s="160" t="s">
        <v>886</v>
      </c>
      <c r="H692" s="161">
        <v>0.16300000000000001</v>
      </c>
      <c r="I692" s="162"/>
      <c r="L692" s="158"/>
      <c r="M692" s="163"/>
      <c r="N692" s="164"/>
      <c r="O692" s="164"/>
      <c r="P692" s="164"/>
      <c r="Q692" s="164"/>
      <c r="R692" s="164"/>
      <c r="S692" s="164"/>
      <c r="T692" s="165"/>
      <c r="AT692" s="159" t="s">
        <v>180</v>
      </c>
      <c r="AU692" s="159" t="s">
        <v>79</v>
      </c>
      <c r="AV692" s="11" t="s">
        <v>79</v>
      </c>
      <c r="AW692" s="11" t="s">
        <v>32</v>
      </c>
      <c r="AX692" s="11" t="s">
        <v>70</v>
      </c>
      <c r="AY692" s="159" t="s">
        <v>119</v>
      </c>
    </row>
    <row r="693" spans="2:65" s="11" customFormat="1">
      <c r="B693" s="158"/>
      <c r="D693" s="152" t="s">
        <v>180</v>
      </c>
      <c r="E693" s="159" t="s">
        <v>1</v>
      </c>
      <c r="F693" s="160" t="s">
        <v>859</v>
      </c>
      <c r="H693" s="161">
        <v>-0.14000000000000001</v>
      </c>
      <c r="I693" s="162"/>
      <c r="L693" s="158"/>
      <c r="M693" s="163"/>
      <c r="N693" s="164"/>
      <c r="O693" s="164"/>
      <c r="P693" s="164"/>
      <c r="Q693" s="164"/>
      <c r="R693" s="164"/>
      <c r="S693" s="164"/>
      <c r="T693" s="165"/>
      <c r="AT693" s="159" t="s">
        <v>180</v>
      </c>
      <c r="AU693" s="159" t="s">
        <v>79</v>
      </c>
      <c r="AV693" s="11" t="s">
        <v>79</v>
      </c>
      <c r="AW693" s="11" t="s">
        <v>32</v>
      </c>
      <c r="AX693" s="11" t="s">
        <v>70</v>
      </c>
      <c r="AY693" s="159" t="s">
        <v>119</v>
      </c>
    </row>
    <row r="694" spans="2:65" s="11" customFormat="1">
      <c r="B694" s="158"/>
      <c r="D694" s="152" t="s">
        <v>180</v>
      </c>
      <c r="E694" s="159" t="s">
        <v>1</v>
      </c>
      <c r="F694" s="160" t="s">
        <v>887</v>
      </c>
      <c r="H694" s="161">
        <v>0.35</v>
      </c>
      <c r="I694" s="162"/>
      <c r="L694" s="158"/>
      <c r="M694" s="163"/>
      <c r="N694" s="164"/>
      <c r="O694" s="164"/>
      <c r="P694" s="164"/>
      <c r="Q694" s="164"/>
      <c r="R694" s="164"/>
      <c r="S694" s="164"/>
      <c r="T694" s="165"/>
      <c r="AT694" s="159" t="s">
        <v>180</v>
      </c>
      <c r="AU694" s="159" t="s">
        <v>79</v>
      </c>
      <c r="AV694" s="11" t="s">
        <v>79</v>
      </c>
      <c r="AW694" s="11" t="s">
        <v>32</v>
      </c>
      <c r="AX694" s="11" t="s">
        <v>70</v>
      </c>
      <c r="AY694" s="159" t="s">
        <v>119</v>
      </c>
    </row>
    <row r="695" spans="2:65" s="11" customFormat="1">
      <c r="B695" s="158"/>
      <c r="D695" s="152" t="s">
        <v>180</v>
      </c>
      <c r="E695" s="159" t="s">
        <v>1</v>
      </c>
      <c r="F695" s="160" t="s">
        <v>888</v>
      </c>
      <c r="H695" s="161">
        <v>6.06</v>
      </c>
      <c r="I695" s="162"/>
      <c r="L695" s="158"/>
      <c r="M695" s="163"/>
      <c r="N695" s="164"/>
      <c r="O695" s="164"/>
      <c r="P695" s="164"/>
      <c r="Q695" s="164"/>
      <c r="R695" s="164"/>
      <c r="S695" s="164"/>
      <c r="T695" s="165"/>
      <c r="AT695" s="159" t="s">
        <v>180</v>
      </c>
      <c r="AU695" s="159" t="s">
        <v>79</v>
      </c>
      <c r="AV695" s="11" t="s">
        <v>79</v>
      </c>
      <c r="AW695" s="11" t="s">
        <v>32</v>
      </c>
      <c r="AX695" s="11" t="s">
        <v>70</v>
      </c>
      <c r="AY695" s="159" t="s">
        <v>119</v>
      </c>
    </row>
    <row r="696" spans="2:65" s="11" customFormat="1">
      <c r="B696" s="158"/>
      <c r="D696" s="152" t="s">
        <v>180</v>
      </c>
      <c r="E696" s="159" t="s">
        <v>1</v>
      </c>
      <c r="F696" s="160" t="s">
        <v>859</v>
      </c>
      <c r="H696" s="161">
        <v>-0.14000000000000001</v>
      </c>
      <c r="I696" s="162"/>
      <c r="L696" s="158"/>
      <c r="M696" s="163"/>
      <c r="N696" s="164"/>
      <c r="O696" s="164"/>
      <c r="P696" s="164"/>
      <c r="Q696" s="164"/>
      <c r="R696" s="164"/>
      <c r="S696" s="164"/>
      <c r="T696" s="165"/>
      <c r="AT696" s="159" t="s">
        <v>180</v>
      </c>
      <c r="AU696" s="159" t="s">
        <v>79</v>
      </c>
      <c r="AV696" s="11" t="s">
        <v>79</v>
      </c>
      <c r="AW696" s="11" t="s">
        <v>32</v>
      </c>
      <c r="AX696" s="11" t="s">
        <v>70</v>
      </c>
      <c r="AY696" s="159" t="s">
        <v>119</v>
      </c>
    </row>
    <row r="697" spans="2:65" s="11" customFormat="1">
      <c r="B697" s="158"/>
      <c r="D697" s="152" t="s">
        <v>180</v>
      </c>
      <c r="E697" s="159" t="s">
        <v>1</v>
      </c>
      <c r="F697" s="160" t="s">
        <v>848</v>
      </c>
      <c r="H697" s="161">
        <v>0.12</v>
      </c>
      <c r="I697" s="162"/>
      <c r="L697" s="158"/>
      <c r="M697" s="163"/>
      <c r="N697" s="164"/>
      <c r="O697" s="164"/>
      <c r="P697" s="164"/>
      <c r="Q697" s="164"/>
      <c r="R697" s="164"/>
      <c r="S697" s="164"/>
      <c r="T697" s="165"/>
      <c r="AT697" s="159" t="s">
        <v>180</v>
      </c>
      <c r="AU697" s="159" t="s">
        <v>79</v>
      </c>
      <c r="AV697" s="11" t="s">
        <v>79</v>
      </c>
      <c r="AW697" s="11" t="s">
        <v>32</v>
      </c>
      <c r="AX697" s="11" t="s">
        <v>70</v>
      </c>
      <c r="AY697" s="159" t="s">
        <v>119</v>
      </c>
    </row>
    <row r="698" spans="2:65" s="11" customFormat="1">
      <c r="B698" s="158"/>
      <c r="D698" s="152" t="s">
        <v>180</v>
      </c>
      <c r="E698" s="159" t="s">
        <v>1</v>
      </c>
      <c r="F698" s="160" t="s">
        <v>889</v>
      </c>
      <c r="H698" s="161">
        <v>13.13</v>
      </c>
      <c r="I698" s="162"/>
      <c r="L698" s="158"/>
      <c r="M698" s="163"/>
      <c r="N698" s="164"/>
      <c r="O698" s="164"/>
      <c r="P698" s="164"/>
      <c r="Q698" s="164"/>
      <c r="R698" s="164"/>
      <c r="S698" s="164"/>
      <c r="T698" s="165"/>
      <c r="AT698" s="159" t="s">
        <v>180</v>
      </c>
      <c r="AU698" s="159" t="s">
        <v>79</v>
      </c>
      <c r="AV698" s="11" t="s">
        <v>79</v>
      </c>
      <c r="AW698" s="11" t="s">
        <v>32</v>
      </c>
      <c r="AX698" s="11" t="s">
        <v>70</v>
      </c>
      <c r="AY698" s="159" t="s">
        <v>119</v>
      </c>
    </row>
    <row r="699" spans="2:65" s="11" customFormat="1">
      <c r="B699" s="158"/>
      <c r="D699" s="152" t="s">
        <v>180</v>
      </c>
      <c r="E699" s="159" t="s">
        <v>1</v>
      </c>
      <c r="F699" s="160" t="s">
        <v>849</v>
      </c>
      <c r="H699" s="161">
        <v>0.08</v>
      </c>
      <c r="I699" s="162"/>
      <c r="L699" s="158"/>
      <c r="M699" s="163"/>
      <c r="N699" s="164"/>
      <c r="O699" s="164"/>
      <c r="P699" s="164"/>
      <c r="Q699" s="164"/>
      <c r="R699" s="164"/>
      <c r="S699" s="164"/>
      <c r="T699" s="165"/>
      <c r="AT699" s="159" t="s">
        <v>180</v>
      </c>
      <c r="AU699" s="159" t="s">
        <v>79</v>
      </c>
      <c r="AV699" s="11" t="s">
        <v>79</v>
      </c>
      <c r="AW699" s="11" t="s">
        <v>32</v>
      </c>
      <c r="AX699" s="11" t="s">
        <v>70</v>
      </c>
      <c r="AY699" s="159" t="s">
        <v>119</v>
      </c>
    </row>
    <row r="700" spans="2:65" s="11" customFormat="1">
      <c r="B700" s="158"/>
      <c r="D700" s="152" t="s">
        <v>180</v>
      </c>
      <c r="E700" s="159" t="s">
        <v>1</v>
      </c>
      <c r="F700" s="160" t="s">
        <v>890</v>
      </c>
      <c r="H700" s="161">
        <v>27.189</v>
      </c>
      <c r="I700" s="162"/>
      <c r="L700" s="158"/>
      <c r="M700" s="163"/>
      <c r="N700" s="164"/>
      <c r="O700" s="164"/>
      <c r="P700" s="164"/>
      <c r="Q700" s="164"/>
      <c r="R700" s="164"/>
      <c r="S700" s="164"/>
      <c r="T700" s="165"/>
      <c r="AT700" s="159" t="s">
        <v>180</v>
      </c>
      <c r="AU700" s="159" t="s">
        <v>79</v>
      </c>
      <c r="AV700" s="11" t="s">
        <v>79</v>
      </c>
      <c r="AW700" s="11" t="s">
        <v>32</v>
      </c>
      <c r="AX700" s="11" t="s">
        <v>70</v>
      </c>
      <c r="AY700" s="159" t="s">
        <v>119</v>
      </c>
    </row>
    <row r="701" spans="2:65" s="11" customFormat="1">
      <c r="B701" s="158"/>
      <c r="D701" s="152" t="s">
        <v>180</v>
      </c>
      <c r="E701" s="159" t="s">
        <v>1</v>
      </c>
      <c r="F701" s="160" t="s">
        <v>849</v>
      </c>
      <c r="H701" s="161">
        <v>0.08</v>
      </c>
      <c r="I701" s="162"/>
      <c r="L701" s="158"/>
      <c r="M701" s="163"/>
      <c r="N701" s="164"/>
      <c r="O701" s="164"/>
      <c r="P701" s="164"/>
      <c r="Q701" s="164"/>
      <c r="R701" s="164"/>
      <c r="S701" s="164"/>
      <c r="T701" s="165"/>
      <c r="AT701" s="159" t="s">
        <v>180</v>
      </c>
      <c r="AU701" s="159" t="s">
        <v>79</v>
      </c>
      <c r="AV701" s="11" t="s">
        <v>79</v>
      </c>
      <c r="AW701" s="11" t="s">
        <v>32</v>
      </c>
      <c r="AX701" s="11" t="s">
        <v>70</v>
      </c>
      <c r="AY701" s="159" t="s">
        <v>119</v>
      </c>
    </row>
    <row r="702" spans="2:65" s="14" customFormat="1">
      <c r="B702" s="181"/>
      <c r="D702" s="152" t="s">
        <v>180</v>
      </c>
      <c r="E702" s="182" t="s">
        <v>1</v>
      </c>
      <c r="F702" s="183" t="s">
        <v>319</v>
      </c>
      <c r="H702" s="184">
        <v>229.92100000000011</v>
      </c>
      <c r="I702" s="185"/>
      <c r="L702" s="181"/>
      <c r="M702" s="186"/>
      <c r="N702" s="187"/>
      <c r="O702" s="187"/>
      <c r="P702" s="187"/>
      <c r="Q702" s="187"/>
      <c r="R702" s="187"/>
      <c r="S702" s="187"/>
      <c r="T702" s="188"/>
      <c r="AT702" s="182" t="s">
        <v>180</v>
      </c>
      <c r="AU702" s="182" t="s">
        <v>79</v>
      </c>
      <c r="AV702" s="14" t="s">
        <v>133</v>
      </c>
      <c r="AW702" s="14" t="s">
        <v>32</v>
      </c>
      <c r="AX702" s="14" t="s">
        <v>70</v>
      </c>
      <c r="AY702" s="182" t="s">
        <v>119</v>
      </c>
    </row>
    <row r="703" spans="2:65" s="13" customFormat="1">
      <c r="B703" s="173"/>
      <c r="D703" s="152" t="s">
        <v>180</v>
      </c>
      <c r="E703" s="174" t="s">
        <v>1</v>
      </c>
      <c r="F703" s="175" t="s">
        <v>249</v>
      </c>
      <c r="H703" s="176">
        <v>452.71299999999997</v>
      </c>
      <c r="I703" s="177"/>
      <c r="L703" s="173"/>
      <c r="M703" s="178"/>
      <c r="N703" s="179"/>
      <c r="O703" s="179"/>
      <c r="P703" s="179"/>
      <c r="Q703" s="179"/>
      <c r="R703" s="179"/>
      <c r="S703" s="179"/>
      <c r="T703" s="180"/>
      <c r="AT703" s="174" t="s">
        <v>180</v>
      </c>
      <c r="AU703" s="174" t="s">
        <v>79</v>
      </c>
      <c r="AV703" s="13" t="s">
        <v>139</v>
      </c>
      <c r="AW703" s="13" t="s">
        <v>32</v>
      </c>
      <c r="AX703" s="13" t="s">
        <v>77</v>
      </c>
      <c r="AY703" s="174" t="s">
        <v>119</v>
      </c>
    </row>
    <row r="704" spans="2:65" s="1" customFormat="1" ht="16.5" customHeight="1">
      <c r="B704" s="139"/>
      <c r="C704" s="140" t="s">
        <v>891</v>
      </c>
      <c r="D704" s="140" t="s">
        <v>122</v>
      </c>
      <c r="E704" s="141" t="s">
        <v>892</v>
      </c>
      <c r="F704" s="142" t="s">
        <v>893</v>
      </c>
      <c r="G704" s="143" t="s">
        <v>266</v>
      </c>
      <c r="H704" s="144">
        <v>905.42600000000004</v>
      </c>
      <c r="I704" s="145"/>
      <c r="J704" s="146">
        <f>ROUND(I704*H704,2)</f>
        <v>0</v>
      </c>
      <c r="K704" s="142" t="s">
        <v>126</v>
      </c>
      <c r="L704" s="30"/>
      <c r="M704" s="147" t="s">
        <v>1</v>
      </c>
      <c r="N704" s="148" t="s">
        <v>41</v>
      </c>
      <c r="O704" s="49"/>
      <c r="P704" s="149">
        <f>O704*H704</f>
        <v>0</v>
      </c>
      <c r="Q704" s="149">
        <v>0</v>
      </c>
      <c r="R704" s="149">
        <f>Q704*H704</f>
        <v>0</v>
      </c>
      <c r="S704" s="149">
        <v>0</v>
      </c>
      <c r="T704" s="150">
        <f>S704*H704</f>
        <v>0</v>
      </c>
      <c r="AR704" s="16" t="s">
        <v>139</v>
      </c>
      <c r="AT704" s="16" t="s">
        <v>122</v>
      </c>
      <c r="AU704" s="16" t="s">
        <v>79</v>
      </c>
      <c r="AY704" s="16" t="s">
        <v>119</v>
      </c>
      <c r="BE704" s="151">
        <f>IF(N704="základní",J704,0)</f>
        <v>0</v>
      </c>
      <c r="BF704" s="151">
        <f>IF(N704="snížená",J704,0)</f>
        <v>0</v>
      </c>
      <c r="BG704" s="151">
        <f>IF(N704="zákl. přenesená",J704,0)</f>
        <v>0</v>
      </c>
      <c r="BH704" s="151">
        <f>IF(N704="sníž. přenesená",J704,0)</f>
        <v>0</v>
      </c>
      <c r="BI704" s="151">
        <f>IF(N704="nulová",J704,0)</f>
        <v>0</v>
      </c>
      <c r="BJ704" s="16" t="s">
        <v>77</v>
      </c>
      <c r="BK704" s="151">
        <f>ROUND(I704*H704,2)</f>
        <v>0</v>
      </c>
      <c r="BL704" s="16" t="s">
        <v>139</v>
      </c>
      <c r="BM704" s="16" t="s">
        <v>894</v>
      </c>
    </row>
    <row r="705" spans="2:65" s="1" customFormat="1">
      <c r="B705" s="30"/>
      <c r="D705" s="152" t="s">
        <v>129</v>
      </c>
      <c r="F705" s="153" t="s">
        <v>895</v>
      </c>
      <c r="I705" s="84"/>
      <c r="L705" s="30"/>
      <c r="M705" s="154"/>
      <c r="N705" s="49"/>
      <c r="O705" s="49"/>
      <c r="P705" s="49"/>
      <c r="Q705" s="49"/>
      <c r="R705" s="49"/>
      <c r="S705" s="49"/>
      <c r="T705" s="50"/>
      <c r="AT705" s="16" t="s">
        <v>129</v>
      </c>
      <c r="AU705" s="16" t="s">
        <v>79</v>
      </c>
    </row>
    <row r="706" spans="2:65" s="11" customFormat="1">
      <c r="B706" s="158"/>
      <c r="D706" s="152" t="s">
        <v>180</v>
      </c>
      <c r="E706" s="159" t="s">
        <v>1</v>
      </c>
      <c r="F706" s="160" t="s">
        <v>896</v>
      </c>
      <c r="H706" s="161">
        <v>905.42600000000004</v>
      </c>
      <c r="I706" s="162"/>
      <c r="L706" s="158"/>
      <c r="M706" s="163"/>
      <c r="N706" s="164"/>
      <c r="O706" s="164"/>
      <c r="P706" s="164"/>
      <c r="Q706" s="164"/>
      <c r="R706" s="164"/>
      <c r="S706" s="164"/>
      <c r="T706" s="165"/>
      <c r="AT706" s="159" t="s">
        <v>180</v>
      </c>
      <c r="AU706" s="159" t="s">
        <v>79</v>
      </c>
      <c r="AV706" s="11" t="s">
        <v>79</v>
      </c>
      <c r="AW706" s="11" t="s">
        <v>32</v>
      </c>
      <c r="AX706" s="11" t="s">
        <v>77</v>
      </c>
      <c r="AY706" s="159" t="s">
        <v>119</v>
      </c>
    </row>
    <row r="707" spans="2:65" s="1" customFormat="1" ht="16.5" customHeight="1">
      <c r="B707" s="139"/>
      <c r="C707" s="140" t="s">
        <v>897</v>
      </c>
      <c r="D707" s="140" t="s">
        <v>122</v>
      </c>
      <c r="E707" s="141" t="s">
        <v>898</v>
      </c>
      <c r="F707" s="142" t="s">
        <v>899</v>
      </c>
      <c r="G707" s="143" t="s">
        <v>266</v>
      </c>
      <c r="H707" s="144">
        <v>138.095</v>
      </c>
      <c r="I707" s="145"/>
      <c r="J707" s="146">
        <f>ROUND(I707*H707,2)</f>
        <v>0</v>
      </c>
      <c r="K707" s="142" t="s">
        <v>126</v>
      </c>
      <c r="L707" s="30"/>
      <c r="M707" s="147" t="s">
        <v>1</v>
      </c>
      <c r="N707" s="148" t="s">
        <v>41</v>
      </c>
      <c r="O707" s="49"/>
      <c r="P707" s="149">
        <f>O707*H707</f>
        <v>0</v>
      </c>
      <c r="Q707" s="149">
        <v>0</v>
      </c>
      <c r="R707" s="149">
        <f>Q707*H707</f>
        <v>0</v>
      </c>
      <c r="S707" s="149">
        <v>3.5000000000000003E-2</v>
      </c>
      <c r="T707" s="150">
        <f>S707*H707</f>
        <v>4.8333250000000003</v>
      </c>
      <c r="AR707" s="16" t="s">
        <v>139</v>
      </c>
      <c r="AT707" s="16" t="s">
        <v>122</v>
      </c>
      <c r="AU707" s="16" t="s">
        <v>79</v>
      </c>
      <c r="AY707" s="16" t="s">
        <v>119</v>
      </c>
      <c r="BE707" s="151">
        <f>IF(N707="základní",J707,0)</f>
        <v>0</v>
      </c>
      <c r="BF707" s="151">
        <f>IF(N707="snížená",J707,0)</f>
        <v>0</v>
      </c>
      <c r="BG707" s="151">
        <f>IF(N707="zákl. přenesená",J707,0)</f>
        <v>0</v>
      </c>
      <c r="BH707" s="151">
        <f>IF(N707="sníž. přenesená",J707,0)</f>
        <v>0</v>
      </c>
      <c r="BI707" s="151">
        <f>IF(N707="nulová",J707,0)</f>
        <v>0</v>
      </c>
      <c r="BJ707" s="16" t="s">
        <v>77</v>
      </c>
      <c r="BK707" s="151">
        <f>ROUND(I707*H707,2)</f>
        <v>0</v>
      </c>
      <c r="BL707" s="16" t="s">
        <v>139</v>
      </c>
      <c r="BM707" s="16" t="s">
        <v>900</v>
      </c>
    </row>
    <row r="708" spans="2:65" s="1" customFormat="1" ht="19.5">
      <c r="B708" s="30"/>
      <c r="D708" s="152" t="s">
        <v>129</v>
      </c>
      <c r="F708" s="153" t="s">
        <v>901</v>
      </c>
      <c r="I708" s="84"/>
      <c r="L708" s="30"/>
      <c r="M708" s="154"/>
      <c r="N708" s="49"/>
      <c r="O708" s="49"/>
      <c r="P708" s="49"/>
      <c r="Q708" s="49"/>
      <c r="R708" s="49"/>
      <c r="S708" s="49"/>
      <c r="T708" s="50"/>
      <c r="AT708" s="16" t="s">
        <v>129</v>
      </c>
      <c r="AU708" s="16" t="s">
        <v>79</v>
      </c>
    </row>
    <row r="709" spans="2:65" s="12" customFormat="1">
      <c r="B709" s="166"/>
      <c r="D709" s="152" t="s">
        <v>180</v>
      </c>
      <c r="E709" s="167" t="s">
        <v>1</v>
      </c>
      <c r="F709" s="168" t="s">
        <v>316</v>
      </c>
      <c r="H709" s="167" t="s">
        <v>1</v>
      </c>
      <c r="I709" s="169"/>
      <c r="L709" s="166"/>
      <c r="M709" s="170"/>
      <c r="N709" s="171"/>
      <c r="O709" s="171"/>
      <c r="P709" s="171"/>
      <c r="Q709" s="171"/>
      <c r="R709" s="171"/>
      <c r="S709" s="171"/>
      <c r="T709" s="172"/>
      <c r="AT709" s="167" t="s">
        <v>180</v>
      </c>
      <c r="AU709" s="167" t="s">
        <v>79</v>
      </c>
      <c r="AV709" s="12" t="s">
        <v>77</v>
      </c>
      <c r="AW709" s="12" t="s">
        <v>32</v>
      </c>
      <c r="AX709" s="12" t="s">
        <v>70</v>
      </c>
      <c r="AY709" s="167" t="s">
        <v>119</v>
      </c>
    </row>
    <row r="710" spans="2:65" s="11" customFormat="1">
      <c r="B710" s="158"/>
      <c r="D710" s="152" t="s">
        <v>180</v>
      </c>
      <c r="E710" s="159" t="s">
        <v>1</v>
      </c>
      <c r="F710" s="160" t="s">
        <v>902</v>
      </c>
      <c r="H710" s="161">
        <v>1.08</v>
      </c>
      <c r="I710" s="162"/>
      <c r="L710" s="158"/>
      <c r="M710" s="163"/>
      <c r="N710" s="164"/>
      <c r="O710" s="164"/>
      <c r="P710" s="164"/>
      <c r="Q710" s="164"/>
      <c r="R710" s="164"/>
      <c r="S710" s="164"/>
      <c r="T710" s="165"/>
      <c r="AT710" s="159" t="s">
        <v>180</v>
      </c>
      <c r="AU710" s="159" t="s">
        <v>79</v>
      </c>
      <c r="AV710" s="11" t="s">
        <v>79</v>
      </c>
      <c r="AW710" s="11" t="s">
        <v>32</v>
      </c>
      <c r="AX710" s="11" t="s">
        <v>70</v>
      </c>
      <c r="AY710" s="159" t="s">
        <v>119</v>
      </c>
    </row>
    <row r="711" spans="2:65" s="11" customFormat="1">
      <c r="B711" s="158"/>
      <c r="D711" s="152" t="s">
        <v>180</v>
      </c>
      <c r="E711" s="159" t="s">
        <v>1</v>
      </c>
      <c r="F711" s="160" t="s">
        <v>902</v>
      </c>
      <c r="H711" s="161">
        <v>1.08</v>
      </c>
      <c r="I711" s="162"/>
      <c r="L711" s="158"/>
      <c r="M711" s="163"/>
      <c r="N711" s="164"/>
      <c r="O711" s="164"/>
      <c r="P711" s="164"/>
      <c r="Q711" s="164"/>
      <c r="R711" s="164"/>
      <c r="S711" s="164"/>
      <c r="T711" s="165"/>
      <c r="AT711" s="159" t="s">
        <v>180</v>
      </c>
      <c r="AU711" s="159" t="s">
        <v>79</v>
      </c>
      <c r="AV711" s="11" t="s">
        <v>79</v>
      </c>
      <c r="AW711" s="11" t="s">
        <v>32</v>
      </c>
      <c r="AX711" s="11" t="s">
        <v>70</v>
      </c>
      <c r="AY711" s="159" t="s">
        <v>119</v>
      </c>
    </row>
    <row r="712" spans="2:65" s="11" customFormat="1">
      <c r="B712" s="158"/>
      <c r="D712" s="152" t="s">
        <v>180</v>
      </c>
      <c r="E712" s="159" t="s">
        <v>1</v>
      </c>
      <c r="F712" s="160" t="s">
        <v>903</v>
      </c>
      <c r="H712" s="161">
        <v>4.4999999999999998E-2</v>
      </c>
      <c r="I712" s="162"/>
      <c r="L712" s="158"/>
      <c r="M712" s="163"/>
      <c r="N712" s="164"/>
      <c r="O712" s="164"/>
      <c r="P712" s="164"/>
      <c r="Q712" s="164"/>
      <c r="R712" s="164"/>
      <c r="S712" s="164"/>
      <c r="T712" s="165"/>
      <c r="AT712" s="159" t="s">
        <v>180</v>
      </c>
      <c r="AU712" s="159" t="s">
        <v>79</v>
      </c>
      <c r="AV712" s="11" t="s">
        <v>79</v>
      </c>
      <c r="AW712" s="11" t="s">
        <v>32</v>
      </c>
      <c r="AX712" s="11" t="s">
        <v>70</v>
      </c>
      <c r="AY712" s="159" t="s">
        <v>119</v>
      </c>
    </row>
    <row r="713" spans="2:65" s="11" customFormat="1">
      <c r="B713" s="158"/>
      <c r="D713" s="152" t="s">
        <v>180</v>
      </c>
      <c r="E713" s="159" t="s">
        <v>1</v>
      </c>
      <c r="F713" s="160" t="s">
        <v>849</v>
      </c>
      <c r="H713" s="161">
        <v>0.08</v>
      </c>
      <c r="I713" s="162"/>
      <c r="L713" s="158"/>
      <c r="M713" s="163"/>
      <c r="N713" s="164"/>
      <c r="O713" s="164"/>
      <c r="P713" s="164"/>
      <c r="Q713" s="164"/>
      <c r="R713" s="164"/>
      <c r="S713" s="164"/>
      <c r="T713" s="165"/>
      <c r="AT713" s="159" t="s">
        <v>180</v>
      </c>
      <c r="AU713" s="159" t="s">
        <v>79</v>
      </c>
      <c r="AV713" s="11" t="s">
        <v>79</v>
      </c>
      <c r="AW713" s="11" t="s">
        <v>32</v>
      </c>
      <c r="AX713" s="11" t="s">
        <v>70</v>
      </c>
      <c r="AY713" s="159" t="s">
        <v>119</v>
      </c>
    </row>
    <row r="714" spans="2:65" s="11" customFormat="1">
      <c r="B714" s="158"/>
      <c r="D714" s="152" t="s">
        <v>180</v>
      </c>
      <c r="E714" s="159" t="s">
        <v>1</v>
      </c>
      <c r="F714" s="160" t="s">
        <v>904</v>
      </c>
      <c r="H714" s="161">
        <v>2.94</v>
      </c>
      <c r="I714" s="162"/>
      <c r="L714" s="158"/>
      <c r="M714" s="163"/>
      <c r="N714" s="164"/>
      <c r="O714" s="164"/>
      <c r="P714" s="164"/>
      <c r="Q714" s="164"/>
      <c r="R714" s="164"/>
      <c r="S714" s="164"/>
      <c r="T714" s="165"/>
      <c r="AT714" s="159" t="s">
        <v>180</v>
      </c>
      <c r="AU714" s="159" t="s">
        <v>79</v>
      </c>
      <c r="AV714" s="11" t="s">
        <v>79</v>
      </c>
      <c r="AW714" s="11" t="s">
        <v>32</v>
      </c>
      <c r="AX714" s="11" t="s">
        <v>70</v>
      </c>
      <c r="AY714" s="159" t="s">
        <v>119</v>
      </c>
    </row>
    <row r="715" spans="2:65" s="11" customFormat="1">
      <c r="B715" s="158"/>
      <c r="D715" s="152" t="s">
        <v>180</v>
      </c>
      <c r="E715" s="159" t="s">
        <v>1</v>
      </c>
      <c r="F715" s="160" t="s">
        <v>905</v>
      </c>
      <c r="H715" s="161">
        <v>1.26</v>
      </c>
      <c r="I715" s="162"/>
      <c r="L715" s="158"/>
      <c r="M715" s="163"/>
      <c r="N715" s="164"/>
      <c r="O715" s="164"/>
      <c r="P715" s="164"/>
      <c r="Q715" s="164"/>
      <c r="R715" s="164"/>
      <c r="S715" s="164"/>
      <c r="T715" s="165"/>
      <c r="AT715" s="159" t="s">
        <v>180</v>
      </c>
      <c r="AU715" s="159" t="s">
        <v>79</v>
      </c>
      <c r="AV715" s="11" t="s">
        <v>79</v>
      </c>
      <c r="AW715" s="11" t="s">
        <v>32</v>
      </c>
      <c r="AX715" s="11" t="s">
        <v>70</v>
      </c>
      <c r="AY715" s="159" t="s">
        <v>119</v>
      </c>
    </row>
    <row r="716" spans="2:65" s="11" customFormat="1">
      <c r="B716" s="158"/>
      <c r="D716" s="152" t="s">
        <v>180</v>
      </c>
      <c r="E716" s="159" t="s">
        <v>1</v>
      </c>
      <c r="F716" s="160" t="s">
        <v>906</v>
      </c>
      <c r="H716" s="161">
        <v>3.5000000000000003E-2</v>
      </c>
      <c r="I716" s="162"/>
      <c r="L716" s="158"/>
      <c r="M716" s="163"/>
      <c r="N716" s="164"/>
      <c r="O716" s="164"/>
      <c r="P716" s="164"/>
      <c r="Q716" s="164"/>
      <c r="R716" s="164"/>
      <c r="S716" s="164"/>
      <c r="T716" s="165"/>
      <c r="AT716" s="159" t="s">
        <v>180</v>
      </c>
      <c r="AU716" s="159" t="s">
        <v>79</v>
      </c>
      <c r="AV716" s="11" t="s">
        <v>79</v>
      </c>
      <c r="AW716" s="11" t="s">
        <v>32</v>
      </c>
      <c r="AX716" s="11" t="s">
        <v>70</v>
      </c>
      <c r="AY716" s="159" t="s">
        <v>119</v>
      </c>
    </row>
    <row r="717" spans="2:65" s="11" customFormat="1">
      <c r="B717" s="158"/>
      <c r="D717" s="152" t="s">
        <v>180</v>
      </c>
      <c r="E717" s="159" t="s">
        <v>1</v>
      </c>
      <c r="F717" s="160" t="s">
        <v>907</v>
      </c>
      <c r="H717" s="161">
        <v>36.895000000000003</v>
      </c>
      <c r="I717" s="162"/>
      <c r="L717" s="158"/>
      <c r="M717" s="163"/>
      <c r="N717" s="164"/>
      <c r="O717" s="164"/>
      <c r="P717" s="164"/>
      <c r="Q717" s="164"/>
      <c r="R717" s="164"/>
      <c r="S717" s="164"/>
      <c r="T717" s="165"/>
      <c r="AT717" s="159" t="s">
        <v>180</v>
      </c>
      <c r="AU717" s="159" t="s">
        <v>79</v>
      </c>
      <c r="AV717" s="11" t="s">
        <v>79</v>
      </c>
      <c r="AW717" s="11" t="s">
        <v>32</v>
      </c>
      <c r="AX717" s="11" t="s">
        <v>70</v>
      </c>
      <c r="AY717" s="159" t="s">
        <v>119</v>
      </c>
    </row>
    <row r="718" spans="2:65" s="11" customFormat="1">
      <c r="B718" s="158"/>
      <c r="D718" s="152" t="s">
        <v>180</v>
      </c>
      <c r="E718" s="159" t="s">
        <v>1</v>
      </c>
      <c r="F718" s="160" t="s">
        <v>859</v>
      </c>
      <c r="H718" s="161">
        <v>-0.14000000000000001</v>
      </c>
      <c r="I718" s="162"/>
      <c r="L718" s="158"/>
      <c r="M718" s="163"/>
      <c r="N718" s="164"/>
      <c r="O718" s="164"/>
      <c r="P718" s="164"/>
      <c r="Q718" s="164"/>
      <c r="R718" s="164"/>
      <c r="S718" s="164"/>
      <c r="T718" s="165"/>
      <c r="AT718" s="159" t="s">
        <v>180</v>
      </c>
      <c r="AU718" s="159" t="s">
        <v>79</v>
      </c>
      <c r="AV718" s="11" t="s">
        <v>79</v>
      </c>
      <c r="AW718" s="11" t="s">
        <v>32</v>
      </c>
      <c r="AX718" s="11" t="s">
        <v>70</v>
      </c>
      <c r="AY718" s="159" t="s">
        <v>119</v>
      </c>
    </row>
    <row r="719" spans="2:65" s="11" customFormat="1">
      <c r="B719" s="158"/>
      <c r="D719" s="152" t="s">
        <v>180</v>
      </c>
      <c r="E719" s="159" t="s">
        <v>1</v>
      </c>
      <c r="F719" s="160" t="s">
        <v>908</v>
      </c>
      <c r="H719" s="161">
        <v>9.8000000000000004E-2</v>
      </c>
      <c r="I719" s="162"/>
      <c r="L719" s="158"/>
      <c r="M719" s="163"/>
      <c r="N719" s="164"/>
      <c r="O719" s="164"/>
      <c r="P719" s="164"/>
      <c r="Q719" s="164"/>
      <c r="R719" s="164"/>
      <c r="S719" s="164"/>
      <c r="T719" s="165"/>
      <c r="AT719" s="159" t="s">
        <v>180</v>
      </c>
      <c r="AU719" s="159" t="s">
        <v>79</v>
      </c>
      <c r="AV719" s="11" t="s">
        <v>79</v>
      </c>
      <c r="AW719" s="11" t="s">
        <v>32</v>
      </c>
      <c r="AX719" s="11" t="s">
        <v>70</v>
      </c>
      <c r="AY719" s="159" t="s">
        <v>119</v>
      </c>
    </row>
    <row r="720" spans="2:65" s="11" customFormat="1">
      <c r="B720" s="158"/>
      <c r="D720" s="152" t="s">
        <v>180</v>
      </c>
      <c r="E720" s="159" t="s">
        <v>1</v>
      </c>
      <c r="F720" s="160" t="s">
        <v>909</v>
      </c>
      <c r="H720" s="161">
        <v>0.06</v>
      </c>
      <c r="I720" s="162"/>
      <c r="L720" s="158"/>
      <c r="M720" s="163"/>
      <c r="N720" s="164"/>
      <c r="O720" s="164"/>
      <c r="P720" s="164"/>
      <c r="Q720" s="164"/>
      <c r="R720" s="164"/>
      <c r="S720" s="164"/>
      <c r="T720" s="165"/>
      <c r="AT720" s="159" t="s">
        <v>180</v>
      </c>
      <c r="AU720" s="159" t="s">
        <v>79</v>
      </c>
      <c r="AV720" s="11" t="s">
        <v>79</v>
      </c>
      <c r="AW720" s="11" t="s">
        <v>32</v>
      </c>
      <c r="AX720" s="11" t="s">
        <v>70</v>
      </c>
      <c r="AY720" s="159" t="s">
        <v>119</v>
      </c>
    </row>
    <row r="721" spans="2:51" s="11" customFormat="1">
      <c r="B721" s="158"/>
      <c r="D721" s="152" t="s">
        <v>180</v>
      </c>
      <c r="E721" s="159" t="s">
        <v>1</v>
      </c>
      <c r="F721" s="160" t="s">
        <v>910</v>
      </c>
      <c r="H721" s="161">
        <v>1.6879999999999999</v>
      </c>
      <c r="I721" s="162"/>
      <c r="L721" s="158"/>
      <c r="M721" s="163"/>
      <c r="N721" s="164"/>
      <c r="O721" s="164"/>
      <c r="P721" s="164"/>
      <c r="Q721" s="164"/>
      <c r="R721" s="164"/>
      <c r="S721" s="164"/>
      <c r="T721" s="165"/>
      <c r="AT721" s="159" t="s">
        <v>180</v>
      </c>
      <c r="AU721" s="159" t="s">
        <v>79</v>
      </c>
      <c r="AV721" s="11" t="s">
        <v>79</v>
      </c>
      <c r="AW721" s="11" t="s">
        <v>32</v>
      </c>
      <c r="AX721" s="11" t="s">
        <v>70</v>
      </c>
      <c r="AY721" s="159" t="s">
        <v>119</v>
      </c>
    </row>
    <row r="722" spans="2:51" s="11" customFormat="1">
      <c r="B722" s="158"/>
      <c r="D722" s="152" t="s">
        <v>180</v>
      </c>
      <c r="E722" s="159" t="s">
        <v>1</v>
      </c>
      <c r="F722" s="160" t="s">
        <v>909</v>
      </c>
      <c r="H722" s="161">
        <v>0.06</v>
      </c>
      <c r="I722" s="162"/>
      <c r="L722" s="158"/>
      <c r="M722" s="163"/>
      <c r="N722" s="164"/>
      <c r="O722" s="164"/>
      <c r="P722" s="164"/>
      <c r="Q722" s="164"/>
      <c r="R722" s="164"/>
      <c r="S722" s="164"/>
      <c r="T722" s="165"/>
      <c r="AT722" s="159" t="s">
        <v>180</v>
      </c>
      <c r="AU722" s="159" t="s">
        <v>79</v>
      </c>
      <c r="AV722" s="11" t="s">
        <v>79</v>
      </c>
      <c r="AW722" s="11" t="s">
        <v>32</v>
      </c>
      <c r="AX722" s="11" t="s">
        <v>70</v>
      </c>
      <c r="AY722" s="159" t="s">
        <v>119</v>
      </c>
    </row>
    <row r="723" spans="2:51" s="11" customFormat="1">
      <c r="B723" s="158"/>
      <c r="D723" s="152" t="s">
        <v>180</v>
      </c>
      <c r="E723" s="159" t="s">
        <v>1</v>
      </c>
      <c r="F723" s="160" t="s">
        <v>911</v>
      </c>
      <c r="H723" s="161">
        <v>1.1479999999999999</v>
      </c>
      <c r="I723" s="162"/>
      <c r="L723" s="158"/>
      <c r="M723" s="163"/>
      <c r="N723" s="164"/>
      <c r="O723" s="164"/>
      <c r="P723" s="164"/>
      <c r="Q723" s="164"/>
      <c r="R723" s="164"/>
      <c r="S723" s="164"/>
      <c r="T723" s="165"/>
      <c r="AT723" s="159" t="s">
        <v>180</v>
      </c>
      <c r="AU723" s="159" t="s">
        <v>79</v>
      </c>
      <c r="AV723" s="11" t="s">
        <v>79</v>
      </c>
      <c r="AW723" s="11" t="s">
        <v>32</v>
      </c>
      <c r="AX723" s="11" t="s">
        <v>70</v>
      </c>
      <c r="AY723" s="159" t="s">
        <v>119</v>
      </c>
    </row>
    <row r="724" spans="2:51" s="11" customFormat="1">
      <c r="B724" s="158"/>
      <c r="D724" s="152" t="s">
        <v>180</v>
      </c>
      <c r="E724" s="159" t="s">
        <v>1</v>
      </c>
      <c r="F724" s="160" t="s">
        <v>912</v>
      </c>
      <c r="H724" s="161">
        <v>1.1830000000000001</v>
      </c>
      <c r="I724" s="162"/>
      <c r="L724" s="158"/>
      <c r="M724" s="163"/>
      <c r="N724" s="164"/>
      <c r="O724" s="164"/>
      <c r="P724" s="164"/>
      <c r="Q724" s="164"/>
      <c r="R724" s="164"/>
      <c r="S724" s="164"/>
      <c r="T724" s="165"/>
      <c r="AT724" s="159" t="s">
        <v>180</v>
      </c>
      <c r="AU724" s="159" t="s">
        <v>79</v>
      </c>
      <c r="AV724" s="11" t="s">
        <v>79</v>
      </c>
      <c r="AW724" s="11" t="s">
        <v>32</v>
      </c>
      <c r="AX724" s="11" t="s">
        <v>70</v>
      </c>
      <c r="AY724" s="159" t="s">
        <v>119</v>
      </c>
    </row>
    <row r="725" spans="2:51" s="11" customFormat="1">
      <c r="B725" s="158"/>
      <c r="D725" s="152" t="s">
        <v>180</v>
      </c>
      <c r="E725" s="159" t="s">
        <v>1</v>
      </c>
      <c r="F725" s="160" t="s">
        <v>913</v>
      </c>
      <c r="H725" s="161">
        <v>2.9820000000000002</v>
      </c>
      <c r="I725" s="162"/>
      <c r="L725" s="158"/>
      <c r="M725" s="163"/>
      <c r="N725" s="164"/>
      <c r="O725" s="164"/>
      <c r="P725" s="164"/>
      <c r="Q725" s="164"/>
      <c r="R725" s="164"/>
      <c r="S725" s="164"/>
      <c r="T725" s="165"/>
      <c r="AT725" s="159" t="s">
        <v>180</v>
      </c>
      <c r="AU725" s="159" t="s">
        <v>79</v>
      </c>
      <c r="AV725" s="11" t="s">
        <v>79</v>
      </c>
      <c r="AW725" s="11" t="s">
        <v>32</v>
      </c>
      <c r="AX725" s="11" t="s">
        <v>70</v>
      </c>
      <c r="AY725" s="159" t="s">
        <v>119</v>
      </c>
    </row>
    <row r="726" spans="2:51" s="11" customFormat="1">
      <c r="B726" s="158"/>
      <c r="D726" s="152" t="s">
        <v>180</v>
      </c>
      <c r="E726" s="159" t="s">
        <v>1</v>
      </c>
      <c r="F726" s="160" t="s">
        <v>914</v>
      </c>
      <c r="H726" s="161">
        <v>1.71</v>
      </c>
      <c r="I726" s="162"/>
      <c r="L726" s="158"/>
      <c r="M726" s="163"/>
      <c r="N726" s="164"/>
      <c r="O726" s="164"/>
      <c r="P726" s="164"/>
      <c r="Q726" s="164"/>
      <c r="R726" s="164"/>
      <c r="S726" s="164"/>
      <c r="T726" s="165"/>
      <c r="AT726" s="159" t="s">
        <v>180</v>
      </c>
      <c r="AU726" s="159" t="s">
        <v>79</v>
      </c>
      <c r="AV726" s="11" t="s">
        <v>79</v>
      </c>
      <c r="AW726" s="11" t="s">
        <v>32</v>
      </c>
      <c r="AX726" s="11" t="s">
        <v>70</v>
      </c>
      <c r="AY726" s="159" t="s">
        <v>119</v>
      </c>
    </row>
    <row r="727" spans="2:51" s="11" customFormat="1">
      <c r="B727" s="158"/>
      <c r="D727" s="152" t="s">
        <v>180</v>
      </c>
      <c r="E727" s="159" t="s">
        <v>1</v>
      </c>
      <c r="F727" s="160" t="s">
        <v>915</v>
      </c>
      <c r="H727" s="161">
        <v>0.04</v>
      </c>
      <c r="I727" s="162"/>
      <c r="L727" s="158"/>
      <c r="M727" s="163"/>
      <c r="N727" s="164"/>
      <c r="O727" s="164"/>
      <c r="P727" s="164"/>
      <c r="Q727" s="164"/>
      <c r="R727" s="164"/>
      <c r="S727" s="164"/>
      <c r="T727" s="165"/>
      <c r="AT727" s="159" t="s">
        <v>180</v>
      </c>
      <c r="AU727" s="159" t="s">
        <v>79</v>
      </c>
      <c r="AV727" s="11" t="s">
        <v>79</v>
      </c>
      <c r="AW727" s="11" t="s">
        <v>32</v>
      </c>
      <c r="AX727" s="11" t="s">
        <v>70</v>
      </c>
      <c r="AY727" s="159" t="s">
        <v>119</v>
      </c>
    </row>
    <row r="728" spans="2:51" s="11" customFormat="1">
      <c r="B728" s="158"/>
      <c r="D728" s="152" t="s">
        <v>180</v>
      </c>
      <c r="E728" s="159" t="s">
        <v>1</v>
      </c>
      <c r="F728" s="160" t="s">
        <v>909</v>
      </c>
      <c r="H728" s="161">
        <v>0.06</v>
      </c>
      <c r="I728" s="162"/>
      <c r="L728" s="158"/>
      <c r="M728" s="163"/>
      <c r="N728" s="164"/>
      <c r="O728" s="164"/>
      <c r="P728" s="164"/>
      <c r="Q728" s="164"/>
      <c r="R728" s="164"/>
      <c r="S728" s="164"/>
      <c r="T728" s="165"/>
      <c r="AT728" s="159" t="s">
        <v>180</v>
      </c>
      <c r="AU728" s="159" t="s">
        <v>79</v>
      </c>
      <c r="AV728" s="11" t="s">
        <v>79</v>
      </c>
      <c r="AW728" s="11" t="s">
        <v>32</v>
      </c>
      <c r="AX728" s="11" t="s">
        <v>70</v>
      </c>
      <c r="AY728" s="159" t="s">
        <v>119</v>
      </c>
    </row>
    <row r="729" spans="2:51" s="11" customFormat="1">
      <c r="B729" s="158"/>
      <c r="D729" s="152" t="s">
        <v>180</v>
      </c>
      <c r="E729" s="159" t="s">
        <v>1</v>
      </c>
      <c r="F729" s="160" t="s">
        <v>916</v>
      </c>
      <c r="H729" s="161">
        <v>10</v>
      </c>
      <c r="I729" s="162"/>
      <c r="L729" s="158"/>
      <c r="M729" s="163"/>
      <c r="N729" s="164"/>
      <c r="O729" s="164"/>
      <c r="P729" s="164"/>
      <c r="Q729" s="164"/>
      <c r="R729" s="164"/>
      <c r="S729" s="164"/>
      <c r="T729" s="165"/>
      <c r="AT729" s="159" t="s">
        <v>180</v>
      </c>
      <c r="AU729" s="159" t="s">
        <v>79</v>
      </c>
      <c r="AV729" s="11" t="s">
        <v>79</v>
      </c>
      <c r="AW729" s="11" t="s">
        <v>32</v>
      </c>
      <c r="AX729" s="11" t="s">
        <v>70</v>
      </c>
      <c r="AY729" s="159" t="s">
        <v>119</v>
      </c>
    </row>
    <row r="730" spans="2:51" s="11" customFormat="1">
      <c r="B730" s="158"/>
      <c r="D730" s="152" t="s">
        <v>180</v>
      </c>
      <c r="E730" s="159" t="s">
        <v>1</v>
      </c>
      <c r="F730" s="160" t="s">
        <v>917</v>
      </c>
      <c r="H730" s="161">
        <v>4.9169999999999998</v>
      </c>
      <c r="I730" s="162"/>
      <c r="L730" s="158"/>
      <c r="M730" s="163"/>
      <c r="N730" s="164"/>
      <c r="O730" s="164"/>
      <c r="P730" s="164"/>
      <c r="Q730" s="164"/>
      <c r="R730" s="164"/>
      <c r="S730" s="164"/>
      <c r="T730" s="165"/>
      <c r="AT730" s="159" t="s">
        <v>180</v>
      </c>
      <c r="AU730" s="159" t="s">
        <v>79</v>
      </c>
      <c r="AV730" s="11" t="s">
        <v>79</v>
      </c>
      <c r="AW730" s="11" t="s">
        <v>32</v>
      </c>
      <c r="AX730" s="11" t="s">
        <v>70</v>
      </c>
      <c r="AY730" s="159" t="s">
        <v>119</v>
      </c>
    </row>
    <row r="731" spans="2:51" s="11" customFormat="1">
      <c r="B731" s="158"/>
      <c r="D731" s="152" t="s">
        <v>180</v>
      </c>
      <c r="E731" s="159" t="s">
        <v>1</v>
      </c>
      <c r="F731" s="160" t="s">
        <v>918</v>
      </c>
      <c r="H731" s="161">
        <v>0.2</v>
      </c>
      <c r="I731" s="162"/>
      <c r="L731" s="158"/>
      <c r="M731" s="163"/>
      <c r="N731" s="164"/>
      <c r="O731" s="164"/>
      <c r="P731" s="164"/>
      <c r="Q731" s="164"/>
      <c r="R731" s="164"/>
      <c r="S731" s="164"/>
      <c r="T731" s="165"/>
      <c r="AT731" s="159" t="s">
        <v>180</v>
      </c>
      <c r="AU731" s="159" t="s">
        <v>79</v>
      </c>
      <c r="AV731" s="11" t="s">
        <v>79</v>
      </c>
      <c r="AW731" s="11" t="s">
        <v>32</v>
      </c>
      <c r="AX731" s="11" t="s">
        <v>70</v>
      </c>
      <c r="AY731" s="159" t="s">
        <v>119</v>
      </c>
    </row>
    <row r="732" spans="2:51" s="11" customFormat="1">
      <c r="B732" s="158"/>
      <c r="D732" s="152" t="s">
        <v>180</v>
      </c>
      <c r="E732" s="159" t="s">
        <v>1</v>
      </c>
      <c r="F732" s="160" t="s">
        <v>919</v>
      </c>
      <c r="H732" s="161">
        <v>0.252</v>
      </c>
      <c r="I732" s="162"/>
      <c r="L732" s="158"/>
      <c r="M732" s="163"/>
      <c r="N732" s="164"/>
      <c r="O732" s="164"/>
      <c r="P732" s="164"/>
      <c r="Q732" s="164"/>
      <c r="R732" s="164"/>
      <c r="S732" s="164"/>
      <c r="T732" s="165"/>
      <c r="AT732" s="159" t="s">
        <v>180</v>
      </c>
      <c r="AU732" s="159" t="s">
        <v>79</v>
      </c>
      <c r="AV732" s="11" t="s">
        <v>79</v>
      </c>
      <c r="AW732" s="11" t="s">
        <v>32</v>
      </c>
      <c r="AX732" s="11" t="s">
        <v>70</v>
      </c>
      <c r="AY732" s="159" t="s">
        <v>119</v>
      </c>
    </row>
    <row r="733" spans="2:51" s="11" customFormat="1">
      <c r="B733" s="158"/>
      <c r="D733" s="152" t="s">
        <v>180</v>
      </c>
      <c r="E733" s="159" t="s">
        <v>1</v>
      </c>
      <c r="F733" s="160" t="s">
        <v>920</v>
      </c>
      <c r="H733" s="161">
        <v>0.32500000000000001</v>
      </c>
      <c r="I733" s="162"/>
      <c r="L733" s="158"/>
      <c r="M733" s="163"/>
      <c r="N733" s="164"/>
      <c r="O733" s="164"/>
      <c r="P733" s="164"/>
      <c r="Q733" s="164"/>
      <c r="R733" s="164"/>
      <c r="S733" s="164"/>
      <c r="T733" s="165"/>
      <c r="AT733" s="159" t="s">
        <v>180</v>
      </c>
      <c r="AU733" s="159" t="s">
        <v>79</v>
      </c>
      <c r="AV733" s="11" t="s">
        <v>79</v>
      </c>
      <c r="AW733" s="11" t="s">
        <v>32</v>
      </c>
      <c r="AX733" s="11" t="s">
        <v>70</v>
      </c>
      <c r="AY733" s="159" t="s">
        <v>119</v>
      </c>
    </row>
    <row r="734" spans="2:51" s="11" customFormat="1">
      <c r="B734" s="158"/>
      <c r="D734" s="152" t="s">
        <v>180</v>
      </c>
      <c r="E734" s="159" t="s">
        <v>1</v>
      </c>
      <c r="F734" s="160" t="s">
        <v>921</v>
      </c>
      <c r="H734" s="161">
        <v>0.39</v>
      </c>
      <c r="I734" s="162"/>
      <c r="L734" s="158"/>
      <c r="M734" s="163"/>
      <c r="N734" s="164"/>
      <c r="O734" s="164"/>
      <c r="P734" s="164"/>
      <c r="Q734" s="164"/>
      <c r="R734" s="164"/>
      <c r="S734" s="164"/>
      <c r="T734" s="165"/>
      <c r="AT734" s="159" t="s">
        <v>180</v>
      </c>
      <c r="AU734" s="159" t="s">
        <v>79</v>
      </c>
      <c r="AV734" s="11" t="s">
        <v>79</v>
      </c>
      <c r="AW734" s="11" t="s">
        <v>32</v>
      </c>
      <c r="AX734" s="11" t="s">
        <v>70</v>
      </c>
      <c r="AY734" s="159" t="s">
        <v>119</v>
      </c>
    </row>
    <row r="735" spans="2:51" s="14" customFormat="1">
      <c r="B735" s="181"/>
      <c r="D735" s="152" t="s">
        <v>180</v>
      </c>
      <c r="E735" s="182" t="s">
        <v>1</v>
      </c>
      <c r="F735" s="183" t="s">
        <v>319</v>
      </c>
      <c r="H735" s="184">
        <v>68.388000000000019</v>
      </c>
      <c r="I735" s="185"/>
      <c r="L735" s="181"/>
      <c r="M735" s="186"/>
      <c r="N735" s="187"/>
      <c r="O735" s="187"/>
      <c r="P735" s="187"/>
      <c r="Q735" s="187"/>
      <c r="R735" s="187"/>
      <c r="S735" s="187"/>
      <c r="T735" s="188"/>
      <c r="AT735" s="182" t="s">
        <v>180</v>
      </c>
      <c r="AU735" s="182" t="s">
        <v>79</v>
      </c>
      <c r="AV735" s="14" t="s">
        <v>133</v>
      </c>
      <c r="AW735" s="14" t="s">
        <v>32</v>
      </c>
      <c r="AX735" s="14" t="s">
        <v>70</v>
      </c>
      <c r="AY735" s="182" t="s">
        <v>119</v>
      </c>
    </row>
    <row r="736" spans="2:51" s="11" customFormat="1">
      <c r="B736" s="158"/>
      <c r="D736" s="152" t="s">
        <v>180</v>
      </c>
      <c r="E736" s="159" t="s">
        <v>1</v>
      </c>
      <c r="F736" s="160" t="s">
        <v>922</v>
      </c>
      <c r="H736" s="161">
        <v>9.6180000000000003</v>
      </c>
      <c r="I736" s="162"/>
      <c r="L736" s="158"/>
      <c r="M736" s="163"/>
      <c r="N736" s="164"/>
      <c r="O736" s="164"/>
      <c r="P736" s="164"/>
      <c r="Q736" s="164"/>
      <c r="R736" s="164"/>
      <c r="S736" s="164"/>
      <c r="T736" s="165"/>
      <c r="AT736" s="159" t="s">
        <v>180</v>
      </c>
      <c r="AU736" s="159" t="s">
        <v>79</v>
      </c>
      <c r="AV736" s="11" t="s">
        <v>79</v>
      </c>
      <c r="AW736" s="11" t="s">
        <v>32</v>
      </c>
      <c r="AX736" s="11" t="s">
        <v>70</v>
      </c>
      <c r="AY736" s="159" t="s">
        <v>119</v>
      </c>
    </row>
    <row r="737" spans="2:51" s="11" customFormat="1">
      <c r="B737" s="158"/>
      <c r="D737" s="152" t="s">
        <v>180</v>
      </c>
      <c r="E737" s="159" t="s">
        <v>1</v>
      </c>
      <c r="F737" s="160" t="s">
        <v>923</v>
      </c>
      <c r="H737" s="161">
        <v>-0.38500000000000001</v>
      </c>
      <c r="I737" s="162"/>
      <c r="L737" s="158"/>
      <c r="M737" s="163"/>
      <c r="N737" s="164"/>
      <c r="O737" s="164"/>
      <c r="P737" s="164"/>
      <c r="Q737" s="164"/>
      <c r="R737" s="164"/>
      <c r="S737" s="164"/>
      <c r="T737" s="165"/>
      <c r="AT737" s="159" t="s">
        <v>180</v>
      </c>
      <c r="AU737" s="159" t="s">
        <v>79</v>
      </c>
      <c r="AV737" s="11" t="s">
        <v>79</v>
      </c>
      <c r="AW737" s="11" t="s">
        <v>32</v>
      </c>
      <c r="AX737" s="11" t="s">
        <v>70</v>
      </c>
      <c r="AY737" s="159" t="s">
        <v>119</v>
      </c>
    </row>
    <row r="738" spans="2:51" s="11" customFormat="1">
      <c r="B738" s="158"/>
      <c r="D738" s="152" t="s">
        <v>180</v>
      </c>
      <c r="E738" s="159" t="s">
        <v>1</v>
      </c>
      <c r="F738" s="160" t="s">
        <v>869</v>
      </c>
      <c r="H738" s="161">
        <v>8.4000000000000005E-2</v>
      </c>
      <c r="I738" s="162"/>
      <c r="L738" s="158"/>
      <c r="M738" s="163"/>
      <c r="N738" s="164"/>
      <c r="O738" s="164"/>
      <c r="P738" s="164"/>
      <c r="Q738" s="164"/>
      <c r="R738" s="164"/>
      <c r="S738" s="164"/>
      <c r="T738" s="165"/>
      <c r="AT738" s="159" t="s">
        <v>180</v>
      </c>
      <c r="AU738" s="159" t="s">
        <v>79</v>
      </c>
      <c r="AV738" s="11" t="s">
        <v>79</v>
      </c>
      <c r="AW738" s="11" t="s">
        <v>32</v>
      </c>
      <c r="AX738" s="11" t="s">
        <v>70</v>
      </c>
      <c r="AY738" s="159" t="s">
        <v>119</v>
      </c>
    </row>
    <row r="739" spans="2:51" s="11" customFormat="1">
      <c r="B739" s="158"/>
      <c r="D739" s="152" t="s">
        <v>180</v>
      </c>
      <c r="E739" s="159" t="s">
        <v>1</v>
      </c>
      <c r="F739" s="160" t="s">
        <v>924</v>
      </c>
      <c r="H739" s="161">
        <v>2.7490000000000001</v>
      </c>
      <c r="I739" s="162"/>
      <c r="L739" s="158"/>
      <c r="M739" s="163"/>
      <c r="N739" s="164"/>
      <c r="O739" s="164"/>
      <c r="P739" s="164"/>
      <c r="Q739" s="164"/>
      <c r="R739" s="164"/>
      <c r="S739" s="164"/>
      <c r="T739" s="165"/>
      <c r="AT739" s="159" t="s">
        <v>180</v>
      </c>
      <c r="AU739" s="159" t="s">
        <v>79</v>
      </c>
      <c r="AV739" s="11" t="s">
        <v>79</v>
      </c>
      <c r="AW739" s="11" t="s">
        <v>32</v>
      </c>
      <c r="AX739" s="11" t="s">
        <v>70</v>
      </c>
      <c r="AY739" s="159" t="s">
        <v>119</v>
      </c>
    </row>
    <row r="740" spans="2:51" s="11" customFormat="1">
      <c r="B740" s="158"/>
      <c r="D740" s="152" t="s">
        <v>180</v>
      </c>
      <c r="E740" s="159" t="s">
        <v>1</v>
      </c>
      <c r="F740" s="160" t="s">
        <v>925</v>
      </c>
      <c r="H740" s="161">
        <v>14.468</v>
      </c>
      <c r="I740" s="162"/>
      <c r="L740" s="158"/>
      <c r="M740" s="163"/>
      <c r="N740" s="164"/>
      <c r="O740" s="164"/>
      <c r="P740" s="164"/>
      <c r="Q740" s="164"/>
      <c r="R740" s="164"/>
      <c r="S740" s="164"/>
      <c r="T740" s="165"/>
      <c r="AT740" s="159" t="s">
        <v>180</v>
      </c>
      <c r="AU740" s="159" t="s">
        <v>79</v>
      </c>
      <c r="AV740" s="11" t="s">
        <v>79</v>
      </c>
      <c r="AW740" s="11" t="s">
        <v>32</v>
      </c>
      <c r="AX740" s="11" t="s">
        <v>70</v>
      </c>
      <c r="AY740" s="159" t="s">
        <v>119</v>
      </c>
    </row>
    <row r="741" spans="2:51" s="11" customFormat="1">
      <c r="B741" s="158"/>
      <c r="D741" s="152" t="s">
        <v>180</v>
      </c>
      <c r="E741" s="159" t="s">
        <v>1</v>
      </c>
      <c r="F741" s="160" t="s">
        <v>926</v>
      </c>
      <c r="H741" s="161">
        <v>0.16800000000000001</v>
      </c>
      <c r="I741" s="162"/>
      <c r="L741" s="158"/>
      <c r="M741" s="163"/>
      <c r="N741" s="164"/>
      <c r="O741" s="164"/>
      <c r="P741" s="164"/>
      <c r="Q741" s="164"/>
      <c r="R741" s="164"/>
      <c r="S741" s="164"/>
      <c r="T741" s="165"/>
      <c r="AT741" s="159" t="s">
        <v>180</v>
      </c>
      <c r="AU741" s="159" t="s">
        <v>79</v>
      </c>
      <c r="AV741" s="11" t="s">
        <v>79</v>
      </c>
      <c r="AW741" s="11" t="s">
        <v>32</v>
      </c>
      <c r="AX741" s="11" t="s">
        <v>70</v>
      </c>
      <c r="AY741" s="159" t="s">
        <v>119</v>
      </c>
    </row>
    <row r="742" spans="2:51" s="11" customFormat="1">
      <c r="B742" s="158"/>
      <c r="D742" s="152" t="s">
        <v>180</v>
      </c>
      <c r="E742" s="159" t="s">
        <v>1</v>
      </c>
      <c r="F742" s="160" t="s">
        <v>927</v>
      </c>
      <c r="H742" s="161">
        <v>0.84099999999999997</v>
      </c>
      <c r="I742" s="162"/>
      <c r="L742" s="158"/>
      <c r="M742" s="163"/>
      <c r="N742" s="164"/>
      <c r="O742" s="164"/>
      <c r="P742" s="164"/>
      <c r="Q742" s="164"/>
      <c r="R742" s="164"/>
      <c r="S742" s="164"/>
      <c r="T742" s="165"/>
      <c r="AT742" s="159" t="s">
        <v>180</v>
      </c>
      <c r="AU742" s="159" t="s">
        <v>79</v>
      </c>
      <c r="AV742" s="11" t="s">
        <v>79</v>
      </c>
      <c r="AW742" s="11" t="s">
        <v>32</v>
      </c>
      <c r="AX742" s="11" t="s">
        <v>70</v>
      </c>
      <c r="AY742" s="159" t="s">
        <v>119</v>
      </c>
    </row>
    <row r="743" spans="2:51" s="11" customFormat="1">
      <c r="B743" s="158"/>
      <c r="D743" s="152" t="s">
        <v>180</v>
      </c>
      <c r="E743" s="159" t="s">
        <v>1</v>
      </c>
      <c r="F743" s="160" t="s">
        <v>909</v>
      </c>
      <c r="H743" s="161">
        <v>0.06</v>
      </c>
      <c r="I743" s="162"/>
      <c r="L743" s="158"/>
      <c r="M743" s="163"/>
      <c r="N743" s="164"/>
      <c r="O743" s="164"/>
      <c r="P743" s="164"/>
      <c r="Q743" s="164"/>
      <c r="R743" s="164"/>
      <c r="S743" s="164"/>
      <c r="T743" s="165"/>
      <c r="AT743" s="159" t="s">
        <v>180</v>
      </c>
      <c r="AU743" s="159" t="s">
        <v>79</v>
      </c>
      <c r="AV743" s="11" t="s">
        <v>79</v>
      </c>
      <c r="AW743" s="11" t="s">
        <v>32</v>
      </c>
      <c r="AX743" s="11" t="s">
        <v>70</v>
      </c>
      <c r="AY743" s="159" t="s">
        <v>119</v>
      </c>
    </row>
    <row r="744" spans="2:51" s="11" customFormat="1">
      <c r="B744" s="158"/>
      <c r="D744" s="152" t="s">
        <v>180</v>
      </c>
      <c r="E744" s="159" t="s">
        <v>1</v>
      </c>
      <c r="F744" s="160" t="s">
        <v>915</v>
      </c>
      <c r="H744" s="161">
        <v>0.04</v>
      </c>
      <c r="I744" s="162"/>
      <c r="L744" s="158"/>
      <c r="M744" s="163"/>
      <c r="N744" s="164"/>
      <c r="O744" s="164"/>
      <c r="P744" s="164"/>
      <c r="Q744" s="164"/>
      <c r="R744" s="164"/>
      <c r="S744" s="164"/>
      <c r="T744" s="165"/>
      <c r="AT744" s="159" t="s">
        <v>180</v>
      </c>
      <c r="AU744" s="159" t="s">
        <v>79</v>
      </c>
      <c r="AV744" s="11" t="s">
        <v>79</v>
      </c>
      <c r="AW744" s="11" t="s">
        <v>32</v>
      </c>
      <c r="AX744" s="11" t="s">
        <v>70</v>
      </c>
      <c r="AY744" s="159" t="s">
        <v>119</v>
      </c>
    </row>
    <row r="745" spans="2:51" s="11" customFormat="1">
      <c r="B745" s="158"/>
      <c r="D745" s="152" t="s">
        <v>180</v>
      </c>
      <c r="E745" s="159" t="s">
        <v>1</v>
      </c>
      <c r="F745" s="160" t="s">
        <v>928</v>
      </c>
      <c r="H745" s="161">
        <v>1.1339999999999999</v>
      </c>
      <c r="I745" s="162"/>
      <c r="L745" s="158"/>
      <c r="M745" s="163"/>
      <c r="N745" s="164"/>
      <c r="O745" s="164"/>
      <c r="P745" s="164"/>
      <c r="Q745" s="164"/>
      <c r="R745" s="164"/>
      <c r="S745" s="164"/>
      <c r="T745" s="165"/>
      <c r="AT745" s="159" t="s">
        <v>180</v>
      </c>
      <c r="AU745" s="159" t="s">
        <v>79</v>
      </c>
      <c r="AV745" s="11" t="s">
        <v>79</v>
      </c>
      <c r="AW745" s="11" t="s">
        <v>32</v>
      </c>
      <c r="AX745" s="11" t="s">
        <v>70</v>
      </c>
      <c r="AY745" s="159" t="s">
        <v>119</v>
      </c>
    </row>
    <row r="746" spans="2:51" s="11" customFormat="1">
      <c r="B746" s="158"/>
      <c r="D746" s="152" t="s">
        <v>180</v>
      </c>
      <c r="E746" s="159" t="s">
        <v>1</v>
      </c>
      <c r="F746" s="160" t="s">
        <v>929</v>
      </c>
      <c r="H746" s="161">
        <v>0.42899999999999999</v>
      </c>
      <c r="I746" s="162"/>
      <c r="L746" s="158"/>
      <c r="M746" s="163"/>
      <c r="N746" s="164"/>
      <c r="O746" s="164"/>
      <c r="P746" s="164"/>
      <c r="Q746" s="164"/>
      <c r="R746" s="164"/>
      <c r="S746" s="164"/>
      <c r="T746" s="165"/>
      <c r="AT746" s="159" t="s">
        <v>180</v>
      </c>
      <c r="AU746" s="159" t="s">
        <v>79</v>
      </c>
      <c r="AV746" s="11" t="s">
        <v>79</v>
      </c>
      <c r="AW746" s="11" t="s">
        <v>32</v>
      </c>
      <c r="AX746" s="11" t="s">
        <v>70</v>
      </c>
      <c r="AY746" s="159" t="s">
        <v>119</v>
      </c>
    </row>
    <row r="747" spans="2:51" s="11" customFormat="1">
      <c r="B747" s="158"/>
      <c r="D747" s="152" t="s">
        <v>180</v>
      </c>
      <c r="E747" s="159" t="s">
        <v>1</v>
      </c>
      <c r="F747" s="160" t="s">
        <v>930</v>
      </c>
      <c r="H747" s="161">
        <v>5.0019999999999998</v>
      </c>
      <c r="I747" s="162"/>
      <c r="L747" s="158"/>
      <c r="M747" s="163"/>
      <c r="N747" s="164"/>
      <c r="O747" s="164"/>
      <c r="P747" s="164"/>
      <c r="Q747" s="164"/>
      <c r="R747" s="164"/>
      <c r="S747" s="164"/>
      <c r="T747" s="165"/>
      <c r="AT747" s="159" t="s">
        <v>180</v>
      </c>
      <c r="AU747" s="159" t="s">
        <v>79</v>
      </c>
      <c r="AV747" s="11" t="s">
        <v>79</v>
      </c>
      <c r="AW747" s="11" t="s">
        <v>32</v>
      </c>
      <c r="AX747" s="11" t="s">
        <v>70</v>
      </c>
      <c r="AY747" s="159" t="s">
        <v>119</v>
      </c>
    </row>
    <row r="748" spans="2:51" s="11" customFormat="1">
      <c r="B748" s="158"/>
      <c r="D748" s="152" t="s">
        <v>180</v>
      </c>
      <c r="E748" s="159" t="s">
        <v>1</v>
      </c>
      <c r="F748" s="160" t="s">
        <v>905</v>
      </c>
      <c r="H748" s="161">
        <v>1.26</v>
      </c>
      <c r="I748" s="162"/>
      <c r="L748" s="158"/>
      <c r="M748" s="163"/>
      <c r="N748" s="164"/>
      <c r="O748" s="164"/>
      <c r="P748" s="164"/>
      <c r="Q748" s="164"/>
      <c r="R748" s="164"/>
      <c r="S748" s="164"/>
      <c r="T748" s="165"/>
      <c r="AT748" s="159" t="s">
        <v>180</v>
      </c>
      <c r="AU748" s="159" t="s">
        <v>79</v>
      </c>
      <c r="AV748" s="11" t="s">
        <v>79</v>
      </c>
      <c r="AW748" s="11" t="s">
        <v>32</v>
      </c>
      <c r="AX748" s="11" t="s">
        <v>70</v>
      </c>
      <c r="AY748" s="159" t="s">
        <v>119</v>
      </c>
    </row>
    <row r="749" spans="2:51" s="11" customFormat="1">
      <c r="B749" s="158"/>
      <c r="D749" s="152" t="s">
        <v>180</v>
      </c>
      <c r="E749" s="159" t="s">
        <v>1</v>
      </c>
      <c r="F749" s="160" t="s">
        <v>909</v>
      </c>
      <c r="H749" s="161">
        <v>0.06</v>
      </c>
      <c r="I749" s="162"/>
      <c r="L749" s="158"/>
      <c r="M749" s="163"/>
      <c r="N749" s="164"/>
      <c r="O749" s="164"/>
      <c r="P749" s="164"/>
      <c r="Q749" s="164"/>
      <c r="R749" s="164"/>
      <c r="S749" s="164"/>
      <c r="T749" s="165"/>
      <c r="AT749" s="159" t="s">
        <v>180</v>
      </c>
      <c r="AU749" s="159" t="s">
        <v>79</v>
      </c>
      <c r="AV749" s="11" t="s">
        <v>79</v>
      </c>
      <c r="AW749" s="11" t="s">
        <v>32</v>
      </c>
      <c r="AX749" s="11" t="s">
        <v>70</v>
      </c>
      <c r="AY749" s="159" t="s">
        <v>119</v>
      </c>
    </row>
    <row r="750" spans="2:51" s="11" customFormat="1">
      <c r="B750" s="158"/>
      <c r="D750" s="152" t="s">
        <v>180</v>
      </c>
      <c r="E750" s="159" t="s">
        <v>1</v>
      </c>
      <c r="F750" s="160" t="s">
        <v>915</v>
      </c>
      <c r="H750" s="161">
        <v>0.04</v>
      </c>
      <c r="I750" s="162"/>
      <c r="L750" s="158"/>
      <c r="M750" s="163"/>
      <c r="N750" s="164"/>
      <c r="O750" s="164"/>
      <c r="P750" s="164"/>
      <c r="Q750" s="164"/>
      <c r="R750" s="164"/>
      <c r="S750" s="164"/>
      <c r="T750" s="165"/>
      <c r="AT750" s="159" t="s">
        <v>180</v>
      </c>
      <c r="AU750" s="159" t="s">
        <v>79</v>
      </c>
      <c r="AV750" s="11" t="s">
        <v>79</v>
      </c>
      <c r="AW750" s="11" t="s">
        <v>32</v>
      </c>
      <c r="AX750" s="11" t="s">
        <v>70</v>
      </c>
      <c r="AY750" s="159" t="s">
        <v>119</v>
      </c>
    </row>
    <row r="751" spans="2:51" s="11" customFormat="1">
      <c r="B751" s="158"/>
      <c r="D751" s="152" t="s">
        <v>180</v>
      </c>
      <c r="E751" s="159" t="s">
        <v>1</v>
      </c>
      <c r="F751" s="160" t="s">
        <v>931</v>
      </c>
      <c r="H751" s="161">
        <v>0.32300000000000001</v>
      </c>
      <c r="I751" s="162"/>
      <c r="L751" s="158"/>
      <c r="M751" s="163"/>
      <c r="N751" s="164"/>
      <c r="O751" s="164"/>
      <c r="P751" s="164"/>
      <c r="Q751" s="164"/>
      <c r="R751" s="164"/>
      <c r="S751" s="164"/>
      <c r="T751" s="165"/>
      <c r="AT751" s="159" t="s">
        <v>180</v>
      </c>
      <c r="AU751" s="159" t="s">
        <v>79</v>
      </c>
      <c r="AV751" s="11" t="s">
        <v>79</v>
      </c>
      <c r="AW751" s="11" t="s">
        <v>32</v>
      </c>
      <c r="AX751" s="11" t="s">
        <v>70</v>
      </c>
      <c r="AY751" s="159" t="s">
        <v>119</v>
      </c>
    </row>
    <row r="752" spans="2:51" s="11" customFormat="1">
      <c r="B752" s="158"/>
      <c r="D752" s="152" t="s">
        <v>180</v>
      </c>
      <c r="E752" s="159" t="s">
        <v>1</v>
      </c>
      <c r="F752" s="160" t="s">
        <v>932</v>
      </c>
      <c r="H752" s="161">
        <v>2.181</v>
      </c>
      <c r="I752" s="162"/>
      <c r="L752" s="158"/>
      <c r="M752" s="163"/>
      <c r="N752" s="164"/>
      <c r="O752" s="164"/>
      <c r="P752" s="164"/>
      <c r="Q752" s="164"/>
      <c r="R752" s="164"/>
      <c r="S752" s="164"/>
      <c r="T752" s="165"/>
      <c r="AT752" s="159" t="s">
        <v>180</v>
      </c>
      <c r="AU752" s="159" t="s">
        <v>79</v>
      </c>
      <c r="AV752" s="11" t="s">
        <v>79</v>
      </c>
      <c r="AW752" s="11" t="s">
        <v>32</v>
      </c>
      <c r="AX752" s="11" t="s">
        <v>70</v>
      </c>
      <c r="AY752" s="159" t="s">
        <v>119</v>
      </c>
    </row>
    <row r="753" spans="2:51" s="11" customFormat="1">
      <c r="B753" s="158"/>
      <c r="D753" s="152" t="s">
        <v>180</v>
      </c>
      <c r="E753" s="159" t="s">
        <v>1</v>
      </c>
      <c r="F753" s="160" t="s">
        <v>933</v>
      </c>
      <c r="H753" s="161">
        <v>0.48</v>
      </c>
      <c r="I753" s="162"/>
      <c r="L753" s="158"/>
      <c r="M753" s="163"/>
      <c r="N753" s="164"/>
      <c r="O753" s="164"/>
      <c r="P753" s="164"/>
      <c r="Q753" s="164"/>
      <c r="R753" s="164"/>
      <c r="S753" s="164"/>
      <c r="T753" s="165"/>
      <c r="AT753" s="159" t="s">
        <v>180</v>
      </c>
      <c r="AU753" s="159" t="s">
        <v>79</v>
      </c>
      <c r="AV753" s="11" t="s">
        <v>79</v>
      </c>
      <c r="AW753" s="11" t="s">
        <v>32</v>
      </c>
      <c r="AX753" s="11" t="s">
        <v>70</v>
      </c>
      <c r="AY753" s="159" t="s">
        <v>119</v>
      </c>
    </row>
    <row r="754" spans="2:51" s="11" customFormat="1">
      <c r="B754" s="158"/>
      <c r="D754" s="152" t="s">
        <v>180</v>
      </c>
      <c r="E754" s="159" t="s">
        <v>1</v>
      </c>
      <c r="F754" s="160" t="s">
        <v>915</v>
      </c>
      <c r="H754" s="161">
        <v>0.04</v>
      </c>
      <c r="I754" s="162"/>
      <c r="L754" s="158"/>
      <c r="M754" s="163"/>
      <c r="N754" s="164"/>
      <c r="O754" s="164"/>
      <c r="P754" s="164"/>
      <c r="Q754" s="164"/>
      <c r="R754" s="164"/>
      <c r="S754" s="164"/>
      <c r="T754" s="165"/>
      <c r="AT754" s="159" t="s">
        <v>180</v>
      </c>
      <c r="AU754" s="159" t="s">
        <v>79</v>
      </c>
      <c r="AV754" s="11" t="s">
        <v>79</v>
      </c>
      <c r="AW754" s="11" t="s">
        <v>32</v>
      </c>
      <c r="AX754" s="11" t="s">
        <v>70</v>
      </c>
      <c r="AY754" s="159" t="s">
        <v>119</v>
      </c>
    </row>
    <row r="755" spans="2:51" s="11" customFormat="1">
      <c r="B755" s="158"/>
      <c r="D755" s="152" t="s">
        <v>180</v>
      </c>
      <c r="E755" s="159" t="s">
        <v>1</v>
      </c>
      <c r="F755" s="160" t="s">
        <v>934</v>
      </c>
      <c r="H755" s="161">
        <v>6.3319999999999999</v>
      </c>
      <c r="I755" s="162"/>
      <c r="L755" s="158"/>
      <c r="M755" s="163"/>
      <c r="N755" s="164"/>
      <c r="O755" s="164"/>
      <c r="P755" s="164"/>
      <c r="Q755" s="164"/>
      <c r="R755" s="164"/>
      <c r="S755" s="164"/>
      <c r="T755" s="165"/>
      <c r="AT755" s="159" t="s">
        <v>180</v>
      </c>
      <c r="AU755" s="159" t="s">
        <v>79</v>
      </c>
      <c r="AV755" s="11" t="s">
        <v>79</v>
      </c>
      <c r="AW755" s="11" t="s">
        <v>32</v>
      </c>
      <c r="AX755" s="11" t="s">
        <v>70</v>
      </c>
      <c r="AY755" s="159" t="s">
        <v>119</v>
      </c>
    </row>
    <row r="756" spans="2:51" s="11" customFormat="1">
      <c r="B756" s="158"/>
      <c r="D756" s="152" t="s">
        <v>180</v>
      </c>
      <c r="E756" s="159" t="s">
        <v>1</v>
      </c>
      <c r="F756" s="160" t="s">
        <v>935</v>
      </c>
      <c r="H756" s="161">
        <v>7.6420000000000003</v>
      </c>
      <c r="I756" s="162"/>
      <c r="L756" s="158"/>
      <c r="M756" s="163"/>
      <c r="N756" s="164"/>
      <c r="O756" s="164"/>
      <c r="P756" s="164"/>
      <c r="Q756" s="164"/>
      <c r="R756" s="164"/>
      <c r="S756" s="164"/>
      <c r="T756" s="165"/>
      <c r="AT756" s="159" t="s">
        <v>180</v>
      </c>
      <c r="AU756" s="159" t="s">
        <v>79</v>
      </c>
      <c r="AV756" s="11" t="s">
        <v>79</v>
      </c>
      <c r="AW756" s="11" t="s">
        <v>32</v>
      </c>
      <c r="AX756" s="11" t="s">
        <v>70</v>
      </c>
      <c r="AY756" s="159" t="s">
        <v>119</v>
      </c>
    </row>
    <row r="757" spans="2:51" s="11" customFormat="1">
      <c r="B757" s="158"/>
      <c r="D757" s="152" t="s">
        <v>180</v>
      </c>
      <c r="E757" s="159" t="s">
        <v>1</v>
      </c>
      <c r="F757" s="160" t="s">
        <v>936</v>
      </c>
      <c r="H757" s="161">
        <v>1.2749999999999999</v>
      </c>
      <c r="I757" s="162"/>
      <c r="L757" s="158"/>
      <c r="M757" s="163"/>
      <c r="N757" s="164"/>
      <c r="O757" s="164"/>
      <c r="P757" s="164"/>
      <c r="Q757" s="164"/>
      <c r="R757" s="164"/>
      <c r="S757" s="164"/>
      <c r="T757" s="165"/>
      <c r="AT757" s="159" t="s">
        <v>180</v>
      </c>
      <c r="AU757" s="159" t="s">
        <v>79</v>
      </c>
      <c r="AV757" s="11" t="s">
        <v>79</v>
      </c>
      <c r="AW757" s="11" t="s">
        <v>32</v>
      </c>
      <c r="AX757" s="11" t="s">
        <v>70</v>
      </c>
      <c r="AY757" s="159" t="s">
        <v>119</v>
      </c>
    </row>
    <row r="758" spans="2:51" s="11" customFormat="1">
      <c r="B758" s="158"/>
      <c r="D758" s="152" t="s">
        <v>180</v>
      </c>
      <c r="E758" s="159" t="s">
        <v>1</v>
      </c>
      <c r="F758" s="160" t="s">
        <v>849</v>
      </c>
      <c r="H758" s="161">
        <v>0.08</v>
      </c>
      <c r="I758" s="162"/>
      <c r="L758" s="158"/>
      <c r="M758" s="163"/>
      <c r="N758" s="164"/>
      <c r="O758" s="164"/>
      <c r="P758" s="164"/>
      <c r="Q758" s="164"/>
      <c r="R758" s="164"/>
      <c r="S758" s="164"/>
      <c r="T758" s="165"/>
      <c r="AT758" s="159" t="s">
        <v>180</v>
      </c>
      <c r="AU758" s="159" t="s">
        <v>79</v>
      </c>
      <c r="AV758" s="11" t="s">
        <v>79</v>
      </c>
      <c r="AW758" s="11" t="s">
        <v>32</v>
      </c>
      <c r="AX758" s="11" t="s">
        <v>70</v>
      </c>
      <c r="AY758" s="159" t="s">
        <v>119</v>
      </c>
    </row>
    <row r="759" spans="2:51" s="11" customFormat="1">
      <c r="B759" s="158"/>
      <c r="D759" s="152" t="s">
        <v>180</v>
      </c>
      <c r="E759" s="159" t="s">
        <v>1</v>
      </c>
      <c r="F759" s="160" t="s">
        <v>937</v>
      </c>
      <c r="H759" s="161">
        <v>1.4279999999999999</v>
      </c>
      <c r="I759" s="162"/>
      <c r="L759" s="158"/>
      <c r="M759" s="163"/>
      <c r="N759" s="164"/>
      <c r="O759" s="164"/>
      <c r="P759" s="164"/>
      <c r="Q759" s="164"/>
      <c r="R759" s="164"/>
      <c r="S759" s="164"/>
      <c r="T759" s="165"/>
      <c r="AT759" s="159" t="s">
        <v>180</v>
      </c>
      <c r="AU759" s="159" t="s">
        <v>79</v>
      </c>
      <c r="AV759" s="11" t="s">
        <v>79</v>
      </c>
      <c r="AW759" s="11" t="s">
        <v>32</v>
      </c>
      <c r="AX759" s="11" t="s">
        <v>70</v>
      </c>
      <c r="AY759" s="159" t="s">
        <v>119</v>
      </c>
    </row>
    <row r="760" spans="2:51" s="11" customFormat="1">
      <c r="B760" s="158"/>
      <c r="D760" s="152" t="s">
        <v>180</v>
      </c>
      <c r="E760" s="159" t="s">
        <v>1</v>
      </c>
      <c r="F760" s="160" t="s">
        <v>938</v>
      </c>
      <c r="H760" s="161">
        <v>1.42</v>
      </c>
      <c r="I760" s="162"/>
      <c r="L760" s="158"/>
      <c r="M760" s="163"/>
      <c r="N760" s="164"/>
      <c r="O760" s="164"/>
      <c r="P760" s="164"/>
      <c r="Q760" s="164"/>
      <c r="R760" s="164"/>
      <c r="S760" s="164"/>
      <c r="T760" s="165"/>
      <c r="AT760" s="159" t="s">
        <v>180</v>
      </c>
      <c r="AU760" s="159" t="s">
        <v>79</v>
      </c>
      <c r="AV760" s="11" t="s">
        <v>79</v>
      </c>
      <c r="AW760" s="11" t="s">
        <v>32</v>
      </c>
      <c r="AX760" s="11" t="s">
        <v>70</v>
      </c>
      <c r="AY760" s="159" t="s">
        <v>119</v>
      </c>
    </row>
    <row r="761" spans="2:51" s="11" customFormat="1">
      <c r="B761" s="158"/>
      <c r="D761" s="152" t="s">
        <v>180</v>
      </c>
      <c r="E761" s="159" t="s">
        <v>1</v>
      </c>
      <c r="F761" s="160" t="s">
        <v>939</v>
      </c>
      <c r="H761" s="161">
        <v>2.8</v>
      </c>
      <c r="I761" s="162"/>
      <c r="L761" s="158"/>
      <c r="M761" s="163"/>
      <c r="N761" s="164"/>
      <c r="O761" s="164"/>
      <c r="P761" s="164"/>
      <c r="Q761" s="164"/>
      <c r="R761" s="164"/>
      <c r="S761" s="164"/>
      <c r="T761" s="165"/>
      <c r="AT761" s="159" t="s">
        <v>180</v>
      </c>
      <c r="AU761" s="159" t="s">
        <v>79</v>
      </c>
      <c r="AV761" s="11" t="s">
        <v>79</v>
      </c>
      <c r="AW761" s="11" t="s">
        <v>32</v>
      </c>
      <c r="AX761" s="11" t="s">
        <v>70</v>
      </c>
      <c r="AY761" s="159" t="s">
        <v>119</v>
      </c>
    </row>
    <row r="762" spans="2:51" s="11" customFormat="1">
      <c r="B762" s="158"/>
      <c r="D762" s="152" t="s">
        <v>180</v>
      </c>
      <c r="E762" s="159" t="s">
        <v>1</v>
      </c>
      <c r="F762" s="160" t="s">
        <v>940</v>
      </c>
      <c r="H762" s="161">
        <v>1.8</v>
      </c>
      <c r="I762" s="162"/>
      <c r="L762" s="158"/>
      <c r="M762" s="163"/>
      <c r="N762" s="164"/>
      <c r="O762" s="164"/>
      <c r="P762" s="164"/>
      <c r="Q762" s="164"/>
      <c r="R762" s="164"/>
      <c r="S762" s="164"/>
      <c r="T762" s="165"/>
      <c r="AT762" s="159" t="s">
        <v>180</v>
      </c>
      <c r="AU762" s="159" t="s">
        <v>79</v>
      </c>
      <c r="AV762" s="11" t="s">
        <v>79</v>
      </c>
      <c r="AW762" s="11" t="s">
        <v>32</v>
      </c>
      <c r="AX762" s="11" t="s">
        <v>70</v>
      </c>
      <c r="AY762" s="159" t="s">
        <v>119</v>
      </c>
    </row>
    <row r="763" spans="2:51" s="11" customFormat="1">
      <c r="B763" s="158"/>
      <c r="D763" s="152" t="s">
        <v>180</v>
      </c>
      <c r="E763" s="159" t="s">
        <v>1</v>
      </c>
      <c r="F763" s="160" t="s">
        <v>909</v>
      </c>
      <c r="H763" s="161">
        <v>0.06</v>
      </c>
      <c r="I763" s="162"/>
      <c r="L763" s="158"/>
      <c r="M763" s="163"/>
      <c r="N763" s="164"/>
      <c r="O763" s="164"/>
      <c r="P763" s="164"/>
      <c r="Q763" s="164"/>
      <c r="R763" s="164"/>
      <c r="S763" s="164"/>
      <c r="T763" s="165"/>
      <c r="AT763" s="159" t="s">
        <v>180</v>
      </c>
      <c r="AU763" s="159" t="s">
        <v>79</v>
      </c>
      <c r="AV763" s="11" t="s">
        <v>79</v>
      </c>
      <c r="AW763" s="11" t="s">
        <v>32</v>
      </c>
      <c r="AX763" s="11" t="s">
        <v>70</v>
      </c>
      <c r="AY763" s="159" t="s">
        <v>119</v>
      </c>
    </row>
    <row r="764" spans="2:51" s="11" customFormat="1">
      <c r="B764" s="158"/>
      <c r="D764" s="152" t="s">
        <v>180</v>
      </c>
      <c r="E764" s="159" t="s">
        <v>1</v>
      </c>
      <c r="F764" s="160" t="s">
        <v>941</v>
      </c>
      <c r="H764" s="161">
        <v>7.98</v>
      </c>
      <c r="I764" s="162"/>
      <c r="L764" s="158"/>
      <c r="M764" s="163"/>
      <c r="N764" s="164"/>
      <c r="O764" s="164"/>
      <c r="P764" s="164"/>
      <c r="Q764" s="164"/>
      <c r="R764" s="164"/>
      <c r="S764" s="164"/>
      <c r="T764" s="165"/>
      <c r="AT764" s="159" t="s">
        <v>180</v>
      </c>
      <c r="AU764" s="159" t="s">
        <v>79</v>
      </c>
      <c r="AV764" s="11" t="s">
        <v>79</v>
      </c>
      <c r="AW764" s="11" t="s">
        <v>32</v>
      </c>
      <c r="AX764" s="11" t="s">
        <v>70</v>
      </c>
      <c r="AY764" s="159" t="s">
        <v>119</v>
      </c>
    </row>
    <row r="765" spans="2:51" s="11" customFormat="1">
      <c r="B765" s="158"/>
      <c r="D765" s="152" t="s">
        <v>180</v>
      </c>
      <c r="E765" s="159" t="s">
        <v>1</v>
      </c>
      <c r="F765" s="160" t="s">
        <v>886</v>
      </c>
      <c r="H765" s="161">
        <v>0.16300000000000001</v>
      </c>
      <c r="I765" s="162"/>
      <c r="L765" s="158"/>
      <c r="M765" s="163"/>
      <c r="N765" s="164"/>
      <c r="O765" s="164"/>
      <c r="P765" s="164"/>
      <c r="Q765" s="164"/>
      <c r="R765" s="164"/>
      <c r="S765" s="164"/>
      <c r="T765" s="165"/>
      <c r="AT765" s="159" t="s">
        <v>180</v>
      </c>
      <c r="AU765" s="159" t="s">
        <v>79</v>
      </c>
      <c r="AV765" s="11" t="s">
        <v>79</v>
      </c>
      <c r="AW765" s="11" t="s">
        <v>32</v>
      </c>
      <c r="AX765" s="11" t="s">
        <v>70</v>
      </c>
      <c r="AY765" s="159" t="s">
        <v>119</v>
      </c>
    </row>
    <row r="766" spans="2:51" s="11" customFormat="1">
      <c r="B766" s="158"/>
      <c r="D766" s="152" t="s">
        <v>180</v>
      </c>
      <c r="E766" s="159" t="s">
        <v>1</v>
      </c>
      <c r="F766" s="160" t="s">
        <v>866</v>
      </c>
      <c r="H766" s="161">
        <v>0.13500000000000001</v>
      </c>
      <c r="I766" s="162"/>
      <c r="L766" s="158"/>
      <c r="M766" s="163"/>
      <c r="N766" s="164"/>
      <c r="O766" s="164"/>
      <c r="P766" s="164"/>
      <c r="Q766" s="164"/>
      <c r="R766" s="164"/>
      <c r="S766" s="164"/>
      <c r="T766" s="165"/>
      <c r="AT766" s="159" t="s">
        <v>180</v>
      </c>
      <c r="AU766" s="159" t="s">
        <v>79</v>
      </c>
      <c r="AV766" s="11" t="s">
        <v>79</v>
      </c>
      <c r="AW766" s="11" t="s">
        <v>32</v>
      </c>
      <c r="AX766" s="11" t="s">
        <v>70</v>
      </c>
      <c r="AY766" s="159" t="s">
        <v>119</v>
      </c>
    </row>
    <row r="767" spans="2:51" s="14" customFormat="1">
      <c r="B767" s="181"/>
      <c r="D767" s="152" t="s">
        <v>180</v>
      </c>
      <c r="E767" s="182" t="s">
        <v>1</v>
      </c>
      <c r="F767" s="183" t="s">
        <v>319</v>
      </c>
      <c r="H767" s="184">
        <v>69.706999999999994</v>
      </c>
      <c r="I767" s="185"/>
      <c r="L767" s="181"/>
      <c r="M767" s="186"/>
      <c r="N767" s="187"/>
      <c r="O767" s="187"/>
      <c r="P767" s="187"/>
      <c r="Q767" s="187"/>
      <c r="R767" s="187"/>
      <c r="S767" s="187"/>
      <c r="T767" s="188"/>
      <c r="AT767" s="182" t="s">
        <v>180</v>
      </c>
      <c r="AU767" s="182" t="s">
        <v>79</v>
      </c>
      <c r="AV767" s="14" t="s">
        <v>133</v>
      </c>
      <c r="AW767" s="14" t="s">
        <v>32</v>
      </c>
      <c r="AX767" s="14" t="s">
        <v>70</v>
      </c>
      <c r="AY767" s="182" t="s">
        <v>119</v>
      </c>
    </row>
    <row r="768" spans="2:51" s="13" customFormat="1">
      <c r="B768" s="173"/>
      <c r="D768" s="152" t="s">
        <v>180</v>
      </c>
      <c r="E768" s="174" t="s">
        <v>1</v>
      </c>
      <c r="F768" s="175" t="s">
        <v>249</v>
      </c>
      <c r="H768" s="176">
        <v>138.09500000000003</v>
      </c>
      <c r="I768" s="177"/>
      <c r="L768" s="173"/>
      <c r="M768" s="178"/>
      <c r="N768" s="179"/>
      <c r="O768" s="179"/>
      <c r="P768" s="179"/>
      <c r="Q768" s="179"/>
      <c r="R768" s="179"/>
      <c r="S768" s="179"/>
      <c r="T768" s="180"/>
      <c r="AT768" s="174" t="s">
        <v>180</v>
      </c>
      <c r="AU768" s="174" t="s">
        <v>79</v>
      </c>
      <c r="AV768" s="13" t="s">
        <v>139</v>
      </c>
      <c r="AW768" s="13" t="s">
        <v>32</v>
      </c>
      <c r="AX768" s="13" t="s">
        <v>77</v>
      </c>
      <c r="AY768" s="174" t="s">
        <v>119</v>
      </c>
    </row>
    <row r="769" spans="2:65" s="1" customFormat="1" ht="16.5" customHeight="1">
      <c r="B769" s="139"/>
      <c r="C769" s="140" t="s">
        <v>942</v>
      </c>
      <c r="D769" s="140" t="s">
        <v>122</v>
      </c>
      <c r="E769" s="141" t="s">
        <v>943</v>
      </c>
      <c r="F769" s="142" t="s">
        <v>944</v>
      </c>
      <c r="G769" s="143" t="s">
        <v>373</v>
      </c>
      <c r="H769" s="144">
        <v>138.01</v>
      </c>
      <c r="I769" s="145"/>
      <c r="J769" s="146">
        <f>ROUND(I769*H769,2)</f>
        <v>0</v>
      </c>
      <c r="K769" s="142" t="s">
        <v>126</v>
      </c>
      <c r="L769" s="30"/>
      <c r="M769" s="147" t="s">
        <v>1</v>
      </c>
      <c r="N769" s="148" t="s">
        <v>41</v>
      </c>
      <c r="O769" s="49"/>
      <c r="P769" s="149">
        <f>O769*H769</f>
        <v>0</v>
      </c>
      <c r="Q769" s="149">
        <v>0</v>
      </c>
      <c r="R769" s="149">
        <f>Q769*H769</f>
        <v>0</v>
      </c>
      <c r="S769" s="149">
        <v>8.9999999999999993E-3</v>
      </c>
      <c r="T769" s="150">
        <f>S769*H769</f>
        <v>1.2420899999999999</v>
      </c>
      <c r="AR769" s="16" t="s">
        <v>139</v>
      </c>
      <c r="AT769" s="16" t="s">
        <v>122</v>
      </c>
      <c r="AU769" s="16" t="s">
        <v>79</v>
      </c>
      <c r="AY769" s="16" t="s">
        <v>119</v>
      </c>
      <c r="BE769" s="151">
        <f>IF(N769="základní",J769,0)</f>
        <v>0</v>
      </c>
      <c r="BF769" s="151">
        <f>IF(N769="snížená",J769,0)</f>
        <v>0</v>
      </c>
      <c r="BG769" s="151">
        <f>IF(N769="zákl. přenesená",J769,0)</f>
        <v>0</v>
      </c>
      <c r="BH769" s="151">
        <f>IF(N769="sníž. přenesená",J769,0)</f>
        <v>0</v>
      </c>
      <c r="BI769" s="151">
        <f>IF(N769="nulová",J769,0)</f>
        <v>0</v>
      </c>
      <c r="BJ769" s="16" t="s">
        <v>77</v>
      </c>
      <c r="BK769" s="151">
        <f>ROUND(I769*H769,2)</f>
        <v>0</v>
      </c>
      <c r="BL769" s="16" t="s">
        <v>139</v>
      </c>
      <c r="BM769" s="16" t="s">
        <v>945</v>
      </c>
    </row>
    <row r="770" spans="2:65" s="1" customFormat="1">
      <c r="B770" s="30"/>
      <c r="D770" s="152" t="s">
        <v>129</v>
      </c>
      <c r="F770" s="153" t="s">
        <v>946</v>
      </c>
      <c r="I770" s="84"/>
      <c r="L770" s="30"/>
      <c r="M770" s="154"/>
      <c r="N770" s="49"/>
      <c r="O770" s="49"/>
      <c r="P770" s="49"/>
      <c r="Q770" s="49"/>
      <c r="R770" s="49"/>
      <c r="S770" s="49"/>
      <c r="T770" s="50"/>
      <c r="AT770" s="16" t="s">
        <v>129</v>
      </c>
      <c r="AU770" s="16" t="s">
        <v>79</v>
      </c>
    </row>
    <row r="771" spans="2:65" s="12" customFormat="1">
      <c r="B771" s="166"/>
      <c r="D771" s="152" t="s">
        <v>180</v>
      </c>
      <c r="E771" s="167" t="s">
        <v>1</v>
      </c>
      <c r="F771" s="168" t="s">
        <v>316</v>
      </c>
      <c r="H771" s="167" t="s">
        <v>1</v>
      </c>
      <c r="I771" s="169"/>
      <c r="L771" s="166"/>
      <c r="M771" s="170"/>
      <c r="N771" s="171"/>
      <c r="O771" s="171"/>
      <c r="P771" s="171"/>
      <c r="Q771" s="171"/>
      <c r="R771" s="171"/>
      <c r="S771" s="171"/>
      <c r="T771" s="172"/>
      <c r="AT771" s="167" t="s">
        <v>180</v>
      </c>
      <c r="AU771" s="167" t="s">
        <v>79</v>
      </c>
      <c r="AV771" s="12" t="s">
        <v>77</v>
      </c>
      <c r="AW771" s="12" t="s">
        <v>32</v>
      </c>
      <c r="AX771" s="12" t="s">
        <v>70</v>
      </c>
      <c r="AY771" s="167" t="s">
        <v>119</v>
      </c>
    </row>
    <row r="772" spans="2:65" s="11" customFormat="1" ht="22.5">
      <c r="B772" s="158"/>
      <c r="D772" s="152" t="s">
        <v>180</v>
      </c>
      <c r="E772" s="159" t="s">
        <v>1</v>
      </c>
      <c r="F772" s="160" t="s">
        <v>947</v>
      </c>
      <c r="H772" s="161">
        <v>38.04</v>
      </c>
      <c r="I772" s="162"/>
      <c r="L772" s="158"/>
      <c r="M772" s="163"/>
      <c r="N772" s="164"/>
      <c r="O772" s="164"/>
      <c r="P772" s="164"/>
      <c r="Q772" s="164"/>
      <c r="R772" s="164"/>
      <c r="S772" s="164"/>
      <c r="T772" s="165"/>
      <c r="AT772" s="159" t="s">
        <v>180</v>
      </c>
      <c r="AU772" s="159" t="s">
        <v>79</v>
      </c>
      <c r="AV772" s="11" t="s">
        <v>79</v>
      </c>
      <c r="AW772" s="11" t="s">
        <v>32</v>
      </c>
      <c r="AX772" s="11" t="s">
        <v>70</v>
      </c>
      <c r="AY772" s="159" t="s">
        <v>119</v>
      </c>
    </row>
    <row r="773" spans="2:65" s="11" customFormat="1" ht="22.5">
      <c r="B773" s="158"/>
      <c r="D773" s="152" t="s">
        <v>180</v>
      </c>
      <c r="E773" s="159" t="s">
        <v>1</v>
      </c>
      <c r="F773" s="160" t="s">
        <v>948</v>
      </c>
      <c r="H773" s="161">
        <v>25.09</v>
      </c>
      <c r="I773" s="162"/>
      <c r="L773" s="158"/>
      <c r="M773" s="163"/>
      <c r="N773" s="164"/>
      <c r="O773" s="164"/>
      <c r="P773" s="164"/>
      <c r="Q773" s="164"/>
      <c r="R773" s="164"/>
      <c r="S773" s="164"/>
      <c r="T773" s="165"/>
      <c r="AT773" s="159" t="s">
        <v>180</v>
      </c>
      <c r="AU773" s="159" t="s">
        <v>79</v>
      </c>
      <c r="AV773" s="11" t="s">
        <v>79</v>
      </c>
      <c r="AW773" s="11" t="s">
        <v>32</v>
      </c>
      <c r="AX773" s="11" t="s">
        <v>70</v>
      </c>
      <c r="AY773" s="159" t="s">
        <v>119</v>
      </c>
    </row>
    <row r="774" spans="2:65" s="14" customFormat="1">
      <c r="B774" s="181"/>
      <c r="D774" s="152" t="s">
        <v>180</v>
      </c>
      <c r="E774" s="182" t="s">
        <v>1</v>
      </c>
      <c r="F774" s="183" t="s">
        <v>319</v>
      </c>
      <c r="H774" s="184">
        <v>63.129999999999995</v>
      </c>
      <c r="I774" s="185"/>
      <c r="L774" s="181"/>
      <c r="M774" s="186"/>
      <c r="N774" s="187"/>
      <c r="O774" s="187"/>
      <c r="P774" s="187"/>
      <c r="Q774" s="187"/>
      <c r="R774" s="187"/>
      <c r="S774" s="187"/>
      <c r="T774" s="188"/>
      <c r="AT774" s="182" t="s">
        <v>180</v>
      </c>
      <c r="AU774" s="182" t="s">
        <v>79</v>
      </c>
      <c r="AV774" s="14" t="s">
        <v>133</v>
      </c>
      <c r="AW774" s="14" t="s">
        <v>32</v>
      </c>
      <c r="AX774" s="14" t="s">
        <v>70</v>
      </c>
      <c r="AY774" s="182" t="s">
        <v>119</v>
      </c>
    </row>
    <row r="775" spans="2:65" s="12" customFormat="1">
      <c r="B775" s="166"/>
      <c r="D775" s="152" t="s">
        <v>180</v>
      </c>
      <c r="E775" s="167" t="s">
        <v>1</v>
      </c>
      <c r="F775" s="168" t="s">
        <v>320</v>
      </c>
      <c r="H775" s="167" t="s">
        <v>1</v>
      </c>
      <c r="I775" s="169"/>
      <c r="L775" s="166"/>
      <c r="M775" s="170"/>
      <c r="N775" s="171"/>
      <c r="O775" s="171"/>
      <c r="P775" s="171"/>
      <c r="Q775" s="171"/>
      <c r="R775" s="171"/>
      <c r="S775" s="171"/>
      <c r="T775" s="172"/>
      <c r="AT775" s="167" t="s">
        <v>180</v>
      </c>
      <c r="AU775" s="167" t="s">
        <v>79</v>
      </c>
      <c r="AV775" s="12" t="s">
        <v>77</v>
      </c>
      <c r="AW775" s="12" t="s">
        <v>32</v>
      </c>
      <c r="AX775" s="12" t="s">
        <v>70</v>
      </c>
      <c r="AY775" s="167" t="s">
        <v>119</v>
      </c>
    </row>
    <row r="776" spans="2:65" s="11" customFormat="1" ht="22.5">
      <c r="B776" s="158"/>
      <c r="D776" s="152" t="s">
        <v>180</v>
      </c>
      <c r="E776" s="159" t="s">
        <v>1</v>
      </c>
      <c r="F776" s="160" t="s">
        <v>949</v>
      </c>
      <c r="H776" s="161">
        <v>43.55</v>
      </c>
      <c r="I776" s="162"/>
      <c r="L776" s="158"/>
      <c r="M776" s="163"/>
      <c r="N776" s="164"/>
      <c r="O776" s="164"/>
      <c r="P776" s="164"/>
      <c r="Q776" s="164"/>
      <c r="R776" s="164"/>
      <c r="S776" s="164"/>
      <c r="T776" s="165"/>
      <c r="AT776" s="159" t="s">
        <v>180</v>
      </c>
      <c r="AU776" s="159" t="s">
        <v>79</v>
      </c>
      <c r="AV776" s="11" t="s">
        <v>79</v>
      </c>
      <c r="AW776" s="11" t="s">
        <v>32</v>
      </c>
      <c r="AX776" s="11" t="s">
        <v>70</v>
      </c>
      <c r="AY776" s="159" t="s">
        <v>119</v>
      </c>
    </row>
    <row r="777" spans="2:65" s="11" customFormat="1">
      <c r="B777" s="158"/>
      <c r="D777" s="152" t="s">
        <v>180</v>
      </c>
      <c r="E777" s="159" t="s">
        <v>1</v>
      </c>
      <c r="F777" s="160" t="s">
        <v>950</v>
      </c>
      <c r="H777" s="161">
        <v>31.33</v>
      </c>
      <c r="I777" s="162"/>
      <c r="L777" s="158"/>
      <c r="M777" s="163"/>
      <c r="N777" s="164"/>
      <c r="O777" s="164"/>
      <c r="P777" s="164"/>
      <c r="Q777" s="164"/>
      <c r="R777" s="164"/>
      <c r="S777" s="164"/>
      <c r="T777" s="165"/>
      <c r="AT777" s="159" t="s">
        <v>180</v>
      </c>
      <c r="AU777" s="159" t="s">
        <v>79</v>
      </c>
      <c r="AV777" s="11" t="s">
        <v>79</v>
      </c>
      <c r="AW777" s="11" t="s">
        <v>32</v>
      </c>
      <c r="AX777" s="11" t="s">
        <v>70</v>
      </c>
      <c r="AY777" s="159" t="s">
        <v>119</v>
      </c>
    </row>
    <row r="778" spans="2:65" s="14" customFormat="1">
      <c r="B778" s="181"/>
      <c r="D778" s="152" t="s">
        <v>180</v>
      </c>
      <c r="E778" s="182" t="s">
        <v>1</v>
      </c>
      <c r="F778" s="183" t="s">
        <v>319</v>
      </c>
      <c r="H778" s="184">
        <v>74.88</v>
      </c>
      <c r="I778" s="185"/>
      <c r="L778" s="181"/>
      <c r="M778" s="186"/>
      <c r="N778" s="187"/>
      <c r="O778" s="187"/>
      <c r="P778" s="187"/>
      <c r="Q778" s="187"/>
      <c r="R778" s="187"/>
      <c r="S778" s="187"/>
      <c r="T778" s="188"/>
      <c r="AT778" s="182" t="s">
        <v>180</v>
      </c>
      <c r="AU778" s="182" t="s">
        <v>79</v>
      </c>
      <c r="AV778" s="14" t="s">
        <v>133</v>
      </c>
      <c r="AW778" s="14" t="s">
        <v>32</v>
      </c>
      <c r="AX778" s="14" t="s">
        <v>70</v>
      </c>
      <c r="AY778" s="182" t="s">
        <v>119</v>
      </c>
    </row>
    <row r="779" spans="2:65" s="13" customFormat="1">
      <c r="B779" s="173"/>
      <c r="D779" s="152" t="s">
        <v>180</v>
      </c>
      <c r="E779" s="174" t="s">
        <v>1</v>
      </c>
      <c r="F779" s="175" t="s">
        <v>249</v>
      </c>
      <c r="H779" s="176">
        <v>138.01</v>
      </c>
      <c r="I779" s="177"/>
      <c r="L779" s="173"/>
      <c r="M779" s="178"/>
      <c r="N779" s="179"/>
      <c r="O779" s="179"/>
      <c r="P779" s="179"/>
      <c r="Q779" s="179"/>
      <c r="R779" s="179"/>
      <c r="S779" s="179"/>
      <c r="T779" s="180"/>
      <c r="AT779" s="174" t="s">
        <v>180</v>
      </c>
      <c r="AU779" s="174" t="s">
        <v>79</v>
      </c>
      <c r="AV779" s="13" t="s">
        <v>139</v>
      </c>
      <c r="AW779" s="13" t="s">
        <v>32</v>
      </c>
      <c r="AX779" s="13" t="s">
        <v>77</v>
      </c>
      <c r="AY779" s="174" t="s">
        <v>119</v>
      </c>
    </row>
    <row r="780" spans="2:65" s="1" customFormat="1" ht="16.5" customHeight="1">
      <c r="B780" s="139"/>
      <c r="C780" s="140" t="s">
        <v>951</v>
      </c>
      <c r="D780" s="140" t="s">
        <v>122</v>
      </c>
      <c r="E780" s="141" t="s">
        <v>952</v>
      </c>
      <c r="F780" s="142" t="s">
        <v>953</v>
      </c>
      <c r="G780" s="143" t="s">
        <v>266</v>
      </c>
      <c r="H780" s="144">
        <v>1.323</v>
      </c>
      <c r="I780" s="145"/>
      <c r="J780" s="146">
        <f>ROUND(I780*H780,2)</f>
        <v>0</v>
      </c>
      <c r="K780" s="142" t="s">
        <v>126</v>
      </c>
      <c r="L780" s="30"/>
      <c r="M780" s="147" t="s">
        <v>1</v>
      </c>
      <c r="N780" s="148" t="s">
        <v>41</v>
      </c>
      <c r="O780" s="49"/>
      <c r="P780" s="149">
        <f>O780*H780</f>
        <v>0</v>
      </c>
      <c r="Q780" s="149">
        <v>0</v>
      </c>
      <c r="R780" s="149">
        <f>Q780*H780</f>
        <v>0</v>
      </c>
      <c r="S780" s="149">
        <v>6.2E-2</v>
      </c>
      <c r="T780" s="150">
        <f>S780*H780</f>
        <v>8.2026000000000002E-2</v>
      </c>
      <c r="AR780" s="16" t="s">
        <v>139</v>
      </c>
      <c r="AT780" s="16" t="s">
        <v>122</v>
      </c>
      <c r="AU780" s="16" t="s">
        <v>79</v>
      </c>
      <c r="AY780" s="16" t="s">
        <v>119</v>
      </c>
      <c r="BE780" s="151">
        <f>IF(N780="základní",J780,0)</f>
        <v>0</v>
      </c>
      <c r="BF780" s="151">
        <f>IF(N780="snížená",J780,0)</f>
        <v>0</v>
      </c>
      <c r="BG780" s="151">
        <f>IF(N780="zákl. přenesená",J780,0)</f>
        <v>0</v>
      </c>
      <c r="BH780" s="151">
        <f>IF(N780="sníž. přenesená",J780,0)</f>
        <v>0</v>
      </c>
      <c r="BI780" s="151">
        <f>IF(N780="nulová",J780,0)</f>
        <v>0</v>
      </c>
      <c r="BJ780" s="16" t="s">
        <v>77</v>
      </c>
      <c r="BK780" s="151">
        <f>ROUND(I780*H780,2)</f>
        <v>0</v>
      </c>
      <c r="BL780" s="16" t="s">
        <v>139</v>
      </c>
      <c r="BM780" s="16" t="s">
        <v>954</v>
      </c>
    </row>
    <row r="781" spans="2:65" s="1" customFormat="1" ht="19.5">
      <c r="B781" s="30"/>
      <c r="D781" s="152" t="s">
        <v>129</v>
      </c>
      <c r="F781" s="153" t="s">
        <v>955</v>
      </c>
      <c r="I781" s="84"/>
      <c r="L781" s="30"/>
      <c r="M781" s="154"/>
      <c r="N781" s="49"/>
      <c r="O781" s="49"/>
      <c r="P781" s="49"/>
      <c r="Q781" s="49"/>
      <c r="R781" s="49"/>
      <c r="S781" s="49"/>
      <c r="T781" s="50"/>
      <c r="AT781" s="16" t="s">
        <v>129</v>
      </c>
      <c r="AU781" s="16" t="s">
        <v>79</v>
      </c>
    </row>
    <row r="782" spans="2:65" s="11" customFormat="1">
      <c r="B782" s="158"/>
      <c r="D782" s="152" t="s">
        <v>180</v>
      </c>
      <c r="E782" s="159" t="s">
        <v>1</v>
      </c>
      <c r="F782" s="160" t="s">
        <v>956</v>
      </c>
      <c r="H782" s="161">
        <v>1.323</v>
      </c>
      <c r="I782" s="162"/>
      <c r="L782" s="158"/>
      <c r="M782" s="163"/>
      <c r="N782" s="164"/>
      <c r="O782" s="164"/>
      <c r="P782" s="164"/>
      <c r="Q782" s="164"/>
      <c r="R782" s="164"/>
      <c r="S782" s="164"/>
      <c r="T782" s="165"/>
      <c r="AT782" s="159" t="s">
        <v>180</v>
      </c>
      <c r="AU782" s="159" t="s">
        <v>79</v>
      </c>
      <c r="AV782" s="11" t="s">
        <v>79</v>
      </c>
      <c r="AW782" s="11" t="s">
        <v>32</v>
      </c>
      <c r="AX782" s="11" t="s">
        <v>77</v>
      </c>
      <c r="AY782" s="159" t="s">
        <v>119</v>
      </c>
    </row>
    <row r="783" spans="2:65" s="1" customFormat="1" ht="16.5" customHeight="1">
      <c r="B783" s="139"/>
      <c r="C783" s="140" t="s">
        <v>957</v>
      </c>
      <c r="D783" s="140" t="s">
        <v>122</v>
      </c>
      <c r="E783" s="141" t="s">
        <v>958</v>
      </c>
      <c r="F783" s="142" t="s">
        <v>959</v>
      </c>
      <c r="G783" s="143" t="s">
        <v>266</v>
      </c>
      <c r="H783" s="144">
        <v>39.793999999999997</v>
      </c>
      <c r="I783" s="145"/>
      <c r="J783" s="146">
        <f>ROUND(I783*H783,2)</f>
        <v>0</v>
      </c>
      <c r="K783" s="142" t="s">
        <v>126</v>
      </c>
      <c r="L783" s="30"/>
      <c r="M783" s="147" t="s">
        <v>1</v>
      </c>
      <c r="N783" s="148" t="s">
        <v>41</v>
      </c>
      <c r="O783" s="49"/>
      <c r="P783" s="149">
        <f>O783*H783</f>
        <v>0</v>
      </c>
      <c r="Q783" s="149">
        <v>0</v>
      </c>
      <c r="R783" s="149">
        <f>Q783*H783</f>
        <v>0</v>
      </c>
      <c r="S783" s="149">
        <v>7.5999999999999998E-2</v>
      </c>
      <c r="T783" s="150">
        <f>S783*H783</f>
        <v>3.0243439999999997</v>
      </c>
      <c r="AR783" s="16" t="s">
        <v>139</v>
      </c>
      <c r="AT783" s="16" t="s">
        <v>122</v>
      </c>
      <c r="AU783" s="16" t="s">
        <v>79</v>
      </c>
      <c r="AY783" s="16" t="s">
        <v>119</v>
      </c>
      <c r="BE783" s="151">
        <f>IF(N783="základní",J783,0)</f>
        <v>0</v>
      </c>
      <c r="BF783" s="151">
        <f>IF(N783="snížená",J783,0)</f>
        <v>0</v>
      </c>
      <c r="BG783" s="151">
        <f>IF(N783="zákl. přenesená",J783,0)</f>
        <v>0</v>
      </c>
      <c r="BH783" s="151">
        <f>IF(N783="sníž. přenesená",J783,0)</f>
        <v>0</v>
      </c>
      <c r="BI783" s="151">
        <f>IF(N783="nulová",J783,0)</f>
        <v>0</v>
      </c>
      <c r="BJ783" s="16" t="s">
        <v>77</v>
      </c>
      <c r="BK783" s="151">
        <f>ROUND(I783*H783,2)</f>
        <v>0</v>
      </c>
      <c r="BL783" s="16" t="s">
        <v>139</v>
      </c>
      <c r="BM783" s="16" t="s">
        <v>960</v>
      </c>
    </row>
    <row r="784" spans="2:65" s="1" customFormat="1">
      <c r="B784" s="30"/>
      <c r="D784" s="152" t="s">
        <v>129</v>
      </c>
      <c r="F784" s="153" t="s">
        <v>961</v>
      </c>
      <c r="I784" s="84"/>
      <c r="L784" s="30"/>
      <c r="M784" s="154"/>
      <c r="N784" s="49"/>
      <c r="O784" s="49"/>
      <c r="P784" s="49"/>
      <c r="Q784" s="49"/>
      <c r="R784" s="49"/>
      <c r="S784" s="49"/>
      <c r="T784" s="50"/>
      <c r="AT784" s="16" t="s">
        <v>129</v>
      </c>
      <c r="AU784" s="16" t="s">
        <v>79</v>
      </c>
    </row>
    <row r="785" spans="2:65" s="12" customFormat="1">
      <c r="B785" s="166"/>
      <c r="D785" s="152" t="s">
        <v>180</v>
      </c>
      <c r="E785" s="167" t="s">
        <v>1</v>
      </c>
      <c r="F785" s="168" t="s">
        <v>316</v>
      </c>
      <c r="H785" s="167" t="s">
        <v>1</v>
      </c>
      <c r="I785" s="169"/>
      <c r="L785" s="166"/>
      <c r="M785" s="170"/>
      <c r="N785" s="171"/>
      <c r="O785" s="171"/>
      <c r="P785" s="171"/>
      <c r="Q785" s="171"/>
      <c r="R785" s="171"/>
      <c r="S785" s="171"/>
      <c r="T785" s="172"/>
      <c r="AT785" s="167" t="s">
        <v>180</v>
      </c>
      <c r="AU785" s="167" t="s">
        <v>79</v>
      </c>
      <c r="AV785" s="12" t="s">
        <v>77</v>
      </c>
      <c r="AW785" s="12" t="s">
        <v>32</v>
      </c>
      <c r="AX785" s="12" t="s">
        <v>70</v>
      </c>
      <c r="AY785" s="167" t="s">
        <v>119</v>
      </c>
    </row>
    <row r="786" spans="2:65" s="11" customFormat="1">
      <c r="B786" s="158"/>
      <c r="D786" s="152" t="s">
        <v>180</v>
      </c>
      <c r="E786" s="159" t="s">
        <v>1</v>
      </c>
      <c r="F786" s="160" t="s">
        <v>962</v>
      </c>
      <c r="H786" s="161">
        <v>11.032</v>
      </c>
      <c r="I786" s="162"/>
      <c r="L786" s="158"/>
      <c r="M786" s="163"/>
      <c r="N786" s="164"/>
      <c r="O786" s="164"/>
      <c r="P786" s="164"/>
      <c r="Q786" s="164"/>
      <c r="R786" s="164"/>
      <c r="S786" s="164"/>
      <c r="T786" s="165"/>
      <c r="AT786" s="159" t="s">
        <v>180</v>
      </c>
      <c r="AU786" s="159" t="s">
        <v>79</v>
      </c>
      <c r="AV786" s="11" t="s">
        <v>79</v>
      </c>
      <c r="AW786" s="11" t="s">
        <v>32</v>
      </c>
      <c r="AX786" s="11" t="s">
        <v>70</v>
      </c>
      <c r="AY786" s="159" t="s">
        <v>119</v>
      </c>
    </row>
    <row r="787" spans="2:65" s="11" customFormat="1">
      <c r="B787" s="158"/>
      <c r="D787" s="152" t="s">
        <v>180</v>
      </c>
      <c r="E787" s="159" t="s">
        <v>1</v>
      </c>
      <c r="F787" s="160" t="s">
        <v>963</v>
      </c>
      <c r="H787" s="161">
        <v>8.2739999999999991</v>
      </c>
      <c r="I787" s="162"/>
      <c r="L787" s="158"/>
      <c r="M787" s="163"/>
      <c r="N787" s="164"/>
      <c r="O787" s="164"/>
      <c r="P787" s="164"/>
      <c r="Q787" s="164"/>
      <c r="R787" s="164"/>
      <c r="S787" s="164"/>
      <c r="T787" s="165"/>
      <c r="AT787" s="159" t="s">
        <v>180</v>
      </c>
      <c r="AU787" s="159" t="s">
        <v>79</v>
      </c>
      <c r="AV787" s="11" t="s">
        <v>79</v>
      </c>
      <c r="AW787" s="11" t="s">
        <v>32</v>
      </c>
      <c r="AX787" s="11" t="s">
        <v>70</v>
      </c>
      <c r="AY787" s="159" t="s">
        <v>119</v>
      </c>
    </row>
    <row r="788" spans="2:65" s="14" customFormat="1">
      <c r="B788" s="181"/>
      <c r="D788" s="152" t="s">
        <v>180</v>
      </c>
      <c r="E788" s="182" t="s">
        <v>1</v>
      </c>
      <c r="F788" s="183" t="s">
        <v>319</v>
      </c>
      <c r="H788" s="184">
        <v>19.305999999999997</v>
      </c>
      <c r="I788" s="185"/>
      <c r="L788" s="181"/>
      <c r="M788" s="186"/>
      <c r="N788" s="187"/>
      <c r="O788" s="187"/>
      <c r="P788" s="187"/>
      <c r="Q788" s="187"/>
      <c r="R788" s="187"/>
      <c r="S788" s="187"/>
      <c r="T788" s="188"/>
      <c r="AT788" s="182" t="s">
        <v>180</v>
      </c>
      <c r="AU788" s="182" t="s">
        <v>79</v>
      </c>
      <c r="AV788" s="14" t="s">
        <v>133</v>
      </c>
      <c r="AW788" s="14" t="s">
        <v>32</v>
      </c>
      <c r="AX788" s="14" t="s">
        <v>70</v>
      </c>
      <c r="AY788" s="182" t="s">
        <v>119</v>
      </c>
    </row>
    <row r="789" spans="2:65" s="12" customFormat="1">
      <c r="B789" s="166"/>
      <c r="D789" s="152" t="s">
        <v>180</v>
      </c>
      <c r="E789" s="167" t="s">
        <v>1</v>
      </c>
      <c r="F789" s="168" t="s">
        <v>320</v>
      </c>
      <c r="H789" s="167" t="s">
        <v>1</v>
      </c>
      <c r="I789" s="169"/>
      <c r="L789" s="166"/>
      <c r="M789" s="170"/>
      <c r="N789" s="171"/>
      <c r="O789" s="171"/>
      <c r="P789" s="171"/>
      <c r="Q789" s="171"/>
      <c r="R789" s="171"/>
      <c r="S789" s="171"/>
      <c r="T789" s="172"/>
      <c r="AT789" s="167" t="s">
        <v>180</v>
      </c>
      <c r="AU789" s="167" t="s">
        <v>79</v>
      </c>
      <c r="AV789" s="12" t="s">
        <v>77</v>
      </c>
      <c r="AW789" s="12" t="s">
        <v>32</v>
      </c>
      <c r="AX789" s="12" t="s">
        <v>70</v>
      </c>
      <c r="AY789" s="167" t="s">
        <v>119</v>
      </c>
    </row>
    <row r="790" spans="2:65" s="11" customFormat="1">
      <c r="B790" s="158"/>
      <c r="D790" s="152" t="s">
        <v>180</v>
      </c>
      <c r="E790" s="159" t="s">
        <v>1</v>
      </c>
      <c r="F790" s="160" t="s">
        <v>964</v>
      </c>
      <c r="H790" s="161">
        <v>9.4559999999999995</v>
      </c>
      <c r="I790" s="162"/>
      <c r="L790" s="158"/>
      <c r="M790" s="163"/>
      <c r="N790" s="164"/>
      <c r="O790" s="164"/>
      <c r="P790" s="164"/>
      <c r="Q790" s="164"/>
      <c r="R790" s="164"/>
      <c r="S790" s="164"/>
      <c r="T790" s="165"/>
      <c r="AT790" s="159" t="s">
        <v>180</v>
      </c>
      <c r="AU790" s="159" t="s">
        <v>79</v>
      </c>
      <c r="AV790" s="11" t="s">
        <v>79</v>
      </c>
      <c r="AW790" s="11" t="s">
        <v>32</v>
      </c>
      <c r="AX790" s="11" t="s">
        <v>70</v>
      </c>
      <c r="AY790" s="159" t="s">
        <v>119</v>
      </c>
    </row>
    <row r="791" spans="2:65" s="11" customFormat="1">
      <c r="B791" s="158"/>
      <c r="D791" s="152" t="s">
        <v>180</v>
      </c>
      <c r="E791" s="159" t="s">
        <v>1</v>
      </c>
      <c r="F791" s="160" t="s">
        <v>962</v>
      </c>
      <c r="H791" s="161">
        <v>11.032</v>
      </c>
      <c r="I791" s="162"/>
      <c r="L791" s="158"/>
      <c r="M791" s="163"/>
      <c r="N791" s="164"/>
      <c r="O791" s="164"/>
      <c r="P791" s="164"/>
      <c r="Q791" s="164"/>
      <c r="R791" s="164"/>
      <c r="S791" s="164"/>
      <c r="T791" s="165"/>
      <c r="AT791" s="159" t="s">
        <v>180</v>
      </c>
      <c r="AU791" s="159" t="s">
        <v>79</v>
      </c>
      <c r="AV791" s="11" t="s">
        <v>79</v>
      </c>
      <c r="AW791" s="11" t="s">
        <v>32</v>
      </c>
      <c r="AX791" s="11" t="s">
        <v>70</v>
      </c>
      <c r="AY791" s="159" t="s">
        <v>119</v>
      </c>
    </row>
    <row r="792" spans="2:65" s="14" customFormat="1">
      <c r="B792" s="181"/>
      <c r="D792" s="152" t="s">
        <v>180</v>
      </c>
      <c r="E792" s="182" t="s">
        <v>1</v>
      </c>
      <c r="F792" s="183" t="s">
        <v>319</v>
      </c>
      <c r="H792" s="184">
        <v>20.488</v>
      </c>
      <c r="I792" s="185"/>
      <c r="L792" s="181"/>
      <c r="M792" s="186"/>
      <c r="N792" s="187"/>
      <c r="O792" s="187"/>
      <c r="P792" s="187"/>
      <c r="Q792" s="187"/>
      <c r="R792" s="187"/>
      <c r="S792" s="187"/>
      <c r="T792" s="188"/>
      <c r="AT792" s="182" t="s">
        <v>180</v>
      </c>
      <c r="AU792" s="182" t="s">
        <v>79</v>
      </c>
      <c r="AV792" s="14" t="s">
        <v>133</v>
      </c>
      <c r="AW792" s="14" t="s">
        <v>32</v>
      </c>
      <c r="AX792" s="14" t="s">
        <v>70</v>
      </c>
      <c r="AY792" s="182" t="s">
        <v>119</v>
      </c>
    </row>
    <row r="793" spans="2:65" s="13" customFormat="1">
      <c r="B793" s="173"/>
      <c r="D793" s="152" t="s">
        <v>180</v>
      </c>
      <c r="E793" s="174" t="s">
        <v>1</v>
      </c>
      <c r="F793" s="175" t="s">
        <v>249</v>
      </c>
      <c r="H793" s="176">
        <v>39.793999999999997</v>
      </c>
      <c r="I793" s="177"/>
      <c r="L793" s="173"/>
      <c r="M793" s="178"/>
      <c r="N793" s="179"/>
      <c r="O793" s="179"/>
      <c r="P793" s="179"/>
      <c r="Q793" s="179"/>
      <c r="R793" s="179"/>
      <c r="S793" s="179"/>
      <c r="T793" s="180"/>
      <c r="AT793" s="174" t="s">
        <v>180</v>
      </c>
      <c r="AU793" s="174" t="s">
        <v>79</v>
      </c>
      <c r="AV793" s="13" t="s">
        <v>139</v>
      </c>
      <c r="AW793" s="13" t="s">
        <v>32</v>
      </c>
      <c r="AX793" s="13" t="s">
        <v>77</v>
      </c>
      <c r="AY793" s="174" t="s">
        <v>119</v>
      </c>
    </row>
    <row r="794" spans="2:65" s="1" customFormat="1" ht="16.5" customHeight="1">
      <c r="B794" s="139"/>
      <c r="C794" s="140" t="s">
        <v>965</v>
      </c>
      <c r="D794" s="140" t="s">
        <v>122</v>
      </c>
      <c r="E794" s="141" t="s">
        <v>966</v>
      </c>
      <c r="F794" s="142" t="s">
        <v>967</v>
      </c>
      <c r="G794" s="143" t="s">
        <v>266</v>
      </c>
      <c r="H794" s="144">
        <v>1.9</v>
      </c>
      <c r="I794" s="145"/>
      <c r="J794" s="146">
        <f>ROUND(I794*H794,2)</f>
        <v>0</v>
      </c>
      <c r="K794" s="142" t="s">
        <v>126</v>
      </c>
      <c r="L794" s="30"/>
      <c r="M794" s="147" t="s">
        <v>1</v>
      </c>
      <c r="N794" s="148" t="s">
        <v>41</v>
      </c>
      <c r="O794" s="49"/>
      <c r="P794" s="149">
        <f>O794*H794</f>
        <v>0</v>
      </c>
      <c r="Q794" s="149">
        <v>0</v>
      </c>
      <c r="R794" s="149">
        <f>Q794*H794</f>
        <v>0</v>
      </c>
      <c r="S794" s="149">
        <v>7.2999999999999995E-2</v>
      </c>
      <c r="T794" s="150">
        <f>S794*H794</f>
        <v>0.13869999999999999</v>
      </c>
      <c r="AR794" s="16" t="s">
        <v>139</v>
      </c>
      <c r="AT794" s="16" t="s">
        <v>122</v>
      </c>
      <c r="AU794" s="16" t="s">
        <v>79</v>
      </c>
      <c r="AY794" s="16" t="s">
        <v>119</v>
      </c>
      <c r="BE794" s="151">
        <f>IF(N794="základní",J794,0)</f>
        <v>0</v>
      </c>
      <c r="BF794" s="151">
        <f>IF(N794="snížená",J794,0)</f>
        <v>0</v>
      </c>
      <c r="BG794" s="151">
        <f>IF(N794="zákl. přenesená",J794,0)</f>
        <v>0</v>
      </c>
      <c r="BH794" s="151">
        <f>IF(N794="sníž. přenesená",J794,0)</f>
        <v>0</v>
      </c>
      <c r="BI794" s="151">
        <f>IF(N794="nulová",J794,0)</f>
        <v>0</v>
      </c>
      <c r="BJ794" s="16" t="s">
        <v>77</v>
      </c>
      <c r="BK794" s="151">
        <f>ROUND(I794*H794,2)</f>
        <v>0</v>
      </c>
      <c r="BL794" s="16" t="s">
        <v>139</v>
      </c>
      <c r="BM794" s="16" t="s">
        <v>968</v>
      </c>
    </row>
    <row r="795" spans="2:65" s="1" customFormat="1">
      <c r="B795" s="30"/>
      <c r="D795" s="152" t="s">
        <v>129</v>
      </c>
      <c r="F795" s="153" t="s">
        <v>969</v>
      </c>
      <c r="I795" s="84"/>
      <c r="L795" s="30"/>
      <c r="M795" s="154"/>
      <c r="N795" s="49"/>
      <c r="O795" s="49"/>
      <c r="P795" s="49"/>
      <c r="Q795" s="49"/>
      <c r="R795" s="49"/>
      <c r="S795" s="49"/>
      <c r="T795" s="50"/>
      <c r="AT795" s="16" t="s">
        <v>129</v>
      </c>
      <c r="AU795" s="16" t="s">
        <v>79</v>
      </c>
    </row>
    <row r="796" spans="2:65" s="11" customFormat="1">
      <c r="B796" s="158"/>
      <c r="D796" s="152" t="s">
        <v>180</v>
      </c>
      <c r="E796" s="159" t="s">
        <v>1</v>
      </c>
      <c r="F796" s="160" t="s">
        <v>970</v>
      </c>
      <c r="H796" s="161">
        <v>1.9</v>
      </c>
      <c r="I796" s="162"/>
      <c r="L796" s="158"/>
      <c r="M796" s="163"/>
      <c r="N796" s="164"/>
      <c r="O796" s="164"/>
      <c r="P796" s="164"/>
      <c r="Q796" s="164"/>
      <c r="R796" s="164"/>
      <c r="S796" s="164"/>
      <c r="T796" s="165"/>
      <c r="AT796" s="159" t="s">
        <v>180</v>
      </c>
      <c r="AU796" s="159" t="s">
        <v>79</v>
      </c>
      <c r="AV796" s="11" t="s">
        <v>79</v>
      </c>
      <c r="AW796" s="11" t="s">
        <v>32</v>
      </c>
      <c r="AX796" s="11" t="s">
        <v>77</v>
      </c>
      <c r="AY796" s="159" t="s">
        <v>119</v>
      </c>
    </row>
    <row r="797" spans="2:65" s="1" customFormat="1" ht="16.5" customHeight="1">
      <c r="B797" s="139"/>
      <c r="C797" s="140" t="s">
        <v>971</v>
      </c>
      <c r="D797" s="140" t="s">
        <v>122</v>
      </c>
      <c r="E797" s="141" t="s">
        <v>972</v>
      </c>
      <c r="F797" s="142" t="s">
        <v>973</v>
      </c>
      <c r="G797" s="143" t="s">
        <v>266</v>
      </c>
      <c r="H797" s="144">
        <v>5.88</v>
      </c>
      <c r="I797" s="145"/>
      <c r="J797" s="146">
        <f>ROUND(I797*H797,2)</f>
        <v>0</v>
      </c>
      <c r="K797" s="142" t="s">
        <v>126</v>
      </c>
      <c r="L797" s="30"/>
      <c r="M797" s="147" t="s">
        <v>1</v>
      </c>
      <c r="N797" s="148" t="s">
        <v>41</v>
      </c>
      <c r="O797" s="49"/>
      <c r="P797" s="149">
        <f>O797*H797</f>
        <v>0</v>
      </c>
      <c r="Q797" s="149">
        <v>0</v>
      </c>
      <c r="R797" s="149">
        <f>Q797*H797</f>
        <v>0</v>
      </c>
      <c r="S797" s="149">
        <v>5.8999999999999997E-2</v>
      </c>
      <c r="T797" s="150">
        <f>S797*H797</f>
        <v>0.34691999999999995</v>
      </c>
      <c r="AR797" s="16" t="s">
        <v>139</v>
      </c>
      <c r="AT797" s="16" t="s">
        <v>122</v>
      </c>
      <c r="AU797" s="16" t="s">
        <v>79</v>
      </c>
      <c r="AY797" s="16" t="s">
        <v>119</v>
      </c>
      <c r="BE797" s="151">
        <f>IF(N797="základní",J797,0)</f>
        <v>0</v>
      </c>
      <c r="BF797" s="151">
        <f>IF(N797="snížená",J797,0)</f>
        <v>0</v>
      </c>
      <c r="BG797" s="151">
        <f>IF(N797="zákl. přenesená",J797,0)</f>
        <v>0</v>
      </c>
      <c r="BH797" s="151">
        <f>IF(N797="sníž. přenesená",J797,0)</f>
        <v>0</v>
      </c>
      <c r="BI797" s="151">
        <f>IF(N797="nulová",J797,0)</f>
        <v>0</v>
      </c>
      <c r="BJ797" s="16" t="s">
        <v>77</v>
      </c>
      <c r="BK797" s="151">
        <f>ROUND(I797*H797,2)</f>
        <v>0</v>
      </c>
      <c r="BL797" s="16" t="s">
        <v>139</v>
      </c>
      <c r="BM797" s="16" t="s">
        <v>974</v>
      </c>
    </row>
    <row r="798" spans="2:65" s="1" customFormat="1">
      <c r="B798" s="30"/>
      <c r="D798" s="152" t="s">
        <v>129</v>
      </c>
      <c r="F798" s="153" t="s">
        <v>975</v>
      </c>
      <c r="I798" s="84"/>
      <c r="L798" s="30"/>
      <c r="M798" s="154"/>
      <c r="N798" s="49"/>
      <c r="O798" s="49"/>
      <c r="P798" s="49"/>
      <c r="Q798" s="49"/>
      <c r="R798" s="49"/>
      <c r="S798" s="49"/>
      <c r="T798" s="50"/>
      <c r="AT798" s="16" t="s">
        <v>129</v>
      </c>
      <c r="AU798" s="16" t="s">
        <v>79</v>
      </c>
    </row>
    <row r="799" spans="2:65" s="11" customFormat="1">
      <c r="B799" s="158"/>
      <c r="D799" s="152" t="s">
        <v>180</v>
      </c>
      <c r="E799" s="159" t="s">
        <v>1</v>
      </c>
      <c r="F799" s="160" t="s">
        <v>976</v>
      </c>
      <c r="H799" s="161">
        <v>5.88</v>
      </c>
      <c r="I799" s="162"/>
      <c r="L799" s="158"/>
      <c r="M799" s="163"/>
      <c r="N799" s="164"/>
      <c r="O799" s="164"/>
      <c r="P799" s="164"/>
      <c r="Q799" s="164"/>
      <c r="R799" s="164"/>
      <c r="S799" s="164"/>
      <c r="T799" s="165"/>
      <c r="AT799" s="159" t="s">
        <v>180</v>
      </c>
      <c r="AU799" s="159" t="s">
        <v>79</v>
      </c>
      <c r="AV799" s="11" t="s">
        <v>79</v>
      </c>
      <c r="AW799" s="11" t="s">
        <v>32</v>
      </c>
      <c r="AX799" s="11" t="s">
        <v>77</v>
      </c>
      <c r="AY799" s="159" t="s">
        <v>119</v>
      </c>
    </row>
    <row r="800" spans="2:65" s="1" customFormat="1" ht="16.5" customHeight="1">
      <c r="B800" s="139"/>
      <c r="C800" s="140" t="s">
        <v>977</v>
      </c>
      <c r="D800" s="140" t="s">
        <v>122</v>
      </c>
      <c r="E800" s="141" t="s">
        <v>978</v>
      </c>
      <c r="F800" s="142" t="s">
        <v>979</v>
      </c>
      <c r="G800" s="143" t="s">
        <v>266</v>
      </c>
      <c r="H800" s="144">
        <v>5.88</v>
      </c>
      <c r="I800" s="145"/>
      <c r="J800" s="146">
        <f>ROUND(I800*H800,2)</f>
        <v>0</v>
      </c>
      <c r="K800" s="142" t="s">
        <v>126</v>
      </c>
      <c r="L800" s="30"/>
      <c r="M800" s="147" t="s">
        <v>1</v>
      </c>
      <c r="N800" s="148" t="s">
        <v>41</v>
      </c>
      <c r="O800" s="49"/>
      <c r="P800" s="149">
        <f>O800*H800</f>
        <v>0</v>
      </c>
      <c r="Q800" s="149">
        <v>0</v>
      </c>
      <c r="R800" s="149">
        <f>Q800*H800</f>
        <v>0</v>
      </c>
      <c r="S800" s="149">
        <v>5.0999999999999997E-2</v>
      </c>
      <c r="T800" s="150">
        <f>S800*H800</f>
        <v>0.29987999999999998</v>
      </c>
      <c r="AR800" s="16" t="s">
        <v>139</v>
      </c>
      <c r="AT800" s="16" t="s">
        <v>122</v>
      </c>
      <c r="AU800" s="16" t="s">
        <v>79</v>
      </c>
      <c r="AY800" s="16" t="s">
        <v>119</v>
      </c>
      <c r="BE800" s="151">
        <f>IF(N800="základní",J800,0)</f>
        <v>0</v>
      </c>
      <c r="BF800" s="151">
        <f>IF(N800="snížená",J800,0)</f>
        <v>0</v>
      </c>
      <c r="BG800" s="151">
        <f>IF(N800="zákl. přenesená",J800,0)</f>
        <v>0</v>
      </c>
      <c r="BH800" s="151">
        <f>IF(N800="sníž. přenesená",J800,0)</f>
        <v>0</v>
      </c>
      <c r="BI800" s="151">
        <f>IF(N800="nulová",J800,0)</f>
        <v>0</v>
      </c>
      <c r="BJ800" s="16" t="s">
        <v>77</v>
      </c>
      <c r="BK800" s="151">
        <f>ROUND(I800*H800,2)</f>
        <v>0</v>
      </c>
      <c r="BL800" s="16" t="s">
        <v>139</v>
      </c>
      <c r="BM800" s="16" t="s">
        <v>980</v>
      </c>
    </row>
    <row r="801" spans="2:65" s="1" customFormat="1">
      <c r="B801" s="30"/>
      <c r="D801" s="152" t="s">
        <v>129</v>
      </c>
      <c r="F801" s="153" t="s">
        <v>981</v>
      </c>
      <c r="I801" s="84"/>
      <c r="L801" s="30"/>
      <c r="M801" s="154"/>
      <c r="N801" s="49"/>
      <c r="O801" s="49"/>
      <c r="P801" s="49"/>
      <c r="Q801" s="49"/>
      <c r="R801" s="49"/>
      <c r="S801" s="49"/>
      <c r="T801" s="50"/>
      <c r="AT801" s="16" t="s">
        <v>129</v>
      </c>
      <c r="AU801" s="16" t="s">
        <v>79</v>
      </c>
    </row>
    <row r="802" spans="2:65" s="11" customFormat="1">
      <c r="B802" s="158"/>
      <c r="D802" s="152" t="s">
        <v>180</v>
      </c>
      <c r="E802" s="159" t="s">
        <v>1</v>
      </c>
      <c r="F802" s="160" t="s">
        <v>982</v>
      </c>
      <c r="H802" s="161">
        <v>5.88</v>
      </c>
      <c r="I802" s="162"/>
      <c r="L802" s="158"/>
      <c r="M802" s="163"/>
      <c r="N802" s="164"/>
      <c r="O802" s="164"/>
      <c r="P802" s="164"/>
      <c r="Q802" s="164"/>
      <c r="R802" s="164"/>
      <c r="S802" s="164"/>
      <c r="T802" s="165"/>
      <c r="AT802" s="159" t="s">
        <v>180</v>
      </c>
      <c r="AU802" s="159" t="s">
        <v>79</v>
      </c>
      <c r="AV802" s="11" t="s">
        <v>79</v>
      </c>
      <c r="AW802" s="11" t="s">
        <v>32</v>
      </c>
      <c r="AX802" s="11" t="s">
        <v>77</v>
      </c>
      <c r="AY802" s="159" t="s">
        <v>119</v>
      </c>
    </row>
    <row r="803" spans="2:65" s="1" customFormat="1" ht="16.5" customHeight="1">
      <c r="B803" s="139"/>
      <c r="C803" s="140" t="s">
        <v>983</v>
      </c>
      <c r="D803" s="140" t="s">
        <v>122</v>
      </c>
      <c r="E803" s="141" t="s">
        <v>984</v>
      </c>
      <c r="F803" s="142" t="s">
        <v>985</v>
      </c>
      <c r="G803" s="143" t="s">
        <v>266</v>
      </c>
      <c r="H803" s="144">
        <v>1.7729999999999999</v>
      </c>
      <c r="I803" s="145"/>
      <c r="J803" s="146">
        <f>ROUND(I803*H803,2)</f>
        <v>0</v>
      </c>
      <c r="K803" s="142" t="s">
        <v>126</v>
      </c>
      <c r="L803" s="30"/>
      <c r="M803" s="147" t="s">
        <v>1</v>
      </c>
      <c r="N803" s="148" t="s">
        <v>41</v>
      </c>
      <c r="O803" s="49"/>
      <c r="P803" s="149">
        <f>O803*H803</f>
        <v>0</v>
      </c>
      <c r="Q803" s="149">
        <v>0</v>
      </c>
      <c r="R803" s="149">
        <f>Q803*H803</f>
        <v>0</v>
      </c>
      <c r="S803" s="149">
        <v>8.3000000000000004E-2</v>
      </c>
      <c r="T803" s="150">
        <f>S803*H803</f>
        <v>0.14715900000000001</v>
      </c>
      <c r="AR803" s="16" t="s">
        <v>139</v>
      </c>
      <c r="AT803" s="16" t="s">
        <v>122</v>
      </c>
      <c r="AU803" s="16" t="s">
        <v>79</v>
      </c>
      <c r="AY803" s="16" t="s">
        <v>119</v>
      </c>
      <c r="BE803" s="151">
        <f>IF(N803="základní",J803,0)</f>
        <v>0</v>
      </c>
      <c r="BF803" s="151">
        <f>IF(N803="snížená",J803,0)</f>
        <v>0</v>
      </c>
      <c r="BG803" s="151">
        <f>IF(N803="zákl. přenesená",J803,0)</f>
        <v>0</v>
      </c>
      <c r="BH803" s="151">
        <f>IF(N803="sníž. přenesená",J803,0)</f>
        <v>0</v>
      </c>
      <c r="BI803" s="151">
        <f>IF(N803="nulová",J803,0)</f>
        <v>0</v>
      </c>
      <c r="BJ803" s="16" t="s">
        <v>77</v>
      </c>
      <c r="BK803" s="151">
        <f>ROUND(I803*H803,2)</f>
        <v>0</v>
      </c>
      <c r="BL803" s="16" t="s">
        <v>139</v>
      </c>
      <c r="BM803" s="16" t="s">
        <v>986</v>
      </c>
    </row>
    <row r="804" spans="2:65" s="1" customFormat="1">
      <c r="B804" s="30"/>
      <c r="D804" s="152" t="s">
        <v>129</v>
      </c>
      <c r="F804" s="153" t="s">
        <v>987</v>
      </c>
      <c r="I804" s="84"/>
      <c r="L804" s="30"/>
      <c r="M804" s="154"/>
      <c r="N804" s="49"/>
      <c r="O804" s="49"/>
      <c r="P804" s="49"/>
      <c r="Q804" s="49"/>
      <c r="R804" s="49"/>
      <c r="S804" s="49"/>
      <c r="T804" s="50"/>
      <c r="AT804" s="16" t="s">
        <v>129</v>
      </c>
      <c r="AU804" s="16" t="s">
        <v>79</v>
      </c>
    </row>
    <row r="805" spans="2:65" s="11" customFormat="1">
      <c r="B805" s="158"/>
      <c r="D805" s="152" t="s">
        <v>180</v>
      </c>
      <c r="E805" s="159" t="s">
        <v>1</v>
      </c>
      <c r="F805" s="160" t="s">
        <v>988</v>
      </c>
      <c r="H805" s="161">
        <v>5.91</v>
      </c>
      <c r="I805" s="162"/>
      <c r="L805" s="158"/>
      <c r="M805" s="163"/>
      <c r="N805" s="164"/>
      <c r="O805" s="164"/>
      <c r="P805" s="164"/>
      <c r="Q805" s="164"/>
      <c r="R805" s="164"/>
      <c r="S805" s="164"/>
      <c r="T805" s="165"/>
      <c r="AT805" s="159" t="s">
        <v>180</v>
      </c>
      <c r="AU805" s="159" t="s">
        <v>79</v>
      </c>
      <c r="AV805" s="11" t="s">
        <v>79</v>
      </c>
      <c r="AW805" s="11" t="s">
        <v>32</v>
      </c>
      <c r="AX805" s="11" t="s">
        <v>70</v>
      </c>
      <c r="AY805" s="159" t="s">
        <v>119</v>
      </c>
    </row>
    <row r="806" spans="2:65" s="11" customFormat="1">
      <c r="B806" s="158"/>
      <c r="D806" s="152" t="s">
        <v>180</v>
      </c>
      <c r="E806" s="159" t="s">
        <v>1</v>
      </c>
      <c r="F806" s="160" t="s">
        <v>989</v>
      </c>
      <c r="H806" s="161">
        <v>1.7729999999999999</v>
      </c>
      <c r="I806" s="162"/>
      <c r="L806" s="158"/>
      <c r="M806" s="163"/>
      <c r="N806" s="164"/>
      <c r="O806" s="164"/>
      <c r="P806" s="164"/>
      <c r="Q806" s="164"/>
      <c r="R806" s="164"/>
      <c r="S806" s="164"/>
      <c r="T806" s="165"/>
      <c r="AT806" s="159" t="s">
        <v>180</v>
      </c>
      <c r="AU806" s="159" t="s">
        <v>79</v>
      </c>
      <c r="AV806" s="11" t="s">
        <v>79</v>
      </c>
      <c r="AW806" s="11" t="s">
        <v>32</v>
      </c>
      <c r="AX806" s="11" t="s">
        <v>77</v>
      </c>
      <c r="AY806" s="159" t="s">
        <v>119</v>
      </c>
    </row>
    <row r="807" spans="2:65" s="1" customFormat="1" ht="16.5" customHeight="1">
      <c r="B807" s="139"/>
      <c r="C807" s="140" t="s">
        <v>990</v>
      </c>
      <c r="D807" s="140" t="s">
        <v>122</v>
      </c>
      <c r="E807" s="141" t="s">
        <v>991</v>
      </c>
      <c r="F807" s="142" t="s">
        <v>992</v>
      </c>
      <c r="G807" s="143" t="s">
        <v>266</v>
      </c>
      <c r="H807" s="144">
        <v>2.2850000000000001</v>
      </c>
      <c r="I807" s="145"/>
      <c r="J807" s="146">
        <f>ROUND(I807*H807,2)</f>
        <v>0</v>
      </c>
      <c r="K807" s="142" t="s">
        <v>126</v>
      </c>
      <c r="L807" s="30"/>
      <c r="M807" s="147" t="s">
        <v>1</v>
      </c>
      <c r="N807" s="148" t="s">
        <v>41</v>
      </c>
      <c r="O807" s="49"/>
      <c r="P807" s="149">
        <f>O807*H807</f>
        <v>0</v>
      </c>
      <c r="Q807" s="149">
        <v>0</v>
      </c>
      <c r="R807" s="149">
        <f>Q807*H807</f>
        <v>0</v>
      </c>
      <c r="S807" s="149">
        <v>6.2E-2</v>
      </c>
      <c r="T807" s="150">
        <f>S807*H807</f>
        <v>0.14167000000000002</v>
      </c>
      <c r="AR807" s="16" t="s">
        <v>139</v>
      </c>
      <c r="AT807" s="16" t="s">
        <v>122</v>
      </c>
      <c r="AU807" s="16" t="s">
        <v>79</v>
      </c>
      <c r="AY807" s="16" t="s">
        <v>119</v>
      </c>
      <c r="BE807" s="151">
        <f>IF(N807="základní",J807,0)</f>
        <v>0</v>
      </c>
      <c r="BF807" s="151">
        <f>IF(N807="snížená",J807,0)</f>
        <v>0</v>
      </c>
      <c r="BG807" s="151">
        <f>IF(N807="zákl. přenesená",J807,0)</f>
        <v>0</v>
      </c>
      <c r="BH807" s="151">
        <f>IF(N807="sníž. přenesená",J807,0)</f>
        <v>0</v>
      </c>
      <c r="BI807" s="151">
        <f>IF(N807="nulová",J807,0)</f>
        <v>0</v>
      </c>
      <c r="BJ807" s="16" t="s">
        <v>77</v>
      </c>
      <c r="BK807" s="151">
        <f>ROUND(I807*H807,2)</f>
        <v>0</v>
      </c>
      <c r="BL807" s="16" t="s">
        <v>139</v>
      </c>
      <c r="BM807" s="16" t="s">
        <v>993</v>
      </c>
    </row>
    <row r="808" spans="2:65" s="1" customFormat="1">
      <c r="B808" s="30"/>
      <c r="D808" s="152" t="s">
        <v>129</v>
      </c>
      <c r="F808" s="153" t="s">
        <v>994</v>
      </c>
      <c r="I808" s="84"/>
      <c r="L808" s="30"/>
      <c r="M808" s="154"/>
      <c r="N808" s="49"/>
      <c r="O808" s="49"/>
      <c r="P808" s="49"/>
      <c r="Q808" s="49"/>
      <c r="R808" s="49"/>
      <c r="S808" s="49"/>
      <c r="T808" s="50"/>
      <c r="AT808" s="16" t="s">
        <v>129</v>
      </c>
      <c r="AU808" s="16" t="s">
        <v>79</v>
      </c>
    </row>
    <row r="809" spans="2:65" s="11" customFormat="1">
      <c r="B809" s="158"/>
      <c r="D809" s="152" t="s">
        <v>180</v>
      </c>
      <c r="E809" s="159" t="s">
        <v>1</v>
      </c>
      <c r="F809" s="160" t="s">
        <v>995</v>
      </c>
      <c r="H809" s="161">
        <v>2.2850000000000001</v>
      </c>
      <c r="I809" s="162"/>
      <c r="L809" s="158"/>
      <c r="M809" s="163"/>
      <c r="N809" s="164"/>
      <c r="O809" s="164"/>
      <c r="P809" s="164"/>
      <c r="Q809" s="164"/>
      <c r="R809" s="164"/>
      <c r="S809" s="164"/>
      <c r="T809" s="165"/>
      <c r="AT809" s="159" t="s">
        <v>180</v>
      </c>
      <c r="AU809" s="159" t="s">
        <v>79</v>
      </c>
      <c r="AV809" s="11" t="s">
        <v>79</v>
      </c>
      <c r="AW809" s="11" t="s">
        <v>32</v>
      </c>
      <c r="AX809" s="11" t="s">
        <v>77</v>
      </c>
      <c r="AY809" s="159" t="s">
        <v>119</v>
      </c>
    </row>
    <row r="810" spans="2:65" s="1" customFormat="1" ht="16.5" customHeight="1">
      <c r="B810" s="139"/>
      <c r="C810" s="140" t="s">
        <v>996</v>
      </c>
      <c r="D810" s="140" t="s">
        <v>122</v>
      </c>
      <c r="E810" s="141" t="s">
        <v>997</v>
      </c>
      <c r="F810" s="142" t="s">
        <v>998</v>
      </c>
      <c r="G810" s="143" t="s">
        <v>266</v>
      </c>
      <c r="H810" s="144">
        <v>1.89</v>
      </c>
      <c r="I810" s="145"/>
      <c r="J810" s="146">
        <f>ROUND(I810*H810,2)</f>
        <v>0</v>
      </c>
      <c r="K810" s="142" t="s">
        <v>126</v>
      </c>
      <c r="L810" s="30"/>
      <c r="M810" s="147" t="s">
        <v>1</v>
      </c>
      <c r="N810" s="148" t="s">
        <v>41</v>
      </c>
      <c r="O810" s="49"/>
      <c r="P810" s="149">
        <f>O810*H810</f>
        <v>0</v>
      </c>
      <c r="Q810" s="149">
        <v>0</v>
      </c>
      <c r="R810" s="149">
        <f>Q810*H810</f>
        <v>0</v>
      </c>
      <c r="S810" s="149">
        <v>0.27</v>
      </c>
      <c r="T810" s="150">
        <f>S810*H810</f>
        <v>0.51029999999999998</v>
      </c>
      <c r="AR810" s="16" t="s">
        <v>139</v>
      </c>
      <c r="AT810" s="16" t="s">
        <v>122</v>
      </c>
      <c r="AU810" s="16" t="s">
        <v>79</v>
      </c>
      <c r="AY810" s="16" t="s">
        <v>119</v>
      </c>
      <c r="BE810" s="151">
        <f>IF(N810="základní",J810,0)</f>
        <v>0</v>
      </c>
      <c r="BF810" s="151">
        <f>IF(N810="snížená",J810,0)</f>
        <v>0</v>
      </c>
      <c r="BG810" s="151">
        <f>IF(N810="zákl. přenesená",J810,0)</f>
        <v>0</v>
      </c>
      <c r="BH810" s="151">
        <f>IF(N810="sníž. přenesená",J810,0)</f>
        <v>0</v>
      </c>
      <c r="BI810" s="151">
        <f>IF(N810="nulová",J810,0)</f>
        <v>0</v>
      </c>
      <c r="BJ810" s="16" t="s">
        <v>77</v>
      </c>
      <c r="BK810" s="151">
        <f>ROUND(I810*H810,2)</f>
        <v>0</v>
      </c>
      <c r="BL810" s="16" t="s">
        <v>139</v>
      </c>
      <c r="BM810" s="16" t="s">
        <v>999</v>
      </c>
    </row>
    <row r="811" spans="2:65" s="1" customFormat="1" ht="19.5">
      <c r="B811" s="30"/>
      <c r="D811" s="152" t="s">
        <v>129</v>
      </c>
      <c r="F811" s="153" t="s">
        <v>1000</v>
      </c>
      <c r="I811" s="84"/>
      <c r="L811" s="30"/>
      <c r="M811" s="154"/>
      <c r="N811" s="49"/>
      <c r="O811" s="49"/>
      <c r="P811" s="49"/>
      <c r="Q811" s="49"/>
      <c r="R811" s="49"/>
      <c r="S811" s="49"/>
      <c r="T811" s="50"/>
      <c r="AT811" s="16" t="s">
        <v>129</v>
      </c>
      <c r="AU811" s="16" t="s">
        <v>79</v>
      </c>
    </row>
    <row r="812" spans="2:65" s="12" customFormat="1">
      <c r="B812" s="166"/>
      <c r="D812" s="152" t="s">
        <v>180</v>
      </c>
      <c r="E812" s="167" t="s">
        <v>1</v>
      </c>
      <c r="F812" s="168" t="s">
        <v>320</v>
      </c>
      <c r="H812" s="167" t="s">
        <v>1</v>
      </c>
      <c r="I812" s="169"/>
      <c r="L812" s="166"/>
      <c r="M812" s="170"/>
      <c r="N812" s="171"/>
      <c r="O812" s="171"/>
      <c r="P812" s="171"/>
      <c r="Q812" s="171"/>
      <c r="R812" s="171"/>
      <c r="S812" s="171"/>
      <c r="T812" s="172"/>
      <c r="AT812" s="167" t="s">
        <v>180</v>
      </c>
      <c r="AU812" s="167" t="s">
        <v>79</v>
      </c>
      <c r="AV812" s="12" t="s">
        <v>77</v>
      </c>
      <c r="AW812" s="12" t="s">
        <v>32</v>
      </c>
      <c r="AX812" s="12" t="s">
        <v>70</v>
      </c>
      <c r="AY812" s="167" t="s">
        <v>119</v>
      </c>
    </row>
    <row r="813" spans="2:65" s="11" customFormat="1">
      <c r="B813" s="158"/>
      <c r="D813" s="152" t="s">
        <v>180</v>
      </c>
      <c r="E813" s="159" t="s">
        <v>1</v>
      </c>
      <c r="F813" s="160" t="s">
        <v>1001</v>
      </c>
      <c r="H813" s="161">
        <v>1.89</v>
      </c>
      <c r="I813" s="162"/>
      <c r="L813" s="158"/>
      <c r="M813" s="163"/>
      <c r="N813" s="164"/>
      <c r="O813" s="164"/>
      <c r="P813" s="164"/>
      <c r="Q813" s="164"/>
      <c r="R813" s="164"/>
      <c r="S813" s="164"/>
      <c r="T813" s="165"/>
      <c r="AT813" s="159" t="s">
        <v>180</v>
      </c>
      <c r="AU813" s="159" t="s">
        <v>79</v>
      </c>
      <c r="AV813" s="11" t="s">
        <v>79</v>
      </c>
      <c r="AW813" s="11" t="s">
        <v>32</v>
      </c>
      <c r="AX813" s="11" t="s">
        <v>70</v>
      </c>
      <c r="AY813" s="159" t="s">
        <v>119</v>
      </c>
    </row>
    <row r="814" spans="2:65" s="13" customFormat="1">
      <c r="B814" s="173"/>
      <c r="D814" s="152" t="s">
        <v>180</v>
      </c>
      <c r="E814" s="174" t="s">
        <v>1</v>
      </c>
      <c r="F814" s="175" t="s">
        <v>249</v>
      </c>
      <c r="H814" s="176">
        <v>1.89</v>
      </c>
      <c r="I814" s="177"/>
      <c r="L814" s="173"/>
      <c r="M814" s="178"/>
      <c r="N814" s="179"/>
      <c r="O814" s="179"/>
      <c r="P814" s="179"/>
      <c r="Q814" s="179"/>
      <c r="R814" s="179"/>
      <c r="S814" s="179"/>
      <c r="T814" s="180"/>
      <c r="AT814" s="174" t="s">
        <v>180</v>
      </c>
      <c r="AU814" s="174" t="s">
        <v>79</v>
      </c>
      <c r="AV814" s="13" t="s">
        <v>139</v>
      </c>
      <c r="AW814" s="13" t="s">
        <v>32</v>
      </c>
      <c r="AX814" s="13" t="s">
        <v>77</v>
      </c>
      <c r="AY814" s="174" t="s">
        <v>119</v>
      </c>
    </row>
    <row r="815" spans="2:65" s="1" customFormat="1" ht="16.5" customHeight="1">
      <c r="B815" s="139"/>
      <c r="C815" s="140" t="s">
        <v>1002</v>
      </c>
      <c r="D815" s="140" t="s">
        <v>122</v>
      </c>
      <c r="E815" s="141" t="s">
        <v>1003</v>
      </c>
      <c r="F815" s="142" t="s">
        <v>1004</v>
      </c>
      <c r="G815" s="143" t="s">
        <v>177</v>
      </c>
      <c r="H815" s="144">
        <v>0.88200000000000001</v>
      </c>
      <c r="I815" s="145"/>
      <c r="J815" s="146">
        <f>ROUND(I815*H815,2)</f>
        <v>0</v>
      </c>
      <c r="K815" s="142" t="s">
        <v>126</v>
      </c>
      <c r="L815" s="30"/>
      <c r="M815" s="147" t="s">
        <v>1</v>
      </c>
      <c r="N815" s="148" t="s">
        <v>41</v>
      </c>
      <c r="O815" s="49"/>
      <c r="P815" s="149">
        <f>O815*H815</f>
        <v>0</v>
      </c>
      <c r="Q815" s="149">
        <v>0</v>
      </c>
      <c r="R815" s="149">
        <f>Q815*H815</f>
        <v>0</v>
      </c>
      <c r="S815" s="149">
        <v>1.8</v>
      </c>
      <c r="T815" s="150">
        <f>S815*H815</f>
        <v>1.5876000000000001</v>
      </c>
      <c r="AR815" s="16" t="s">
        <v>139</v>
      </c>
      <c r="AT815" s="16" t="s">
        <v>122</v>
      </c>
      <c r="AU815" s="16" t="s">
        <v>79</v>
      </c>
      <c r="AY815" s="16" t="s">
        <v>119</v>
      </c>
      <c r="BE815" s="151">
        <f>IF(N815="základní",J815,0)</f>
        <v>0</v>
      </c>
      <c r="BF815" s="151">
        <f>IF(N815="snížená",J815,0)</f>
        <v>0</v>
      </c>
      <c r="BG815" s="151">
        <f>IF(N815="zákl. přenesená",J815,0)</f>
        <v>0</v>
      </c>
      <c r="BH815" s="151">
        <f>IF(N815="sníž. přenesená",J815,0)</f>
        <v>0</v>
      </c>
      <c r="BI815" s="151">
        <f>IF(N815="nulová",J815,0)</f>
        <v>0</v>
      </c>
      <c r="BJ815" s="16" t="s">
        <v>77</v>
      </c>
      <c r="BK815" s="151">
        <f>ROUND(I815*H815,2)</f>
        <v>0</v>
      </c>
      <c r="BL815" s="16" t="s">
        <v>139</v>
      </c>
      <c r="BM815" s="16" t="s">
        <v>1005</v>
      </c>
    </row>
    <row r="816" spans="2:65" s="1" customFormat="1" ht="19.5">
      <c r="B816" s="30"/>
      <c r="D816" s="152" t="s">
        <v>129</v>
      </c>
      <c r="F816" s="153" t="s">
        <v>1006</v>
      </c>
      <c r="I816" s="84"/>
      <c r="L816" s="30"/>
      <c r="M816" s="154"/>
      <c r="N816" s="49"/>
      <c r="O816" s="49"/>
      <c r="P816" s="49"/>
      <c r="Q816" s="49"/>
      <c r="R816" s="49"/>
      <c r="S816" s="49"/>
      <c r="T816" s="50"/>
      <c r="AT816" s="16" t="s">
        <v>129</v>
      </c>
      <c r="AU816" s="16" t="s">
        <v>79</v>
      </c>
    </row>
    <row r="817" spans="2:65" s="12" customFormat="1">
      <c r="B817" s="166"/>
      <c r="D817" s="152" t="s">
        <v>180</v>
      </c>
      <c r="E817" s="167" t="s">
        <v>1</v>
      </c>
      <c r="F817" s="168" t="s">
        <v>320</v>
      </c>
      <c r="H817" s="167" t="s">
        <v>1</v>
      </c>
      <c r="I817" s="169"/>
      <c r="L817" s="166"/>
      <c r="M817" s="170"/>
      <c r="N817" s="171"/>
      <c r="O817" s="171"/>
      <c r="P817" s="171"/>
      <c r="Q817" s="171"/>
      <c r="R817" s="171"/>
      <c r="S817" s="171"/>
      <c r="T817" s="172"/>
      <c r="AT817" s="167" t="s">
        <v>180</v>
      </c>
      <c r="AU817" s="167" t="s">
        <v>79</v>
      </c>
      <c r="AV817" s="12" t="s">
        <v>77</v>
      </c>
      <c r="AW817" s="12" t="s">
        <v>32</v>
      </c>
      <c r="AX817" s="12" t="s">
        <v>70</v>
      </c>
      <c r="AY817" s="167" t="s">
        <v>119</v>
      </c>
    </row>
    <row r="818" spans="2:65" s="11" customFormat="1">
      <c r="B818" s="158"/>
      <c r="D818" s="152" t="s">
        <v>180</v>
      </c>
      <c r="E818" s="159" t="s">
        <v>1</v>
      </c>
      <c r="F818" s="160" t="s">
        <v>1007</v>
      </c>
      <c r="H818" s="161">
        <v>0.88200000000000001</v>
      </c>
      <c r="I818" s="162"/>
      <c r="L818" s="158"/>
      <c r="M818" s="163"/>
      <c r="N818" s="164"/>
      <c r="O818" s="164"/>
      <c r="P818" s="164"/>
      <c r="Q818" s="164"/>
      <c r="R818" s="164"/>
      <c r="S818" s="164"/>
      <c r="T818" s="165"/>
      <c r="AT818" s="159" t="s">
        <v>180</v>
      </c>
      <c r="AU818" s="159" t="s">
        <v>79</v>
      </c>
      <c r="AV818" s="11" t="s">
        <v>79</v>
      </c>
      <c r="AW818" s="11" t="s">
        <v>32</v>
      </c>
      <c r="AX818" s="11" t="s">
        <v>77</v>
      </c>
      <c r="AY818" s="159" t="s">
        <v>119</v>
      </c>
    </row>
    <row r="819" spans="2:65" s="1" customFormat="1" ht="16.5" customHeight="1">
      <c r="B819" s="139"/>
      <c r="C819" s="140" t="s">
        <v>1008</v>
      </c>
      <c r="D819" s="140" t="s">
        <v>122</v>
      </c>
      <c r="E819" s="141" t="s">
        <v>1009</v>
      </c>
      <c r="F819" s="142" t="s">
        <v>1010</v>
      </c>
      <c r="G819" s="143" t="s">
        <v>177</v>
      </c>
      <c r="H819" s="144">
        <v>2.1989999999999998</v>
      </c>
      <c r="I819" s="145"/>
      <c r="J819" s="146">
        <f>ROUND(I819*H819,2)</f>
        <v>0</v>
      </c>
      <c r="K819" s="142" t="s">
        <v>126</v>
      </c>
      <c r="L819" s="30"/>
      <c r="M819" s="147" t="s">
        <v>1</v>
      </c>
      <c r="N819" s="148" t="s">
        <v>41</v>
      </c>
      <c r="O819" s="49"/>
      <c r="P819" s="149">
        <f>O819*H819</f>
        <v>0</v>
      </c>
      <c r="Q819" s="149">
        <v>0</v>
      </c>
      <c r="R819" s="149">
        <f>Q819*H819</f>
        <v>0</v>
      </c>
      <c r="S819" s="149">
        <v>2.4</v>
      </c>
      <c r="T819" s="150">
        <f>S819*H819</f>
        <v>5.2775999999999996</v>
      </c>
      <c r="AR819" s="16" t="s">
        <v>139</v>
      </c>
      <c r="AT819" s="16" t="s">
        <v>122</v>
      </c>
      <c r="AU819" s="16" t="s">
        <v>79</v>
      </c>
      <c r="AY819" s="16" t="s">
        <v>119</v>
      </c>
      <c r="BE819" s="151">
        <f>IF(N819="základní",J819,0)</f>
        <v>0</v>
      </c>
      <c r="BF819" s="151">
        <f>IF(N819="snížená",J819,0)</f>
        <v>0</v>
      </c>
      <c r="BG819" s="151">
        <f>IF(N819="zákl. přenesená",J819,0)</f>
        <v>0</v>
      </c>
      <c r="BH819" s="151">
        <f>IF(N819="sníž. přenesená",J819,0)</f>
        <v>0</v>
      </c>
      <c r="BI819" s="151">
        <f>IF(N819="nulová",J819,0)</f>
        <v>0</v>
      </c>
      <c r="BJ819" s="16" t="s">
        <v>77</v>
      </c>
      <c r="BK819" s="151">
        <f>ROUND(I819*H819,2)</f>
        <v>0</v>
      </c>
      <c r="BL819" s="16" t="s">
        <v>139</v>
      </c>
      <c r="BM819" s="16" t="s">
        <v>1011</v>
      </c>
    </row>
    <row r="820" spans="2:65" s="1" customFormat="1">
      <c r="B820" s="30"/>
      <c r="D820" s="152" t="s">
        <v>129</v>
      </c>
      <c r="F820" s="153" t="s">
        <v>1012</v>
      </c>
      <c r="I820" s="84"/>
      <c r="L820" s="30"/>
      <c r="M820" s="154"/>
      <c r="N820" s="49"/>
      <c r="O820" s="49"/>
      <c r="P820" s="49"/>
      <c r="Q820" s="49"/>
      <c r="R820" s="49"/>
      <c r="S820" s="49"/>
      <c r="T820" s="50"/>
      <c r="AT820" s="16" t="s">
        <v>129</v>
      </c>
      <c r="AU820" s="16" t="s">
        <v>79</v>
      </c>
    </row>
    <row r="821" spans="2:65" s="12" customFormat="1">
      <c r="B821" s="166"/>
      <c r="D821" s="152" t="s">
        <v>180</v>
      </c>
      <c r="E821" s="167" t="s">
        <v>1</v>
      </c>
      <c r="F821" s="168" t="s">
        <v>316</v>
      </c>
      <c r="H821" s="167" t="s">
        <v>1</v>
      </c>
      <c r="I821" s="169"/>
      <c r="L821" s="166"/>
      <c r="M821" s="170"/>
      <c r="N821" s="171"/>
      <c r="O821" s="171"/>
      <c r="P821" s="171"/>
      <c r="Q821" s="171"/>
      <c r="R821" s="171"/>
      <c r="S821" s="171"/>
      <c r="T821" s="172"/>
      <c r="AT821" s="167" t="s">
        <v>180</v>
      </c>
      <c r="AU821" s="167" t="s">
        <v>79</v>
      </c>
      <c r="AV821" s="12" t="s">
        <v>77</v>
      </c>
      <c r="AW821" s="12" t="s">
        <v>32</v>
      </c>
      <c r="AX821" s="12" t="s">
        <v>70</v>
      </c>
      <c r="AY821" s="167" t="s">
        <v>119</v>
      </c>
    </row>
    <row r="822" spans="2:65" s="11" customFormat="1">
      <c r="B822" s="158"/>
      <c r="D822" s="152" t="s">
        <v>180</v>
      </c>
      <c r="E822" s="159" t="s">
        <v>1</v>
      </c>
      <c r="F822" s="160" t="s">
        <v>1013</v>
      </c>
      <c r="H822" s="161">
        <v>1.044</v>
      </c>
      <c r="I822" s="162"/>
      <c r="L822" s="158"/>
      <c r="M822" s="163"/>
      <c r="N822" s="164"/>
      <c r="O822" s="164"/>
      <c r="P822" s="164"/>
      <c r="Q822" s="164"/>
      <c r="R822" s="164"/>
      <c r="S822" s="164"/>
      <c r="T822" s="165"/>
      <c r="AT822" s="159" t="s">
        <v>180</v>
      </c>
      <c r="AU822" s="159" t="s">
        <v>79</v>
      </c>
      <c r="AV822" s="11" t="s">
        <v>79</v>
      </c>
      <c r="AW822" s="11" t="s">
        <v>32</v>
      </c>
      <c r="AX822" s="11" t="s">
        <v>70</v>
      </c>
      <c r="AY822" s="159" t="s">
        <v>119</v>
      </c>
    </row>
    <row r="823" spans="2:65" s="14" customFormat="1">
      <c r="B823" s="181"/>
      <c r="D823" s="152" t="s">
        <v>180</v>
      </c>
      <c r="E823" s="182" t="s">
        <v>1</v>
      </c>
      <c r="F823" s="183" t="s">
        <v>319</v>
      </c>
      <c r="H823" s="184">
        <v>1.044</v>
      </c>
      <c r="I823" s="185"/>
      <c r="L823" s="181"/>
      <c r="M823" s="186"/>
      <c r="N823" s="187"/>
      <c r="O823" s="187"/>
      <c r="P823" s="187"/>
      <c r="Q823" s="187"/>
      <c r="R823" s="187"/>
      <c r="S823" s="187"/>
      <c r="T823" s="188"/>
      <c r="AT823" s="182" t="s">
        <v>180</v>
      </c>
      <c r="AU823" s="182" t="s">
        <v>79</v>
      </c>
      <c r="AV823" s="14" t="s">
        <v>133</v>
      </c>
      <c r="AW823" s="14" t="s">
        <v>32</v>
      </c>
      <c r="AX823" s="14" t="s">
        <v>70</v>
      </c>
      <c r="AY823" s="182" t="s">
        <v>119</v>
      </c>
    </row>
    <row r="824" spans="2:65" s="12" customFormat="1">
      <c r="B824" s="166"/>
      <c r="D824" s="152" t="s">
        <v>180</v>
      </c>
      <c r="E824" s="167" t="s">
        <v>1</v>
      </c>
      <c r="F824" s="168" t="s">
        <v>320</v>
      </c>
      <c r="H824" s="167" t="s">
        <v>1</v>
      </c>
      <c r="I824" s="169"/>
      <c r="L824" s="166"/>
      <c r="M824" s="170"/>
      <c r="N824" s="171"/>
      <c r="O824" s="171"/>
      <c r="P824" s="171"/>
      <c r="Q824" s="171"/>
      <c r="R824" s="171"/>
      <c r="S824" s="171"/>
      <c r="T824" s="172"/>
      <c r="AT824" s="167" t="s">
        <v>180</v>
      </c>
      <c r="AU824" s="167" t="s">
        <v>79</v>
      </c>
      <c r="AV824" s="12" t="s">
        <v>77</v>
      </c>
      <c r="AW824" s="12" t="s">
        <v>32</v>
      </c>
      <c r="AX824" s="12" t="s">
        <v>70</v>
      </c>
      <c r="AY824" s="167" t="s">
        <v>119</v>
      </c>
    </row>
    <row r="825" spans="2:65" s="11" customFormat="1">
      <c r="B825" s="158"/>
      <c r="D825" s="152" t="s">
        <v>180</v>
      </c>
      <c r="E825" s="159" t="s">
        <v>1</v>
      </c>
      <c r="F825" s="160" t="s">
        <v>1014</v>
      </c>
      <c r="H825" s="161">
        <v>0.69299999999999995</v>
      </c>
      <c r="I825" s="162"/>
      <c r="L825" s="158"/>
      <c r="M825" s="163"/>
      <c r="N825" s="164"/>
      <c r="O825" s="164"/>
      <c r="P825" s="164"/>
      <c r="Q825" s="164"/>
      <c r="R825" s="164"/>
      <c r="S825" s="164"/>
      <c r="T825" s="165"/>
      <c r="AT825" s="159" t="s">
        <v>180</v>
      </c>
      <c r="AU825" s="159" t="s">
        <v>79</v>
      </c>
      <c r="AV825" s="11" t="s">
        <v>79</v>
      </c>
      <c r="AW825" s="11" t="s">
        <v>32</v>
      </c>
      <c r="AX825" s="11" t="s">
        <v>70</v>
      </c>
      <c r="AY825" s="159" t="s">
        <v>119</v>
      </c>
    </row>
    <row r="826" spans="2:65" s="11" customFormat="1">
      <c r="B826" s="158"/>
      <c r="D826" s="152" t="s">
        <v>180</v>
      </c>
      <c r="E826" s="159" t="s">
        <v>1</v>
      </c>
      <c r="F826" s="160" t="s">
        <v>1015</v>
      </c>
      <c r="H826" s="161">
        <v>0.46200000000000002</v>
      </c>
      <c r="I826" s="162"/>
      <c r="L826" s="158"/>
      <c r="M826" s="163"/>
      <c r="N826" s="164"/>
      <c r="O826" s="164"/>
      <c r="P826" s="164"/>
      <c r="Q826" s="164"/>
      <c r="R826" s="164"/>
      <c r="S826" s="164"/>
      <c r="T826" s="165"/>
      <c r="AT826" s="159" t="s">
        <v>180</v>
      </c>
      <c r="AU826" s="159" t="s">
        <v>79</v>
      </c>
      <c r="AV826" s="11" t="s">
        <v>79</v>
      </c>
      <c r="AW826" s="11" t="s">
        <v>32</v>
      </c>
      <c r="AX826" s="11" t="s">
        <v>70</v>
      </c>
      <c r="AY826" s="159" t="s">
        <v>119</v>
      </c>
    </row>
    <row r="827" spans="2:65" s="14" customFormat="1">
      <c r="B827" s="181"/>
      <c r="D827" s="152" t="s">
        <v>180</v>
      </c>
      <c r="E827" s="182" t="s">
        <v>1</v>
      </c>
      <c r="F827" s="183" t="s">
        <v>319</v>
      </c>
      <c r="H827" s="184">
        <v>1.155</v>
      </c>
      <c r="I827" s="185"/>
      <c r="L827" s="181"/>
      <c r="M827" s="186"/>
      <c r="N827" s="187"/>
      <c r="O827" s="187"/>
      <c r="P827" s="187"/>
      <c r="Q827" s="187"/>
      <c r="R827" s="187"/>
      <c r="S827" s="187"/>
      <c r="T827" s="188"/>
      <c r="AT827" s="182" t="s">
        <v>180</v>
      </c>
      <c r="AU827" s="182" t="s">
        <v>79</v>
      </c>
      <c r="AV827" s="14" t="s">
        <v>133</v>
      </c>
      <c r="AW827" s="14" t="s">
        <v>32</v>
      </c>
      <c r="AX827" s="14" t="s">
        <v>70</v>
      </c>
      <c r="AY827" s="182" t="s">
        <v>119</v>
      </c>
    </row>
    <row r="828" spans="2:65" s="13" customFormat="1">
      <c r="B828" s="173"/>
      <c r="D828" s="152" t="s">
        <v>180</v>
      </c>
      <c r="E828" s="174" t="s">
        <v>1</v>
      </c>
      <c r="F828" s="175" t="s">
        <v>249</v>
      </c>
      <c r="H828" s="176">
        <v>2.1990000000000003</v>
      </c>
      <c r="I828" s="177"/>
      <c r="L828" s="173"/>
      <c r="M828" s="178"/>
      <c r="N828" s="179"/>
      <c r="O828" s="179"/>
      <c r="P828" s="179"/>
      <c r="Q828" s="179"/>
      <c r="R828" s="179"/>
      <c r="S828" s="179"/>
      <c r="T828" s="180"/>
      <c r="AT828" s="174" t="s">
        <v>180</v>
      </c>
      <c r="AU828" s="174" t="s">
        <v>79</v>
      </c>
      <c r="AV828" s="13" t="s">
        <v>139</v>
      </c>
      <c r="AW828" s="13" t="s">
        <v>32</v>
      </c>
      <c r="AX828" s="13" t="s">
        <v>77</v>
      </c>
      <c r="AY828" s="174" t="s">
        <v>119</v>
      </c>
    </row>
    <row r="829" spans="2:65" s="1" customFormat="1" ht="16.5" customHeight="1">
      <c r="B829" s="139"/>
      <c r="C829" s="140" t="s">
        <v>1016</v>
      </c>
      <c r="D829" s="140" t="s">
        <v>122</v>
      </c>
      <c r="E829" s="141" t="s">
        <v>1017</v>
      </c>
      <c r="F829" s="142" t="s">
        <v>1018</v>
      </c>
      <c r="G829" s="143" t="s">
        <v>373</v>
      </c>
      <c r="H829" s="144">
        <v>57.1</v>
      </c>
      <c r="I829" s="145"/>
      <c r="J829" s="146">
        <f>ROUND(I829*H829,2)</f>
        <v>0</v>
      </c>
      <c r="K829" s="142" t="s">
        <v>126</v>
      </c>
      <c r="L829" s="30"/>
      <c r="M829" s="147" t="s">
        <v>1</v>
      </c>
      <c r="N829" s="148" t="s">
        <v>41</v>
      </c>
      <c r="O829" s="49"/>
      <c r="P829" s="149">
        <f>O829*H829</f>
        <v>0</v>
      </c>
      <c r="Q829" s="149">
        <v>0</v>
      </c>
      <c r="R829" s="149">
        <f>Q829*H829</f>
        <v>0</v>
      </c>
      <c r="S829" s="149">
        <v>8.9999999999999993E-3</v>
      </c>
      <c r="T829" s="150">
        <f>S829*H829</f>
        <v>0.51390000000000002</v>
      </c>
      <c r="AR829" s="16" t="s">
        <v>139</v>
      </c>
      <c r="AT829" s="16" t="s">
        <v>122</v>
      </c>
      <c r="AU829" s="16" t="s">
        <v>79</v>
      </c>
      <c r="AY829" s="16" t="s">
        <v>119</v>
      </c>
      <c r="BE829" s="151">
        <f>IF(N829="základní",J829,0)</f>
        <v>0</v>
      </c>
      <c r="BF829" s="151">
        <f>IF(N829="snížená",J829,0)</f>
        <v>0</v>
      </c>
      <c r="BG829" s="151">
        <f>IF(N829="zákl. přenesená",J829,0)</f>
        <v>0</v>
      </c>
      <c r="BH829" s="151">
        <f>IF(N829="sníž. přenesená",J829,0)</f>
        <v>0</v>
      </c>
      <c r="BI829" s="151">
        <f>IF(N829="nulová",J829,0)</f>
        <v>0</v>
      </c>
      <c r="BJ829" s="16" t="s">
        <v>77</v>
      </c>
      <c r="BK829" s="151">
        <f>ROUND(I829*H829,2)</f>
        <v>0</v>
      </c>
      <c r="BL829" s="16" t="s">
        <v>139</v>
      </c>
      <c r="BM829" s="16" t="s">
        <v>1019</v>
      </c>
    </row>
    <row r="830" spans="2:65" s="1" customFormat="1" ht="19.5">
      <c r="B830" s="30"/>
      <c r="D830" s="152" t="s">
        <v>129</v>
      </c>
      <c r="F830" s="153" t="s">
        <v>1020</v>
      </c>
      <c r="I830" s="84"/>
      <c r="L830" s="30"/>
      <c r="M830" s="154"/>
      <c r="N830" s="49"/>
      <c r="O830" s="49"/>
      <c r="P830" s="49"/>
      <c r="Q830" s="49"/>
      <c r="R830" s="49"/>
      <c r="S830" s="49"/>
      <c r="T830" s="50"/>
      <c r="AT830" s="16" t="s">
        <v>129</v>
      </c>
      <c r="AU830" s="16" t="s">
        <v>79</v>
      </c>
    </row>
    <row r="831" spans="2:65" s="12" customFormat="1">
      <c r="B831" s="166"/>
      <c r="D831" s="152" t="s">
        <v>180</v>
      </c>
      <c r="E831" s="167" t="s">
        <v>1</v>
      </c>
      <c r="F831" s="168" t="s">
        <v>316</v>
      </c>
      <c r="H831" s="167" t="s">
        <v>1</v>
      </c>
      <c r="I831" s="169"/>
      <c r="L831" s="166"/>
      <c r="M831" s="170"/>
      <c r="N831" s="171"/>
      <c r="O831" s="171"/>
      <c r="P831" s="171"/>
      <c r="Q831" s="171"/>
      <c r="R831" s="171"/>
      <c r="S831" s="171"/>
      <c r="T831" s="172"/>
      <c r="AT831" s="167" t="s">
        <v>180</v>
      </c>
      <c r="AU831" s="167" t="s">
        <v>79</v>
      </c>
      <c r="AV831" s="12" t="s">
        <v>77</v>
      </c>
      <c r="AW831" s="12" t="s">
        <v>32</v>
      </c>
      <c r="AX831" s="12" t="s">
        <v>70</v>
      </c>
      <c r="AY831" s="167" t="s">
        <v>119</v>
      </c>
    </row>
    <row r="832" spans="2:65" s="11" customFormat="1">
      <c r="B832" s="158"/>
      <c r="D832" s="152" t="s">
        <v>180</v>
      </c>
      <c r="E832" s="159" t="s">
        <v>1</v>
      </c>
      <c r="F832" s="160" t="s">
        <v>1021</v>
      </c>
      <c r="H832" s="161">
        <v>26.1</v>
      </c>
      <c r="I832" s="162"/>
      <c r="L832" s="158"/>
      <c r="M832" s="163"/>
      <c r="N832" s="164"/>
      <c r="O832" s="164"/>
      <c r="P832" s="164"/>
      <c r="Q832" s="164"/>
      <c r="R832" s="164"/>
      <c r="S832" s="164"/>
      <c r="T832" s="165"/>
      <c r="AT832" s="159" t="s">
        <v>180</v>
      </c>
      <c r="AU832" s="159" t="s">
        <v>79</v>
      </c>
      <c r="AV832" s="11" t="s">
        <v>79</v>
      </c>
      <c r="AW832" s="11" t="s">
        <v>32</v>
      </c>
      <c r="AX832" s="11" t="s">
        <v>70</v>
      </c>
      <c r="AY832" s="159" t="s">
        <v>119</v>
      </c>
    </row>
    <row r="833" spans="2:65" s="14" customFormat="1">
      <c r="B833" s="181"/>
      <c r="D833" s="152" t="s">
        <v>180</v>
      </c>
      <c r="E833" s="182" t="s">
        <v>1</v>
      </c>
      <c r="F833" s="183" t="s">
        <v>319</v>
      </c>
      <c r="H833" s="184">
        <v>26.1</v>
      </c>
      <c r="I833" s="185"/>
      <c r="L833" s="181"/>
      <c r="M833" s="186"/>
      <c r="N833" s="187"/>
      <c r="O833" s="187"/>
      <c r="P833" s="187"/>
      <c r="Q833" s="187"/>
      <c r="R833" s="187"/>
      <c r="S833" s="187"/>
      <c r="T833" s="188"/>
      <c r="AT833" s="182" t="s">
        <v>180</v>
      </c>
      <c r="AU833" s="182" t="s">
        <v>79</v>
      </c>
      <c r="AV833" s="14" t="s">
        <v>133</v>
      </c>
      <c r="AW833" s="14" t="s">
        <v>32</v>
      </c>
      <c r="AX833" s="14" t="s">
        <v>70</v>
      </c>
      <c r="AY833" s="182" t="s">
        <v>119</v>
      </c>
    </row>
    <row r="834" spans="2:65" s="12" customFormat="1">
      <c r="B834" s="166"/>
      <c r="D834" s="152" t="s">
        <v>180</v>
      </c>
      <c r="E834" s="167" t="s">
        <v>1</v>
      </c>
      <c r="F834" s="168" t="s">
        <v>320</v>
      </c>
      <c r="H834" s="167" t="s">
        <v>1</v>
      </c>
      <c r="I834" s="169"/>
      <c r="L834" s="166"/>
      <c r="M834" s="170"/>
      <c r="N834" s="171"/>
      <c r="O834" s="171"/>
      <c r="P834" s="171"/>
      <c r="Q834" s="171"/>
      <c r="R834" s="171"/>
      <c r="S834" s="171"/>
      <c r="T834" s="172"/>
      <c r="AT834" s="167" t="s">
        <v>180</v>
      </c>
      <c r="AU834" s="167" t="s">
        <v>79</v>
      </c>
      <c r="AV834" s="12" t="s">
        <v>77</v>
      </c>
      <c r="AW834" s="12" t="s">
        <v>32</v>
      </c>
      <c r="AX834" s="12" t="s">
        <v>70</v>
      </c>
      <c r="AY834" s="167" t="s">
        <v>119</v>
      </c>
    </row>
    <row r="835" spans="2:65" s="11" customFormat="1">
      <c r="B835" s="158"/>
      <c r="D835" s="152" t="s">
        <v>180</v>
      </c>
      <c r="E835" s="159" t="s">
        <v>1</v>
      </c>
      <c r="F835" s="160" t="s">
        <v>1022</v>
      </c>
      <c r="H835" s="161">
        <v>27</v>
      </c>
      <c r="I835" s="162"/>
      <c r="L835" s="158"/>
      <c r="M835" s="163"/>
      <c r="N835" s="164"/>
      <c r="O835" s="164"/>
      <c r="P835" s="164"/>
      <c r="Q835" s="164"/>
      <c r="R835" s="164"/>
      <c r="S835" s="164"/>
      <c r="T835" s="165"/>
      <c r="AT835" s="159" t="s">
        <v>180</v>
      </c>
      <c r="AU835" s="159" t="s">
        <v>79</v>
      </c>
      <c r="AV835" s="11" t="s">
        <v>79</v>
      </c>
      <c r="AW835" s="11" t="s">
        <v>32</v>
      </c>
      <c r="AX835" s="11" t="s">
        <v>70</v>
      </c>
      <c r="AY835" s="159" t="s">
        <v>119</v>
      </c>
    </row>
    <row r="836" spans="2:65" s="11" customFormat="1">
      <c r="B836" s="158"/>
      <c r="D836" s="152" t="s">
        <v>180</v>
      </c>
      <c r="E836" s="159" t="s">
        <v>1</v>
      </c>
      <c r="F836" s="160" t="s">
        <v>1023</v>
      </c>
      <c r="H836" s="161">
        <v>4</v>
      </c>
      <c r="I836" s="162"/>
      <c r="L836" s="158"/>
      <c r="M836" s="163"/>
      <c r="N836" s="164"/>
      <c r="O836" s="164"/>
      <c r="P836" s="164"/>
      <c r="Q836" s="164"/>
      <c r="R836" s="164"/>
      <c r="S836" s="164"/>
      <c r="T836" s="165"/>
      <c r="AT836" s="159" t="s">
        <v>180</v>
      </c>
      <c r="AU836" s="159" t="s">
        <v>79</v>
      </c>
      <c r="AV836" s="11" t="s">
        <v>79</v>
      </c>
      <c r="AW836" s="11" t="s">
        <v>32</v>
      </c>
      <c r="AX836" s="11" t="s">
        <v>70</v>
      </c>
      <c r="AY836" s="159" t="s">
        <v>119</v>
      </c>
    </row>
    <row r="837" spans="2:65" s="14" customFormat="1">
      <c r="B837" s="181"/>
      <c r="D837" s="152" t="s">
        <v>180</v>
      </c>
      <c r="E837" s="182" t="s">
        <v>1</v>
      </c>
      <c r="F837" s="183" t="s">
        <v>319</v>
      </c>
      <c r="H837" s="184">
        <v>31</v>
      </c>
      <c r="I837" s="185"/>
      <c r="L837" s="181"/>
      <c r="M837" s="186"/>
      <c r="N837" s="187"/>
      <c r="O837" s="187"/>
      <c r="P837" s="187"/>
      <c r="Q837" s="187"/>
      <c r="R837" s="187"/>
      <c r="S837" s="187"/>
      <c r="T837" s="188"/>
      <c r="AT837" s="182" t="s">
        <v>180</v>
      </c>
      <c r="AU837" s="182" t="s">
        <v>79</v>
      </c>
      <c r="AV837" s="14" t="s">
        <v>133</v>
      </c>
      <c r="AW837" s="14" t="s">
        <v>32</v>
      </c>
      <c r="AX837" s="14" t="s">
        <v>70</v>
      </c>
      <c r="AY837" s="182" t="s">
        <v>119</v>
      </c>
    </row>
    <row r="838" spans="2:65" s="13" customFormat="1">
      <c r="B838" s="173"/>
      <c r="D838" s="152" t="s">
        <v>180</v>
      </c>
      <c r="E838" s="174" t="s">
        <v>1</v>
      </c>
      <c r="F838" s="175" t="s">
        <v>249</v>
      </c>
      <c r="H838" s="176">
        <v>57.1</v>
      </c>
      <c r="I838" s="177"/>
      <c r="L838" s="173"/>
      <c r="M838" s="178"/>
      <c r="N838" s="179"/>
      <c r="O838" s="179"/>
      <c r="P838" s="179"/>
      <c r="Q838" s="179"/>
      <c r="R838" s="179"/>
      <c r="S838" s="179"/>
      <c r="T838" s="180"/>
      <c r="AT838" s="174" t="s">
        <v>180</v>
      </c>
      <c r="AU838" s="174" t="s">
        <v>79</v>
      </c>
      <c r="AV838" s="13" t="s">
        <v>139</v>
      </c>
      <c r="AW838" s="13" t="s">
        <v>32</v>
      </c>
      <c r="AX838" s="13" t="s">
        <v>77</v>
      </c>
      <c r="AY838" s="174" t="s">
        <v>119</v>
      </c>
    </row>
    <row r="839" spans="2:65" s="1" customFormat="1" ht="16.5" customHeight="1">
      <c r="B839" s="139"/>
      <c r="C839" s="140" t="s">
        <v>1024</v>
      </c>
      <c r="D839" s="140" t="s">
        <v>122</v>
      </c>
      <c r="E839" s="141" t="s">
        <v>1025</v>
      </c>
      <c r="F839" s="142" t="s">
        <v>1026</v>
      </c>
      <c r="G839" s="143" t="s">
        <v>373</v>
      </c>
      <c r="H839" s="144">
        <v>42.16</v>
      </c>
      <c r="I839" s="145"/>
      <c r="J839" s="146">
        <f>ROUND(I839*H839,2)</f>
        <v>0</v>
      </c>
      <c r="K839" s="142" t="s">
        <v>126</v>
      </c>
      <c r="L839" s="30"/>
      <c r="M839" s="147" t="s">
        <v>1</v>
      </c>
      <c r="N839" s="148" t="s">
        <v>41</v>
      </c>
      <c r="O839" s="49"/>
      <c r="P839" s="149">
        <f>O839*H839</f>
        <v>0</v>
      </c>
      <c r="Q839" s="149">
        <v>2.0000000000000001E-4</v>
      </c>
      <c r="R839" s="149">
        <f>Q839*H839</f>
        <v>8.4320000000000003E-3</v>
      </c>
      <c r="S839" s="149">
        <v>0</v>
      </c>
      <c r="T839" s="150">
        <f>S839*H839</f>
        <v>0</v>
      </c>
      <c r="AR839" s="16" t="s">
        <v>139</v>
      </c>
      <c r="AT839" s="16" t="s">
        <v>122</v>
      </c>
      <c r="AU839" s="16" t="s">
        <v>79</v>
      </c>
      <c r="AY839" s="16" t="s">
        <v>119</v>
      </c>
      <c r="BE839" s="151">
        <f>IF(N839="základní",J839,0)</f>
        <v>0</v>
      </c>
      <c r="BF839" s="151">
        <f>IF(N839="snížená",J839,0)</f>
        <v>0</v>
      </c>
      <c r="BG839" s="151">
        <f>IF(N839="zákl. přenesená",J839,0)</f>
        <v>0</v>
      </c>
      <c r="BH839" s="151">
        <f>IF(N839="sníž. přenesená",J839,0)</f>
        <v>0</v>
      </c>
      <c r="BI839" s="151">
        <f>IF(N839="nulová",J839,0)</f>
        <v>0</v>
      </c>
      <c r="BJ839" s="16" t="s">
        <v>77</v>
      </c>
      <c r="BK839" s="151">
        <f>ROUND(I839*H839,2)</f>
        <v>0</v>
      </c>
      <c r="BL839" s="16" t="s">
        <v>139</v>
      </c>
      <c r="BM839" s="16" t="s">
        <v>1027</v>
      </c>
    </row>
    <row r="840" spans="2:65" s="1" customFormat="1">
      <c r="B840" s="30"/>
      <c r="D840" s="152" t="s">
        <v>129</v>
      </c>
      <c r="F840" s="153" t="s">
        <v>1028</v>
      </c>
      <c r="I840" s="84"/>
      <c r="L840" s="30"/>
      <c r="M840" s="154"/>
      <c r="N840" s="49"/>
      <c r="O840" s="49"/>
      <c r="P840" s="49"/>
      <c r="Q840" s="49"/>
      <c r="R840" s="49"/>
      <c r="S840" s="49"/>
      <c r="T840" s="50"/>
      <c r="AT840" s="16" t="s">
        <v>129</v>
      </c>
      <c r="AU840" s="16" t="s">
        <v>79</v>
      </c>
    </row>
    <row r="841" spans="2:65" s="12" customFormat="1">
      <c r="B841" s="166"/>
      <c r="D841" s="152" t="s">
        <v>180</v>
      </c>
      <c r="E841" s="167" t="s">
        <v>1</v>
      </c>
      <c r="F841" s="168" t="s">
        <v>316</v>
      </c>
      <c r="H841" s="167" t="s">
        <v>1</v>
      </c>
      <c r="I841" s="169"/>
      <c r="L841" s="166"/>
      <c r="M841" s="170"/>
      <c r="N841" s="171"/>
      <c r="O841" s="171"/>
      <c r="P841" s="171"/>
      <c r="Q841" s="171"/>
      <c r="R841" s="171"/>
      <c r="S841" s="171"/>
      <c r="T841" s="172"/>
      <c r="AT841" s="167" t="s">
        <v>180</v>
      </c>
      <c r="AU841" s="167" t="s">
        <v>79</v>
      </c>
      <c r="AV841" s="12" t="s">
        <v>77</v>
      </c>
      <c r="AW841" s="12" t="s">
        <v>32</v>
      </c>
      <c r="AX841" s="12" t="s">
        <v>70</v>
      </c>
      <c r="AY841" s="167" t="s">
        <v>119</v>
      </c>
    </row>
    <row r="842" spans="2:65" s="11" customFormat="1">
      <c r="B842" s="158"/>
      <c r="D842" s="152" t="s">
        <v>180</v>
      </c>
      <c r="E842" s="159" t="s">
        <v>1</v>
      </c>
      <c r="F842" s="160" t="s">
        <v>1029</v>
      </c>
      <c r="H842" s="161">
        <v>34.26</v>
      </c>
      <c r="I842" s="162"/>
      <c r="L842" s="158"/>
      <c r="M842" s="163"/>
      <c r="N842" s="164"/>
      <c r="O842" s="164"/>
      <c r="P842" s="164"/>
      <c r="Q842" s="164"/>
      <c r="R842" s="164"/>
      <c r="S842" s="164"/>
      <c r="T842" s="165"/>
      <c r="AT842" s="159" t="s">
        <v>180</v>
      </c>
      <c r="AU842" s="159" t="s">
        <v>79</v>
      </c>
      <c r="AV842" s="11" t="s">
        <v>79</v>
      </c>
      <c r="AW842" s="11" t="s">
        <v>32</v>
      </c>
      <c r="AX842" s="11" t="s">
        <v>70</v>
      </c>
      <c r="AY842" s="159" t="s">
        <v>119</v>
      </c>
    </row>
    <row r="843" spans="2:65" s="14" customFormat="1">
      <c r="B843" s="181"/>
      <c r="D843" s="152" t="s">
        <v>180</v>
      </c>
      <c r="E843" s="182" t="s">
        <v>1</v>
      </c>
      <c r="F843" s="183" t="s">
        <v>319</v>
      </c>
      <c r="H843" s="184">
        <v>34.26</v>
      </c>
      <c r="I843" s="185"/>
      <c r="L843" s="181"/>
      <c r="M843" s="186"/>
      <c r="N843" s="187"/>
      <c r="O843" s="187"/>
      <c r="P843" s="187"/>
      <c r="Q843" s="187"/>
      <c r="R843" s="187"/>
      <c r="S843" s="187"/>
      <c r="T843" s="188"/>
      <c r="AT843" s="182" t="s">
        <v>180</v>
      </c>
      <c r="AU843" s="182" t="s">
        <v>79</v>
      </c>
      <c r="AV843" s="14" t="s">
        <v>133</v>
      </c>
      <c r="AW843" s="14" t="s">
        <v>32</v>
      </c>
      <c r="AX843" s="14" t="s">
        <v>70</v>
      </c>
      <c r="AY843" s="182" t="s">
        <v>119</v>
      </c>
    </row>
    <row r="844" spans="2:65" s="12" customFormat="1">
      <c r="B844" s="166"/>
      <c r="D844" s="152" t="s">
        <v>180</v>
      </c>
      <c r="E844" s="167" t="s">
        <v>1</v>
      </c>
      <c r="F844" s="168" t="s">
        <v>320</v>
      </c>
      <c r="H844" s="167" t="s">
        <v>1</v>
      </c>
      <c r="I844" s="169"/>
      <c r="L844" s="166"/>
      <c r="M844" s="170"/>
      <c r="N844" s="171"/>
      <c r="O844" s="171"/>
      <c r="P844" s="171"/>
      <c r="Q844" s="171"/>
      <c r="R844" s="171"/>
      <c r="S844" s="171"/>
      <c r="T844" s="172"/>
      <c r="AT844" s="167" t="s">
        <v>180</v>
      </c>
      <c r="AU844" s="167" t="s">
        <v>79</v>
      </c>
      <c r="AV844" s="12" t="s">
        <v>77</v>
      </c>
      <c r="AW844" s="12" t="s">
        <v>32</v>
      </c>
      <c r="AX844" s="12" t="s">
        <v>70</v>
      </c>
      <c r="AY844" s="167" t="s">
        <v>119</v>
      </c>
    </row>
    <row r="845" spans="2:65" s="11" customFormat="1">
      <c r="B845" s="158"/>
      <c r="D845" s="152" t="s">
        <v>180</v>
      </c>
      <c r="E845" s="159" t="s">
        <v>1</v>
      </c>
      <c r="F845" s="160" t="s">
        <v>1030</v>
      </c>
      <c r="H845" s="161">
        <v>7.9</v>
      </c>
      <c r="I845" s="162"/>
      <c r="L845" s="158"/>
      <c r="M845" s="163"/>
      <c r="N845" s="164"/>
      <c r="O845" s="164"/>
      <c r="P845" s="164"/>
      <c r="Q845" s="164"/>
      <c r="R845" s="164"/>
      <c r="S845" s="164"/>
      <c r="T845" s="165"/>
      <c r="AT845" s="159" t="s">
        <v>180</v>
      </c>
      <c r="AU845" s="159" t="s">
        <v>79</v>
      </c>
      <c r="AV845" s="11" t="s">
        <v>79</v>
      </c>
      <c r="AW845" s="11" t="s">
        <v>32</v>
      </c>
      <c r="AX845" s="11" t="s">
        <v>70</v>
      </c>
      <c r="AY845" s="159" t="s">
        <v>119</v>
      </c>
    </row>
    <row r="846" spans="2:65" s="14" customFormat="1">
      <c r="B846" s="181"/>
      <c r="D846" s="152" t="s">
        <v>180</v>
      </c>
      <c r="E846" s="182" t="s">
        <v>1</v>
      </c>
      <c r="F846" s="183" t="s">
        <v>319</v>
      </c>
      <c r="H846" s="184">
        <v>7.9</v>
      </c>
      <c r="I846" s="185"/>
      <c r="L846" s="181"/>
      <c r="M846" s="186"/>
      <c r="N846" s="187"/>
      <c r="O846" s="187"/>
      <c r="P846" s="187"/>
      <c r="Q846" s="187"/>
      <c r="R846" s="187"/>
      <c r="S846" s="187"/>
      <c r="T846" s="188"/>
      <c r="AT846" s="182" t="s">
        <v>180</v>
      </c>
      <c r="AU846" s="182" t="s">
        <v>79</v>
      </c>
      <c r="AV846" s="14" t="s">
        <v>133</v>
      </c>
      <c r="AW846" s="14" t="s">
        <v>32</v>
      </c>
      <c r="AX846" s="14" t="s">
        <v>70</v>
      </c>
      <c r="AY846" s="182" t="s">
        <v>119</v>
      </c>
    </row>
    <row r="847" spans="2:65" s="13" customFormat="1">
      <c r="B847" s="173"/>
      <c r="D847" s="152" t="s">
        <v>180</v>
      </c>
      <c r="E847" s="174" t="s">
        <v>1</v>
      </c>
      <c r="F847" s="175" t="s">
        <v>249</v>
      </c>
      <c r="H847" s="176">
        <v>42.16</v>
      </c>
      <c r="I847" s="177"/>
      <c r="L847" s="173"/>
      <c r="M847" s="178"/>
      <c r="N847" s="179"/>
      <c r="O847" s="179"/>
      <c r="P847" s="179"/>
      <c r="Q847" s="179"/>
      <c r="R847" s="179"/>
      <c r="S847" s="179"/>
      <c r="T847" s="180"/>
      <c r="AT847" s="174" t="s">
        <v>180</v>
      </c>
      <c r="AU847" s="174" t="s">
        <v>79</v>
      </c>
      <c r="AV847" s="13" t="s">
        <v>139</v>
      </c>
      <c r="AW847" s="13" t="s">
        <v>32</v>
      </c>
      <c r="AX847" s="13" t="s">
        <v>77</v>
      </c>
      <c r="AY847" s="174" t="s">
        <v>119</v>
      </c>
    </row>
    <row r="848" spans="2:65" s="1" customFormat="1" ht="16.5" customHeight="1">
      <c r="B848" s="139"/>
      <c r="C848" s="140" t="s">
        <v>1031</v>
      </c>
      <c r="D848" s="140" t="s">
        <v>122</v>
      </c>
      <c r="E848" s="141" t="s">
        <v>1032</v>
      </c>
      <c r="F848" s="142" t="s">
        <v>1033</v>
      </c>
      <c r="G848" s="143" t="s">
        <v>266</v>
      </c>
      <c r="H848" s="144">
        <v>471.59500000000003</v>
      </c>
      <c r="I848" s="145"/>
      <c r="J848" s="146">
        <f>ROUND(I848*H848,2)</f>
        <v>0</v>
      </c>
      <c r="K848" s="142" t="s">
        <v>126</v>
      </c>
      <c r="L848" s="30"/>
      <c r="M848" s="147" t="s">
        <v>1</v>
      </c>
      <c r="N848" s="148" t="s">
        <v>41</v>
      </c>
      <c r="O848" s="49"/>
      <c r="P848" s="149">
        <f>O848*H848</f>
        <v>0</v>
      </c>
      <c r="Q848" s="149">
        <v>0</v>
      </c>
      <c r="R848" s="149">
        <f>Q848*H848</f>
        <v>0</v>
      </c>
      <c r="S848" s="149">
        <v>0.05</v>
      </c>
      <c r="T848" s="150">
        <f>S848*H848</f>
        <v>23.579750000000004</v>
      </c>
      <c r="AR848" s="16" t="s">
        <v>139</v>
      </c>
      <c r="AT848" s="16" t="s">
        <v>122</v>
      </c>
      <c r="AU848" s="16" t="s">
        <v>79</v>
      </c>
      <c r="AY848" s="16" t="s">
        <v>119</v>
      </c>
      <c r="BE848" s="151">
        <f>IF(N848="základní",J848,0)</f>
        <v>0</v>
      </c>
      <c r="BF848" s="151">
        <f>IF(N848="snížená",J848,0)</f>
        <v>0</v>
      </c>
      <c r="BG848" s="151">
        <f>IF(N848="zákl. přenesená",J848,0)</f>
        <v>0</v>
      </c>
      <c r="BH848" s="151">
        <f>IF(N848="sníž. přenesená",J848,0)</f>
        <v>0</v>
      </c>
      <c r="BI848" s="151">
        <f>IF(N848="nulová",J848,0)</f>
        <v>0</v>
      </c>
      <c r="BJ848" s="16" t="s">
        <v>77</v>
      </c>
      <c r="BK848" s="151">
        <f>ROUND(I848*H848,2)</f>
        <v>0</v>
      </c>
      <c r="BL848" s="16" t="s">
        <v>139</v>
      </c>
      <c r="BM848" s="16" t="s">
        <v>1034</v>
      </c>
    </row>
    <row r="849" spans="2:51" s="1" customFormat="1">
      <c r="B849" s="30"/>
      <c r="D849" s="152" t="s">
        <v>129</v>
      </c>
      <c r="F849" s="153" t="s">
        <v>1035</v>
      </c>
      <c r="I849" s="84"/>
      <c r="L849" s="30"/>
      <c r="M849" s="154"/>
      <c r="N849" s="49"/>
      <c r="O849" s="49"/>
      <c r="P849" s="49"/>
      <c r="Q849" s="49"/>
      <c r="R849" s="49"/>
      <c r="S849" s="49"/>
      <c r="T849" s="50"/>
      <c r="AT849" s="16" t="s">
        <v>129</v>
      </c>
      <c r="AU849" s="16" t="s">
        <v>79</v>
      </c>
    </row>
    <row r="850" spans="2:51" s="12" customFormat="1">
      <c r="B850" s="166"/>
      <c r="D850" s="152" t="s">
        <v>180</v>
      </c>
      <c r="E850" s="167" t="s">
        <v>1</v>
      </c>
      <c r="F850" s="168" t="s">
        <v>316</v>
      </c>
      <c r="H850" s="167" t="s">
        <v>1</v>
      </c>
      <c r="I850" s="169"/>
      <c r="L850" s="166"/>
      <c r="M850" s="170"/>
      <c r="N850" s="171"/>
      <c r="O850" s="171"/>
      <c r="P850" s="171"/>
      <c r="Q850" s="171"/>
      <c r="R850" s="171"/>
      <c r="S850" s="171"/>
      <c r="T850" s="172"/>
      <c r="AT850" s="167" t="s">
        <v>180</v>
      </c>
      <c r="AU850" s="167" t="s">
        <v>79</v>
      </c>
      <c r="AV850" s="12" t="s">
        <v>77</v>
      </c>
      <c r="AW850" s="12" t="s">
        <v>32</v>
      </c>
      <c r="AX850" s="12" t="s">
        <v>70</v>
      </c>
      <c r="AY850" s="167" t="s">
        <v>119</v>
      </c>
    </row>
    <row r="851" spans="2:51" s="11" customFormat="1">
      <c r="B851" s="158"/>
      <c r="D851" s="152" t="s">
        <v>180</v>
      </c>
      <c r="E851" s="159" t="s">
        <v>1</v>
      </c>
      <c r="F851" s="160" t="s">
        <v>1036</v>
      </c>
      <c r="H851" s="161">
        <v>13.69</v>
      </c>
      <c r="I851" s="162"/>
      <c r="L851" s="158"/>
      <c r="M851" s="163"/>
      <c r="N851" s="164"/>
      <c r="O851" s="164"/>
      <c r="P851" s="164"/>
      <c r="Q851" s="164"/>
      <c r="R851" s="164"/>
      <c r="S851" s="164"/>
      <c r="T851" s="165"/>
      <c r="AT851" s="159" t="s">
        <v>180</v>
      </c>
      <c r="AU851" s="159" t="s">
        <v>79</v>
      </c>
      <c r="AV851" s="11" t="s">
        <v>79</v>
      </c>
      <c r="AW851" s="11" t="s">
        <v>32</v>
      </c>
      <c r="AX851" s="11" t="s">
        <v>70</v>
      </c>
      <c r="AY851" s="159" t="s">
        <v>119</v>
      </c>
    </row>
    <row r="852" spans="2:51" s="11" customFormat="1">
      <c r="B852" s="158"/>
      <c r="D852" s="152" t="s">
        <v>180</v>
      </c>
      <c r="E852" s="159" t="s">
        <v>1</v>
      </c>
      <c r="F852" s="160" t="s">
        <v>1037</v>
      </c>
      <c r="H852" s="161">
        <v>38.415999999999997</v>
      </c>
      <c r="I852" s="162"/>
      <c r="L852" s="158"/>
      <c r="M852" s="163"/>
      <c r="N852" s="164"/>
      <c r="O852" s="164"/>
      <c r="P852" s="164"/>
      <c r="Q852" s="164"/>
      <c r="R852" s="164"/>
      <c r="S852" s="164"/>
      <c r="T852" s="165"/>
      <c r="AT852" s="159" t="s">
        <v>180</v>
      </c>
      <c r="AU852" s="159" t="s">
        <v>79</v>
      </c>
      <c r="AV852" s="11" t="s">
        <v>79</v>
      </c>
      <c r="AW852" s="11" t="s">
        <v>32</v>
      </c>
      <c r="AX852" s="11" t="s">
        <v>70</v>
      </c>
      <c r="AY852" s="159" t="s">
        <v>119</v>
      </c>
    </row>
    <row r="853" spans="2:51" s="11" customFormat="1">
      <c r="B853" s="158"/>
      <c r="D853" s="152" t="s">
        <v>180</v>
      </c>
      <c r="E853" s="159" t="s">
        <v>1</v>
      </c>
      <c r="F853" s="160" t="s">
        <v>1038</v>
      </c>
      <c r="H853" s="161">
        <v>1.5189999999999999</v>
      </c>
      <c r="I853" s="162"/>
      <c r="L853" s="158"/>
      <c r="M853" s="163"/>
      <c r="N853" s="164"/>
      <c r="O853" s="164"/>
      <c r="P853" s="164"/>
      <c r="Q853" s="164"/>
      <c r="R853" s="164"/>
      <c r="S853" s="164"/>
      <c r="T853" s="165"/>
      <c r="AT853" s="159" t="s">
        <v>180</v>
      </c>
      <c r="AU853" s="159" t="s">
        <v>79</v>
      </c>
      <c r="AV853" s="11" t="s">
        <v>79</v>
      </c>
      <c r="AW853" s="11" t="s">
        <v>32</v>
      </c>
      <c r="AX853" s="11" t="s">
        <v>70</v>
      </c>
      <c r="AY853" s="159" t="s">
        <v>119</v>
      </c>
    </row>
    <row r="854" spans="2:51" s="11" customFormat="1">
      <c r="B854" s="158"/>
      <c r="D854" s="152" t="s">
        <v>180</v>
      </c>
      <c r="E854" s="159" t="s">
        <v>1</v>
      </c>
      <c r="F854" s="160" t="s">
        <v>1039</v>
      </c>
      <c r="H854" s="161">
        <v>18.565000000000001</v>
      </c>
      <c r="I854" s="162"/>
      <c r="L854" s="158"/>
      <c r="M854" s="163"/>
      <c r="N854" s="164"/>
      <c r="O854" s="164"/>
      <c r="P854" s="164"/>
      <c r="Q854" s="164"/>
      <c r="R854" s="164"/>
      <c r="S854" s="164"/>
      <c r="T854" s="165"/>
      <c r="AT854" s="159" t="s">
        <v>180</v>
      </c>
      <c r="AU854" s="159" t="s">
        <v>79</v>
      </c>
      <c r="AV854" s="11" t="s">
        <v>79</v>
      </c>
      <c r="AW854" s="11" t="s">
        <v>32</v>
      </c>
      <c r="AX854" s="11" t="s">
        <v>70</v>
      </c>
      <c r="AY854" s="159" t="s">
        <v>119</v>
      </c>
    </row>
    <row r="855" spans="2:51" s="11" customFormat="1">
      <c r="B855" s="158"/>
      <c r="D855" s="152" t="s">
        <v>180</v>
      </c>
      <c r="E855" s="159" t="s">
        <v>1</v>
      </c>
      <c r="F855" s="160" t="s">
        <v>1040</v>
      </c>
      <c r="H855" s="161">
        <v>150.04400000000001</v>
      </c>
      <c r="I855" s="162"/>
      <c r="L855" s="158"/>
      <c r="M855" s="163"/>
      <c r="N855" s="164"/>
      <c r="O855" s="164"/>
      <c r="P855" s="164"/>
      <c r="Q855" s="164"/>
      <c r="R855" s="164"/>
      <c r="S855" s="164"/>
      <c r="T855" s="165"/>
      <c r="AT855" s="159" t="s">
        <v>180</v>
      </c>
      <c r="AU855" s="159" t="s">
        <v>79</v>
      </c>
      <c r="AV855" s="11" t="s">
        <v>79</v>
      </c>
      <c r="AW855" s="11" t="s">
        <v>32</v>
      </c>
      <c r="AX855" s="11" t="s">
        <v>70</v>
      </c>
      <c r="AY855" s="159" t="s">
        <v>119</v>
      </c>
    </row>
    <row r="856" spans="2:51" s="11" customFormat="1">
      <c r="B856" s="158"/>
      <c r="D856" s="152" t="s">
        <v>180</v>
      </c>
      <c r="E856" s="159" t="s">
        <v>1</v>
      </c>
      <c r="F856" s="160" t="s">
        <v>1041</v>
      </c>
      <c r="H856" s="161">
        <v>-1.1200000000000001</v>
      </c>
      <c r="I856" s="162"/>
      <c r="L856" s="158"/>
      <c r="M856" s="163"/>
      <c r="N856" s="164"/>
      <c r="O856" s="164"/>
      <c r="P856" s="164"/>
      <c r="Q856" s="164"/>
      <c r="R856" s="164"/>
      <c r="S856" s="164"/>
      <c r="T856" s="165"/>
      <c r="AT856" s="159" t="s">
        <v>180</v>
      </c>
      <c r="AU856" s="159" t="s">
        <v>79</v>
      </c>
      <c r="AV856" s="11" t="s">
        <v>79</v>
      </c>
      <c r="AW856" s="11" t="s">
        <v>32</v>
      </c>
      <c r="AX856" s="11" t="s">
        <v>70</v>
      </c>
      <c r="AY856" s="159" t="s">
        <v>119</v>
      </c>
    </row>
    <row r="857" spans="2:51" s="11" customFormat="1">
      <c r="B857" s="158"/>
      <c r="D857" s="152" t="s">
        <v>180</v>
      </c>
      <c r="E857" s="159" t="s">
        <v>1</v>
      </c>
      <c r="F857" s="160" t="s">
        <v>1042</v>
      </c>
      <c r="H857" s="161">
        <v>-0.08</v>
      </c>
      <c r="I857" s="162"/>
      <c r="L857" s="158"/>
      <c r="M857" s="163"/>
      <c r="N857" s="164"/>
      <c r="O857" s="164"/>
      <c r="P857" s="164"/>
      <c r="Q857" s="164"/>
      <c r="R857" s="164"/>
      <c r="S857" s="164"/>
      <c r="T857" s="165"/>
      <c r="AT857" s="159" t="s">
        <v>180</v>
      </c>
      <c r="AU857" s="159" t="s">
        <v>79</v>
      </c>
      <c r="AV857" s="11" t="s">
        <v>79</v>
      </c>
      <c r="AW857" s="11" t="s">
        <v>32</v>
      </c>
      <c r="AX857" s="11" t="s">
        <v>70</v>
      </c>
      <c r="AY857" s="159" t="s">
        <v>119</v>
      </c>
    </row>
    <row r="858" spans="2:51" s="11" customFormat="1">
      <c r="B858" s="158"/>
      <c r="D858" s="152" t="s">
        <v>180</v>
      </c>
      <c r="E858" s="159" t="s">
        <v>1</v>
      </c>
      <c r="F858" s="160" t="s">
        <v>1043</v>
      </c>
      <c r="H858" s="161">
        <v>4.95</v>
      </c>
      <c r="I858" s="162"/>
      <c r="L858" s="158"/>
      <c r="M858" s="163"/>
      <c r="N858" s="164"/>
      <c r="O858" s="164"/>
      <c r="P858" s="164"/>
      <c r="Q858" s="164"/>
      <c r="R858" s="164"/>
      <c r="S858" s="164"/>
      <c r="T858" s="165"/>
      <c r="AT858" s="159" t="s">
        <v>180</v>
      </c>
      <c r="AU858" s="159" t="s">
        <v>79</v>
      </c>
      <c r="AV858" s="11" t="s">
        <v>79</v>
      </c>
      <c r="AW858" s="11" t="s">
        <v>32</v>
      </c>
      <c r="AX858" s="11" t="s">
        <v>70</v>
      </c>
      <c r="AY858" s="159" t="s">
        <v>119</v>
      </c>
    </row>
    <row r="859" spans="2:51" s="14" customFormat="1">
      <c r="B859" s="181"/>
      <c r="D859" s="152" t="s">
        <v>180</v>
      </c>
      <c r="E859" s="182" t="s">
        <v>1</v>
      </c>
      <c r="F859" s="183" t="s">
        <v>319</v>
      </c>
      <c r="H859" s="184">
        <v>225.98399999999998</v>
      </c>
      <c r="I859" s="185"/>
      <c r="L859" s="181"/>
      <c r="M859" s="186"/>
      <c r="N859" s="187"/>
      <c r="O859" s="187"/>
      <c r="P859" s="187"/>
      <c r="Q859" s="187"/>
      <c r="R859" s="187"/>
      <c r="S859" s="187"/>
      <c r="T859" s="188"/>
      <c r="AT859" s="182" t="s">
        <v>180</v>
      </c>
      <c r="AU859" s="182" t="s">
        <v>79</v>
      </c>
      <c r="AV859" s="14" t="s">
        <v>133</v>
      </c>
      <c r="AW859" s="14" t="s">
        <v>32</v>
      </c>
      <c r="AX859" s="14" t="s">
        <v>70</v>
      </c>
      <c r="AY859" s="182" t="s">
        <v>119</v>
      </c>
    </row>
    <row r="860" spans="2:51" s="12" customFormat="1">
      <c r="B860" s="166"/>
      <c r="D860" s="152" t="s">
        <v>180</v>
      </c>
      <c r="E860" s="167" t="s">
        <v>1</v>
      </c>
      <c r="F860" s="168" t="s">
        <v>320</v>
      </c>
      <c r="H860" s="167" t="s">
        <v>1</v>
      </c>
      <c r="I860" s="169"/>
      <c r="L860" s="166"/>
      <c r="M860" s="170"/>
      <c r="N860" s="171"/>
      <c r="O860" s="171"/>
      <c r="P860" s="171"/>
      <c r="Q860" s="171"/>
      <c r="R860" s="171"/>
      <c r="S860" s="171"/>
      <c r="T860" s="172"/>
      <c r="AT860" s="167" t="s">
        <v>180</v>
      </c>
      <c r="AU860" s="167" t="s">
        <v>79</v>
      </c>
      <c r="AV860" s="12" t="s">
        <v>77</v>
      </c>
      <c r="AW860" s="12" t="s">
        <v>32</v>
      </c>
      <c r="AX860" s="12" t="s">
        <v>70</v>
      </c>
      <c r="AY860" s="167" t="s">
        <v>119</v>
      </c>
    </row>
    <row r="861" spans="2:51" s="11" customFormat="1">
      <c r="B861" s="158"/>
      <c r="D861" s="152" t="s">
        <v>180</v>
      </c>
      <c r="E861" s="159" t="s">
        <v>1</v>
      </c>
      <c r="F861" s="160" t="s">
        <v>1044</v>
      </c>
      <c r="H861" s="161">
        <v>13.244</v>
      </c>
      <c r="I861" s="162"/>
      <c r="L861" s="158"/>
      <c r="M861" s="163"/>
      <c r="N861" s="164"/>
      <c r="O861" s="164"/>
      <c r="P861" s="164"/>
      <c r="Q861" s="164"/>
      <c r="R861" s="164"/>
      <c r="S861" s="164"/>
      <c r="T861" s="165"/>
      <c r="AT861" s="159" t="s">
        <v>180</v>
      </c>
      <c r="AU861" s="159" t="s">
        <v>79</v>
      </c>
      <c r="AV861" s="11" t="s">
        <v>79</v>
      </c>
      <c r="AW861" s="11" t="s">
        <v>32</v>
      </c>
      <c r="AX861" s="11" t="s">
        <v>70</v>
      </c>
      <c r="AY861" s="159" t="s">
        <v>119</v>
      </c>
    </row>
    <row r="862" spans="2:51" s="11" customFormat="1">
      <c r="B862" s="158"/>
      <c r="D862" s="152" t="s">
        <v>180</v>
      </c>
      <c r="E862" s="159" t="s">
        <v>1</v>
      </c>
      <c r="F862" s="160" t="s">
        <v>1045</v>
      </c>
      <c r="H862" s="161">
        <v>7.7</v>
      </c>
      <c r="I862" s="162"/>
      <c r="L862" s="158"/>
      <c r="M862" s="163"/>
      <c r="N862" s="164"/>
      <c r="O862" s="164"/>
      <c r="P862" s="164"/>
      <c r="Q862" s="164"/>
      <c r="R862" s="164"/>
      <c r="S862" s="164"/>
      <c r="T862" s="165"/>
      <c r="AT862" s="159" t="s">
        <v>180</v>
      </c>
      <c r="AU862" s="159" t="s">
        <v>79</v>
      </c>
      <c r="AV862" s="11" t="s">
        <v>79</v>
      </c>
      <c r="AW862" s="11" t="s">
        <v>32</v>
      </c>
      <c r="AX862" s="11" t="s">
        <v>70</v>
      </c>
      <c r="AY862" s="159" t="s">
        <v>119</v>
      </c>
    </row>
    <row r="863" spans="2:51" s="11" customFormat="1">
      <c r="B863" s="158"/>
      <c r="D863" s="152" t="s">
        <v>180</v>
      </c>
      <c r="E863" s="159" t="s">
        <v>1</v>
      </c>
      <c r="F863" s="160" t="s">
        <v>1046</v>
      </c>
      <c r="H863" s="161">
        <v>9.9329999999999998</v>
      </c>
      <c r="I863" s="162"/>
      <c r="L863" s="158"/>
      <c r="M863" s="163"/>
      <c r="N863" s="164"/>
      <c r="O863" s="164"/>
      <c r="P863" s="164"/>
      <c r="Q863" s="164"/>
      <c r="R863" s="164"/>
      <c r="S863" s="164"/>
      <c r="T863" s="165"/>
      <c r="AT863" s="159" t="s">
        <v>180</v>
      </c>
      <c r="AU863" s="159" t="s">
        <v>79</v>
      </c>
      <c r="AV863" s="11" t="s">
        <v>79</v>
      </c>
      <c r="AW863" s="11" t="s">
        <v>32</v>
      </c>
      <c r="AX863" s="11" t="s">
        <v>70</v>
      </c>
      <c r="AY863" s="159" t="s">
        <v>119</v>
      </c>
    </row>
    <row r="864" spans="2:51" s="11" customFormat="1">
      <c r="B864" s="158"/>
      <c r="D864" s="152" t="s">
        <v>180</v>
      </c>
      <c r="E864" s="159" t="s">
        <v>1</v>
      </c>
      <c r="F864" s="160" t="s">
        <v>1047</v>
      </c>
      <c r="H864" s="161">
        <v>35.125</v>
      </c>
      <c r="I864" s="162"/>
      <c r="L864" s="158"/>
      <c r="M864" s="163"/>
      <c r="N864" s="164"/>
      <c r="O864" s="164"/>
      <c r="P864" s="164"/>
      <c r="Q864" s="164"/>
      <c r="R864" s="164"/>
      <c r="S864" s="164"/>
      <c r="T864" s="165"/>
      <c r="AT864" s="159" t="s">
        <v>180</v>
      </c>
      <c r="AU864" s="159" t="s">
        <v>79</v>
      </c>
      <c r="AV864" s="11" t="s">
        <v>79</v>
      </c>
      <c r="AW864" s="11" t="s">
        <v>32</v>
      </c>
      <c r="AX864" s="11" t="s">
        <v>70</v>
      </c>
      <c r="AY864" s="159" t="s">
        <v>119</v>
      </c>
    </row>
    <row r="865" spans="2:65" s="11" customFormat="1">
      <c r="B865" s="158"/>
      <c r="D865" s="152" t="s">
        <v>180</v>
      </c>
      <c r="E865" s="159" t="s">
        <v>1</v>
      </c>
      <c r="F865" s="160" t="s">
        <v>1048</v>
      </c>
      <c r="H865" s="161">
        <v>-0.48</v>
      </c>
      <c r="I865" s="162"/>
      <c r="L865" s="158"/>
      <c r="M865" s="163"/>
      <c r="N865" s="164"/>
      <c r="O865" s="164"/>
      <c r="P865" s="164"/>
      <c r="Q865" s="164"/>
      <c r="R865" s="164"/>
      <c r="S865" s="164"/>
      <c r="T865" s="165"/>
      <c r="AT865" s="159" t="s">
        <v>180</v>
      </c>
      <c r="AU865" s="159" t="s">
        <v>79</v>
      </c>
      <c r="AV865" s="11" t="s">
        <v>79</v>
      </c>
      <c r="AW865" s="11" t="s">
        <v>32</v>
      </c>
      <c r="AX865" s="11" t="s">
        <v>70</v>
      </c>
      <c r="AY865" s="159" t="s">
        <v>119</v>
      </c>
    </row>
    <row r="866" spans="2:65" s="11" customFormat="1">
      <c r="B866" s="158"/>
      <c r="D866" s="152" t="s">
        <v>180</v>
      </c>
      <c r="E866" s="159" t="s">
        <v>1</v>
      </c>
      <c r="F866" s="160" t="s">
        <v>1049</v>
      </c>
      <c r="H866" s="161">
        <v>-0.7</v>
      </c>
      <c r="I866" s="162"/>
      <c r="L866" s="158"/>
      <c r="M866" s="163"/>
      <c r="N866" s="164"/>
      <c r="O866" s="164"/>
      <c r="P866" s="164"/>
      <c r="Q866" s="164"/>
      <c r="R866" s="164"/>
      <c r="S866" s="164"/>
      <c r="T866" s="165"/>
      <c r="AT866" s="159" t="s">
        <v>180</v>
      </c>
      <c r="AU866" s="159" t="s">
        <v>79</v>
      </c>
      <c r="AV866" s="11" t="s">
        <v>79</v>
      </c>
      <c r="AW866" s="11" t="s">
        <v>32</v>
      </c>
      <c r="AX866" s="11" t="s">
        <v>70</v>
      </c>
      <c r="AY866" s="159" t="s">
        <v>119</v>
      </c>
    </row>
    <row r="867" spans="2:65" s="11" customFormat="1">
      <c r="B867" s="158"/>
      <c r="D867" s="152" t="s">
        <v>180</v>
      </c>
      <c r="E867" s="159" t="s">
        <v>1</v>
      </c>
      <c r="F867" s="160" t="s">
        <v>1050</v>
      </c>
      <c r="H867" s="161">
        <v>0.48899999999999999</v>
      </c>
      <c r="I867" s="162"/>
      <c r="L867" s="158"/>
      <c r="M867" s="163"/>
      <c r="N867" s="164"/>
      <c r="O867" s="164"/>
      <c r="P867" s="164"/>
      <c r="Q867" s="164"/>
      <c r="R867" s="164"/>
      <c r="S867" s="164"/>
      <c r="T867" s="165"/>
      <c r="AT867" s="159" t="s">
        <v>180</v>
      </c>
      <c r="AU867" s="159" t="s">
        <v>79</v>
      </c>
      <c r="AV867" s="11" t="s">
        <v>79</v>
      </c>
      <c r="AW867" s="11" t="s">
        <v>32</v>
      </c>
      <c r="AX867" s="11" t="s">
        <v>70</v>
      </c>
      <c r="AY867" s="159" t="s">
        <v>119</v>
      </c>
    </row>
    <row r="868" spans="2:65" s="11" customFormat="1">
      <c r="B868" s="158"/>
      <c r="D868" s="152" t="s">
        <v>180</v>
      </c>
      <c r="E868" s="159" t="s">
        <v>1</v>
      </c>
      <c r="F868" s="160" t="s">
        <v>1051</v>
      </c>
      <c r="H868" s="161">
        <v>61.79</v>
      </c>
      <c r="I868" s="162"/>
      <c r="L868" s="158"/>
      <c r="M868" s="163"/>
      <c r="N868" s="164"/>
      <c r="O868" s="164"/>
      <c r="P868" s="164"/>
      <c r="Q868" s="164"/>
      <c r="R868" s="164"/>
      <c r="S868" s="164"/>
      <c r="T868" s="165"/>
      <c r="AT868" s="159" t="s">
        <v>180</v>
      </c>
      <c r="AU868" s="159" t="s">
        <v>79</v>
      </c>
      <c r="AV868" s="11" t="s">
        <v>79</v>
      </c>
      <c r="AW868" s="11" t="s">
        <v>32</v>
      </c>
      <c r="AX868" s="11" t="s">
        <v>70</v>
      </c>
      <c r="AY868" s="159" t="s">
        <v>119</v>
      </c>
    </row>
    <row r="869" spans="2:65" s="11" customFormat="1">
      <c r="B869" s="158"/>
      <c r="D869" s="152" t="s">
        <v>180</v>
      </c>
      <c r="E869" s="159" t="s">
        <v>1</v>
      </c>
      <c r="F869" s="160" t="s">
        <v>1052</v>
      </c>
      <c r="H869" s="161">
        <v>34.5</v>
      </c>
      <c r="I869" s="162"/>
      <c r="L869" s="158"/>
      <c r="M869" s="163"/>
      <c r="N869" s="164"/>
      <c r="O869" s="164"/>
      <c r="P869" s="164"/>
      <c r="Q869" s="164"/>
      <c r="R869" s="164"/>
      <c r="S869" s="164"/>
      <c r="T869" s="165"/>
      <c r="AT869" s="159" t="s">
        <v>180</v>
      </c>
      <c r="AU869" s="159" t="s">
        <v>79</v>
      </c>
      <c r="AV869" s="11" t="s">
        <v>79</v>
      </c>
      <c r="AW869" s="11" t="s">
        <v>32</v>
      </c>
      <c r="AX869" s="11" t="s">
        <v>70</v>
      </c>
      <c r="AY869" s="159" t="s">
        <v>119</v>
      </c>
    </row>
    <row r="870" spans="2:65" s="11" customFormat="1">
      <c r="B870" s="158"/>
      <c r="D870" s="152" t="s">
        <v>180</v>
      </c>
      <c r="E870" s="159" t="s">
        <v>1</v>
      </c>
      <c r="F870" s="160" t="s">
        <v>1053</v>
      </c>
      <c r="H870" s="161">
        <v>19.655999999999999</v>
      </c>
      <c r="I870" s="162"/>
      <c r="L870" s="158"/>
      <c r="M870" s="163"/>
      <c r="N870" s="164"/>
      <c r="O870" s="164"/>
      <c r="P870" s="164"/>
      <c r="Q870" s="164"/>
      <c r="R870" s="164"/>
      <c r="S870" s="164"/>
      <c r="T870" s="165"/>
      <c r="AT870" s="159" t="s">
        <v>180</v>
      </c>
      <c r="AU870" s="159" t="s">
        <v>79</v>
      </c>
      <c r="AV870" s="11" t="s">
        <v>79</v>
      </c>
      <c r="AW870" s="11" t="s">
        <v>32</v>
      </c>
      <c r="AX870" s="11" t="s">
        <v>70</v>
      </c>
      <c r="AY870" s="159" t="s">
        <v>119</v>
      </c>
    </row>
    <row r="871" spans="2:65" s="11" customFormat="1">
      <c r="B871" s="158"/>
      <c r="D871" s="152" t="s">
        <v>180</v>
      </c>
      <c r="E871" s="159" t="s">
        <v>1</v>
      </c>
      <c r="F871" s="160" t="s">
        <v>1054</v>
      </c>
      <c r="H871" s="161">
        <v>24.527999999999999</v>
      </c>
      <c r="I871" s="162"/>
      <c r="L871" s="158"/>
      <c r="M871" s="163"/>
      <c r="N871" s="164"/>
      <c r="O871" s="164"/>
      <c r="P871" s="164"/>
      <c r="Q871" s="164"/>
      <c r="R871" s="164"/>
      <c r="S871" s="164"/>
      <c r="T871" s="165"/>
      <c r="AT871" s="159" t="s">
        <v>180</v>
      </c>
      <c r="AU871" s="159" t="s">
        <v>79</v>
      </c>
      <c r="AV871" s="11" t="s">
        <v>79</v>
      </c>
      <c r="AW871" s="11" t="s">
        <v>32</v>
      </c>
      <c r="AX871" s="11" t="s">
        <v>70</v>
      </c>
      <c r="AY871" s="159" t="s">
        <v>119</v>
      </c>
    </row>
    <row r="872" spans="2:65" s="11" customFormat="1">
      <c r="B872" s="158"/>
      <c r="D872" s="152" t="s">
        <v>180</v>
      </c>
      <c r="E872" s="159" t="s">
        <v>1</v>
      </c>
      <c r="F872" s="160" t="s">
        <v>879</v>
      </c>
      <c r="H872" s="161">
        <v>-0.105</v>
      </c>
      <c r="I872" s="162"/>
      <c r="L872" s="158"/>
      <c r="M872" s="163"/>
      <c r="N872" s="164"/>
      <c r="O872" s="164"/>
      <c r="P872" s="164"/>
      <c r="Q872" s="164"/>
      <c r="R872" s="164"/>
      <c r="S872" s="164"/>
      <c r="T872" s="165"/>
      <c r="AT872" s="159" t="s">
        <v>180</v>
      </c>
      <c r="AU872" s="159" t="s">
        <v>79</v>
      </c>
      <c r="AV872" s="11" t="s">
        <v>79</v>
      </c>
      <c r="AW872" s="11" t="s">
        <v>32</v>
      </c>
      <c r="AX872" s="11" t="s">
        <v>70</v>
      </c>
      <c r="AY872" s="159" t="s">
        <v>119</v>
      </c>
    </row>
    <row r="873" spans="2:65" s="11" customFormat="1">
      <c r="B873" s="158"/>
      <c r="D873" s="152" t="s">
        <v>180</v>
      </c>
      <c r="E873" s="159" t="s">
        <v>1</v>
      </c>
      <c r="F873" s="160" t="s">
        <v>1055</v>
      </c>
      <c r="H873" s="161">
        <v>40.152000000000001</v>
      </c>
      <c r="I873" s="162"/>
      <c r="L873" s="158"/>
      <c r="M873" s="163"/>
      <c r="N873" s="164"/>
      <c r="O873" s="164"/>
      <c r="P873" s="164"/>
      <c r="Q873" s="164"/>
      <c r="R873" s="164"/>
      <c r="S873" s="164"/>
      <c r="T873" s="165"/>
      <c r="AT873" s="159" t="s">
        <v>180</v>
      </c>
      <c r="AU873" s="159" t="s">
        <v>79</v>
      </c>
      <c r="AV873" s="11" t="s">
        <v>79</v>
      </c>
      <c r="AW873" s="11" t="s">
        <v>32</v>
      </c>
      <c r="AX873" s="11" t="s">
        <v>70</v>
      </c>
      <c r="AY873" s="159" t="s">
        <v>119</v>
      </c>
    </row>
    <row r="874" spans="2:65" s="11" customFormat="1">
      <c r="B874" s="158"/>
      <c r="D874" s="152" t="s">
        <v>180</v>
      </c>
      <c r="E874" s="159" t="s">
        <v>1</v>
      </c>
      <c r="F874" s="160" t="s">
        <v>1056</v>
      </c>
      <c r="H874" s="161">
        <v>-0.221</v>
      </c>
      <c r="I874" s="162"/>
      <c r="L874" s="158"/>
      <c r="M874" s="163"/>
      <c r="N874" s="164"/>
      <c r="O874" s="164"/>
      <c r="P874" s="164"/>
      <c r="Q874" s="164"/>
      <c r="R874" s="164"/>
      <c r="S874" s="164"/>
      <c r="T874" s="165"/>
      <c r="AT874" s="159" t="s">
        <v>180</v>
      </c>
      <c r="AU874" s="159" t="s">
        <v>79</v>
      </c>
      <c r="AV874" s="11" t="s">
        <v>79</v>
      </c>
      <c r="AW874" s="11" t="s">
        <v>32</v>
      </c>
      <c r="AX874" s="11" t="s">
        <v>70</v>
      </c>
      <c r="AY874" s="159" t="s">
        <v>119</v>
      </c>
    </row>
    <row r="875" spans="2:65" s="14" customFormat="1">
      <c r="B875" s="181"/>
      <c r="D875" s="152" t="s">
        <v>180</v>
      </c>
      <c r="E875" s="182" t="s">
        <v>1</v>
      </c>
      <c r="F875" s="183" t="s">
        <v>319</v>
      </c>
      <c r="H875" s="184">
        <v>245.61099999999999</v>
      </c>
      <c r="I875" s="185"/>
      <c r="L875" s="181"/>
      <c r="M875" s="186"/>
      <c r="N875" s="187"/>
      <c r="O875" s="187"/>
      <c r="P875" s="187"/>
      <c r="Q875" s="187"/>
      <c r="R875" s="187"/>
      <c r="S875" s="187"/>
      <c r="T875" s="188"/>
      <c r="AT875" s="182" t="s">
        <v>180</v>
      </c>
      <c r="AU875" s="182" t="s">
        <v>79</v>
      </c>
      <c r="AV875" s="14" t="s">
        <v>133</v>
      </c>
      <c r="AW875" s="14" t="s">
        <v>32</v>
      </c>
      <c r="AX875" s="14" t="s">
        <v>70</v>
      </c>
      <c r="AY875" s="182" t="s">
        <v>119</v>
      </c>
    </row>
    <row r="876" spans="2:65" s="13" customFormat="1">
      <c r="B876" s="173"/>
      <c r="D876" s="152" t="s">
        <v>180</v>
      </c>
      <c r="E876" s="174" t="s">
        <v>1</v>
      </c>
      <c r="F876" s="175" t="s">
        <v>249</v>
      </c>
      <c r="H876" s="176">
        <v>471.59499999999997</v>
      </c>
      <c r="I876" s="177"/>
      <c r="L876" s="173"/>
      <c r="M876" s="178"/>
      <c r="N876" s="179"/>
      <c r="O876" s="179"/>
      <c r="P876" s="179"/>
      <c r="Q876" s="179"/>
      <c r="R876" s="179"/>
      <c r="S876" s="179"/>
      <c r="T876" s="180"/>
      <c r="AT876" s="174" t="s">
        <v>180</v>
      </c>
      <c r="AU876" s="174" t="s">
        <v>79</v>
      </c>
      <c r="AV876" s="13" t="s">
        <v>139</v>
      </c>
      <c r="AW876" s="13" t="s">
        <v>32</v>
      </c>
      <c r="AX876" s="13" t="s">
        <v>77</v>
      </c>
      <c r="AY876" s="174" t="s">
        <v>119</v>
      </c>
    </row>
    <row r="877" spans="2:65" s="1" customFormat="1" ht="16.5" customHeight="1">
      <c r="B877" s="139"/>
      <c r="C877" s="140" t="s">
        <v>1057</v>
      </c>
      <c r="D877" s="140" t="s">
        <v>122</v>
      </c>
      <c r="E877" s="141" t="s">
        <v>1058</v>
      </c>
      <c r="F877" s="142" t="s">
        <v>1059</v>
      </c>
      <c r="G877" s="143" t="s">
        <v>266</v>
      </c>
      <c r="H877" s="144">
        <v>732.60199999999998</v>
      </c>
      <c r="I877" s="145"/>
      <c r="J877" s="146">
        <f>ROUND(I877*H877,2)</f>
        <v>0</v>
      </c>
      <c r="K877" s="142" t="s">
        <v>126</v>
      </c>
      <c r="L877" s="30"/>
      <c r="M877" s="147" t="s">
        <v>1</v>
      </c>
      <c r="N877" s="148" t="s">
        <v>41</v>
      </c>
      <c r="O877" s="49"/>
      <c r="P877" s="149">
        <f>O877*H877</f>
        <v>0</v>
      </c>
      <c r="Q877" s="149">
        <v>0</v>
      </c>
      <c r="R877" s="149">
        <f>Q877*H877</f>
        <v>0</v>
      </c>
      <c r="S877" s="149">
        <v>4.5999999999999999E-2</v>
      </c>
      <c r="T877" s="150">
        <f>S877*H877</f>
        <v>33.699691999999999</v>
      </c>
      <c r="AR877" s="16" t="s">
        <v>139</v>
      </c>
      <c r="AT877" s="16" t="s">
        <v>122</v>
      </c>
      <c r="AU877" s="16" t="s">
        <v>79</v>
      </c>
      <c r="AY877" s="16" t="s">
        <v>119</v>
      </c>
      <c r="BE877" s="151">
        <f>IF(N877="základní",J877,0)</f>
        <v>0</v>
      </c>
      <c r="BF877" s="151">
        <f>IF(N877="snížená",J877,0)</f>
        <v>0</v>
      </c>
      <c r="BG877" s="151">
        <f>IF(N877="zákl. přenesená",J877,0)</f>
        <v>0</v>
      </c>
      <c r="BH877" s="151">
        <f>IF(N877="sníž. přenesená",J877,0)</f>
        <v>0</v>
      </c>
      <c r="BI877" s="151">
        <f>IF(N877="nulová",J877,0)</f>
        <v>0</v>
      </c>
      <c r="BJ877" s="16" t="s">
        <v>77</v>
      </c>
      <c r="BK877" s="151">
        <f>ROUND(I877*H877,2)</f>
        <v>0</v>
      </c>
      <c r="BL877" s="16" t="s">
        <v>139</v>
      </c>
      <c r="BM877" s="16" t="s">
        <v>1060</v>
      </c>
    </row>
    <row r="878" spans="2:65" s="1" customFormat="1" ht="19.5">
      <c r="B878" s="30"/>
      <c r="D878" s="152" t="s">
        <v>129</v>
      </c>
      <c r="F878" s="153" t="s">
        <v>1061</v>
      </c>
      <c r="I878" s="84"/>
      <c r="L878" s="30"/>
      <c r="M878" s="154"/>
      <c r="N878" s="49"/>
      <c r="O878" s="49"/>
      <c r="P878" s="49"/>
      <c r="Q878" s="49"/>
      <c r="R878" s="49"/>
      <c r="S878" s="49"/>
      <c r="T878" s="50"/>
      <c r="AT878" s="16" t="s">
        <v>129</v>
      </c>
      <c r="AU878" s="16" t="s">
        <v>79</v>
      </c>
    </row>
    <row r="879" spans="2:65" s="12" customFormat="1">
      <c r="B879" s="166"/>
      <c r="D879" s="152" t="s">
        <v>180</v>
      </c>
      <c r="E879" s="167" t="s">
        <v>1</v>
      </c>
      <c r="F879" s="168" t="s">
        <v>316</v>
      </c>
      <c r="H879" s="167" t="s">
        <v>1</v>
      </c>
      <c r="I879" s="169"/>
      <c r="L879" s="166"/>
      <c r="M879" s="170"/>
      <c r="N879" s="171"/>
      <c r="O879" s="171"/>
      <c r="P879" s="171"/>
      <c r="Q879" s="171"/>
      <c r="R879" s="171"/>
      <c r="S879" s="171"/>
      <c r="T879" s="172"/>
      <c r="AT879" s="167" t="s">
        <v>180</v>
      </c>
      <c r="AU879" s="167" t="s">
        <v>79</v>
      </c>
      <c r="AV879" s="12" t="s">
        <v>77</v>
      </c>
      <c r="AW879" s="12" t="s">
        <v>32</v>
      </c>
      <c r="AX879" s="12" t="s">
        <v>70</v>
      </c>
      <c r="AY879" s="167" t="s">
        <v>119</v>
      </c>
    </row>
    <row r="880" spans="2:65" s="11" customFormat="1" ht="22.5">
      <c r="B880" s="158"/>
      <c r="D880" s="152" t="s">
        <v>180</v>
      </c>
      <c r="E880" s="159" t="s">
        <v>1</v>
      </c>
      <c r="F880" s="160" t="s">
        <v>1062</v>
      </c>
      <c r="H880" s="161">
        <v>339.12599999999998</v>
      </c>
      <c r="I880" s="162"/>
      <c r="L880" s="158"/>
      <c r="M880" s="163"/>
      <c r="N880" s="164"/>
      <c r="O880" s="164"/>
      <c r="P880" s="164"/>
      <c r="Q880" s="164"/>
      <c r="R880" s="164"/>
      <c r="S880" s="164"/>
      <c r="T880" s="165"/>
      <c r="AT880" s="159" t="s">
        <v>180</v>
      </c>
      <c r="AU880" s="159" t="s">
        <v>79</v>
      </c>
      <c r="AV880" s="11" t="s">
        <v>79</v>
      </c>
      <c r="AW880" s="11" t="s">
        <v>32</v>
      </c>
      <c r="AX880" s="11" t="s">
        <v>70</v>
      </c>
      <c r="AY880" s="159" t="s">
        <v>119</v>
      </c>
    </row>
    <row r="881" spans="2:51" s="11" customFormat="1">
      <c r="B881" s="158"/>
      <c r="D881" s="152" t="s">
        <v>180</v>
      </c>
      <c r="E881" s="159" t="s">
        <v>1</v>
      </c>
      <c r="F881" s="160" t="s">
        <v>1063</v>
      </c>
      <c r="H881" s="161">
        <v>16.53</v>
      </c>
      <c r="I881" s="162"/>
      <c r="L881" s="158"/>
      <c r="M881" s="163"/>
      <c r="N881" s="164"/>
      <c r="O881" s="164"/>
      <c r="P881" s="164"/>
      <c r="Q881" s="164"/>
      <c r="R881" s="164"/>
      <c r="S881" s="164"/>
      <c r="T881" s="165"/>
      <c r="AT881" s="159" t="s">
        <v>180</v>
      </c>
      <c r="AU881" s="159" t="s">
        <v>79</v>
      </c>
      <c r="AV881" s="11" t="s">
        <v>79</v>
      </c>
      <c r="AW881" s="11" t="s">
        <v>32</v>
      </c>
      <c r="AX881" s="11" t="s">
        <v>70</v>
      </c>
      <c r="AY881" s="159" t="s">
        <v>119</v>
      </c>
    </row>
    <row r="882" spans="2:51" s="11" customFormat="1">
      <c r="B882" s="158"/>
      <c r="D882" s="152" t="s">
        <v>180</v>
      </c>
      <c r="E882" s="159" t="s">
        <v>1</v>
      </c>
      <c r="F882" s="160" t="s">
        <v>1064</v>
      </c>
      <c r="H882" s="161">
        <v>-1.9</v>
      </c>
      <c r="I882" s="162"/>
      <c r="L882" s="158"/>
      <c r="M882" s="163"/>
      <c r="N882" s="164"/>
      <c r="O882" s="164"/>
      <c r="P882" s="164"/>
      <c r="Q882" s="164"/>
      <c r="R882" s="164"/>
      <c r="S882" s="164"/>
      <c r="T882" s="165"/>
      <c r="AT882" s="159" t="s">
        <v>180</v>
      </c>
      <c r="AU882" s="159" t="s">
        <v>79</v>
      </c>
      <c r="AV882" s="11" t="s">
        <v>79</v>
      </c>
      <c r="AW882" s="11" t="s">
        <v>32</v>
      </c>
      <c r="AX882" s="11" t="s">
        <v>70</v>
      </c>
      <c r="AY882" s="159" t="s">
        <v>119</v>
      </c>
    </row>
    <row r="883" spans="2:51" s="11" customFormat="1">
      <c r="B883" s="158"/>
      <c r="D883" s="152" t="s">
        <v>180</v>
      </c>
      <c r="E883" s="159" t="s">
        <v>1</v>
      </c>
      <c r="F883" s="160" t="s">
        <v>1065</v>
      </c>
      <c r="H883" s="161">
        <v>-5.91</v>
      </c>
      <c r="I883" s="162"/>
      <c r="L883" s="158"/>
      <c r="M883" s="163"/>
      <c r="N883" s="164"/>
      <c r="O883" s="164"/>
      <c r="P883" s="164"/>
      <c r="Q883" s="164"/>
      <c r="R883" s="164"/>
      <c r="S883" s="164"/>
      <c r="T883" s="165"/>
      <c r="AT883" s="159" t="s">
        <v>180</v>
      </c>
      <c r="AU883" s="159" t="s">
        <v>79</v>
      </c>
      <c r="AV883" s="11" t="s">
        <v>79</v>
      </c>
      <c r="AW883" s="11" t="s">
        <v>32</v>
      </c>
      <c r="AX883" s="11" t="s">
        <v>70</v>
      </c>
      <c r="AY883" s="159" t="s">
        <v>119</v>
      </c>
    </row>
    <row r="884" spans="2:51" s="11" customFormat="1">
      <c r="B884" s="158"/>
      <c r="D884" s="152" t="s">
        <v>180</v>
      </c>
      <c r="E884" s="159" t="s">
        <v>1</v>
      </c>
      <c r="F884" s="160" t="s">
        <v>518</v>
      </c>
      <c r="H884" s="161">
        <v>-12.266999999999999</v>
      </c>
      <c r="I884" s="162"/>
      <c r="L884" s="158"/>
      <c r="M884" s="163"/>
      <c r="N884" s="164"/>
      <c r="O884" s="164"/>
      <c r="P884" s="164"/>
      <c r="Q884" s="164"/>
      <c r="R884" s="164"/>
      <c r="S884" s="164"/>
      <c r="T884" s="165"/>
      <c r="AT884" s="159" t="s">
        <v>180</v>
      </c>
      <c r="AU884" s="159" t="s">
        <v>79</v>
      </c>
      <c r="AV884" s="11" t="s">
        <v>79</v>
      </c>
      <c r="AW884" s="11" t="s">
        <v>32</v>
      </c>
      <c r="AX884" s="11" t="s">
        <v>70</v>
      </c>
      <c r="AY884" s="159" t="s">
        <v>119</v>
      </c>
    </row>
    <row r="885" spans="2:51" s="11" customFormat="1">
      <c r="B885" s="158"/>
      <c r="D885" s="152" t="s">
        <v>180</v>
      </c>
      <c r="E885" s="159" t="s">
        <v>1</v>
      </c>
      <c r="F885" s="160" t="s">
        <v>1066</v>
      </c>
      <c r="H885" s="161">
        <v>-7.84</v>
      </c>
      <c r="I885" s="162"/>
      <c r="L885" s="158"/>
      <c r="M885" s="163"/>
      <c r="N885" s="164"/>
      <c r="O885" s="164"/>
      <c r="P885" s="164"/>
      <c r="Q885" s="164"/>
      <c r="R885" s="164"/>
      <c r="S885" s="164"/>
      <c r="T885" s="165"/>
      <c r="AT885" s="159" t="s">
        <v>180</v>
      </c>
      <c r="AU885" s="159" t="s">
        <v>79</v>
      </c>
      <c r="AV885" s="11" t="s">
        <v>79</v>
      </c>
      <c r="AW885" s="11" t="s">
        <v>32</v>
      </c>
      <c r="AX885" s="11" t="s">
        <v>70</v>
      </c>
      <c r="AY885" s="159" t="s">
        <v>119</v>
      </c>
    </row>
    <row r="886" spans="2:51" s="11" customFormat="1">
      <c r="B886" s="158"/>
      <c r="D886" s="152" t="s">
        <v>180</v>
      </c>
      <c r="E886" s="159" t="s">
        <v>1</v>
      </c>
      <c r="F886" s="160" t="s">
        <v>583</v>
      </c>
      <c r="H886" s="161">
        <v>-2.94</v>
      </c>
      <c r="I886" s="162"/>
      <c r="L886" s="158"/>
      <c r="M886" s="163"/>
      <c r="N886" s="164"/>
      <c r="O886" s="164"/>
      <c r="P886" s="164"/>
      <c r="Q886" s="164"/>
      <c r="R886" s="164"/>
      <c r="S886" s="164"/>
      <c r="T886" s="165"/>
      <c r="AT886" s="159" t="s">
        <v>180</v>
      </c>
      <c r="AU886" s="159" t="s">
        <v>79</v>
      </c>
      <c r="AV886" s="11" t="s">
        <v>79</v>
      </c>
      <c r="AW886" s="11" t="s">
        <v>32</v>
      </c>
      <c r="AX886" s="11" t="s">
        <v>70</v>
      </c>
      <c r="AY886" s="159" t="s">
        <v>119</v>
      </c>
    </row>
    <row r="887" spans="2:51" s="11" customFormat="1">
      <c r="B887" s="158"/>
      <c r="D887" s="152" t="s">
        <v>180</v>
      </c>
      <c r="E887" s="159" t="s">
        <v>1</v>
      </c>
      <c r="F887" s="160" t="s">
        <v>517</v>
      </c>
      <c r="H887" s="161">
        <v>-8.6999999999999993</v>
      </c>
      <c r="I887" s="162"/>
      <c r="L887" s="158"/>
      <c r="M887" s="163"/>
      <c r="N887" s="164"/>
      <c r="O887" s="164"/>
      <c r="P887" s="164"/>
      <c r="Q887" s="164"/>
      <c r="R887" s="164"/>
      <c r="S887" s="164"/>
      <c r="T887" s="165"/>
      <c r="AT887" s="159" t="s">
        <v>180</v>
      </c>
      <c r="AU887" s="159" t="s">
        <v>79</v>
      </c>
      <c r="AV887" s="11" t="s">
        <v>79</v>
      </c>
      <c r="AW887" s="11" t="s">
        <v>32</v>
      </c>
      <c r="AX887" s="11" t="s">
        <v>70</v>
      </c>
      <c r="AY887" s="159" t="s">
        <v>119</v>
      </c>
    </row>
    <row r="888" spans="2:51" s="11" customFormat="1">
      <c r="B888" s="158"/>
      <c r="D888" s="152" t="s">
        <v>180</v>
      </c>
      <c r="E888" s="159" t="s">
        <v>1</v>
      </c>
      <c r="F888" s="160" t="s">
        <v>1067</v>
      </c>
      <c r="H888" s="161">
        <v>-3.48</v>
      </c>
      <c r="I888" s="162"/>
      <c r="L888" s="158"/>
      <c r="M888" s="163"/>
      <c r="N888" s="164"/>
      <c r="O888" s="164"/>
      <c r="P888" s="164"/>
      <c r="Q888" s="164"/>
      <c r="R888" s="164"/>
      <c r="S888" s="164"/>
      <c r="T888" s="165"/>
      <c r="AT888" s="159" t="s">
        <v>180</v>
      </c>
      <c r="AU888" s="159" t="s">
        <v>79</v>
      </c>
      <c r="AV888" s="11" t="s">
        <v>79</v>
      </c>
      <c r="AW888" s="11" t="s">
        <v>32</v>
      </c>
      <c r="AX888" s="11" t="s">
        <v>70</v>
      </c>
      <c r="AY888" s="159" t="s">
        <v>119</v>
      </c>
    </row>
    <row r="889" spans="2:51" s="11" customFormat="1">
      <c r="B889" s="158"/>
      <c r="D889" s="152" t="s">
        <v>180</v>
      </c>
      <c r="E889" s="159" t="s">
        <v>1</v>
      </c>
      <c r="F889" s="160" t="s">
        <v>1068</v>
      </c>
      <c r="H889" s="161">
        <v>-1.323</v>
      </c>
      <c r="I889" s="162"/>
      <c r="L889" s="158"/>
      <c r="M889" s="163"/>
      <c r="N889" s="164"/>
      <c r="O889" s="164"/>
      <c r="P889" s="164"/>
      <c r="Q889" s="164"/>
      <c r="R889" s="164"/>
      <c r="S889" s="164"/>
      <c r="T889" s="165"/>
      <c r="AT889" s="159" t="s">
        <v>180</v>
      </c>
      <c r="AU889" s="159" t="s">
        <v>79</v>
      </c>
      <c r="AV889" s="11" t="s">
        <v>79</v>
      </c>
      <c r="AW889" s="11" t="s">
        <v>32</v>
      </c>
      <c r="AX889" s="11" t="s">
        <v>70</v>
      </c>
      <c r="AY889" s="159" t="s">
        <v>119</v>
      </c>
    </row>
    <row r="890" spans="2:51" s="11" customFormat="1">
      <c r="B890" s="158"/>
      <c r="D890" s="152" t="s">
        <v>180</v>
      </c>
      <c r="E890" s="159" t="s">
        <v>1</v>
      </c>
      <c r="F890" s="160" t="s">
        <v>333</v>
      </c>
      <c r="H890" s="161">
        <v>-3.1520000000000001</v>
      </c>
      <c r="I890" s="162"/>
      <c r="L890" s="158"/>
      <c r="M890" s="163"/>
      <c r="N890" s="164"/>
      <c r="O890" s="164"/>
      <c r="P890" s="164"/>
      <c r="Q890" s="164"/>
      <c r="R890" s="164"/>
      <c r="S890" s="164"/>
      <c r="T890" s="165"/>
      <c r="AT890" s="159" t="s">
        <v>180</v>
      </c>
      <c r="AU890" s="159" t="s">
        <v>79</v>
      </c>
      <c r="AV890" s="11" t="s">
        <v>79</v>
      </c>
      <c r="AW890" s="11" t="s">
        <v>32</v>
      </c>
      <c r="AX890" s="11" t="s">
        <v>70</v>
      </c>
      <c r="AY890" s="159" t="s">
        <v>119</v>
      </c>
    </row>
    <row r="891" spans="2:51" s="11" customFormat="1" ht="22.5">
      <c r="B891" s="158"/>
      <c r="D891" s="152" t="s">
        <v>180</v>
      </c>
      <c r="E891" s="159" t="s">
        <v>1</v>
      </c>
      <c r="F891" s="160" t="s">
        <v>1069</v>
      </c>
      <c r="H891" s="161">
        <v>9.968</v>
      </c>
      <c r="I891" s="162"/>
      <c r="L891" s="158"/>
      <c r="M891" s="163"/>
      <c r="N891" s="164"/>
      <c r="O891" s="164"/>
      <c r="P891" s="164"/>
      <c r="Q891" s="164"/>
      <c r="R891" s="164"/>
      <c r="S891" s="164"/>
      <c r="T891" s="165"/>
      <c r="AT891" s="159" t="s">
        <v>180</v>
      </c>
      <c r="AU891" s="159" t="s">
        <v>79</v>
      </c>
      <c r="AV891" s="11" t="s">
        <v>79</v>
      </c>
      <c r="AW891" s="11" t="s">
        <v>32</v>
      </c>
      <c r="AX891" s="11" t="s">
        <v>70</v>
      </c>
      <c r="AY891" s="159" t="s">
        <v>119</v>
      </c>
    </row>
    <row r="892" spans="2:51" s="14" customFormat="1">
      <c r="B892" s="181"/>
      <c r="D892" s="152" t="s">
        <v>180</v>
      </c>
      <c r="E892" s="182" t="s">
        <v>1</v>
      </c>
      <c r="F892" s="183" t="s">
        <v>319</v>
      </c>
      <c r="H892" s="184">
        <v>318.11200000000002</v>
      </c>
      <c r="I892" s="185"/>
      <c r="L892" s="181"/>
      <c r="M892" s="186"/>
      <c r="N892" s="187"/>
      <c r="O892" s="187"/>
      <c r="P892" s="187"/>
      <c r="Q892" s="187"/>
      <c r="R892" s="187"/>
      <c r="S892" s="187"/>
      <c r="T892" s="188"/>
      <c r="AT892" s="182" t="s">
        <v>180</v>
      </c>
      <c r="AU892" s="182" t="s">
        <v>79</v>
      </c>
      <c r="AV892" s="14" t="s">
        <v>133</v>
      </c>
      <c r="AW892" s="14" t="s">
        <v>32</v>
      </c>
      <c r="AX892" s="14" t="s">
        <v>70</v>
      </c>
      <c r="AY892" s="182" t="s">
        <v>119</v>
      </c>
    </row>
    <row r="893" spans="2:51" s="12" customFormat="1">
      <c r="B893" s="166"/>
      <c r="D893" s="152" t="s">
        <v>180</v>
      </c>
      <c r="E893" s="167" t="s">
        <v>1</v>
      </c>
      <c r="F893" s="168" t="s">
        <v>320</v>
      </c>
      <c r="H893" s="167" t="s">
        <v>1</v>
      </c>
      <c r="I893" s="169"/>
      <c r="L893" s="166"/>
      <c r="M893" s="170"/>
      <c r="N893" s="171"/>
      <c r="O893" s="171"/>
      <c r="P893" s="171"/>
      <c r="Q893" s="171"/>
      <c r="R893" s="171"/>
      <c r="S893" s="171"/>
      <c r="T893" s="172"/>
      <c r="AT893" s="167" t="s">
        <v>180</v>
      </c>
      <c r="AU893" s="167" t="s">
        <v>79</v>
      </c>
      <c r="AV893" s="12" t="s">
        <v>77</v>
      </c>
      <c r="AW893" s="12" t="s">
        <v>32</v>
      </c>
      <c r="AX893" s="12" t="s">
        <v>70</v>
      </c>
      <c r="AY893" s="167" t="s">
        <v>119</v>
      </c>
    </row>
    <row r="894" spans="2:51" s="11" customFormat="1" ht="22.5">
      <c r="B894" s="158"/>
      <c r="D894" s="152" t="s">
        <v>180</v>
      </c>
      <c r="E894" s="159" t="s">
        <v>1</v>
      </c>
      <c r="F894" s="160" t="s">
        <v>1070</v>
      </c>
      <c r="H894" s="161">
        <v>259.5</v>
      </c>
      <c r="I894" s="162"/>
      <c r="L894" s="158"/>
      <c r="M894" s="163"/>
      <c r="N894" s="164"/>
      <c r="O894" s="164"/>
      <c r="P894" s="164"/>
      <c r="Q894" s="164"/>
      <c r="R894" s="164"/>
      <c r="S894" s="164"/>
      <c r="T894" s="165"/>
      <c r="AT894" s="159" t="s">
        <v>180</v>
      </c>
      <c r="AU894" s="159" t="s">
        <v>79</v>
      </c>
      <c r="AV894" s="11" t="s">
        <v>79</v>
      </c>
      <c r="AW894" s="11" t="s">
        <v>32</v>
      </c>
      <c r="AX894" s="11" t="s">
        <v>70</v>
      </c>
      <c r="AY894" s="159" t="s">
        <v>119</v>
      </c>
    </row>
    <row r="895" spans="2:51" s="11" customFormat="1" ht="22.5">
      <c r="B895" s="158"/>
      <c r="D895" s="152" t="s">
        <v>180</v>
      </c>
      <c r="E895" s="159" t="s">
        <v>1</v>
      </c>
      <c r="F895" s="160" t="s">
        <v>1071</v>
      </c>
      <c r="H895" s="161">
        <v>192.04499999999999</v>
      </c>
      <c r="I895" s="162"/>
      <c r="L895" s="158"/>
      <c r="M895" s="163"/>
      <c r="N895" s="164"/>
      <c r="O895" s="164"/>
      <c r="P895" s="164"/>
      <c r="Q895" s="164"/>
      <c r="R895" s="164"/>
      <c r="S895" s="164"/>
      <c r="T895" s="165"/>
      <c r="AT895" s="159" t="s">
        <v>180</v>
      </c>
      <c r="AU895" s="159" t="s">
        <v>79</v>
      </c>
      <c r="AV895" s="11" t="s">
        <v>79</v>
      </c>
      <c r="AW895" s="11" t="s">
        <v>32</v>
      </c>
      <c r="AX895" s="11" t="s">
        <v>70</v>
      </c>
      <c r="AY895" s="159" t="s">
        <v>119</v>
      </c>
    </row>
    <row r="896" spans="2:51" s="11" customFormat="1">
      <c r="B896" s="158"/>
      <c r="D896" s="152" t="s">
        <v>180</v>
      </c>
      <c r="E896" s="159" t="s">
        <v>1</v>
      </c>
      <c r="F896" s="160" t="s">
        <v>535</v>
      </c>
      <c r="H896" s="161">
        <v>-11.76</v>
      </c>
      <c r="I896" s="162"/>
      <c r="L896" s="158"/>
      <c r="M896" s="163"/>
      <c r="N896" s="164"/>
      <c r="O896" s="164"/>
      <c r="P896" s="164"/>
      <c r="Q896" s="164"/>
      <c r="R896" s="164"/>
      <c r="S896" s="164"/>
      <c r="T896" s="165"/>
      <c r="AT896" s="159" t="s">
        <v>180</v>
      </c>
      <c r="AU896" s="159" t="s">
        <v>79</v>
      </c>
      <c r="AV896" s="11" t="s">
        <v>79</v>
      </c>
      <c r="AW896" s="11" t="s">
        <v>32</v>
      </c>
      <c r="AX896" s="11" t="s">
        <v>70</v>
      </c>
      <c r="AY896" s="159" t="s">
        <v>119</v>
      </c>
    </row>
    <row r="897" spans="2:65" s="11" customFormat="1">
      <c r="B897" s="158"/>
      <c r="D897" s="152" t="s">
        <v>180</v>
      </c>
      <c r="E897" s="159" t="s">
        <v>1</v>
      </c>
      <c r="F897" s="160" t="s">
        <v>1072</v>
      </c>
      <c r="H897" s="161">
        <v>-6.8319999999999999</v>
      </c>
      <c r="I897" s="162"/>
      <c r="L897" s="158"/>
      <c r="M897" s="163"/>
      <c r="N897" s="164"/>
      <c r="O897" s="164"/>
      <c r="P897" s="164"/>
      <c r="Q897" s="164"/>
      <c r="R897" s="164"/>
      <c r="S897" s="164"/>
      <c r="T897" s="165"/>
      <c r="AT897" s="159" t="s">
        <v>180</v>
      </c>
      <c r="AU897" s="159" t="s">
        <v>79</v>
      </c>
      <c r="AV897" s="11" t="s">
        <v>79</v>
      </c>
      <c r="AW897" s="11" t="s">
        <v>32</v>
      </c>
      <c r="AX897" s="11" t="s">
        <v>70</v>
      </c>
      <c r="AY897" s="159" t="s">
        <v>119</v>
      </c>
    </row>
    <row r="898" spans="2:65" s="11" customFormat="1">
      <c r="B898" s="158"/>
      <c r="D898" s="152" t="s">
        <v>180</v>
      </c>
      <c r="E898" s="159" t="s">
        <v>1</v>
      </c>
      <c r="F898" s="160" t="s">
        <v>1073</v>
      </c>
      <c r="H898" s="161">
        <v>-2.2850000000000001</v>
      </c>
      <c r="I898" s="162"/>
      <c r="L898" s="158"/>
      <c r="M898" s="163"/>
      <c r="N898" s="164"/>
      <c r="O898" s="164"/>
      <c r="P898" s="164"/>
      <c r="Q898" s="164"/>
      <c r="R898" s="164"/>
      <c r="S898" s="164"/>
      <c r="T898" s="165"/>
      <c r="AT898" s="159" t="s">
        <v>180</v>
      </c>
      <c r="AU898" s="159" t="s">
        <v>79</v>
      </c>
      <c r="AV898" s="11" t="s">
        <v>79</v>
      </c>
      <c r="AW898" s="11" t="s">
        <v>32</v>
      </c>
      <c r="AX898" s="11" t="s">
        <v>70</v>
      </c>
      <c r="AY898" s="159" t="s">
        <v>119</v>
      </c>
    </row>
    <row r="899" spans="2:65" s="11" customFormat="1">
      <c r="B899" s="158"/>
      <c r="D899" s="152" t="s">
        <v>180</v>
      </c>
      <c r="E899" s="159" t="s">
        <v>1</v>
      </c>
      <c r="F899" s="160" t="s">
        <v>539</v>
      </c>
      <c r="H899" s="161">
        <v>-5.88</v>
      </c>
      <c r="I899" s="162"/>
      <c r="L899" s="158"/>
      <c r="M899" s="163"/>
      <c r="N899" s="164"/>
      <c r="O899" s="164"/>
      <c r="P899" s="164"/>
      <c r="Q899" s="164"/>
      <c r="R899" s="164"/>
      <c r="S899" s="164"/>
      <c r="T899" s="165"/>
      <c r="AT899" s="159" t="s">
        <v>180</v>
      </c>
      <c r="AU899" s="159" t="s">
        <v>79</v>
      </c>
      <c r="AV899" s="11" t="s">
        <v>79</v>
      </c>
      <c r="AW899" s="11" t="s">
        <v>32</v>
      </c>
      <c r="AX899" s="11" t="s">
        <v>70</v>
      </c>
      <c r="AY899" s="159" t="s">
        <v>119</v>
      </c>
    </row>
    <row r="900" spans="2:65" s="11" customFormat="1">
      <c r="B900" s="158"/>
      <c r="D900" s="152" t="s">
        <v>180</v>
      </c>
      <c r="E900" s="159" t="s">
        <v>1</v>
      </c>
      <c r="F900" s="160" t="s">
        <v>334</v>
      </c>
      <c r="H900" s="161">
        <v>-3.5459999999999998</v>
      </c>
      <c r="I900" s="162"/>
      <c r="L900" s="158"/>
      <c r="M900" s="163"/>
      <c r="N900" s="164"/>
      <c r="O900" s="164"/>
      <c r="P900" s="164"/>
      <c r="Q900" s="164"/>
      <c r="R900" s="164"/>
      <c r="S900" s="164"/>
      <c r="T900" s="165"/>
      <c r="AT900" s="159" t="s">
        <v>180</v>
      </c>
      <c r="AU900" s="159" t="s">
        <v>79</v>
      </c>
      <c r="AV900" s="11" t="s">
        <v>79</v>
      </c>
      <c r="AW900" s="11" t="s">
        <v>32</v>
      </c>
      <c r="AX900" s="11" t="s">
        <v>70</v>
      </c>
      <c r="AY900" s="159" t="s">
        <v>119</v>
      </c>
    </row>
    <row r="901" spans="2:65" s="11" customFormat="1">
      <c r="B901" s="158"/>
      <c r="D901" s="152" t="s">
        <v>180</v>
      </c>
      <c r="E901" s="159" t="s">
        <v>1</v>
      </c>
      <c r="F901" s="160" t="s">
        <v>333</v>
      </c>
      <c r="H901" s="161">
        <v>-3.1520000000000001</v>
      </c>
      <c r="I901" s="162"/>
      <c r="L901" s="158"/>
      <c r="M901" s="163"/>
      <c r="N901" s="164"/>
      <c r="O901" s="164"/>
      <c r="P901" s="164"/>
      <c r="Q901" s="164"/>
      <c r="R901" s="164"/>
      <c r="S901" s="164"/>
      <c r="T901" s="165"/>
      <c r="AT901" s="159" t="s">
        <v>180</v>
      </c>
      <c r="AU901" s="159" t="s">
        <v>79</v>
      </c>
      <c r="AV901" s="11" t="s">
        <v>79</v>
      </c>
      <c r="AW901" s="11" t="s">
        <v>32</v>
      </c>
      <c r="AX901" s="11" t="s">
        <v>70</v>
      </c>
      <c r="AY901" s="159" t="s">
        <v>119</v>
      </c>
    </row>
    <row r="902" spans="2:65" s="11" customFormat="1">
      <c r="B902" s="158"/>
      <c r="D902" s="152" t="s">
        <v>180</v>
      </c>
      <c r="E902" s="159" t="s">
        <v>1</v>
      </c>
      <c r="F902" s="160" t="s">
        <v>1074</v>
      </c>
      <c r="H902" s="161">
        <v>-3.6</v>
      </c>
      <c r="I902" s="162"/>
      <c r="L902" s="158"/>
      <c r="M902" s="163"/>
      <c r="N902" s="164"/>
      <c r="O902" s="164"/>
      <c r="P902" s="164"/>
      <c r="Q902" s="164"/>
      <c r="R902" s="164"/>
      <c r="S902" s="164"/>
      <c r="T902" s="165"/>
      <c r="AT902" s="159" t="s">
        <v>180</v>
      </c>
      <c r="AU902" s="159" t="s">
        <v>79</v>
      </c>
      <c r="AV902" s="11" t="s">
        <v>79</v>
      </c>
      <c r="AW902" s="11" t="s">
        <v>32</v>
      </c>
      <c r="AX902" s="11" t="s">
        <v>70</v>
      </c>
      <c r="AY902" s="159" t="s">
        <v>119</v>
      </c>
    </row>
    <row r="903" spans="2:65" s="14" customFormat="1">
      <c r="B903" s="181"/>
      <c r="D903" s="152" t="s">
        <v>180</v>
      </c>
      <c r="E903" s="182" t="s">
        <v>1</v>
      </c>
      <c r="F903" s="183" t="s">
        <v>319</v>
      </c>
      <c r="H903" s="184">
        <v>414.48999999999995</v>
      </c>
      <c r="I903" s="185"/>
      <c r="L903" s="181"/>
      <c r="M903" s="186"/>
      <c r="N903" s="187"/>
      <c r="O903" s="187"/>
      <c r="P903" s="187"/>
      <c r="Q903" s="187"/>
      <c r="R903" s="187"/>
      <c r="S903" s="187"/>
      <c r="T903" s="188"/>
      <c r="AT903" s="182" t="s">
        <v>180</v>
      </c>
      <c r="AU903" s="182" t="s">
        <v>79</v>
      </c>
      <c r="AV903" s="14" t="s">
        <v>133</v>
      </c>
      <c r="AW903" s="14" t="s">
        <v>32</v>
      </c>
      <c r="AX903" s="14" t="s">
        <v>70</v>
      </c>
      <c r="AY903" s="182" t="s">
        <v>119</v>
      </c>
    </row>
    <row r="904" spans="2:65" s="13" customFormat="1">
      <c r="B904" s="173"/>
      <c r="D904" s="152" t="s">
        <v>180</v>
      </c>
      <c r="E904" s="174" t="s">
        <v>1</v>
      </c>
      <c r="F904" s="175" t="s">
        <v>249</v>
      </c>
      <c r="H904" s="176">
        <v>732.60199999999998</v>
      </c>
      <c r="I904" s="177"/>
      <c r="L904" s="173"/>
      <c r="M904" s="178"/>
      <c r="N904" s="179"/>
      <c r="O904" s="179"/>
      <c r="P904" s="179"/>
      <c r="Q904" s="179"/>
      <c r="R904" s="179"/>
      <c r="S904" s="179"/>
      <c r="T904" s="180"/>
      <c r="AT904" s="174" t="s">
        <v>180</v>
      </c>
      <c r="AU904" s="174" t="s">
        <v>79</v>
      </c>
      <c r="AV904" s="13" t="s">
        <v>139</v>
      </c>
      <c r="AW904" s="13" t="s">
        <v>32</v>
      </c>
      <c r="AX904" s="13" t="s">
        <v>77</v>
      </c>
      <c r="AY904" s="174" t="s">
        <v>119</v>
      </c>
    </row>
    <row r="905" spans="2:65" s="1" customFormat="1" ht="16.5" customHeight="1">
      <c r="B905" s="139"/>
      <c r="C905" s="140" t="s">
        <v>1075</v>
      </c>
      <c r="D905" s="140" t="s">
        <v>122</v>
      </c>
      <c r="E905" s="141" t="s">
        <v>1076</v>
      </c>
      <c r="F905" s="142" t="s">
        <v>1077</v>
      </c>
      <c r="G905" s="143" t="s">
        <v>266</v>
      </c>
      <c r="H905" s="144">
        <v>150.30099999999999</v>
      </c>
      <c r="I905" s="145"/>
      <c r="J905" s="146">
        <f>ROUND(I905*H905,2)</f>
        <v>0</v>
      </c>
      <c r="K905" s="142" t="s">
        <v>126</v>
      </c>
      <c r="L905" s="30"/>
      <c r="M905" s="147" t="s">
        <v>1</v>
      </c>
      <c r="N905" s="148" t="s">
        <v>41</v>
      </c>
      <c r="O905" s="49"/>
      <c r="P905" s="149">
        <f>O905*H905</f>
        <v>0</v>
      </c>
      <c r="Q905" s="149">
        <v>0</v>
      </c>
      <c r="R905" s="149">
        <f>Q905*H905</f>
        <v>0</v>
      </c>
      <c r="S905" s="149">
        <v>6.8000000000000005E-2</v>
      </c>
      <c r="T905" s="150">
        <f>S905*H905</f>
        <v>10.220468</v>
      </c>
      <c r="AR905" s="16" t="s">
        <v>139</v>
      </c>
      <c r="AT905" s="16" t="s">
        <v>122</v>
      </c>
      <c r="AU905" s="16" t="s">
        <v>79</v>
      </c>
      <c r="AY905" s="16" t="s">
        <v>119</v>
      </c>
      <c r="BE905" s="151">
        <f>IF(N905="základní",J905,0)</f>
        <v>0</v>
      </c>
      <c r="BF905" s="151">
        <f>IF(N905="snížená",J905,0)</f>
        <v>0</v>
      </c>
      <c r="BG905" s="151">
        <f>IF(N905="zákl. přenesená",J905,0)</f>
        <v>0</v>
      </c>
      <c r="BH905" s="151">
        <f>IF(N905="sníž. přenesená",J905,0)</f>
        <v>0</v>
      </c>
      <c r="BI905" s="151">
        <f>IF(N905="nulová",J905,0)</f>
        <v>0</v>
      </c>
      <c r="BJ905" s="16" t="s">
        <v>77</v>
      </c>
      <c r="BK905" s="151">
        <f>ROUND(I905*H905,2)</f>
        <v>0</v>
      </c>
      <c r="BL905" s="16" t="s">
        <v>139</v>
      </c>
      <c r="BM905" s="16" t="s">
        <v>1078</v>
      </c>
    </row>
    <row r="906" spans="2:65" s="1" customFormat="1">
      <c r="B906" s="30"/>
      <c r="D906" s="152" t="s">
        <v>129</v>
      </c>
      <c r="F906" s="153" t="s">
        <v>1079</v>
      </c>
      <c r="I906" s="84"/>
      <c r="L906" s="30"/>
      <c r="M906" s="154"/>
      <c r="N906" s="49"/>
      <c r="O906" s="49"/>
      <c r="P906" s="49"/>
      <c r="Q906" s="49"/>
      <c r="R906" s="49"/>
      <c r="S906" s="49"/>
      <c r="T906" s="50"/>
      <c r="AT906" s="16" t="s">
        <v>129</v>
      </c>
      <c r="AU906" s="16" t="s">
        <v>79</v>
      </c>
    </row>
    <row r="907" spans="2:65" s="12" customFormat="1">
      <c r="B907" s="166"/>
      <c r="D907" s="152" t="s">
        <v>180</v>
      </c>
      <c r="E907" s="167" t="s">
        <v>1</v>
      </c>
      <c r="F907" s="168" t="s">
        <v>316</v>
      </c>
      <c r="H907" s="167" t="s">
        <v>1</v>
      </c>
      <c r="I907" s="169"/>
      <c r="L907" s="166"/>
      <c r="M907" s="170"/>
      <c r="N907" s="171"/>
      <c r="O907" s="171"/>
      <c r="P907" s="171"/>
      <c r="Q907" s="171"/>
      <c r="R907" s="171"/>
      <c r="S907" s="171"/>
      <c r="T907" s="172"/>
      <c r="AT907" s="167" t="s">
        <v>180</v>
      </c>
      <c r="AU907" s="167" t="s">
        <v>79</v>
      </c>
      <c r="AV907" s="12" t="s">
        <v>77</v>
      </c>
      <c r="AW907" s="12" t="s">
        <v>32</v>
      </c>
      <c r="AX907" s="12" t="s">
        <v>70</v>
      </c>
      <c r="AY907" s="167" t="s">
        <v>119</v>
      </c>
    </row>
    <row r="908" spans="2:65" s="11" customFormat="1">
      <c r="B908" s="158"/>
      <c r="D908" s="152" t="s">
        <v>180</v>
      </c>
      <c r="E908" s="159" t="s">
        <v>1</v>
      </c>
      <c r="F908" s="160" t="s">
        <v>1080</v>
      </c>
      <c r="H908" s="161">
        <v>10.81</v>
      </c>
      <c r="I908" s="162"/>
      <c r="L908" s="158"/>
      <c r="M908" s="163"/>
      <c r="N908" s="164"/>
      <c r="O908" s="164"/>
      <c r="P908" s="164"/>
      <c r="Q908" s="164"/>
      <c r="R908" s="164"/>
      <c r="S908" s="164"/>
      <c r="T908" s="165"/>
      <c r="AT908" s="159" t="s">
        <v>180</v>
      </c>
      <c r="AU908" s="159" t="s">
        <v>79</v>
      </c>
      <c r="AV908" s="11" t="s">
        <v>79</v>
      </c>
      <c r="AW908" s="11" t="s">
        <v>32</v>
      </c>
      <c r="AX908" s="11" t="s">
        <v>70</v>
      </c>
      <c r="AY908" s="159" t="s">
        <v>119</v>
      </c>
    </row>
    <row r="909" spans="2:65" s="11" customFormat="1">
      <c r="B909" s="158"/>
      <c r="D909" s="152" t="s">
        <v>180</v>
      </c>
      <c r="E909" s="159" t="s">
        <v>1</v>
      </c>
      <c r="F909" s="160" t="s">
        <v>1081</v>
      </c>
      <c r="H909" s="161">
        <v>-1.1819999999999999</v>
      </c>
      <c r="I909" s="162"/>
      <c r="L909" s="158"/>
      <c r="M909" s="163"/>
      <c r="N909" s="164"/>
      <c r="O909" s="164"/>
      <c r="P909" s="164"/>
      <c r="Q909" s="164"/>
      <c r="R909" s="164"/>
      <c r="S909" s="164"/>
      <c r="T909" s="165"/>
      <c r="AT909" s="159" t="s">
        <v>180</v>
      </c>
      <c r="AU909" s="159" t="s">
        <v>79</v>
      </c>
      <c r="AV909" s="11" t="s">
        <v>79</v>
      </c>
      <c r="AW909" s="11" t="s">
        <v>32</v>
      </c>
      <c r="AX909" s="11" t="s">
        <v>70</v>
      </c>
      <c r="AY909" s="159" t="s">
        <v>119</v>
      </c>
    </row>
    <row r="910" spans="2:65" s="11" customFormat="1">
      <c r="B910" s="158"/>
      <c r="D910" s="152" t="s">
        <v>180</v>
      </c>
      <c r="E910" s="159" t="s">
        <v>1</v>
      </c>
      <c r="F910" s="160" t="s">
        <v>1082</v>
      </c>
      <c r="H910" s="161">
        <v>13.41</v>
      </c>
      <c r="I910" s="162"/>
      <c r="L910" s="158"/>
      <c r="M910" s="163"/>
      <c r="N910" s="164"/>
      <c r="O910" s="164"/>
      <c r="P910" s="164"/>
      <c r="Q910" s="164"/>
      <c r="R910" s="164"/>
      <c r="S910" s="164"/>
      <c r="T910" s="165"/>
      <c r="AT910" s="159" t="s">
        <v>180</v>
      </c>
      <c r="AU910" s="159" t="s">
        <v>79</v>
      </c>
      <c r="AV910" s="11" t="s">
        <v>79</v>
      </c>
      <c r="AW910" s="11" t="s">
        <v>32</v>
      </c>
      <c r="AX910" s="11" t="s">
        <v>70</v>
      </c>
      <c r="AY910" s="159" t="s">
        <v>119</v>
      </c>
    </row>
    <row r="911" spans="2:65" s="11" customFormat="1">
      <c r="B911" s="158"/>
      <c r="D911" s="152" t="s">
        <v>180</v>
      </c>
      <c r="E911" s="159" t="s">
        <v>1</v>
      </c>
      <c r="F911" s="160" t="s">
        <v>1083</v>
      </c>
      <c r="H911" s="161">
        <v>-0.9</v>
      </c>
      <c r="I911" s="162"/>
      <c r="L911" s="158"/>
      <c r="M911" s="163"/>
      <c r="N911" s="164"/>
      <c r="O911" s="164"/>
      <c r="P911" s="164"/>
      <c r="Q911" s="164"/>
      <c r="R911" s="164"/>
      <c r="S911" s="164"/>
      <c r="T911" s="165"/>
      <c r="AT911" s="159" t="s">
        <v>180</v>
      </c>
      <c r="AU911" s="159" t="s">
        <v>79</v>
      </c>
      <c r="AV911" s="11" t="s">
        <v>79</v>
      </c>
      <c r="AW911" s="11" t="s">
        <v>32</v>
      </c>
      <c r="AX911" s="11" t="s">
        <v>70</v>
      </c>
      <c r="AY911" s="159" t="s">
        <v>119</v>
      </c>
    </row>
    <row r="912" spans="2:65" s="11" customFormat="1">
      <c r="B912" s="158"/>
      <c r="D912" s="152" t="s">
        <v>180</v>
      </c>
      <c r="E912" s="159" t="s">
        <v>1</v>
      </c>
      <c r="F912" s="160" t="s">
        <v>1084</v>
      </c>
      <c r="H912" s="161">
        <v>38.304000000000002</v>
      </c>
      <c r="I912" s="162"/>
      <c r="L912" s="158"/>
      <c r="M912" s="163"/>
      <c r="N912" s="164"/>
      <c r="O912" s="164"/>
      <c r="P912" s="164"/>
      <c r="Q912" s="164"/>
      <c r="R912" s="164"/>
      <c r="S912" s="164"/>
      <c r="T912" s="165"/>
      <c r="AT912" s="159" t="s">
        <v>180</v>
      </c>
      <c r="AU912" s="159" t="s">
        <v>79</v>
      </c>
      <c r="AV912" s="11" t="s">
        <v>79</v>
      </c>
      <c r="AW912" s="11" t="s">
        <v>32</v>
      </c>
      <c r="AX912" s="11" t="s">
        <v>70</v>
      </c>
      <c r="AY912" s="159" t="s">
        <v>119</v>
      </c>
    </row>
    <row r="913" spans="2:51" s="11" customFormat="1">
      <c r="B913" s="158"/>
      <c r="D913" s="152" t="s">
        <v>180</v>
      </c>
      <c r="E913" s="159" t="s">
        <v>1</v>
      </c>
      <c r="F913" s="160" t="s">
        <v>1085</v>
      </c>
      <c r="H913" s="161">
        <v>-4.32</v>
      </c>
      <c r="I913" s="162"/>
      <c r="L913" s="158"/>
      <c r="M913" s="163"/>
      <c r="N913" s="164"/>
      <c r="O913" s="164"/>
      <c r="P913" s="164"/>
      <c r="Q913" s="164"/>
      <c r="R913" s="164"/>
      <c r="S913" s="164"/>
      <c r="T913" s="165"/>
      <c r="AT913" s="159" t="s">
        <v>180</v>
      </c>
      <c r="AU913" s="159" t="s">
        <v>79</v>
      </c>
      <c r="AV913" s="11" t="s">
        <v>79</v>
      </c>
      <c r="AW913" s="11" t="s">
        <v>32</v>
      </c>
      <c r="AX913" s="11" t="s">
        <v>70</v>
      </c>
      <c r="AY913" s="159" t="s">
        <v>119</v>
      </c>
    </row>
    <row r="914" spans="2:51" s="11" customFormat="1">
      <c r="B914" s="158"/>
      <c r="D914" s="152" t="s">
        <v>180</v>
      </c>
      <c r="E914" s="159" t="s">
        <v>1</v>
      </c>
      <c r="F914" s="160" t="s">
        <v>1086</v>
      </c>
      <c r="H914" s="161">
        <v>-1.44</v>
      </c>
      <c r="I914" s="162"/>
      <c r="L914" s="158"/>
      <c r="M914" s="163"/>
      <c r="N914" s="164"/>
      <c r="O914" s="164"/>
      <c r="P914" s="164"/>
      <c r="Q914" s="164"/>
      <c r="R914" s="164"/>
      <c r="S914" s="164"/>
      <c r="T914" s="165"/>
      <c r="AT914" s="159" t="s">
        <v>180</v>
      </c>
      <c r="AU914" s="159" t="s">
        <v>79</v>
      </c>
      <c r="AV914" s="11" t="s">
        <v>79</v>
      </c>
      <c r="AW914" s="11" t="s">
        <v>32</v>
      </c>
      <c r="AX914" s="11" t="s">
        <v>70</v>
      </c>
      <c r="AY914" s="159" t="s">
        <v>119</v>
      </c>
    </row>
    <row r="915" spans="2:51" s="11" customFormat="1">
      <c r="B915" s="158"/>
      <c r="D915" s="152" t="s">
        <v>180</v>
      </c>
      <c r="E915" s="159" t="s">
        <v>1</v>
      </c>
      <c r="F915" s="160" t="s">
        <v>1087</v>
      </c>
      <c r="H915" s="161">
        <v>5.64</v>
      </c>
      <c r="I915" s="162"/>
      <c r="L915" s="158"/>
      <c r="M915" s="163"/>
      <c r="N915" s="164"/>
      <c r="O915" s="164"/>
      <c r="P915" s="164"/>
      <c r="Q915" s="164"/>
      <c r="R915" s="164"/>
      <c r="S915" s="164"/>
      <c r="T915" s="165"/>
      <c r="AT915" s="159" t="s">
        <v>180</v>
      </c>
      <c r="AU915" s="159" t="s">
        <v>79</v>
      </c>
      <c r="AV915" s="11" t="s">
        <v>79</v>
      </c>
      <c r="AW915" s="11" t="s">
        <v>32</v>
      </c>
      <c r="AX915" s="11" t="s">
        <v>70</v>
      </c>
      <c r="AY915" s="159" t="s">
        <v>119</v>
      </c>
    </row>
    <row r="916" spans="2:51" s="11" customFormat="1">
      <c r="B916" s="158"/>
      <c r="D916" s="152" t="s">
        <v>180</v>
      </c>
      <c r="E916" s="159" t="s">
        <v>1</v>
      </c>
      <c r="F916" s="160" t="s">
        <v>1088</v>
      </c>
      <c r="H916" s="161">
        <v>6.21</v>
      </c>
      <c r="I916" s="162"/>
      <c r="L916" s="158"/>
      <c r="M916" s="163"/>
      <c r="N916" s="164"/>
      <c r="O916" s="164"/>
      <c r="P916" s="164"/>
      <c r="Q916" s="164"/>
      <c r="R916" s="164"/>
      <c r="S916" s="164"/>
      <c r="T916" s="165"/>
      <c r="AT916" s="159" t="s">
        <v>180</v>
      </c>
      <c r="AU916" s="159" t="s">
        <v>79</v>
      </c>
      <c r="AV916" s="11" t="s">
        <v>79</v>
      </c>
      <c r="AW916" s="11" t="s">
        <v>32</v>
      </c>
      <c r="AX916" s="11" t="s">
        <v>70</v>
      </c>
      <c r="AY916" s="159" t="s">
        <v>119</v>
      </c>
    </row>
    <row r="917" spans="2:51" s="11" customFormat="1">
      <c r="B917" s="158"/>
      <c r="D917" s="152" t="s">
        <v>180</v>
      </c>
      <c r="E917" s="159" t="s">
        <v>1</v>
      </c>
      <c r="F917" s="160" t="s">
        <v>1089</v>
      </c>
      <c r="H917" s="161">
        <v>-0.81</v>
      </c>
      <c r="I917" s="162"/>
      <c r="L917" s="158"/>
      <c r="M917" s="163"/>
      <c r="N917" s="164"/>
      <c r="O917" s="164"/>
      <c r="P917" s="164"/>
      <c r="Q917" s="164"/>
      <c r="R917" s="164"/>
      <c r="S917" s="164"/>
      <c r="T917" s="165"/>
      <c r="AT917" s="159" t="s">
        <v>180</v>
      </c>
      <c r="AU917" s="159" t="s">
        <v>79</v>
      </c>
      <c r="AV917" s="11" t="s">
        <v>79</v>
      </c>
      <c r="AW917" s="11" t="s">
        <v>32</v>
      </c>
      <c r="AX917" s="11" t="s">
        <v>70</v>
      </c>
      <c r="AY917" s="159" t="s">
        <v>119</v>
      </c>
    </row>
    <row r="918" spans="2:51" s="11" customFormat="1">
      <c r="B918" s="158"/>
      <c r="D918" s="152" t="s">
        <v>180</v>
      </c>
      <c r="E918" s="159" t="s">
        <v>1</v>
      </c>
      <c r="F918" s="160" t="s">
        <v>1090</v>
      </c>
      <c r="H918" s="161">
        <v>3.72</v>
      </c>
      <c r="I918" s="162"/>
      <c r="L918" s="158"/>
      <c r="M918" s="163"/>
      <c r="N918" s="164"/>
      <c r="O918" s="164"/>
      <c r="P918" s="164"/>
      <c r="Q918" s="164"/>
      <c r="R918" s="164"/>
      <c r="S918" s="164"/>
      <c r="T918" s="165"/>
      <c r="AT918" s="159" t="s">
        <v>180</v>
      </c>
      <c r="AU918" s="159" t="s">
        <v>79</v>
      </c>
      <c r="AV918" s="11" t="s">
        <v>79</v>
      </c>
      <c r="AW918" s="11" t="s">
        <v>32</v>
      </c>
      <c r="AX918" s="11" t="s">
        <v>70</v>
      </c>
      <c r="AY918" s="159" t="s">
        <v>119</v>
      </c>
    </row>
    <row r="919" spans="2:51" s="11" customFormat="1">
      <c r="B919" s="158"/>
      <c r="D919" s="152" t="s">
        <v>180</v>
      </c>
      <c r="E919" s="159" t="s">
        <v>1</v>
      </c>
      <c r="F919" s="160" t="s">
        <v>1091</v>
      </c>
      <c r="H919" s="161">
        <v>9</v>
      </c>
      <c r="I919" s="162"/>
      <c r="L919" s="158"/>
      <c r="M919" s="163"/>
      <c r="N919" s="164"/>
      <c r="O919" s="164"/>
      <c r="P919" s="164"/>
      <c r="Q919" s="164"/>
      <c r="R919" s="164"/>
      <c r="S919" s="164"/>
      <c r="T919" s="165"/>
      <c r="AT919" s="159" t="s">
        <v>180</v>
      </c>
      <c r="AU919" s="159" t="s">
        <v>79</v>
      </c>
      <c r="AV919" s="11" t="s">
        <v>79</v>
      </c>
      <c r="AW919" s="11" t="s">
        <v>32</v>
      </c>
      <c r="AX919" s="11" t="s">
        <v>70</v>
      </c>
      <c r="AY919" s="159" t="s">
        <v>119</v>
      </c>
    </row>
    <row r="920" spans="2:51" s="11" customFormat="1">
      <c r="B920" s="158"/>
      <c r="D920" s="152" t="s">
        <v>180</v>
      </c>
      <c r="E920" s="159" t="s">
        <v>1</v>
      </c>
      <c r="F920" s="160" t="s">
        <v>1092</v>
      </c>
      <c r="H920" s="161">
        <v>1.9730000000000001</v>
      </c>
      <c r="I920" s="162"/>
      <c r="L920" s="158"/>
      <c r="M920" s="163"/>
      <c r="N920" s="164"/>
      <c r="O920" s="164"/>
      <c r="P920" s="164"/>
      <c r="Q920" s="164"/>
      <c r="R920" s="164"/>
      <c r="S920" s="164"/>
      <c r="T920" s="165"/>
      <c r="AT920" s="159" t="s">
        <v>180</v>
      </c>
      <c r="AU920" s="159" t="s">
        <v>79</v>
      </c>
      <c r="AV920" s="11" t="s">
        <v>79</v>
      </c>
      <c r="AW920" s="11" t="s">
        <v>32</v>
      </c>
      <c r="AX920" s="11" t="s">
        <v>70</v>
      </c>
      <c r="AY920" s="159" t="s">
        <v>119</v>
      </c>
    </row>
    <row r="921" spans="2:51" s="11" customFormat="1">
      <c r="B921" s="158"/>
      <c r="D921" s="152" t="s">
        <v>180</v>
      </c>
      <c r="E921" s="159" t="s">
        <v>1</v>
      </c>
      <c r="F921" s="160" t="s">
        <v>1093</v>
      </c>
      <c r="H921" s="161">
        <v>9.9</v>
      </c>
      <c r="I921" s="162"/>
      <c r="L921" s="158"/>
      <c r="M921" s="163"/>
      <c r="N921" s="164"/>
      <c r="O921" s="164"/>
      <c r="P921" s="164"/>
      <c r="Q921" s="164"/>
      <c r="R921" s="164"/>
      <c r="S921" s="164"/>
      <c r="T921" s="165"/>
      <c r="AT921" s="159" t="s">
        <v>180</v>
      </c>
      <c r="AU921" s="159" t="s">
        <v>79</v>
      </c>
      <c r="AV921" s="11" t="s">
        <v>79</v>
      </c>
      <c r="AW921" s="11" t="s">
        <v>32</v>
      </c>
      <c r="AX921" s="11" t="s">
        <v>70</v>
      </c>
      <c r="AY921" s="159" t="s">
        <v>119</v>
      </c>
    </row>
    <row r="922" spans="2:51" s="11" customFormat="1">
      <c r="B922" s="158"/>
      <c r="D922" s="152" t="s">
        <v>180</v>
      </c>
      <c r="E922" s="159" t="s">
        <v>1</v>
      </c>
      <c r="F922" s="160" t="s">
        <v>1094</v>
      </c>
      <c r="H922" s="161">
        <v>-4.7279999999999998</v>
      </c>
      <c r="I922" s="162"/>
      <c r="L922" s="158"/>
      <c r="M922" s="163"/>
      <c r="N922" s="164"/>
      <c r="O922" s="164"/>
      <c r="P922" s="164"/>
      <c r="Q922" s="164"/>
      <c r="R922" s="164"/>
      <c r="S922" s="164"/>
      <c r="T922" s="165"/>
      <c r="AT922" s="159" t="s">
        <v>180</v>
      </c>
      <c r="AU922" s="159" t="s">
        <v>79</v>
      </c>
      <c r="AV922" s="11" t="s">
        <v>79</v>
      </c>
      <c r="AW922" s="11" t="s">
        <v>32</v>
      </c>
      <c r="AX922" s="11" t="s">
        <v>70</v>
      </c>
      <c r="AY922" s="159" t="s">
        <v>119</v>
      </c>
    </row>
    <row r="923" spans="2:51" s="14" customFormat="1">
      <c r="B923" s="181"/>
      <c r="D923" s="152" t="s">
        <v>180</v>
      </c>
      <c r="E923" s="182" t="s">
        <v>1</v>
      </c>
      <c r="F923" s="183" t="s">
        <v>319</v>
      </c>
      <c r="H923" s="184">
        <v>85.587000000000018</v>
      </c>
      <c r="I923" s="185"/>
      <c r="L923" s="181"/>
      <c r="M923" s="186"/>
      <c r="N923" s="187"/>
      <c r="O923" s="187"/>
      <c r="P923" s="187"/>
      <c r="Q923" s="187"/>
      <c r="R923" s="187"/>
      <c r="S923" s="187"/>
      <c r="T923" s="188"/>
      <c r="AT923" s="182" t="s">
        <v>180</v>
      </c>
      <c r="AU923" s="182" t="s">
        <v>79</v>
      </c>
      <c r="AV923" s="14" t="s">
        <v>133</v>
      </c>
      <c r="AW923" s="14" t="s">
        <v>32</v>
      </c>
      <c r="AX923" s="14" t="s">
        <v>70</v>
      </c>
      <c r="AY923" s="182" t="s">
        <v>119</v>
      </c>
    </row>
    <row r="924" spans="2:51" s="12" customFormat="1">
      <c r="B924" s="166"/>
      <c r="D924" s="152" t="s">
        <v>180</v>
      </c>
      <c r="E924" s="167" t="s">
        <v>1</v>
      </c>
      <c r="F924" s="168" t="s">
        <v>320</v>
      </c>
      <c r="H924" s="167" t="s">
        <v>1</v>
      </c>
      <c r="I924" s="169"/>
      <c r="L924" s="166"/>
      <c r="M924" s="170"/>
      <c r="N924" s="171"/>
      <c r="O924" s="171"/>
      <c r="P924" s="171"/>
      <c r="Q924" s="171"/>
      <c r="R924" s="171"/>
      <c r="S924" s="171"/>
      <c r="T924" s="172"/>
      <c r="AT924" s="167" t="s">
        <v>180</v>
      </c>
      <c r="AU924" s="167" t="s">
        <v>79</v>
      </c>
      <c r="AV924" s="12" t="s">
        <v>77</v>
      </c>
      <c r="AW924" s="12" t="s">
        <v>32</v>
      </c>
      <c r="AX924" s="12" t="s">
        <v>70</v>
      </c>
      <c r="AY924" s="167" t="s">
        <v>119</v>
      </c>
    </row>
    <row r="925" spans="2:51" s="11" customFormat="1">
      <c r="B925" s="158"/>
      <c r="D925" s="152" t="s">
        <v>180</v>
      </c>
      <c r="E925" s="159" t="s">
        <v>1</v>
      </c>
      <c r="F925" s="160" t="s">
        <v>1095</v>
      </c>
      <c r="H925" s="161">
        <v>4.7160000000000002</v>
      </c>
      <c r="I925" s="162"/>
      <c r="L925" s="158"/>
      <c r="M925" s="163"/>
      <c r="N925" s="164"/>
      <c r="O925" s="164"/>
      <c r="P925" s="164"/>
      <c r="Q925" s="164"/>
      <c r="R925" s="164"/>
      <c r="S925" s="164"/>
      <c r="T925" s="165"/>
      <c r="AT925" s="159" t="s">
        <v>180</v>
      </c>
      <c r="AU925" s="159" t="s">
        <v>79</v>
      </c>
      <c r="AV925" s="11" t="s">
        <v>79</v>
      </c>
      <c r="AW925" s="11" t="s">
        <v>32</v>
      </c>
      <c r="AX925" s="11" t="s">
        <v>70</v>
      </c>
      <c r="AY925" s="159" t="s">
        <v>119</v>
      </c>
    </row>
    <row r="926" spans="2:51" s="11" customFormat="1">
      <c r="B926" s="158"/>
      <c r="D926" s="152" t="s">
        <v>180</v>
      </c>
      <c r="E926" s="159" t="s">
        <v>1</v>
      </c>
      <c r="F926" s="160" t="s">
        <v>1096</v>
      </c>
      <c r="H926" s="161">
        <v>11.5</v>
      </c>
      <c r="I926" s="162"/>
      <c r="L926" s="158"/>
      <c r="M926" s="163"/>
      <c r="N926" s="164"/>
      <c r="O926" s="164"/>
      <c r="P926" s="164"/>
      <c r="Q926" s="164"/>
      <c r="R926" s="164"/>
      <c r="S926" s="164"/>
      <c r="T926" s="165"/>
      <c r="AT926" s="159" t="s">
        <v>180</v>
      </c>
      <c r="AU926" s="159" t="s">
        <v>79</v>
      </c>
      <c r="AV926" s="11" t="s">
        <v>79</v>
      </c>
      <c r="AW926" s="11" t="s">
        <v>32</v>
      </c>
      <c r="AX926" s="11" t="s">
        <v>70</v>
      </c>
      <c r="AY926" s="159" t="s">
        <v>119</v>
      </c>
    </row>
    <row r="927" spans="2:51" s="11" customFormat="1">
      <c r="B927" s="158"/>
      <c r="D927" s="152" t="s">
        <v>180</v>
      </c>
      <c r="E927" s="159" t="s">
        <v>1</v>
      </c>
      <c r="F927" s="160" t="s">
        <v>1081</v>
      </c>
      <c r="H927" s="161">
        <v>-1.1819999999999999</v>
      </c>
      <c r="I927" s="162"/>
      <c r="L927" s="158"/>
      <c r="M927" s="163"/>
      <c r="N927" s="164"/>
      <c r="O927" s="164"/>
      <c r="P927" s="164"/>
      <c r="Q927" s="164"/>
      <c r="R927" s="164"/>
      <c r="S927" s="164"/>
      <c r="T927" s="165"/>
      <c r="AT927" s="159" t="s">
        <v>180</v>
      </c>
      <c r="AU927" s="159" t="s">
        <v>79</v>
      </c>
      <c r="AV927" s="11" t="s">
        <v>79</v>
      </c>
      <c r="AW927" s="11" t="s">
        <v>32</v>
      </c>
      <c r="AX927" s="11" t="s">
        <v>70</v>
      </c>
      <c r="AY927" s="159" t="s">
        <v>119</v>
      </c>
    </row>
    <row r="928" spans="2:51" s="11" customFormat="1">
      <c r="B928" s="158"/>
      <c r="D928" s="152" t="s">
        <v>180</v>
      </c>
      <c r="E928" s="159" t="s">
        <v>1</v>
      </c>
      <c r="F928" s="160" t="s">
        <v>1097</v>
      </c>
      <c r="H928" s="161">
        <v>12.24</v>
      </c>
      <c r="I928" s="162"/>
      <c r="L928" s="158"/>
      <c r="M928" s="163"/>
      <c r="N928" s="164"/>
      <c r="O928" s="164"/>
      <c r="P928" s="164"/>
      <c r="Q928" s="164"/>
      <c r="R928" s="164"/>
      <c r="S928" s="164"/>
      <c r="T928" s="165"/>
      <c r="AT928" s="159" t="s">
        <v>180</v>
      </c>
      <c r="AU928" s="159" t="s">
        <v>79</v>
      </c>
      <c r="AV928" s="11" t="s">
        <v>79</v>
      </c>
      <c r="AW928" s="11" t="s">
        <v>32</v>
      </c>
      <c r="AX928" s="11" t="s">
        <v>70</v>
      </c>
      <c r="AY928" s="159" t="s">
        <v>119</v>
      </c>
    </row>
    <row r="929" spans="2:65" s="11" customFormat="1">
      <c r="B929" s="158"/>
      <c r="D929" s="152" t="s">
        <v>180</v>
      </c>
      <c r="E929" s="159" t="s">
        <v>1</v>
      </c>
      <c r="F929" s="160" t="s">
        <v>1081</v>
      </c>
      <c r="H929" s="161">
        <v>-1.1819999999999999</v>
      </c>
      <c r="I929" s="162"/>
      <c r="L929" s="158"/>
      <c r="M929" s="163"/>
      <c r="N929" s="164"/>
      <c r="O929" s="164"/>
      <c r="P929" s="164"/>
      <c r="Q929" s="164"/>
      <c r="R929" s="164"/>
      <c r="S929" s="164"/>
      <c r="T929" s="165"/>
      <c r="AT929" s="159" t="s">
        <v>180</v>
      </c>
      <c r="AU929" s="159" t="s">
        <v>79</v>
      </c>
      <c r="AV929" s="11" t="s">
        <v>79</v>
      </c>
      <c r="AW929" s="11" t="s">
        <v>32</v>
      </c>
      <c r="AX929" s="11" t="s">
        <v>70</v>
      </c>
      <c r="AY929" s="159" t="s">
        <v>119</v>
      </c>
    </row>
    <row r="930" spans="2:65" s="11" customFormat="1">
      <c r="B930" s="158"/>
      <c r="D930" s="152" t="s">
        <v>180</v>
      </c>
      <c r="E930" s="159" t="s">
        <v>1</v>
      </c>
      <c r="F930" s="160" t="s">
        <v>1098</v>
      </c>
      <c r="H930" s="161">
        <v>25.5</v>
      </c>
      <c r="I930" s="162"/>
      <c r="L930" s="158"/>
      <c r="M930" s="163"/>
      <c r="N930" s="164"/>
      <c r="O930" s="164"/>
      <c r="P930" s="164"/>
      <c r="Q930" s="164"/>
      <c r="R930" s="164"/>
      <c r="S930" s="164"/>
      <c r="T930" s="165"/>
      <c r="AT930" s="159" t="s">
        <v>180</v>
      </c>
      <c r="AU930" s="159" t="s">
        <v>79</v>
      </c>
      <c r="AV930" s="11" t="s">
        <v>79</v>
      </c>
      <c r="AW930" s="11" t="s">
        <v>32</v>
      </c>
      <c r="AX930" s="11" t="s">
        <v>70</v>
      </c>
      <c r="AY930" s="159" t="s">
        <v>119</v>
      </c>
    </row>
    <row r="931" spans="2:65" s="11" customFormat="1">
      <c r="B931" s="158"/>
      <c r="D931" s="152" t="s">
        <v>180</v>
      </c>
      <c r="E931" s="159" t="s">
        <v>1</v>
      </c>
      <c r="F931" s="160" t="s">
        <v>1099</v>
      </c>
      <c r="H931" s="161">
        <v>-2.3639999999999999</v>
      </c>
      <c r="I931" s="162"/>
      <c r="L931" s="158"/>
      <c r="M931" s="163"/>
      <c r="N931" s="164"/>
      <c r="O931" s="164"/>
      <c r="P931" s="164"/>
      <c r="Q931" s="164"/>
      <c r="R931" s="164"/>
      <c r="S931" s="164"/>
      <c r="T931" s="165"/>
      <c r="AT931" s="159" t="s">
        <v>180</v>
      </c>
      <c r="AU931" s="159" t="s">
        <v>79</v>
      </c>
      <c r="AV931" s="11" t="s">
        <v>79</v>
      </c>
      <c r="AW931" s="11" t="s">
        <v>32</v>
      </c>
      <c r="AX931" s="11" t="s">
        <v>70</v>
      </c>
      <c r="AY931" s="159" t="s">
        <v>119</v>
      </c>
    </row>
    <row r="932" spans="2:65" s="11" customFormat="1">
      <c r="B932" s="158"/>
      <c r="D932" s="152" t="s">
        <v>180</v>
      </c>
      <c r="E932" s="159" t="s">
        <v>1</v>
      </c>
      <c r="F932" s="160" t="s">
        <v>1100</v>
      </c>
      <c r="H932" s="161">
        <v>17.850000000000001</v>
      </c>
      <c r="I932" s="162"/>
      <c r="L932" s="158"/>
      <c r="M932" s="163"/>
      <c r="N932" s="164"/>
      <c r="O932" s="164"/>
      <c r="P932" s="164"/>
      <c r="Q932" s="164"/>
      <c r="R932" s="164"/>
      <c r="S932" s="164"/>
      <c r="T932" s="165"/>
      <c r="AT932" s="159" t="s">
        <v>180</v>
      </c>
      <c r="AU932" s="159" t="s">
        <v>79</v>
      </c>
      <c r="AV932" s="11" t="s">
        <v>79</v>
      </c>
      <c r="AW932" s="11" t="s">
        <v>32</v>
      </c>
      <c r="AX932" s="11" t="s">
        <v>70</v>
      </c>
      <c r="AY932" s="159" t="s">
        <v>119</v>
      </c>
    </row>
    <row r="933" spans="2:65" s="11" customFormat="1">
      <c r="B933" s="158"/>
      <c r="D933" s="152" t="s">
        <v>180</v>
      </c>
      <c r="E933" s="159" t="s">
        <v>1</v>
      </c>
      <c r="F933" s="160" t="s">
        <v>1099</v>
      </c>
      <c r="H933" s="161">
        <v>-2.3639999999999999</v>
      </c>
      <c r="I933" s="162"/>
      <c r="L933" s="158"/>
      <c r="M933" s="163"/>
      <c r="N933" s="164"/>
      <c r="O933" s="164"/>
      <c r="P933" s="164"/>
      <c r="Q933" s="164"/>
      <c r="R933" s="164"/>
      <c r="S933" s="164"/>
      <c r="T933" s="165"/>
      <c r="AT933" s="159" t="s">
        <v>180</v>
      </c>
      <c r="AU933" s="159" t="s">
        <v>79</v>
      </c>
      <c r="AV933" s="11" t="s">
        <v>79</v>
      </c>
      <c r="AW933" s="11" t="s">
        <v>32</v>
      </c>
      <c r="AX933" s="11" t="s">
        <v>70</v>
      </c>
      <c r="AY933" s="159" t="s">
        <v>119</v>
      </c>
    </row>
    <row r="934" spans="2:65" s="14" customFormat="1">
      <c r="B934" s="181"/>
      <c r="D934" s="152" t="s">
        <v>180</v>
      </c>
      <c r="E934" s="182" t="s">
        <v>1</v>
      </c>
      <c r="F934" s="183" t="s">
        <v>319</v>
      </c>
      <c r="H934" s="184">
        <v>64.713999999999999</v>
      </c>
      <c r="I934" s="185"/>
      <c r="L934" s="181"/>
      <c r="M934" s="186"/>
      <c r="N934" s="187"/>
      <c r="O934" s="187"/>
      <c r="P934" s="187"/>
      <c r="Q934" s="187"/>
      <c r="R934" s="187"/>
      <c r="S934" s="187"/>
      <c r="T934" s="188"/>
      <c r="AT934" s="182" t="s">
        <v>180</v>
      </c>
      <c r="AU934" s="182" t="s">
        <v>79</v>
      </c>
      <c r="AV934" s="14" t="s">
        <v>133</v>
      </c>
      <c r="AW934" s="14" t="s">
        <v>32</v>
      </c>
      <c r="AX934" s="14" t="s">
        <v>70</v>
      </c>
      <c r="AY934" s="182" t="s">
        <v>119</v>
      </c>
    </row>
    <row r="935" spans="2:65" s="13" customFormat="1">
      <c r="B935" s="173"/>
      <c r="D935" s="152" t="s">
        <v>180</v>
      </c>
      <c r="E935" s="174" t="s">
        <v>1</v>
      </c>
      <c r="F935" s="175" t="s">
        <v>249</v>
      </c>
      <c r="H935" s="176">
        <v>150.30099999999999</v>
      </c>
      <c r="I935" s="177"/>
      <c r="L935" s="173"/>
      <c r="M935" s="178"/>
      <c r="N935" s="179"/>
      <c r="O935" s="179"/>
      <c r="P935" s="179"/>
      <c r="Q935" s="179"/>
      <c r="R935" s="179"/>
      <c r="S935" s="179"/>
      <c r="T935" s="180"/>
      <c r="AT935" s="174" t="s">
        <v>180</v>
      </c>
      <c r="AU935" s="174" t="s">
        <v>79</v>
      </c>
      <c r="AV935" s="13" t="s">
        <v>139</v>
      </c>
      <c r="AW935" s="13" t="s">
        <v>32</v>
      </c>
      <c r="AX935" s="13" t="s">
        <v>77</v>
      </c>
      <c r="AY935" s="174" t="s">
        <v>119</v>
      </c>
    </row>
    <row r="936" spans="2:65" s="1" customFormat="1" ht="16.5" customHeight="1">
      <c r="B936" s="139"/>
      <c r="C936" s="140" t="s">
        <v>1101</v>
      </c>
      <c r="D936" s="140" t="s">
        <v>122</v>
      </c>
      <c r="E936" s="141" t="s">
        <v>1102</v>
      </c>
      <c r="F936" s="142" t="s">
        <v>1103</v>
      </c>
      <c r="G936" s="143" t="s">
        <v>266</v>
      </c>
      <c r="H936" s="144">
        <v>616</v>
      </c>
      <c r="I936" s="145"/>
      <c r="J936" s="146">
        <f>ROUND(I936*H936,2)</f>
        <v>0</v>
      </c>
      <c r="K936" s="142" t="s">
        <v>126</v>
      </c>
      <c r="L936" s="30"/>
      <c r="M936" s="147" t="s">
        <v>1</v>
      </c>
      <c r="N936" s="148" t="s">
        <v>41</v>
      </c>
      <c r="O936" s="49"/>
      <c r="P936" s="149">
        <f>O936*H936</f>
        <v>0</v>
      </c>
      <c r="Q936" s="149">
        <v>0</v>
      </c>
      <c r="R936" s="149">
        <f>Q936*H936</f>
        <v>0</v>
      </c>
      <c r="S936" s="149">
        <v>0</v>
      </c>
      <c r="T936" s="150">
        <f>S936*H936</f>
        <v>0</v>
      </c>
      <c r="AR936" s="16" t="s">
        <v>139</v>
      </c>
      <c r="AT936" s="16" t="s">
        <v>122</v>
      </c>
      <c r="AU936" s="16" t="s">
        <v>79</v>
      </c>
      <c r="AY936" s="16" t="s">
        <v>119</v>
      </c>
      <c r="BE936" s="151">
        <f>IF(N936="základní",J936,0)</f>
        <v>0</v>
      </c>
      <c r="BF936" s="151">
        <f>IF(N936="snížená",J936,0)</f>
        <v>0</v>
      </c>
      <c r="BG936" s="151">
        <f>IF(N936="zákl. přenesená",J936,0)</f>
        <v>0</v>
      </c>
      <c r="BH936" s="151">
        <f>IF(N936="sníž. přenesená",J936,0)</f>
        <v>0</v>
      </c>
      <c r="BI936" s="151">
        <f>IF(N936="nulová",J936,0)</f>
        <v>0</v>
      </c>
      <c r="BJ936" s="16" t="s">
        <v>77</v>
      </c>
      <c r="BK936" s="151">
        <f>ROUND(I936*H936,2)</f>
        <v>0</v>
      </c>
      <c r="BL936" s="16" t="s">
        <v>139</v>
      </c>
      <c r="BM936" s="16" t="s">
        <v>1104</v>
      </c>
    </row>
    <row r="937" spans="2:65" s="1" customFormat="1" ht="19.5">
      <c r="B937" s="30"/>
      <c r="D937" s="152" t="s">
        <v>129</v>
      </c>
      <c r="F937" s="153" t="s">
        <v>1105</v>
      </c>
      <c r="I937" s="84"/>
      <c r="L937" s="30"/>
      <c r="M937" s="154"/>
      <c r="N937" s="49"/>
      <c r="O937" s="49"/>
      <c r="P937" s="49"/>
      <c r="Q937" s="49"/>
      <c r="R937" s="49"/>
      <c r="S937" s="49"/>
      <c r="T937" s="50"/>
      <c r="AT937" s="16" t="s">
        <v>129</v>
      </c>
      <c r="AU937" s="16" t="s">
        <v>79</v>
      </c>
    </row>
    <row r="938" spans="2:65" s="11" customFormat="1">
      <c r="B938" s="158"/>
      <c r="D938" s="152" t="s">
        <v>180</v>
      </c>
      <c r="E938" s="159" t="s">
        <v>1</v>
      </c>
      <c r="F938" s="160" t="s">
        <v>1106</v>
      </c>
      <c r="H938" s="161">
        <v>616</v>
      </c>
      <c r="I938" s="162"/>
      <c r="L938" s="158"/>
      <c r="M938" s="163"/>
      <c r="N938" s="164"/>
      <c r="O938" s="164"/>
      <c r="P938" s="164"/>
      <c r="Q938" s="164"/>
      <c r="R938" s="164"/>
      <c r="S938" s="164"/>
      <c r="T938" s="165"/>
      <c r="AT938" s="159" t="s">
        <v>180</v>
      </c>
      <c r="AU938" s="159" t="s">
        <v>79</v>
      </c>
      <c r="AV938" s="11" t="s">
        <v>79</v>
      </c>
      <c r="AW938" s="11" t="s">
        <v>32</v>
      </c>
      <c r="AX938" s="11" t="s">
        <v>77</v>
      </c>
      <c r="AY938" s="159" t="s">
        <v>119</v>
      </c>
    </row>
    <row r="939" spans="2:65" s="1" customFormat="1" ht="16.5" customHeight="1">
      <c r="B939" s="139"/>
      <c r="C939" s="140" t="s">
        <v>1107</v>
      </c>
      <c r="D939" s="140" t="s">
        <v>122</v>
      </c>
      <c r="E939" s="141" t="s">
        <v>1108</v>
      </c>
      <c r="F939" s="142" t="s">
        <v>1109</v>
      </c>
      <c r="G939" s="143" t="s">
        <v>266</v>
      </c>
      <c r="H939" s="144">
        <v>55440</v>
      </c>
      <c r="I939" s="145"/>
      <c r="J939" s="146">
        <f>ROUND(I939*H939,2)</f>
        <v>0</v>
      </c>
      <c r="K939" s="142" t="s">
        <v>126</v>
      </c>
      <c r="L939" s="30"/>
      <c r="M939" s="147" t="s">
        <v>1</v>
      </c>
      <c r="N939" s="148" t="s">
        <v>41</v>
      </c>
      <c r="O939" s="49"/>
      <c r="P939" s="149">
        <f>O939*H939</f>
        <v>0</v>
      </c>
      <c r="Q939" s="149">
        <v>0</v>
      </c>
      <c r="R939" s="149">
        <f>Q939*H939</f>
        <v>0</v>
      </c>
      <c r="S939" s="149">
        <v>0</v>
      </c>
      <c r="T939" s="150">
        <f>S939*H939</f>
        <v>0</v>
      </c>
      <c r="AR939" s="16" t="s">
        <v>139</v>
      </c>
      <c r="AT939" s="16" t="s">
        <v>122</v>
      </c>
      <c r="AU939" s="16" t="s">
        <v>79</v>
      </c>
      <c r="AY939" s="16" t="s">
        <v>119</v>
      </c>
      <c r="BE939" s="151">
        <f>IF(N939="základní",J939,0)</f>
        <v>0</v>
      </c>
      <c r="BF939" s="151">
        <f>IF(N939="snížená",J939,0)</f>
        <v>0</v>
      </c>
      <c r="BG939" s="151">
        <f>IF(N939="zákl. přenesená",J939,0)</f>
        <v>0</v>
      </c>
      <c r="BH939" s="151">
        <f>IF(N939="sníž. přenesená",J939,0)</f>
        <v>0</v>
      </c>
      <c r="BI939" s="151">
        <f>IF(N939="nulová",J939,0)</f>
        <v>0</v>
      </c>
      <c r="BJ939" s="16" t="s">
        <v>77</v>
      </c>
      <c r="BK939" s="151">
        <f>ROUND(I939*H939,2)</f>
        <v>0</v>
      </c>
      <c r="BL939" s="16" t="s">
        <v>139</v>
      </c>
      <c r="BM939" s="16" t="s">
        <v>1110</v>
      </c>
    </row>
    <row r="940" spans="2:65" s="1" customFormat="1" ht="19.5">
      <c r="B940" s="30"/>
      <c r="D940" s="152" t="s">
        <v>129</v>
      </c>
      <c r="F940" s="153" t="s">
        <v>1111</v>
      </c>
      <c r="I940" s="84"/>
      <c r="L940" s="30"/>
      <c r="M940" s="154"/>
      <c r="N940" s="49"/>
      <c r="O940" s="49"/>
      <c r="P940" s="49"/>
      <c r="Q940" s="49"/>
      <c r="R940" s="49"/>
      <c r="S940" s="49"/>
      <c r="T940" s="50"/>
      <c r="AT940" s="16" t="s">
        <v>129</v>
      </c>
      <c r="AU940" s="16" t="s">
        <v>79</v>
      </c>
    </row>
    <row r="941" spans="2:65" s="11" customFormat="1">
      <c r="B941" s="158"/>
      <c r="D941" s="152" t="s">
        <v>180</v>
      </c>
      <c r="E941" s="159" t="s">
        <v>1</v>
      </c>
      <c r="F941" s="160" t="s">
        <v>1112</v>
      </c>
      <c r="H941" s="161">
        <v>55440</v>
      </c>
      <c r="I941" s="162"/>
      <c r="L941" s="158"/>
      <c r="M941" s="163"/>
      <c r="N941" s="164"/>
      <c r="O941" s="164"/>
      <c r="P941" s="164"/>
      <c r="Q941" s="164"/>
      <c r="R941" s="164"/>
      <c r="S941" s="164"/>
      <c r="T941" s="165"/>
      <c r="AT941" s="159" t="s">
        <v>180</v>
      </c>
      <c r="AU941" s="159" t="s">
        <v>79</v>
      </c>
      <c r="AV941" s="11" t="s">
        <v>79</v>
      </c>
      <c r="AW941" s="11" t="s">
        <v>32</v>
      </c>
      <c r="AX941" s="11" t="s">
        <v>77</v>
      </c>
      <c r="AY941" s="159" t="s">
        <v>119</v>
      </c>
    </row>
    <row r="942" spans="2:65" s="1" customFormat="1" ht="16.5" customHeight="1">
      <c r="B942" s="139"/>
      <c r="C942" s="140" t="s">
        <v>1113</v>
      </c>
      <c r="D942" s="140" t="s">
        <v>122</v>
      </c>
      <c r="E942" s="141" t="s">
        <v>1114</v>
      </c>
      <c r="F942" s="142" t="s">
        <v>1115</v>
      </c>
      <c r="G942" s="143" t="s">
        <v>266</v>
      </c>
      <c r="H942" s="144">
        <v>616</v>
      </c>
      <c r="I942" s="145"/>
      <c r="J942" s="146">
        <f>ROUND(I942*H942,2)</f>
        <v>0</v>
      </c>
      <c r="K942" s="142" t="s">
        <v>126</v>
      </c>
      <c r="L942" s="30"/>
      <c r="M942" s="147" t="s">
        <v>1</v>
      </c>
      <c r="N942" s="148" t="s">
        <v>41</v>
      </c>
      <c r="O942" s="49"/>
      <c r="P942" s="149">
        <f>O942*H942</f>
        <v>0</v>
      </c>
      <c r="Q942" s="149">
        <v>0</v>
      </c>
      <c r="R942" s="149">
        <f>Q942*H942</f>
        <v>0</v>
      </c>
      <c r="S942" s="149">
        <v>0</v>
      </c>
      <c r="T942" s="150">
        <f>S942*H942</f>
        <v>0</v>
      </c>
      <c r="AR942" s="16" t="s">
        <v>139</v>
      </c>
      <c r="AT942" s="16" t="s">
        <v>122</v>
      </c>
      <c r="AU942" s="16" t="s">
        <v>79</v>
      </c>
      <c r="AY942" s="16" t="s">
        <v>119</v>
      </c>
      <c r="BE942" s="151">
        <f>IF(N942="základní",J942,0)</f>
        <v>0</v>
      </c>
      <c r="BF942" s="151">
        <f>IF(N942="snížená",J942,0)</f>
        <v>0</v>
      </c>
      <c r="BG942" s="151">
        <f>IF(N942="zákl. přenesená",J942,0)</f>
        <v>0</v>
      </c>
      <c r="BH942" s="151">
        <f>IF(N942="sníž. přenesená",J942,0)</f>
        <v>0</v>
      </c>
      <c r="BI942" s="151">
        <f>IF(N942="nulová",J942,0)</f>
        <v>0</v>
      </c>
      <c r="BJ942" s="16" t="s">
        <v>77</v>
      </c>
      <c r="BK942" s="151">
        <f>ROUND(I942*H942,2)</f>
        <v>0</v>
      </c>
      <c r="BL942" s="16" t="s">
        <v>139</v>
      </c>
      <c r="BM942" s="16" t="s">
        <v>1116</v>
      </c>
    </row>
    <row r="943" spans="2:65" s="1" customFormat="1" ht="19.5">
      <c r="B943" s="30"/>
      <c r="D943" s="152" t="s">
        <v>129</v>
      </c>
      <c r="F943" s="153" t="s">
        <v>1117</v>
      </c>
      <c r="I943" s="84"/>
      <c r="L943" s="30"/>
      <c r="M943" s="154"/>
      <c r="N943" s="49"/>
      <c r="O943" s="49"/>
      <c r="P943" s="49"/>
      <c r="Q943" s="49"/>
      <c r="R943" s="49"/>
      <c r="S943" s="49"/>
      <c r="T943" s="50"/>
      <c r="AT943" s="16" t="s">
        <v>129</v>
      </c>
      <c r="AU943" s="16" t="s">
        <v>79</v>
      </c>
    </row>
    <row r="944" spans="2:65" s="1" customFormat="1" ht="16.5" customHeight="1">
      <c r="B944" s="139"/>
      <c r="C944" s="140" t="s">
        <v>1118</v>
      </c>
      <c r="D944" s="140" t="s">
        <v>122</v>
      </c>
      <c r="E944" s="141" t="s">
        <v>1119</v>
      </c>
      <c r="F944" s="142" t="s">
        <v>1120</v>
      </c>
      <c r="G944" s="143" t="s">
        <v>266</v>
      </c>
      <c r="H944" s="144">
        <v>616</v>
      </c>
      <c r="I944" s="145"/>
      <c r="J944" s="146">
        <f>ROUND(I944*H944,2)</f>
        <v>0</v>
      </c>
      <c r="K944" s="142" t="s">
        <v>126</v>
      </c>
      <c r="L944" s="30"/>
      <c r="M944" s="147" t="s">
        <v>1</v>
      </c>
      <c r="N944" s="148" t="s">
        <v>41</v>
      </c>
      <c r="O944" s="49"/>
      <c r="P944" s="149">
        <f>O944*H944</f>
        <v>0</v>
      </c>
      <c r="Q944" s="149">
        <v>0</v>
      </c>
      <c r="R944" s="149">
        <f>Q944*H944</f>
        <v>0</v>
      </c>
      <c r="S944" s="149">
        <v>0</v>
      </c>
      <c r="T944" s="150">
        <f>S944*H944</f>
        <v>0</v>
      </c>
      <c r="AR944" s="16" t="s">
        <v>139</v>
      </c>
      <c r="AT944" s="16" t="s">
        <v>122</v>
      </c>
      <c r="AU944" s="16" t="s">
        <v>79</v>
      </c>
      <c r="AY944" s="16" t="s">
        <v>119</v>
      </c>
      <c r="BE944" s="151">
        <f>IF(N944="základní",J944,0)</f>
        <v>0</v>
      </c>
      <c r="BF944" s="151">
        <f>IF(N944="snížená",J944,0)</f>
        <v>0</v>
      </c>
      <c r="BG944" s="151">
        <f>IF(N944="zákl. přenesená",J944,0)</f>
        <v>0</v>
      </c>
      <c r="BH944" s="151">
        <f>IF(N944="sníž. přenesená",J944,0)</f>
        <v>0</v>
      </c>
      <c r="BI944" s="151">
        <f>IF(N944="nulová",J944,0)</f>
        <v>0</v>
      </c>
      <c r="BJ944" s="16" t="s">
        <v>77</v>
      </c>
      <c r="BK944" s="151">
        <f>ROUND(I944*H944,2)</f>
        <v>0</v>
      </c>
      <c r="BL944" s="16" t="s">
        <v>139</v>
      </c>
      <c r="BM944" s="16" t="s">
        <v>1121</v>
      </c>
    </row>
    <row r="945" spans="2:65" s="1" customFormat="1">
      <c r="B945" s="30"/>
      <c r="D945" s="152" t="s">
        <v>129</v>
      </c>
      <c r="F945" s="153" t="s">
        <v>1122</v>
      </c>
      <c r="I945" s="84"/>
      <c r="L945" s="30"/>
      <c r="M945" s="154"/>
      <c r="N945" s="49"/>
      <c r="O945" s="49"/>
      <c r="P945" s="49"/>
      <c r="Q945" s="49"/>
      <c r="R945" s="49"/>
      <c r="S945" s="49"/>
      <c r="T945" s="50"/>
      <c r="AT945" s="16" t="s">
        <v>129</v>
      </c>
      <c r="AU945" s="16" t="s">
        <v>79</v>
      </c>
    </row>
    <row r="946" spans="2:65" s="1" customFormat="1" ht="16.5" customHeight="1">
      <c r="B946" s="139"/>
      <c r="C946" s="140" t="s">
        <v>1123</v>
      </c>
      <c r="D946" s="140" t="s">
        <v>122</v>
      </c>
      <c r="E946" s="141" t="s">
        <v>1124</v>
      </c>
      <c r="F946" s="142" t="s">
        <v>1125</v>
      </c>
      <c r="G946" s="143" t="s">
        <v>266</v>
      </c>
      <c r="H946" s="144">
        <v>55440</v>
      </c>
      <c r="I946" s="145"/>
      <c r="J946" s="146">
        <f>ROUND(I946*H946,2)</f>
        <v>0</v>
      </c>
      <c r="K946" s="142" t="s">
        <v>126</v>
      </c>
      <c r="L946" s="30"/>
      <c r="M946" s="147" t="s">
        <v>1</v>
      </c>
      <c r="N946" s="148" t="s">
        <v>41</v>
      </c>
      <c r="O946" s="49"/>
      <c r="P946" s="149">
        <f>O946*H946</f>
        <v>0</v>
      </c>
      <c r="Q946" s="149">
        <v>0</v>
      </c>
      <c r="R946" s="149">
        <f>Q946*H946</f>
        <v>0</v>
      </c>
      <c r="S946" s="149">
        <v>0</v>
      </c>
      <c r="T946" s="150">
        <f>S946*H946</f>
        <v>0</v>
      </c>
      <c r="AR946" s="16" t="s">
        <v>139</v>
      </c>
      <c r="AT946" s="16" t="s">
        <v>122</v>
      </c>
      <c r="AU946" s="16" t="s">
        <v>79</v>
      </c>
      <c r="AY946" s="16" t="s">
        <v>119</v>
      </c>
      <c r="BE946" s="151">
        <f>IF(N946="základní",J946,0)</f>
        <v>0</v>
      </c>
      <c r="BF946" s="151">
        <f>IF(N946="snížená",J946,0)</f>
        <v>0</v>
      </c>
      <c r="BG946" s="151">
        <f>IF(N946="zákl. přenesená",J946,0)</f>
        <v>0</v>
      </c>
      <c r="BH946" s="151">
        <f>IF(N946="sníž. přenesená",J946,0)</f>
        <v>0</v>
      </c>
      <c r="BI946" s="151">
        <f>IF(N946="nulová",J946,0)</f>
        <v>0</v>
      </c>
      <c r="BJ946" s="16" t="s">
        <v>77</v>
      </c>
      <c r="BK946" s="151">
        <f>ROUND(I946*H946,2)</f>
        <v>0</v>
      </c>
      <c r="BL946" s="16" t="s">
        <v>139</v>
      </c>
      <c r="BM946" s="16" t="s">
        <v>1126</v>
      </c>
    </row>
    <row r="947" spans="2:65" s="1" customFormat="1">
      <c r="B947" s="30"/>
      <c r="D947" s="152" t="s">
        <v>129</v>
      </c>
      <c r="F947" s="153" t="s">
        <v>1127</v>
      </c>
      <c r="I947" s="84"/>
      <c r="L947" s="30"/>
      <c r="M947" s="154"/>
      <c r="N947" s="49"/>
      <c r="O947" s="49"/>
      <c r="P947" s="49"/>
      <c r="Q947" s="49"/>
      <c r="R947" s="49"/>
      <c r="S947" s="49"/>
      <c r="T947" s="50"/>
      <c r="AT947" s="16" t="s">
        <v>129</v>
      </c>
      <c r="AU947" s="16" t="s">
        <v>79</v>
      </c>
    </row>
    <row r="948" spans="2:65" s="11" customFormat="1">
      <c r="B948" s="158"/>
      <c r="D948" s="152" t="s">
        <v>180</v>
      </c>
      <c r="E948" s="159" t="s">
        <v>1</v>
      </c>
      <c r="F948" s="160" t="s">
        <v>1112</v>
      </c>
      <c r="H948" s="161">
        <v>55440</v>
      </c>
      <c r="I948" s="162"/>
      <c r="L948" s="158"/>
      <c r="M948" s="163"/>
      <c r="N948" s="164"/>
      <c r="O948" s="164"/>
      <c r="P948" s="164"/>
      <c r="Q948" s="164"/>
      <c r="R948" s="164"/>
      <c r="S948" s="164"/>
      <c r="T948" s="165"/>
      <c r="AT948" s="159" t="s">
        <v>180</v>
      </c>
      <c r="AU948" s="159" t="s">
        <v>79</v>
      </c>
      <c r="AV948" s="11" t="s">
        <v>79</v>
      </c>
      <c r="AW948" s="11" t="s">
        <v>32</v>
      </c>
      <c r="AX948" s="11" t="s">
        <v>77</v>
      </c>
      <c r="AY948" s="159" t="s">
        <v>119</v>
      </c>
    </row>
    <row r="949" spans="2:65" s="1" customFormat="1" ht="16.5" customHeight="1">
      <c r="B949" s="139"/>
      <c r="C949" s="140" t="s">
        <v>1128</v>
      </c>
      <c r="D949" s="140" t="s">
        <v>122</v>
      </c>
      <c r="E949" s="141" t="s">
        <v>1129</v>
      </c>
      <c r="F949" s="142" t="s">
        <v>1130</v>
      </c>
      <c r="G949" s="143" t="s">
        <v>266</v>
      </c>
      <c r="H949" s="144">
        <v>616</v>
      </c>
      <c r="I949" s="145"/>
      <c r="J949" s="146">
        <f>ROUND(I949*H949,2)</f>
        <v>0</v>
      </c>
      <c r="K949" s="142" t="s">
        <v>126</v>
      </c>
      <c r="L949" s="30"/>
      <c r="M949" s="147" t="s">
        <v>1</v>
      </c>
      <c r="N949" s="148" t="s">
        <v>41</v>
      </c>
      <c r="O949" s="49"/>
      <c r="P949" s="149">
        <f>O949*H949</f>
        <v>0</v>
      </c>
      <c r="Q949" s="149">
        <v>0</v>
      </c>
      <c r="R949" s="149">
        <f>Q949*H949</f>
        <v>0</v>
      </c>
      <c r="S949" s="149">
        <v>0</v>
      </c>
      <c r="T949" s="150">
        <f>S949*H949</f>
        <v>0</v>
      </c>
      <c r="AR949" s="16" t="s">
        <v>139</v>
      </c>
      <c r="AT949" s="16" t="s">
        <v>122</v>
      </c>
      <c r="AU949" s="16" t="s">
        <v>79</v>
      </c>
      <c r="AY949" s="16" t="s">
        <v>119</v>
      </c>
      <c r="BE949" s="151">
        <f>IF(N949="základní",J949,0)</f>
        <v>0</v>
      </c>
      <c r="BF949" s="151">
        <f>IF(N949="snížená",J949,0)</f>
        <v>0</v>
      </c>
      <c r="BG949" s="151">
        <f>IF(N949="zákl. přenesená",J949,0)</f>
        <v>0</v>
      </c>
      <c r="BH949" s="151">
        <f>IF(N949="sníž. přenesená",J949,0)</f>
        <v>0</v>
      </c>
      <c r="BI949" s="151">
        <f>IF(N949="nulová",J949,0)</f>
        <v>0</v>
      </c>
      <c r="BJ949" s="16" t="s">
        <v>77</v>
      </c>
      <c r="BK949" s="151">
        <f>ROUND(I949*H949,2)</f>
        <v>0</v>
      </c>
      <c r="BL949" s="16" t="s">
        <v>139</v>
      </c>
      <c r="BM949" s="16" t="s">
        <v>1131</v>
      </c>
    </row>
    <row r="950" spans="2:65" s="1" customFormat="1">
      <c r="B950" s="30"/>
      <c r="D950" s="152" t="s">
        <v>129</v>
      </c>
      <c r="F950" s="153" t="s">
        <v>1132</v>
      </c>
      <c r="I950" s="84"/>
      <c r="L950" s="30"/>
      <c r="M950" s="154"/>
      <c r="N950" s="49"/>
      <c r="O950" s="49"/>
      <c r="P950" s="49"/>
      <c r="Q950" s="49"/>
      <c r="R950" s="49"/>
      <c r="S950" s="49"/>
      <c r="T950" s="50"/>
      <c r="AT950" s="16" t="s">
        <v>129</v>
      </c>
      <c r="AU950" s="16" t="s">
        <v>79</v>
      </c>
    </row>
    <row r="951" spans="2:65" s="1" customFormat="1" ht="16.5" customHeight="1">
      <c r="B951" s="139"/>
      <c r="C951" s="140" t="s">
        <v>1133</v>
      </c>
      <c r="D951" s="140" t="s">
        <v>122</v>
      </c>
      <c r="E951" s="141" t="s">
        <v>1134</v>
      </c>
      <c r="F951" s="142" t="s">
        <v>1135</v>
      </c>
      <c r="G951" s="143" t="s">
        <v>266</v>
      </c>
      <c r="H951" s="144">
        <v>493.75</v>
      </c>
      <c r="I951" s="145"/>
      <c r="J951" s="146">
        <f>ROUND(I951*H951,2)</f>
        <v>0</v>
      </c>
      <c r="K951" s="142" t="s">
        <v>126</v>
      </c>
      <c r="L951" s="30"/>
      <c r="M951" s="147" t="s">
        <v>1</v>
      </c>
      <c r="N951" s="148" t="s">
        <v>41</v>
      </c>
      <c r="O951" s="49"/>
      <c r="P951" s="149">
        <f>O951*H951</f>
        <v>0</v>
      </c>
      <c r="Q951" s="149">
        <v>1.2999999999999999E-4</v>
      </c>
      <c r="R951" s="149">
        <f>Q951*H951</f>
        <v>6.4187499999999995E-2</v>
      </c>
      <c r="S951" s="149">
        <v>0</v>
      </c>
      <c r="T951" s="150">
        <f>S951*H951</f>
        <v>0</v>
      </c>
      <c r="AR951" s="16" t="s">
        <v>139</v>
      </c>
      <c r="AT951" s="16" t="s">
        <v>122</v>
      </c>
      <c r="AU951" s="16" t="s">
        <v>79</v>
      </c>
      <c r="AY951" s="16" t="s">
        <v>119</v>
      </c>
      <c r="BE951" s="151">
        <f>IF(N951="základní",J951,0)</f>
        <v>0</v>
      </c>
      <c r="BF951" s="151">
        <f>IF(N951="snížená",J951,0)</f>
        <v>0</v>
      </c>
      <c r="BG951" s="151">
        <f>IF(N951="zákl. přenesená",J951,0)</f>
        <v>0</v>
      </c>
      <c r="BH951" s="151">
        <f>IF(N951="sníž. přenesená",J951,0)</f>
        <v>0</v>
      </c>
      <c r="BI951" s="151">
        <f>IF(N951="nulová",J951,0)</f>
        <v>0</v>
      </c>
      <c r="BJ951" s="16" t="s">
        <v>77</v>
      </c>
      <c r="BK951" s="151">
        <f>ROUND(I951*H951,2)</f>
        <v>0</v>
      </c>
      <c r="BL951" s="16" t="s">
        <v>139</v>
      </c>
      <c r="BM951" s="16" t="s">
        <v>1136</v>
      </c>
    </row>
    <row r="952" spans="2:65" s="1" customFormat="1">
      <c r="B952" s="30"/>
      <c r="D952" s="152" t="s">
        <v>129</v>
      </c>
      <c r="F952" s="153" t="s">
        <v>1137</v>
      </c>
      <c r="I952" s="84"/>
      <c r="L952" s="30"/>
      <c r="M952" s="154"/>
      <c r="N952" s="49"/>
      <c r="O952" s="49"/>
      <c r="P952" s="49"/>
      <c r="Q952" s="49"/>
      <c r="R952" s="49"/>
      <c r="S952" s="49"/>
      <c r="T952" s="50"/>
      <c r="AT952" s="16" t="s">
        <v>129</v>
      </c>
      <c r="AU952" s="16" t="s">
        <v>79</v>
      </c>
    </row>
    <row r="953" spans="2:65" s="11" customFormat="1">
      <c r="B953" s="158"/>
      <c r="D953" s="152" t="s">
        <v>180</v>
      </c>
      <c r="E953" s="159" t="s">
        <v>1</v>
      </c>
      <c r="F953" s="160" t="s">
        <v>1138</v>
      </c>
      <c r="H953" s="161">
        <v>493.75</v>
      </c>
      <c r="I953" s="162"/>
      <c r="L953" s="158"/>
      <c r="M953" s="163"/>
      <c r="N953" s="164"/>
      <c r="O953" s="164"/>
      <c r="P953" s="164"/>
      <c r="Q953" s="164"/>
      <c r="R953" s="164"/>
      <c r="S953" s="164"/>
      <c r="T953" s="165"/>
      <c r="AT953" s="159" t="s">
        <v>180</v>
      </c>
      <c r="AU953" s="159" t="s">
        <v>79</v>
      </c>
      <c r="AV953" s="11" t="s">
        <v>79</v>
      </c>
      <c r="AW953" s="11" t="s">
        <v>32</v>
      </c>
      <c r="AX953" s="11" t="s">
        <v>77</v>
      </c>
      <c r="AY953" s="159" t="s">
        <v>119</v>
      </c>
    </row>
    <row r="954" spans="2:65" s="1" customFormat="1" ht="16.5" customHeight="1">
      <c r="B954" s="139"/>
      <c r="C954" s="140" t="s">
        <v>1139</v>
      </c>
      <c r="D954" s="140" t="s">
        <v>122</v>
      </c>
      <c r="E954" s="141" t="s">
        <v>1140</v>
      </c>
      <c r="F954" s="142" t="s">
        <v>1141</v>
      </c>
      <c r="G954" s="143" t="s">
        <v>266</v>
      </c>
      <c r="H954" s="144">
        <v>493.75</v>
      </c>
      <c r="I954" s="145"/>
      <c r="J954" s="146">
        <f>ROUND(I954*H954,2)</f>
        <v>0</v>
      </c>
      <c r="K954" s="142" t="s">
        <v>126</v>
      </c>
      <c r="L954" s="30"/>
      <c r="M954" s="147" t="s">
        <v>1</v>
      </c>
      <c r="N954" s="148" t="s">
        <v>41</v>
      </c>
      <c r="O954" s="49"/>
      <c r="P954" s="149">
        <f>O954*H954</f>
        <v>0</v>
      </c>
      <c r="Q954" s="149">
        <v>4.0000000000000003E-5</v>
      </c>
      <c r="R954" s="149">
        <f>Q954*H954</f>
        <v>1.975E-2</v>
      </c>
      <c r="S954" s="149">
        <v>0</v>
      </c>
      <c r="T954" s="150">
        <f>S954*H954</f>
        <v>0</v>
      </c>
      <c r="AR954" s="16" t="s">
        <v>139</v>
      </c>
      <c r="AT954" s="16" t="s">
        <v>122</v>
      </c>
      <c r="AU954" s="16" t="s">
        <v>79</v>
      </c>
      <c r="AY954" s="16" t="s">
        <v>119</v>
      </c>
      <c r="BE954" s="151">
        <f>IF(N954="základní",J954,0)</f>
        <v>0</v>
      </c>
      <c r="BF954" s="151">
        <f>IF(N954="snížená",J954,0)</f>
        <v>0</v>
      </c>
      <c r="BG954" s="151">
        <f>IF(N954="zákl. přenesená",J954,0)</f>
        <v>0</v>
      </c>
      <c r="BH954" s="151">
        <f>IF(N954="sníž. přenesená",J954,0)</f>
        <v>0</v>
      </c>
      <c r="BI954" s="151">
        <f>IF(N954="nulová",J954,0)</f>
        <v>0</v>
      </c>
      <c r="BJ954" s="16" t="s">
        <v>77</v>
      </c>
      <c r="BK954" s="151">
        <f>ROUND(I954*H954,2)</f>
        <v>0</v>
      </c>
      <c r="BL954" s="16" t="s">
        <v>139</v>
      </c>
      <c r="BM954" s="16" t="s">
        <v>1142</v>
      </c>
    </row>
    <row r="955" spans="2:65" s="1" customFormat="1">
      <c r="B955" s="30"/>
      <c r="D955" s="152" t="s">
        <v>129</v>
      </c>
      <c r="F955" s="153" t="s">
        <v>1143</v>
      </c>
      <c r="I955" s="84"/>
      <c r="L955" s="30"/>
      <c r="M955" s="154"/>
      <c r="N955" s="49"/>
      <c r="O955" s="49"/>
      <c r="P955" s="49"/>
      <c r="Q955" s="49"/>
      <c r="R955" s="49"/>
      <c r="S955" s="49"/>
      <c r="T955" s="50"/>
      <c r="AT955" s="16" t="s">
        <v>129</v>
      </c>
      <c r="AU955" s="16" t="s">
        <v>79</v>
      </c>
    </row>
    <row r="956" spans="2:65" s="10" customFormat="1" ht="22.9" customHeight="1">
      <c r="B956" s="126"/>
      <c r="D956" s="127" t="s">
        <v>69</v>
      </c>
      <c r="E956" s="137" t="s">
        <v>1144</v>
      </c>
      <c r="F956" s="137" t="s">
        <v>1145</v>
      </c>
      <c r="I956" s="129"/>
      <c r="J956" s="138">
        <f>BK956</f>
        <v>0</v>
      </c>
      <c r="L956" s="126"/>
      <c r="M956" s="131"/>
      <c r="N956" s="132"/>
      <c r="O956" s="132"/>
      <c r="P956" s="133">
        <f>SUM(P957:P973)</f>
        <v>0</v>
      </c>
      <c r="Q956" s="132"/>
      <c r="R956" s="133">
        <f>SUM(R957:R973)</f>
        <v>0</v>
      </c>
      <c r="S956" s="132"/>
      <c r="T956" s="134">
        <f>SUM(T957:T973)</f>
        <v>0</v>
      </c>
      <c r="AR956" s="127" t="s">
        <v>77</v>
      </c>
      <c r="AT956" s="135" t="s">
        <v>69</v>
      </c>
      <c r="AU956" s="135" t="s">
        <v>77</v>
      </c>
      <c r="AY956" s="127" t="s">
        <v>119</v>
      </c>
      <c r="BK956" s="136">
        <f>SUM(BK957:BK973)</f>
        <v>0</v>
      </c>
    </row>
    <row r="957" spans="2:65" s="1" customFormat="1" ht="16.5" customHeight="1">
      <c r="B957" s="139"/>
      <c r="C957" s="140" t="s">
        <v>1146</v>
      </c>
      <c r="D957" s="140" t="s">
        <v>122</v>
      </c>
      <c r="E957" s="141" t="s">
        <v>1147</v>
      </c>
      <c r="F957" s="142" t="s">
        <v>1148</v>
      </c>
      <c r="G957" s="143" t="s">
        <v>236</v>
      </c>
      <c r="H957" s="144">
        <v>172.89500000000001</v>
      </c>
      <c r="I957" s="145"/>
      <c r="J957" s="146">
        <f>ROUND(I957*H957,2)</f>
        <v>0</v>
      </c>
      <c r="K957" s="142" t="s">
        <v>126</v>
      </c>
      <c r="L957" s="30"/>
      <c r="M957" s="147" t="s">
        <v>1</v>
      </c>
      <c r="N957" s="148" t="s">
        <v>41</v>
      </c>
      <c r="O957" s="49"/>
      <c r="P957" s="149">
        <f>O957*H957</f>
        <v>0</v>
      </c>
      <c r="Q957" s="149">
        <v>0</v>
      </c>
      <c r="R957" s="149">
        <f>Q957*H957</f>
        <v>0</v>
      </c>
      <c r="S957" s="149">
        <v>0</v>
      </c>
      <c r="T957" s="150">
        <f>S957*H957</f>
        <v>0</v>
      </c>
      <c r="AR957" s="16" t="s">
        <v>139</v>
      </c>
      <c r="AT957" s="16" t="s">
        <v>122</v>
      </c>
      <c r="AU957" s="16" t="s">
        <v>79</v>
      </c>
      <c r="AY957" s="16" t="s">
        <v>119</v>
      </c>
      <c r="BE957" s="151">
        <f>IF(N957="základní",J957,0)</f>
        <v>0</v>
      </c>
      <c r="BF957" s="151">
        <f>IF(N957="snížená",J957,0)</f>
        <v>0</v>
      </c>
      <c r="BG957" s="151">
        <f>IF(N957="zákl. přenesená",J957,0)</f>
        <v>0</v>
      </c>
      <c r="BH957" s="151">
        <f>IF(N957="sníž. přenesená",J957,0)</f>
        <v>0</v>
      </c>
      <c r="BI957" s="151">
        <f>IF(N957="nulová",J957,0)</f>
        <v>0</v>
      </c>
      <c r="BJ957" s="16" t="s">
        <v>77</v>
      </c>
      <c r="BK957" s="151">
        <f>ROUND(I957*H957,2)</f>
        <v>0</v>
      </c>
      <c r="BL957" s="16" t="s">
        <v>139</v>
      </c>
      <c r="BM957" s="16" t="s">
        <v>1149</v>
      </c>
    </row>
    <row r="958" spans="2:65" s="1" customFormat="1" ht="19.5">
      <c r="B958" s="30"/>
      <c r="D958" s="152" t="s">
        <v>129</v>
      </c>
      <c r="F958" s="153" t="s">
        <v>1150</v>
      </c>
      <c r="I958" s="84"/>
      <c r="L958" s="30"/>
      <c r="M958" s="154"/>
      <c r="N958" s="49"/>
      <c r="O958" s="49"/>
      <c r="P958" s="49"/>
      <c r="Q958" s="49"/>
      <c r="R958" s="49"/>
      <c r="S958" s="49"/>
      <c r="T958" s="50"/>
      <c r="AT958" s="16" t="s">
        <v>129</v>
      </c>
      <c r="AU958" s="16" t="s">
        <v>79</v>
      </c>
    </row>
    <row r="959" spans="2:65" s="1" customFormat="1" ht="16.5" customHeight="1">
      <c r="B959" s="139"/>
      <c r="C959" s="140" t="s">
        <v>1151</v>
      </c>
      <c r="D959" s="140" t="s">
        <v>122</v>
      </c>
      <c r="E959" s="141" t="s">
        <v>1152</v>
      </c>
      <c r="F959" s="142" t="s">
        <v>1153</v>
      </c>
      <c r="G959" s="143" t="s">
        <v>236</v>
      </c>
      <c r="H959" s="144">
        <v>172.89500000000001</v>
      </c>
      <c r="I959" s="145"/>
      <c r="J959" s="146">
        <f>ROUND(I959*H959,2)</f>
        <v>0</v>
      </c>
      <c r="K959" s="142" t="s">
        <v>126</v>
      </c>
      <c r="L959" s="30"/>
      <c r="M959" s="147" t="s">
        <v>1</v>
      </c>
      <c r="N959" s="148" t="s">
        <v>41</v>
      </c>
      <c r="O959" s="49"/>
      <c r="P959" s="149">
        <f>O959*H959</f>
        <v>0</v>
      </c>
      <c r="Q959" s="149">
        <v>0</v>
      </c>
      <c r="R959" s="149">
        <f>Q959*H959</f>
        <v>0</v>
      </c>
      <c r="S959" s="149">
        <v>0</v>
      </c>
      <c r="T959" s="150">
        <f>S959*H959</f>
        <v>0</v>
      </c>
      <c r="AR959" s="16" t="s">
        <v>139</v>
      </c>
      <c r="AT959" s="16" t="s">
        <v>122</v>
      </c>
      <c r="AU959" s="16" t="s">
        <v>79</v>
      </c>
      <c r="AY959" s="16" t="s">
        <v>119</v>
      </c>
      <c r="BE959" s="151">
        <f>IF(N959="základní",J959,0)</f>
        <v>0</v>
      </c>
      <c r="BF959" s="151">
        <f>IF(N959="snížená",J959,0)</f>
        <v>0</v>
      </c>
      <c r="BG959" s="151">
        <f>IF(N959="zákl. přenesená",J959,0)</f>
        <v>0</v>
      </c>
      <c r="BH959" s="151">
        <f>IF(N959="sníž. přenesená",J959,0)</f>
        <v>0</v>
      </c>
      <c r="BI959" s="151">
        <f>IF(N959="nulová",J959,0)</f>
        <v>0</v>
      </c>
      <c r="BJ959" s="16" t="s">
        <v>77</v>
      </c>
      <c r="BK959" s="151">
        <f>ROUND(I959*H959,2)</f>
        <v>0</v>
      </c>
      <c r="BL959" s="16" t="s">
        <v>139</v>
      </c>
      <c r="BM959" s="16" t="s">
        <v>1154</v>
      </c>
    </row>
    <row r="960" spans="2:65" s="1" customFormat="1">
      <c r="B960" s="30"/>
      <c r="D960" s="152" t="s">
        <v>129</v>
      </c>
      <c r="F960" s="153" t="s">
        <v>1155</v>
      </c>
      <c r="I960" s="84"/>
      <c r="L960" s="30"/>
      <c r="M960" s="154"/>
      <c r="N960" s="49"/>
      <c r="O960" s="49"/>
      <c r="P960" s="49"/>
      <c r="Q960" s="49"/>
      <c r="R960" s="49"/>
      <c r="S960" s="49"/>
      <c r="T960" s="50"/>
      <c r="AT960" s="16" t="s">
        <v>129</v>
      </c>
      <c r="AU960" s="16" t="s">
        <v>79</v>
      </c>
    </row>
    <row r="961" spans="2:65" s="1" customFormat="1" ht="16.5" customHeight="1">
      <c r="B961" s="139"/>
      <c r="C961" s="140" t="s">
        <v>1156</v>
      </c>
      <c r="D961" s="140" t="s">
        <v>122</v>
      </c>
      <c r="E961" s="141" t="s">
        <v>1157</v>
      </c>
      <c r="F961" s="142" t="s">
        <v>1158</v>
      </c>
      <c r="G961" s="143" t="s">
        <v>236</v>
      </c>
      <c r="H961" s="144">
        <v>172.89500000000001</v>
      </c>
      <c r="I961" s="145"/>
      <c r="J961" s="146">
        <f>ROUND(I961*H961,2)</f>
        <v>0</v>
      </c>
      <c r="K961" s="142" t="s">
        <v>126</v>
      </c>
      <c r="L961" s="30"/>
      <c r="M961" s="147" t="s">
        <v>1</v>
      </c>
      <c r="N961" s="148" t="s">
        <v>41</v>
      </c>
      <c r="O961" s="49"/>
      <c r="P961" s="149">
        <f>O961*H961</f>
        <v>0</v>
      </c>
      <c r="Q961" s="149">
        <v>0</v>
      </c>
      <c r="R961" s="149">
        <f>Q961*H961</f>
        <v>0</v>
      </c>
      <c r="S961" s="149">
        <v>0</v>
      </c>
      <c r="T961" s="150">
        <f>S961*H961</f>
        <v>0</v>
      </c>
      <c r="AR961" s="16" t="s">
        <v>139</v>
      </c>
      <c r="AT961" s="16" t="s">
        <v>122</v>
      </c>
      <c r="AU961" s="16" t="s">
        <v>79</v>
      </c>
      <c r="AY961" s="16" t="s">
        <v>119</v>
      </c>
      <c r="BE961" s="151">
        <f>IF(N961="základní",J961,0)</f>
        <v>0</v>
      </c>
      <c r="BF961" s="151">
        <f>IF(N961="snížená",J961,0)</f>
        <v>0</v>
      </c>
      <c r="BG961" s="151">
        <f>IF(N961="zákl. přenesená",J961,0)</f>
        <v>0</v>
      </c>
      <c r="BH961" s="151">
        <f>IF(N961="sníž. přenesená",J961,0)</f>
        <v>0</v>
      </c>
      <c r="BI961" s="151">
        <f>IF(N961="nulová",J961,0)</f>
        <v>0</v>
      </c>
      <c r="BJ961" s="16" t="s">
        <v>77</v>
      </c>
      <c r="BK961" s="151">
        <f>ROUND(I961*H961,2)</f>
        <v>0</v>
      </c>
      <c r="BL961" s="16" t="s">
        <v>139</v>
      </c>
      <c r="BM961" s="16" t="s">
        <v>1159</v>
      </c>
    </row>
    <row r="962" spans="2:65" s="1" customFormat="1">
      <c r="B962" s="30"/>
      <c r="D962" s="152" t="s">
        <v>129</v>
      </c>
      <c r="F962" s="153" t="s">
        <v>1160</v>
      </c>
      <c r="I962" s="84"/>
      <c r="L962" s="30"/>
      <c r="M962" s="154"/>
      <c r="N962" s="49"/>
      <c r="O962" s="49"/>
      <c r="P962" s="49"/>
      <c r="Q962" s="49"/>
      <c r="R962" s="49"/>
      <c r="S962" s="49"/>
      <c r="T962" s="50"/>
      <c r="AT962" s="16" t="s">
        <v>129</v>
      </c>
      <c r="AU962" s="16" t="s">
        <v>79</v>
      </c>
    </row>
    <row r="963" spans="2:65" s="1" customFormat="1" ht="16.5" customHeight="1">
      <c r="B963" s="139"/>
      <c r="C963" s="140" t="s">
        <v>1161</v>
      </c>
      <c r="D963" s="140" t="s">
        <v>122</v>
      </c>
      <c r="E963" s="141" t="s">
        <v>1162</v>
      </c>
      <c r="F963" s="142" t="s">
        <v>1163</v>
      </c>
      <c r="G963" s="143" t="s">
        <v>236</v>
      </c>
      <c r="H963" s="144">
        <v>1556.0550000000001</v>
      </c>
      <c r="I963" s="145"/>
      <c r="J963" s="146">
        <f>ROUND(I963*H963,2)</f>
        <v>0</v>
      </c>
      <c r="K963" s="142" t="s">
        <v>126</v>
      </c>
      <c r="L963" s="30"/>
      <c r="M963" s="147" t="s">
        <v>1</v>
      </c>
      <c r="N963" s="148" t="s">
        <v>41</v>
      </c>
      <c r="O963" s="49"/>
      <c r="P963" s="149">
        <f>O963*H963</f>
        <v>0</v>
      </c>
      <c r="Q963" s="149">
        <v>0</v>
      </c>
      <c r="R963" s="149">
        <f>Q963*H963</f>
        <v>0</v>
      </c>
      <c r="S963" s="149">
        <v>0</v>
      </c>
      <c r="T963" s="150">
        <f>S963*H963</f>
        <v>0</v>
      </c>
      <c r="AR963" s="16" t="s">
        <v>139</v>
      </c>
      <c r="AT963" s="16" t="s">
        <v>122</v>
      </c>
      <c r="AU963" s="16" t="s">
        <v>79</v>
      </c>
      <c r="AY963" s="16" t="s">
        <v>119</v>
      </c>
      <c r="BE963" s="151">
        <f>IF(N963="základní",J963,0)</f>
        <v>0</v>
      </c>
      <c r="BF963" s="151">
        <f>IF(N963="snížená",J963,0)</f>
        <v>0</v>
      </c>
      <c r="BG963" s="151">
        <f>IF(N963="zákl. přenesená",J963,0)</f>
        <v>0</v>
      </c>
      <c r="BH963" s="151">
        <f>IF(N963="sníž. přenesená",J963,0)</f>
        <v>0</v>
      </c>
      <c r="BI963" s="151">
        <f>IF(N963="nulová",J963,0)</f>
        <v>0</v>
      </c>
      <c r="BJ963" s="16" t="s">
        <v>77</v>
      </c>
      <c r="BK963" s="151">
        <f>ROUND(I963*H963,2)</f>
        <v>0</v>
      </c>
      <c r="BL963" s="16" t="s">
        <v>139</v>
      </c>
      <c r="BM963" s="16" t="s">
        <v>1164</v>
      </c>
    </row>
    <row r="964" spans="2:65" s="1" customFormat="1" ht="19.5">
      <c r="B964" s="30"/>
      <c r="D964" s="152" t="s">
        <v>129</v>
      </c>
      <c r="F964" s="153" t="s">
        <v>1165</v>
      </c>
      <c r="I964" s="84"/>
      <c r="L964" s="30"/>
      <c r="M964" s="154"/>
      <c r="N964" s="49"/>
      <c r="O964" s="49"/>
      <c r="P964" s="49"/>
      <c r="Q964" s="49"/>
      <c r="R964" s="49"/>
      <c r="S964" s="49"/>
      <c r="T964" s="50"/>
      <c r="AT964" s="16" t="s">
        <v>129</v>
      </c>
      <c r="AU964" s="16" t="s">
        <v>79</v>
      </c>
    </row>
    <row r="965" spans="2:65" s="11" customFormat="1">
      <c r="B965" s="158"/>
      <c r="D965" s="152" t="s">
        <v>180</v>
      </c>
      <c r="E965" s="159" t="s">
        <v>1</v>
      </c>
      <c r="F965" s="160" t="s">
        <v>1166</v>
      </c>
      <c r="H965" s="161">
        <v>1556.0550000000001</v>
      </c>
      <c r="I965" s="162"/>
      <c r="L965" s="158"/>
      <c r="M965" s="163"/>
      <c r="N965" s="164"/>
      <c r="O965" s="164"/>
      <c r="P965" s="164"/>
      <c r="Q965" s="164"/>
      <c r="R965" s="164"/>
      <c r="S965" s="164"/>
      <c r="T965" s="165"/>
      <c r="AT965" s="159" t="s">
        <v>180</v>
      </c>
      <c r="AU965" s="159" t="s">
        <v>79</v>
      </c>
      <c r="AV965" s="11" t="s">
        <v>79</v>
      </c>
      <c r="AW965" s="11" t="s">
        <v>32</v>
      </c>
      <c r="AX965" s="11" t="s">
        <v>77</v>
      </c>
      <c r="AY965" s="159" t="s">
        <v>119</v>
      </c>
    </row>
    <row r="966" spans="2:65" s="1" customFormat="1" ht="16.5" customHeight="1">
      <c r="B966" s="139"/>
      <c r="C966" s="140" t="s">
        <v>1167</v>
      </c>
      <c r="D966" s="140" t="s">
        <v>122</v>
      </c>
      <c r="E966" s="141" t="s">
        <v>1168</v>
      </c>
      <c r="F966" s="142" t="s">
        <v>1169</v>
      </c>
      <c r="G966" s="143" t="s">
        <v>236</v>
      </c>
      <c r="H966" s="144">
        <v>18.963000000000001</v>
      </c>
      <c r="I966" s="145"/>
      <c r="J966" s="146">
        <f>ROUND(I966*H966,2)</f>
        <v>0</v>
      </c>
      <c r="K966" s="142" t="s">
        <v>126</v>
      </c>
      <c r="L966" s="30"/>
      <c r="M966" s="147" t="s">
        <v>1</v>
      </c>
      <c r="N966" s="148" t="s">
        <v>41</v>
      </c>
      <c r="O966" s="49"/>
      <c r="P966" s="149">
        <f>O966*H966</f>
        <v>0</v>
      </c>
      <c r="Q966" s="149">
        <v>0</v>
      </c>
      <c r="R966" s="149">
        <f>Q966*H966</f>
        <v>0</v>
      </c>
      <c r="S966" s="149">
        <v>0</v>
      </c>
      <c r="T966" s="150">
        <f>S966*H966</f>
        <v>0</v>
      </c>
      <c r="AR966" s="16" t="s">
        <v>139</v>
      </c>
      <c r="AT966" s="16" t="s">
        <v>122</v>
      </c>
      <c r="AU966" s="16" t="s">
        <v>79</v>
      </c>
      <c r="AY966" s="16" t="s">
        <v>119</v>
      </c>
      <c r="BE966" s="151">
        <f>IF(N966="základní",J966,0)</f>
        <v>0</v>
      </c>
      <c r="BF966" s="151">
        <f>IF(N966="snížená",J966,0)</f>
        <v>0</v>
      </c>
      <c r="BG966" s="151">
        <f>IF(N966="zákl. přenesená",J966,0)</f>
        <v>0</v>
      </c>
      <c r="BH966" s="151">
        <f>IF(N966="sníž. přenesená",J966,0)</f>
        <v>0</v>
      </c>
      <c r="BI966" s="151">
        <f>IF(N966="nulová",J966,0)</f>
        <v>0</v>
      </c>
      <c r="BJ966" s="16" t="s">
        <v>77</v>
      </c>
      <c r="BK966" s="151">
        <f>ROUND(I966*H966,2)</f>
        <v>0</v>
      </c>
      <c r="BL966" s="16" t="s">
        <v>139</v>
      </c>
      <c r="BM966" s="16" t="s">
        <v>1170</v>
      </c>
    </row>
    <row r="967" spans="2:65" s="1" customFormat="1" ht="19.5">
      <c r="B967" s="30"/>
      <c r="D967" s="152" t="s">
        <v>129</v>
      </c>
      <c r="F967" s="153" t="s">
        <v>1171</v>
      </c>
      <c r="I967" s="84"/>
      <c r="L967" s="30"/>
      <c r="M967" s="154"/>
      <c r="N967" s="49"/>
      <c r="O967" s="49"/>
      <c r="P967" s="49"/>
      <c r="Q967" s="49"/>
      <c r="R967" s="49"/>
      <c r="S967" s="49"/>
      <c r="T967" s="50"/>
      <c r="AT967" s="16" t="s">
        <v>129</v>
      </c>
      <c r="AU967" s="16" t="s">
        <v>79</v>
      </c>
    </row>
    <row r="968" spans="2:65" s="1" customFormat="1" ht="16.5" customHeight="1">
      <c r="B968" s="139"/>
      <c r="C968" s="140" t="s">
        <v>1172</v>
      </c>
      <c r="D968" s="140" t="s">
        <v>122</v>
      </c>
      <c r="E968" s="141" t="s">
        <v>1173</v>
      </c>
      <c r="F968" s="142" t="s">
        <v>1174</v>
      </c>
      <c r="G968" s="143" t="s">
        <v>236</v>
      </c>
      <c r="H968" s="144">
        <v>129.03</v>
      </c>
      <c r="I968" s="145"/>
      <c r="J968" s="146">
        <f>ROUND(I968*H968,2)</f>
        <v>0</v>
      </c>
      <c r="K968" s="142" t="s">
        <v>126</v>
      </c>
      <c r="L968" s="30"/>
      <c r="M968" s="147" t="s">
        <v>1</v>
      </c>
      <c r="N968" s="148" t="s">
        <v>41</v>
      </c>
      <c r="O968" s="49"/>
      <c r="P968" s="149">
        <f>O968*H968</f>
        <v>0</v>
      </c>
      <c r="Q968" s="149">
        <v>0</v>
      </c>
      <c r="R968" s="149">
        <f>Q968*H968</f>
        <v>0</v>
      </c>
      <c r="S968" s="149">
        <v>0</v>
      </c>
      <c r="T968" s="150">
        <f>S968*H968</f>
        <v>0</v>
      </c>
      <c r="AR968" s="16" t="s">
        <v>139</v>
      </c>
      <c r="AT968" s="16" t="s">
        <v>122</v>
      </c>
      <c r="AU968" s="16" t="s">
        <v>79</v>
      </c>
      <c r="AY968" s="16" t="s">
        <v>119</v>
      </c>
      <c r="BE968" s="151">
        <f>IF(N968="základní",J968,0)</f>
        <v>0</v>
      </c>
      <c r="BF968" s="151">
        <f>IF(N968="snížená",J968,0)</f>
        <v>0</v>
      </c>
      <c r="BG968" s="151">
        <f>IF(N968="zákl. přenesená",J968,0)</f>
        <v>0</v>
      </c>
      <c r="BH968" s="151">
        <f>IF(N968="sníž. přenesená",J968,0)</f>
        <v>0</v>
      </c>
      <c r="BI968" s="151">
        <f>IF(N968="nulová",J968,0)</f>
        <v>0</v>
      </c>
      <c r="BJ968" s="16" t="s">
        <v>77</v>
      </c>
      <c r="BK968" s="151">
        <f>ROUND(I968*H968,2)</f>
        <v>0</v>
      </c>
      <c r="BL968" s="16" t="s">
        <v>139</v>
      </c>
      <c r="BM968" s="16" t="s">
        <v>1175</v>
      </c>
    </row>
    <row r="969" spans="2:65" s="1" customFormat="1">
      <c r="B969" s="30"/>
      <c r="D969" s="152" t="s">
        <v>129</v>
      </c>
      <c r="F969" s="153" t="s">
        <v>1176</v>
      </c>
      <c r="I969" s="84"/>
      <c r="L969" s="30"/>
      <c r="M969" s="154"/>
      <c r="N969" s="49"/>
      <c r="O969" s="49"/>
      <c r="P969" s="49"/>
      <c r="Q969" s="49"/>
      <c r="R969" s="49"/>
      <c r="S969" s="49"/>
      <c r="T969" s="50"/>
      <c r="AT969" s="16" t="s">
        <v>129</v>
      </c>
      <c r="AU969" s="16" t="s">
        <v>79</v>
      </c>
    </row>
    <row r="970" spans="2:65" s="1" customFormat="1" ht="16.5" customHeight="1">
      <c r="B970" s="139"/>
      <c r="C970" s="140" t="s">
        <v>1177</v>
      </c>
      <c r="D970" s="140" t="s">
        <v>122</v>
      </c>
      <c r="E970" s="141" t="s">
        <v>1178</v>
      </c>
      <c r="F970" s="142" t="s">
        <v>1179</v>
      </c>
      <c r="G970" s="143" t="s">
        <v>236</v>
      </c>
      <c r="H970" s="144">
        <v>16.295000000000002</v>
      </c>
      <c r="I970" s="145"/>
      <c r="J970" s="146">
        <f>ROUND(I970*H970,2)</f>
        <v>0</v>
      </c>
      <c r="K970" s="142" t="s">
        <v>126</v>
      </c>
      <c r="L970" s="30"/>
      <c r="M970" s="147" t="s">
        <v>1</v>
      </c>
      <c r="N970" s="148" t="s">
        <v>41</v>
      </c>
      <c r="O970" s="49"/>
      <c r="P970" s="149">
        <f>O970*H970</f>
        <v>0</v>
      </c>
      <c r="Q970" s="149">
        <v>0</v>
      </c>
      <c r="R970" s="149">
        <f>Q970*H970</f>
        <v>0</v>
      </c>
      <c r="S970" s="149">
        <v>0</v>
      </c>
      <c r="T970" s="150">
        <f>S970*H970</f>
        <v>0</v>
      </c>
      <c r="AR970" s="16" t="s">
        <v>139</v>
      </c>
      <c r="AT970" s="16" t="s">
        <v>122</v>
      </c>
      <c r="AU970" s="16" t="s">
        <v>79</v>
      </c>
      <c r="AY970" s="16" t="s">
        <v>119</v>
      </c>
      <c r="BE970" s="151">
        <f>IF(N970="základní",J970,0)</f>
        <v>0</v>
      </c>
      <c r="BF970" s="151">
        <f>IF(N970="snížená",J970,0)</f>
        <v>0</v>
      </c>
      <c r="BG970" s="151">
        <f>IF(N970="zákl. přenesená",J970,0)</f>
        <v>0</v>
      </c>
      <c r="BH970" s="151">
        <f>IF(N970="sníž. přenesená",J970,0)</f>
        <v>0</v>
      </c>
      <c r="BI970" s="151">
        <f>IF(N970="nulová",J970,0)</f>
        <v>0</v>
      </c>
      <c r="BJ970" s="16" t="s">
        <v>77</v>
      </c>
      <c r="BK970" s="151">
        <f>ROUND(I970*H970,2)</f>
        <v>0</v>
      </c>
      <c r="BL970" s="16" t="s">
        <v>139</v>
      </c>
      <c r="BM970" s="16" t="s">
        <v>1180</v>
      </c>
    </row>
    <row r="971" spans="2:65" s="1" customFormat="1" ht="19.5">
      <c r="B971" s="30"/>
      <c r="D971" s="152" t="s">
        <v>129</v>
      </c>
      <c r="F971" s="153" t="s">
        <v>1181</v>
      </c>
      <c r="I971" s="84"/>
      <c r="L971" s="30"/>
      <c r="M971" s="154"/>
      <c r="N971" s="49"/>
      <c r="O971" s="49"/>
      <c r="P971" s="49"/>
      <c r="Q971" s="49"/>
      <c r="R971" s="49"/>
      <c r="S971" s="49"/>
      <c r="T971" s="50"/>
      <c r="AT971" s="16" t="s">
        <v>129</v>
      </c>
      <c r="AU971" s="16" t="s">
        <v>79</v>
      </c>
    </row>
    <row r="972" spans="2:65" s="1" customFormat="1" ht="16.5" customHeight="1">
      <c r="B972" s="139"/>
      <c r="C972" s="140" t="s">
        <v>1182</v>
      </c>
      <c r="D972" s="140" t="s">
        <v>122</v>
      </c>
      <c r="E972" s="141" t="s">
        <v>1183</v>
      </c>
      <c r="F972" s="142" t="s">
        <v>1184</v>
      </c>
      <c r="G972" s="143" t="s">
        <v>236</v>
      </c>
      <c r="H972" s="144">
        <v>8.6069999999999993</v>
      </c>
      <c r="I972" s="145"/>
      <c r="J972" s="146">
        <f>ROUND(I972*H972,2)</f>
        <v>0</v>
      </c>
      <c r="K972" s="142" t="s">
        <v>126</v>
      </c>
      <c r="L972" s="30"/>
      <c r="M972" s="147" t="s">
        <v>1</v>
      </c>
      <c r="N972" s="148" t="s">
        <v>41</v>
      </c>
      <c r="O972" s="49"/>
      <c r="P972" s="149">
        <f>O972*H972</f>
        <v>0</v>
      </c>
      <c r="Q972" s="149">
        <v>0</v>
      </c>
      <c r="R972" s="149">
        <f>Q972*H972</f>
        <v>0</v>
      </c>
      <c r="S972" s="149">
        <v>0</v>
      </c>
      <c r="T972" s="150">
        <f>S972*H972</f>
        <v>0</v>
      </c>
      <c r="AR972" s="16" t="s">
        <v>139</v>
      </c>
      <c r="AT972" s="16" t="s">
        <v>122</v>
      </c>
      <c r="AU972" s="16" t="s">
        <v>79</v>
      </c>
      <c r="AY972" s="16" t="s">
        <v>119</v>
      </c>
      <c r="BE972" s="151">
        <f>IF(N972="základní",J972,0)</f>
        <v>0</v>
      </c>
      <c r="BF972" s="151">
        <f>IF(N972="snížená",J972,0)</f>
        <v>0</v>
      </c>
      <c r="BG972" s="151">
        <f>IF(N972="zákl. přenesená",J972,0)</f>
        <v>0</v>
      </c>
      <c r="BH972" s="151">
        <f>IF(N972="sníž. přenesená",J972,0)</f>
        <v>0</v>
      </c>
      <c r="BI972" s="151">
        <f>IF(N972="nulová",J972,0)</f>
        <v>0</v>
      </c>
      <c r="BJ972" s="16" t="s">
        <v>77</v>
      </c>
      <c r="BK972" s="151">
        <f>ROUND(I972*H972,2)</f>
        <v>0</v>
      </c>
      <c r="BL972" s="16" t="s">
        <v>139</v>
      </c>
      <c r="BM972" s="16" t="s">
        <v>1185</v>
      </c>
    </row>
    <row r="973" spans="2:65" s="1" customFormat="1" ht="19.5">
      <c r="B973" s="30"/>
      <c r="D973" s="152" t="s">
        <v>129</v>
      </c>
      <c r="F973" s="153" t="s">
        <v>1186</v>
      </c>
      <c r="I973" s="84"/>
      <c r="L973" s="30"/>
      <c r="M973" s="154"/>
      <c r="N973" s="49"/>
      <c r="O973" s="49"/>
      <c r="P973" s="49"/>
      <c r="Q973" s="49"/>
      <c r="R973" s="49"/>
      <c r="S973" s="49"/>
      <c r="T973" s="50"/>
      <c r="AT973" s="16" t="s">
        <v>129</v>
      </c>
      <c r="AU973" s="16" t="s">
        <v>79</v>
      </c>
    </row>
    <row r="974" spans="2:65" s="10" customFormat="1" ht="22.9" customHeight="1">
      <c r="B974" s="126"/>
      <c r="D974" s="127" t="s">
        <v>69</v>
      </c>
      <c r="E974" s="137" t="s">
        <v>1187</v>
      </c>
      <c r="F974" s="137" t="s">
        <v>1188</v>
      </c>
      <c r="I974" s="129"/>
      <c r="J974" s="138">
        <f>BK974</f>
        <v>0</v>
      </c>
      <c r="L974" s="126"/>
      <c r="M974" s="131"/>
      <c r="N974" s="132"/>
      <c r="O974" s="132"/>
      <c r="P974" s="133">
        <f>SUM(P975:P976)</f>
        <v>0</v>
      </c>
      <c r="Q974" s="132"/>
      <c r="R974" s="133">
        <f>SUM(R975:R976)</f>
        <v>0</v>
      </c>
      <c r="S974" s="132"/>
      <c r="T974" s="134">
        <f>SUM(T975:T976)</f>
        <v>0</v>
      </c>
      <c r="AR974" s="127" t="s">
        <v>77</v>
      </c>
      <c r="AT974" s="135" t="s">
        <v>69</v>
      </c>
      <c r="AU974" s="135" t="s">
        <v>77</v>
      </c>
      <c r="AY974" s="127" t="s">
        <v>119</v>
      </c>
      <c r="BK974" s="136">
        <f>SUM(BK975:BK976)</f>
        <v>0</v>
      </c>
    </row>
    <row r="975" spans="2:65" s="1" customFormat="1" ht="16.5" customHeight="1">
      <c r="B975" s="139"/>
      <c r="C975" s="140" t="s">
        <v>1189</v>
      </c>
      <c r="D975" s="140" t="s">
        <v>122</v>
      </c>
      <c r="E975" s="141" t="s">
        <v>1190</v>
      </c>
      <c r="F975" s="142" t="s">
        <v>1191</v>
      </c>
      <c r="G975" s="143" t="s">
        <v>236</v>
      </c>
      <c r="H975" s="144">
        <v>107.149</v>
      </c>
      <c r="I975" s="145"/>
      <c r="J975" s="146">
        <f>ROUND(I975*H975,2)</f>
        <v>0</v>
      </c>
      <c r="K975" s="142" t="s">
        <v>126</v>
      </c>
      <c r="L975" s="30"/>
      <c r="M975" s="147" t="s">
        <v>1</v>
      </c>
      <c r="N975" s="148" t="s">
        <v>41</v>
      </c>
      <c r="O975" s="49"/>
      <c r="P975" s="149">
        <f>O975*H975</f>
        <v>0</v>
      </c>
      <c r="Q975" s="149">
        <v>0</v>
      </c>
      <c r="R975" s="149">
        <f>Q975*H975</f>
        <v>0</v>
      </c>
      <c r="S975" s="149">
        <v>0</v>
      </c>
      <c r="T975" s="150">
        <f>S975*H975</f>
        <v>0</v>
      </c>
      <c r="AR975" s="16" t="s">
        <v>139</v>
      </c>
      <c r="AT975" s="16" t="s">
        <v>122</v>
      </c>
      <c r="AU975" s="16" t="s">
        <v>79</v>
      </c>
      <c r="AY975" s="16" t="s">
        <v>119</v>
      </c>
      <c r="BE975" s="151">
        <f>IF(N975="základní",J975,0)</f>
        <v>0</v>
      </c>
      <c r="BF975" s="151">
        <f>IF(N975="snížená",J975,0)</f>
        <v>0</v>
      </c>
      <c r="BG975" s="151">
        <f>IF(N975="zákl. přenesená",J975,0)</f>
        <v>0</v>
      </c>
      <c r="BH975" s="151">
        <f>IF(N975="sníž. přenesená",J975,0)</f>
        <v>0</v>
      </c>
      <c r="BI975" s="151">
        <f>IF(N975="nulová",J975,0)</f>
        <v>0</v>
      </c>
      <c r="BJ975" s="16" t="s">
        <v>77</v>
      </c>
      <c r="BK975" s="151">
        <f>ROUND(I975*H975,2)</f>
        <v>0</v>
      </c>
      <c r="BL975" s="16" t="s">
        <v>139</v>
      </c>
      <c r="BM975" s="16" t="s">
        <v>1192</v>
      </c>
    </row>
    <row r="976" spans="2:65" s="1" customFormat="1" ht="19.5">
      <c r="B976" s="30"/>
      <c r="D976" s="152" t="s">
        <v>129</v>
      </c>
      <c r="F976" s="153" t="s">
        <v>1193</v>
      </c>
      <c r="I976" s="84"/>
      <c r="L976" s="30"/>
      <c r="M976" s="154"/>
      <c r="N976" s="49"/>
      <c r="O976" s="49"/>
      <c r="P976" s="49"/>
      <c r="Q976" s="49"/>
      <c r="R976" s="49"/>
      <c r="S976" s="49"/>
      <c r="T976" s="50"/>
      <c r="AT976" s="16" t="s">
        <v>129</v>
      </c>
      <c r="AU976" s="16" t="s">
        <v>79</v>
      </c>
    </row>
    <row r="977" spans="2:65" s="10" customFormat="1" ht="25.9" customHeight="1">
      <c r="B977" s="126"/>
      <c r="D977" s="127" t="s">
        <v>69</v>
      </c>
      <c r="E977" s="128" t="s">
        <v>1194</v>
      </c>
      <c r="F977" s="128" t="s">
        <v>1195</v>
      </c>
      <c r="I977" s="129"/>
      <c r="J977" s="130">
        <f>BK977</f>
        <v>0</v>
      </c>
      <c r="L977" s="126"/>
      <c r="M977" s="131"/>
      <c r="N977" s="132"/>
      <c r="O977" s="132"/>
      <c r="P977" s="133">
        <f>P978+P1079+P1100+P1153+P1158+P1161+P1189+P1227+P1337+P1357+P1413+P1565+P1613+P1642</f>
        <v>0</v>
      </c>
      <c r="Q977" s="132"/>
      <c r="R977" s="133">
        <f>R978+R1079+R1100+R1153+R1158+R1161+R1189+R1227+R1337+R1357+R1413+R1565+R1613+R1642</f>
        <v>12.214277860000001</v>
      </c>
      <c r="S977" s="132"/>
      <c r="T977" s="134">
        <f>T978+T1079+T1100+T1153+T1158+T1161+T1189+T1227+T1337+T1357+T1413+T1565+T1613+T1642</f>
        <v>4.4275853000000005</v>
      </c>
      <c r="AR977" s="127" t="s">
        <v>79</v>
      </c>
      <c r="AT977" s="135" t="s">
        <v>69</v>
      </c>
      <c r="AU977" s="135" t="s">
        <v>70</v>
      </c>
      <c r="AY977" s="127" t="s">
        <v>119</v>
      </c>
      <c r="BK977" s="136">
        <f>BK978+BK1079+BK1100+BK1153+BK1158+BK1161+BK1189+BK1227+BK1337+BK1357+BK1413+BK1565+BK1613+BK1642</f>
        <v>0</v>
      </c>
    </row>
    <row r="978" spans="2:65" s="10" customFormat="1" ht="22.9" customHeight="1">
      <c r="B978" s="126"/>
      <c r="D978" s="127" t="s">
        <v>69</v>
      </c>
      <c r="E978" s="137" t="s">
        <v>1196</v>
      </c>
      <c r="F978" s="137" t="s">
        <v>1197</v>
      </c>
      <c r="I978" s="129"/>
      <c r="J978" s="138">
        <f>BK978</f>
        <v>0</v>
      </c>
      <c r="L978" s="126"/>
      <c r="M978" s="131"/>
      <c r="N978" s="132"/>
      <c r="O978" s="132"/>
      <c r="P978" s="133">
        <f>SUM(P979:P1078)</f>
        <v>0</v>
      </c>
      <c r="Q978" s="132"/>
      <c r="R978" s="133">
        <f>SUM(R979:R1078)</f>
        <v>0.22015253999999998</v>
      </c>
      <c r="S978" s="132"/>
      <c r="T978" s="134">
        <f>SUM(T979:T1078)</f>
        <v>0</v>
      </c>
      <c r="AR978" s="127" t="s">
        <v>79</v>
      </c>
      <c r="AT978" s="135" t="s">
        <v>69</v>
      </c>
      <c r="AU978" s="135" t="s">
        <v>77</v>
      </c>
      <c r="AY978" s="127" t="s">
        <v>119</v>
      </c>
      <c r="BK978" s="136">
        <f>SUM(BK979:BK1078)</f>
        <v>0</v>
      </c>
    </row>
    <row r="979" spans="2:65" s="1" customFormat="1" ht="16.5" customHeight="1">
      <c r="B979" s="139"/>
      <c r="C979" s="140" t="s">
        <v>1198</v>
      </c>
      <c r="D979" s="140" t="s">
        <v>122</v>
      </c>
      <c r="E979" s="141" t="s">
        <v>1199</v>
      </c>
      <c r="F979" s="142" t="s">
        <v>1200</v>
      </c>
      <c r="G979" s="143" t="s">
        <v>266</v>
      </c>
      <c r="H979" s="144">
        <v>9.7279999999999998</v>
      </c>
      <c r="I979" s="145"/>
      <c r="J979" s="146">
        <f>ROUND(I979*H979,2)</f>
        <v>0</v>
      </c>
      <c r="K979" s="142" t="s">
        <v>126</v>
      </c>
      <c r="L979" s="30"/>
      <c r="M979" s="147" t="s">
        <v>1</v>
      </c>
      <c r="N979" s="148" t="s">
        <v>41</v>
      </c>
      <c r="O979" s="49"/>
      <c r="P979" s="149">
        <f>O979*H979</f>
        <v>0</v>
      </c>
      <c r="Q979" s="149">
        <v>0</v>
      </c>
      <c r="R979" s="149">
        <f>Q979*H979</f>
        <v>0</v>
      </c>
      <c r="S979" s="149">
        <v>0</v>
      </c>
      <c r="T979" s="150">
        <f>S979*H979</f>
        <v>0</v>
      </c>
      <c r="AR979" s="16" t="s">
        <v>263</v>
      </c>
      <c r="AT979" s="16" t="s">
        <v>122</v>
      </c>
      <c r="AU979" s="16" t="s">
        <v>79</v>
      </c>
      <c r="AY979" s="16" t="s">
        <v>119</v>
      </c>
      <c r="BE979" s="151">
        <f>IF(N979="základní",J979,0)</f>
        <v>0</v>
      </c>
      <c r="BF979" s="151">
        <f>IF(N979="snížená",J979,0)</f>
        <v>0</v>
      </c>
      <c r="BG979" s="151">
        <f>IF(N979="zákl. přenesená",J979,0)</f>
        <v>0</v>
      </c>
      <c r="BH979" s="151">
        <f>IF(N979="sníž. přenesená",J979,0)</f>
        <v>0</v>
      </c>
      <c r="BI979" s="151">
        <f>IF(N979="nulová",J979,0)</f>
        <v>0</v>
      </c>
      <c r="BJ979" s="16" t="s">
        <v>77</v>
      </c>
      <c r="BK979" s="151">
        <f>ROUND(I979*H979,2)</f>
        <v>0</v>
      </c>
      <c r="BL979" s="16" t="s">
        <v>263</v>
      </c>
      <c r="BM979" s="16" t="s">
        <v>1201</v>
      </c>
    </row>
    <row r="980" spans="2:65" s="1" customFormat="1">
      <c r="B980" s="30"/>
      <c r="D980" s="152" t="s">
        <v>129</v>
      </c>
      <c r="F980" s="153" t="s">
        <v>1202</v>
      </c>
      <c r="I980" s="84"/>
      <c r="L980" s="30"/>
      <c r="M980" s="154"/>
      <c r="N980" s="49"/>
      <c r="O980" s="49"/>
      <c r="P980" s="49"/>
      <c r="Q980" s="49"/>
      <c r="R980" s="49"/>
      <c r="S980" s="49"/>
      <c r="T980" s="50"/>
      <c r="AT980" s="16" t="s">
        <v>129</v>
      </c>
      <c r="AU980" s="16" t="s">
        <v>79</v>
      </c>
    </row>
    <row r="981" spans="2:65" s="11" customFormat="1">
      <c r="B981" s="158"/>
      <c r="D981" s="152" t="s">
        <v>180</v>
      </c>
      <c r="E981" s="159" t="s">
        <v>1</v>
      </c>
      <c r="F981" s="160" t="s">
        <v>1203</v>
      </c>
      <c r="H981" s="161">
        <v>9.7279999999999998</v>
      </c>
      <c r="I981" s="162"/>
      <c r="L981" s="158"/>
      <c r="M981" s="163"/>
      <c r="N981" s="164"/>
      <c r="O981" s="164"/>
      <c r="P981" s="164"/>
      <c r="Q981" s="164"/>
      <c r="R981" s="164"/>
      <c r="S981" s="164"/>
      <c r="T981" s="165"/>
      <c r="AT981" s="159" t="s">
        <v>180</v>
      </c>
      <c r="AU981" s="159" t="s">
        <v>79</v>
      </c>
      <c r="AV981" s="11" t="s">
        <v>79</v>
      </c>
      <c r="AW981" s="11" t="s">
        <v>32</v>
      </c>
      <c r="AX981" s="11" t="s">
        <v>77</v>
      </c>
      <c r="AY981" s="159" t="s">
        <v>119</v>
      </c>
    </row>
    <row r="982" spans="2:65" s="1" customFormat="1" ht="16.5" customHeight="1">
      <c r="B982" s="139"/>
      <c r="C982" s="140" t="s">
        <v>1204</v>
      </c>
      <c r="D982" s="140" t="s">
        <v>122</v>
      </c>
      <c r="E982" s="141" t="s">
        <v>1205</v>
      </c>
      <c r="F982" s="142" t="s">
        <v>1206</v>
      </c>
      <c r="G982" s="143" t="s">
        <v>266</v>
      </c>
      <c r="H982" s="144">
        <v>8.32</v>
      </c>
      <c r="I982" s="145"/>
      <c r="J982" s="146">
        <f>ROUND(I982*H982,2)</f>
        <v>0</v>
      </c>
      <c r="K982" s="142" t="s">
        <v>126</v>
      </c>
      <c r="L982" s="30"/>
      <c r="M982" s="147" t="s">
        <v>1</v>
      </c>
      <c r="N982" s="148" t="s">
        <v>41</v>
      </c>
      <c r="O982" s="49"/>
      <c r="P982" s="149">
        <f>O982*H982</f>
        <v>0</v>
      </c>
      <c r="Q982" s="149">
        <v>0</v>
      </c>
      <c r="R982" s="149">
        <f>Q982*H982</f>
        <v>0</v>
      </c>
      <c r="S982" s="149">
        <v>0</v>
      </c>
      <c r="T982" s="150">
        <f>S982*H982</f>
        <v>0</v>
      </c>
      <c r="AR982" s="16" t="s">
        <v>263</v>
      </c>
      <c r="AT982" s="16" t="s">
        <v>122</v>
      </c>
      <c r="AU982" s="16" t="s">
        <v>79</v>
      </c>
      <c r="AY982" s="16" t="s">
        <v>119</v>
      </c>
      <c r="BE982" s="151">
        <f>IF(N982="základní",J982,0)</f>
        <v>0</v>
      </c>
      <c r="BF982" s="151">
        <f>IF(N982="snížená",J982,0)</f>
        <v>0</v>
      </c>
      <c r="BG982" s="151">
        <f>IF(N982="zákl. přenesená",J982,0)</f>
        <v>0</v>
      </c>
      <c r="BH982" s="151">
        <f>IF(N982="sníž. přenesená",J982,0)</f>
        <v>0</v>
      </c>
      <c r="BI982" s="151">
        <f>IF(N982="nulová",J982,0)</f>
        <v>0</v>
      </c>
      <c r="BJ982" s="16" t="s">
        <v>77</v>
      </c>
      <c r="BK982" s="151">
        <f>ROUND(I982*H982,2)</f>
        <v>0</v>
      </c>
      <c r="BL982" s="16" t="s">
        <v>263</v>
      </c>
      <c r="BM982" s="16" t="s">
        <v>1207</v>
      </c>
    </row>
    <row r="983" spans="2:65" s="1" customFormat="1">
      <c r="B983" s="30"/>
      <c r="D983" s="152" t="s">
        <v>129</v>
      </c>
      <c r="F983" s="153" t="s">
        <v>1208</v>
      </c>
      <c r="I983" s="84"/>
      <c r="L983" s="30"/>
      <c r="M983" s="154"/>
      <c r="N983" s="49"/>
      <c r="O983" s="49"/>
      <c r="P983" s="49"/>
      <c r="Q983" s="49"/>
      <c r="R983" s="49"/>
      <c r="S983" s="49"/>
      <c r="T983" s="50"/>
      <c r="AT983" s="16" t="s">
        <v>129</v>
      </c>
      <c r="AU983" s="16" t="s">
        <v>79</v>
      </c>
    </row>
    <row r="984" spans="2:65" s="11" customFormat="1">
      <c r="B984" s="158"/>
      <c r="D984" s="152" t="s">
        <v>180</v>
      </c>
      <c r="E984" s="159" t="s">
        <v>1</v>
      </c>
      <c r="F984" s="160" t="s">
        <v>1209</v>
      </c>
      <c r="H984" s="161">
        <v>6.4960000000000004</v>
      </c>
      <c r="I984" s="162"/>
      <c r="L984" s="158"/>
      <c r="M984" s="163"/>
      <c r="N984" s="164"/>
      <c r="O984" s="164"/>
      <c r="P984" s="164"/>
      <c r="Q984" s="164"/>
      <c r="R984" s="164"/>
      <c r="S984" s="164"/>
      <c r="T984" s="165"/>
      <c r="AT984" s="159" t="s">
        <v>180</v>
      </c>
      <c r="AU984" s="159" t="s">
        <v>79</v>
      </c>
      <c r="AV984" s="11" t="s">
        <v>79</v>
      </c>
      <c r="AW984" s="11" t="s">
        <v>32</v>
      </c>
      <c r="AX984" s="11" t="s">
        <v>70</v>
      </c>
      <c r="AY984" s="159" t="s">
        <v>119</v>
      </c>
    </row>
    <row r="985" spans="2:65" s="11" customFormat="1">
      <c r="B985" s="158"/>
      <c r="D985" s="152" t="s">
        <v>180</v>
      </c>
      <c r="E985" s="159" t="s">
        <v>1</v>
      </c>
      <c r="F985" s="160" t="s">
        <v>1210</v>
      </c>
      <c r="H985" s="161">
        <v>1.8240000000000001</v>
      </c>
      <c r="I985" s="162"/>
      <c r="L985" s="158"/>
      <c r="M985" s="163"/>
      <c r="N985" s="164"/>
      <c r="O985" s="164"/>
      <c r="P985" s="164"/>
      <c r="Q985" s="164"/>
      <c r="R985" s="164"/>
      <c r="S985" s="164"/>
      <c r="T985" s="165"/>
      <c r="AT985" s="159" t="s">
        <v>180</v>
      </c>
      <c r="AU985" s="159" t="s">
        <v>79</v>
      </c>
      <c r="AV985" s="11" t="s">
        <v>79</v>
      </c>
      <c r="AW985" s="11" t="s">
        <v>32</v>
      </c>
      <c r="AX985" s="11" t="s">
        <v>70</v>
      </c>
      <c r="AY985" s="159" t="s">
        <v>119</v>
      </c>
    </row>
    <row r="986" spans="2:65" s="13" customFormat="1">
      <c r="B986" s="173"/>
      <c r="D986" s="152" t="s">
        <v>180</v>
      </c>
      <c r="E986" s="174" t="s">
        <v>1</v>
      </c>
      <c r="F986" s="175" t="s">
        <v>249</v>
      </c>
      <c r="H986" s="176">
        <v>8.32</v>
      </c>
      <c r="I986" s="177"/>
      <c r="L986" s="173"/>
      <c r="M986" s="178"/>
      <c r="N986" s="179"/>
      <c r="O986" s="179"/>
      <c r="P986" s="179"/>
      <c r="Q986" s="179"/>
      <c r="R986" s="179"/>
      <c r="S986" s="179"/>
      <c r="T986" s="180"/>
      <c r="AT986" s="174" t="s">
        <v>180</v>
      </c>
      <c r="AU986" s="174" t="s">
        <v>79</v>
      </c>
      <c r="AV986" s="13" t="s">
        <v>139</v>
      </c>
      <c r="AW986" s="13" t="s">
        <v>32</v>
      </c>
      <c r="AX986" s="13" t="s">
        <v>77</v>
      </c>
      <c r="AY986" s="174" t="s">
        <v>119</v>
      </c>
    </row>
    <row r="987" spans="2:65" s="1" customFormat="1" ht="16.5" customHeight="1">
      <c r="B987" s="139"/>
      <c r="C987" s="189" t="s">
        <v>1211</v>
      </c>
      <c r="D987" s="189" t="s">
        <v>603</v>
      </c>
      <c r="E987" s="190" t="s">
        <v>1212</v>
      </c>
      <c r="F987" s="191" t="s">
        <v>1213</v>
      </c>
      <c r="G987" s="192" t="s">
        <v>236</v>
      </c>
      <c r="H987" s="193">
        <v>8.0000000000000002E-3</v>
      </c>
      <c r="I987" s="194"/>
      <c r="J987" s="195">
        <f>ROUND(I987*H987,2)</f>
        <v>0</v>
      </c>
      <c r="K987" s="191" t="s">
        <v>126</v>
      </c>
      <c r="L987" s="196"/>
      <c r="M987" s="197" t="s">
        <v>1</v>
      </c>
      <c r="N987" s="198" t="s">
        <v>41</v>
      </c>
      <c r="O987" s="49"/>
      <c r="P987" s="149">
        <f>O987*H987</f>
        <v>0</v>
      </c>
      <c r="Q987" s="149">
        <v>1</v>
      </c>
      <c r="R987" s="149">
        <f>Q987*H987</f>
        <v>8.0000000000000002E-3</v>
      </c>
      <c r="S987" s="149">
        <v>0</v>
      </c>
      <c r="T987" s="150">
        <f>S987*H987</f>
        <v>0</v>
      </c>
      <c r="AR987" s="16" t="s">
        <v>370</v>
      </c>
      <c r="AT987" s="16" t="s">
        <v>603</v>
      </c>
      <c r="AU987" s="16" t="s">
        <v>79</v>
      </c>
      <c r="AY987" s="16" t="s">
        <v>119</v>
      </c>
      <c r="BE987" s="151">
        <f>IF(N987="základní",J987,0)</f>
        <v>0</v>
      </c>
      <c r="BF987" s="151">
        <f>IF(N987="snížená",J987,0)</f>
        <v>0</v>
      </c>
      <c r="BG987" s="151">
        <f>IF(N987="zákl. přenesená",J987,0)</f>
        <v>0</v>
      </c>
      <c r="BH987" s="151">
        <f>IF(N987="sníž. přenesená",J987,0)</f>
        <v>0</v>
      </c>
      <c r="BI987" s="151">
        <f>IF(N987="nulová",J987,0)</f>
        <v>0</v>
      </c>
      <c r="BJ987" s="16" t="s">
        <v>77</v>
      </c>
      <c r="BK987" s="151">
        <f>ROUND(I987*H987,2)</f>
        <v>0</v>
      </c>
      <c r="BL987" s="16" t="s">
        <v>263</v>
      </c>
      <c r="BM987" s="16" t="s">
        <v>1214</v>
      </c>
    </row>
    <row r="988" spans="2:65" s="1" customFormat="1">
      <c r="B988" s="30"/>
      <c r="D988" s="152" t="s">
        <v>129</v>
      </c>
      <c r="F988" s="153" t="s">
        <v>1213</v>
      </c>
      <c r="I988" s="84"/>
      <c r="L988" s="30"/>
      <c r="M988" s="154"/>
      <c r="N988" s="49"/>
      <c r="O988" s="49"/>
      <c r="P988" s="49"/>
      <c r="Q988" s="49"/>
      <c r="R988" s="49"/>
      <c r="S988" s="49"/>
      <c r="T988" s="50"/>
      <c r="AT988" s="16" t="s">
        <v>129</v>
      </c>
      <c r="AU988" s="16" t="s">
        <v>79</v>
      </c>
    </row>
    <row r="989" spans="2:65" s="11" customFormat="1">
      <c r="B989" s="158"/>
      <c r="D989" s="152" t="s">
        <v>180</v>
      </c>
      <c r="E989" s="159" t="s">
        <v>1</v>
      </c>
      <c r="F989" s="160" t="s">
        <v>1215</v>
      </c>
      <c r="H989" s="161">
        <v>18.047999999999998</v>
      </c>
      <c r="I989" s="162"/>
      <c r="L989" s="158"/>
      <c r="M989" s="163"/>
      <c r="N989" s="164"/>
      <c r="O989" s="164"/>
      <c r="P989" s="164"/>
      <c r="Q989" s="164"/>
      <c r="R989" s="164"/>
      <c r="S989" s="164"/>
      <c r="T989" s="165"/>
      <c r="AT989" s="159" t="s">
        <v>180</v>
      </c>
      <c r="AU989" s="159" t="s">
        <v>79</v>
      </c>
      <c r="AV989" s="11" t="s">
        <v>79</v>
      </c>
      <c r="AW989" s="11" t="s">
        <v>32</v>
      </c>
      <c r="AX989" s="11" t="s">
        <v>77</v>
      </c>
      <c r="AY989" s="159" t="s">
        <v>119</v>
      </c>
    </row>
    <row r="990" spans="2:65" s="11" customFormat="1">
      <c r="B990" s="158"/>
      <c r="D990" s="152" t="s">
        <v>180</v>
      </c>
      <c r="F990" s="160" t="s">
        <v>1216</v>
      </c>
      <c r="H990" s="161">
        <v>8.0000000000000002E-3</v>
      </c>
      <c r="I990" s="162"/>
      <c r="L990" s="158"/>
      <c r="M990" s="163"/>
      <c r="N990" s="164"/>
      <c r="O990" s="164"/>
      <c r="P990" s="164"/>
      <c r="Q990" s="164"/>
      <c r="R990" s="164"/>
      <c r="S990" s="164"/>
      <c r="T990" s="165"/>
      <c r="AT990" s="159" t="s">
        <v>180</v>
      </c>
      <c r="AU990" s="159" t="s">
        <v>79</v>
      </c>
      <c r="AV990" s="11" t="s">
        <v>79</v>
      </c>
      <c r="AW990" s="11" t="s">
        <v>3</v>
      </c>
      <c r="AX990" s="11" t="s">
        <v>77</v>
      </c>
      <c r="AY990" s="159" t="s">
        <v>119</v>
      </c>
    </row>
    <row r="991" spans="2:65" s="1" customFormat="1" ht="16.5" customHeight="1">
      <c r="B991" s="139"/>
      <c r="C991" s="140" t="s">
        <v>1217</v>
      </c>
      <c r="D991" s="140" t="s">
        <v>122</v>
      </c>
      <c r="E991" s="141" t="s">
        <v>1218</v>
      </c>
      <c r="F991" s="142" t="s">
        <v>1219</v>
      </c>
      <c r="G991" s="143" t="s">
        <v>266</v>
      </c>
      <c r="H991" s="144">
        <v>9.7279999999999998</v>
      </c>
      <c r="I991" s="145"/>
      <c r="J991" s="146">
        <f>ROUND(I991*H991,2)</f>
        <v>0</v>
      </c>
      <c r="K991" s="142" t="s">
        <v>126</v>
      </c>
      <c r="L991" s="30"/>
      <c r="M991" s="147" t="s">
        <v>1</v>
      </c>
      <c r="N991" s="148" t="s">
        <v>41</v>
      </c>
      <c r="O991" s="49"/>
      <c r="P991" s="149">
        <f>O991*H991</f>
        <v>0</v>
      </c>
      <c r="Q991" s="149">
        <v>4.0000000000000002E-4</v>
      </c>
      <c r="R991" s="149">
        <f>Q991*H991</f>
        <v>3.8912E-3</v>
      </c>
      <c r="S991" s="149">
        <v>0</v>
      </c>
      <c r="T991" s="150">
        <f>S991*H991</f>
        <v>0</v>
      </c>
      <c r="AR991" s="16" t="s">
        <v>263</v>
      </c>
      <c r="AT991" s="16" t="s">
        <v>122</v>
      </c>
      <c r="AU991" s="16" t="s">
        <v>79</v>
      </c>
      <c r="AY991" s="16" t="s">
        <v>119</v>
      </c>
      <c r="BE991" s="151">
        <f>IF(N991="základní",J991,0)</f>
        <v>0</v>
      </c>
      <c r="BF991" s="151">
        <f>IF(N991="snížená",J991,0)</f>
        <v>0</v>
      </c>
      <c r="BG991" s="151">
        <f>IF(N991="zákl. přenesená",J991,0)</f>
        <v>0</v>
      </c>
      <c r="BH991" s="151">
        <f>IF(N991="sníž. přenesená",J991,0)</f>
        <v>0</v>
      </c>
      <c r="BI991" s="151">
        <f>IF(N991="nulová",J991,0)</f>
        <v>0</v>
      </c>
      <c r="BJ991" s="16" t="s">
        <v>77</v>
      </c>
      <c r="BK991" s="151">
        <f>ROUND(I991*H991,2)</f>
        <v>0</v>
      </c>
      <c r="BL991" s="16" t="s">
        <v>263</v>
      </c>
      <c r="BM991" s="16" t="s">
        <v>1220</v>
      </c>
    </row>
    <row r="992" spans="2:65" s="1" customFormat="1">
      <c r="B992" s="30"/>
      <c r="D992" s="152" t="s">
        <v>129</v>
      </c>
      <c r="F992" s="153" t="s">
        <v>1221</v>
      </c>
      <c r="I992" s="84"/>
      <c r="L992" s="30"/>
      <c r="M992" s="154"/>
      <c r="N992" s="49"/>
      <c r="O992" s="49"/>
      <c r="P992" s="49"/>
      <c r="Q992" s="49"/>
      <c r="R992" s="49"/>
      <c r="S992" s="49"/>
      <c r="T992" s="50"/>
      <c r="AT992" s="16" t="s">
        <v>129</v>
      </c>
      <c r="AU992" s="16" t="s">
        <v>79</v>
      </c>
    </row>
    <row r="993" spans="2:65" s="1" customFormat="1" ht="16.5" customHeight="1">
      <c r="B993" s="139"/>
      <c r="C993" s="140" t="s">
        <v>1222</v>
      </c>
      <c r="D993" s="140" t="s">
        <v>122</v>
      </c>
      <c r="E993" s="141" t="s">
        <v>1223</v>
      </c>
      <c r="F993" s="142" t="s">
        <v>1224</v>
      </c>
      <c r="G993" s="143" t="s">
        <v>266</v>
      </c>
      <c r="H993" s="144">
        <v>8.32</v>
      </c>
      <c r="I993" s="145"/>
      <c r="J993" s="146">
        <f>ROUND(I993*H993,2)</f>
        <v>0</v>
      </c>
      <c r="K993" s="142" t="s">
        <v>126</v>
      </c>
      <c r="L993" s="30"/>
      <c r="M993" s="147" t="s">
        <v>1</v>
      </c>
      <c r="N993" s="148" t="s">
        <v>41</v>
      </c>
      <c r="O993" s="49"/>
      <c r="P993" s="149">
        <f>O993*H993</f>
        <v>0</v>
      </c>
      <c r="Q993" s="149">
        <v>4.0000000000000002E-4</v>
      </c>
      <c r="R993" s="149">
        <f>Q993*H993</f>
        <v>3.3280000000000002E-3</v>
      </c>
      <c r="S993" s="149">
        <v>0</v>
      </c>
      <c r="T993" s="150">
        <f>S993*H993</f>
        <v>0</v>
      </c>
      <c r="AR993" s="16" t="s">
        <v>263</v>
      </c>
      <c r="AT993" s="16" t="s">
        <v>122</v>
      </c>
      <c r="AU993" s="16" t="s">
        <v>79</v>
      </c>
      <c r="AY993" s="16" t="s">
        <v>119</v>
      </c>
      <c r="BE993" s="151">
        <f>IF(N993="základní",J993,0)</f>
        <v>0</v>
      </c>
      <c r="BF993" s="151">
        <f>IF(N993="snížená",J993,0)</f>
        <v>0</v>
      </c>
      <c r="BG993" s="151">
        <f>IF(N993="zákl. přenesená",J993,0)</f>
        <v>0</v>
      </c>
      <c r="BH993" s="151">
        <f>IF(N993="sníž. přenesená",J993,0)</f>
        <v>0</v>
      </c>
      <c r="BI993" s="151">
        <f>IF(N993="nulová",J993,0)</f>
        <v>0</v>
      </c>
      <c r="BJ993" s="16" t="s">
        <v>77</v>
      </c>
      <c r="BK993" s="151">
        <f>ROUND(I993*H993,2)</f>
        <v>0</v>
      </c>
      <c r="BL993" s="16" t="s">
        <v>263</v>
      </c>
      <c r="BM993" s="16" t="s">
        <v>1225</v>
      </c>
    </row>
    <row r="994" spans="2:65" s="1" customFormat="1">
      <c r="B994" s="30"/>
      <c r="D994" s="152" t="s">
        <v>129</v>
      </c>
      <c r="F994" s="153" t="s">
        <v>1226</v>
      </c>
      <c r="I994" s="84"/>
      <c r="L994" s="30"/>
      <c r="M994" s="154"/>
      <c r="N994" s="49"/>
      <c r="O994" s="49"/>
      <c r="P994" s="49"/>
      <c r="Q994" s="49"/>
      <c r="R994" s="49"/>
      <c r="S994" s="49"/>
      <c r="T994" s="50"/>
      <c r="AT994" s="16" t="s">
        <v>129</v>
      </c>
      <c r="AU994" s="16" t="s">
        <v>79</v>
      </c>
    </row>
    <row r="995" spans="2:65" s="1" customFormat="1" ht="16.5" customHeight="1">
      <c r="B995" s="139"/>
      <c r="C995" s="189" t="s">
        <v>1227</v>
      </c>
      <c r="D995" s="189" t="s">
        <v>603</v>
      </c>
      <c r="E995" s="190" t="s">
        <v>1228</v>
      </c>
      <c r="F995" s="191" t="s">
        <v>1229</v>
      </c>
      <c r="G995" s="192" t="s">
        <v>266</v>
      </c>
      <c r="H995" s="193">
        <v>21.658000000000001</v>
      </c>
      <c r="I995" s="194"/>
      <c r="J995" s="195">
        <f>ROUND(I995*H995,2)</f>
        <v>0</v>
      </c>
      <c r="K995" s="191" t="s">
        <v>126</v>
      </c>
      <c r="L995" s="196"/>
      <c r="M995" s="197" t="s">
        <v>1</v>
      </c>
      <c r="N995" s="198" t="s">
        <v>41</v>
      </c>
      <c r="O995" s="49"/>
      <c r="P995" s="149">
        <f>O995*H995</f>
        <v>0</v>
      </c>
      <c r="Q995" s="149">
        <v>3.8800000000000002E-3</v>
      </c>
      <c r="R995" s="149">
        <f>Q995*H995</f>
        <v>8.4033040000000003E-2</v>
      </c>
      <c r="S995" s="149">
        <v>0</v>
      </c>
      <c r="T995" s="150">
        <f>S995*H995</f>
        <v>0</v>
      </c>
      <c r="AR995" s="16" t="s">
        <v>370</v>
      </c>
      <c r="AT995" s="16" t="s">
        <v>603</v>
      </c>
      <c r="AU995" s="16" t="s">
        <v>79</v>
      </c>
      <c r="AY995" s="16" t="s">
        <v>119</v>
      </c>
      <c r="BE995" s="151">
        <f>IF(N995="základní",J995,0)</f>
        <v>0</v>
      </c>
      <c r="BF995" s="151">
        <f>IF(N995="snížená",J995,0)</f>
        <v>0</v>
      </c>
      <c r="BG995" s="151">
        <f>IF(N995="zákl. přenesená",J995,0)</f>
        <v>0</v>
      </c>
      <c r="BH995" s="151">
        <f>IF(N995="sníž. přenesená",J995,0)</f>
        <v>0</v>
      </c>
      <c r="BI995" s="151">
        <f>IF(N995="nulová",J995,0)</f>
        <v>0</v>
      </c>
      <c r="BJ995" s="16" t="s">
        <v>77</v>
      </c>
      <c r="BK995" s="151">
        <f>ROUND(I995*H995,2)</f>
        <v>0</v>
      </c>
      <c r="BL995" s="16" t="s">
        <v>263</v>
      </c>
      <c r="BM995" s="16" t="s">
        <v>1230</v>
      </c>
    </row>
    <row r="996" spans="2:65" s="1" customFormat="1">
      <c r="B996" s="30"/>
      <c r="D996" s="152" t="s">
        <v>129</v>
      </c>
      <c r="F996" s="153" t="s">
        <v>1231</v>
      </c>
      <c r="I996" s="84"/>
      <c r="L996" s="30"/>
      <c r="M996" s="154"/>
      <c r="N996" s="49"/>
      <c r="O996" s="49"/>
      <c r="P996" s="49"/>
      <c r="Q996" s="49"/>
      <c r="R996" s="49"/>
      <c r="S996" s="49"/>
      <c r="T996" s="50"/>
      <c r="AT996" s="16" t="s">
        <v>129</v>
      </c>
      <c r="AU996" s="16" t="s">
        <v>79</v>
      </c>
    </row>
    <row r="997" spans="2:65" s="11" customFormat="1">
      <c r="B997" s="158"/>
      <c r="D997" s="152" t="s">
        <v>180</v>
      </c>
      <c r="E997" s="159" t="s">
        <v>1</v>
      </c>
      <c r="F997" s="160" t="s">
        <v>1215</v>
      </c>
      <c r="H997" s="161">
        <v>18.047999999999998</v>
      </c>
      <c r="I997" s="162"/>
      <c r="L997" s="158"/>
      <c r="M997" s="163"/>
      <c r="N997" s="164"/>
      <c r="O997" s="164"/>
      <c r="P997" s="164"/>
      <c r="Q997" s="164"/>
      <c r="R997" s="164"/>
      <c r="S997" s="164"/>
      <c r="T997" s="165"/>
      <c r="AT997" s="159" t="s">
        <v>180</v>
      </c>
      <c r="AU997" s="159" t="s">
        <v>79</v>
      </c>
      <c r="AV997" s="11" t="s">
        <v>79</v>
      </c>
      <c r="AW997" s="11" t="s">
        <v>32</v>
      </c>
      <c r="AX997" s="11" t="s">
        <v>77</v>
      </c>
      <c r="AY997" s="159" t="s">
        <v>119</v>
      </c>
    </row>
    <row r="998" spans="2:65" s="11" customFormat="1">
      <c r="B998" s="158"/>
      <c r="D998" s="152" t="s">
        <v>180</v>
      </c>
      <c r="F998" s="160" t="s">
        <v>1232</v>
      </c>
      <c r="H998" s="161">
        <v>21.658000000000001</v>
      </c>
      <c r="I998" s="162"/>
      <c r="L998" s="158"/>
      <c r="M998" s="163"/>
      <c r="N998" s="164"/>
      <c r="O998" s="164"/>
      <c r="P998" s="164"/>
      <c r="Q998" s="164"/>
      <c r="R998" s="164"/>
      <c r="S998" s="164"/>
      <c r="T998" s="165"/>
      <c r="AT998" s="159" t="s">
        <v>180</v>
      </c>
      <c r="AU998" s="159" t="s">
        <v>79</v>
      </c>
      <c r="AV998" s="11" t="s">
        <v>79</v>
      </c>
      <c r="AW998" s="11" t="s">
        <v>3</v>
      </c>
      <c r="AX998" s="11" t="s">
        <v>77</v>
      </c>
      <c r="AY998" s="159" t="s">
        <v>119</v>
      </c>
    </row>
    <row r="999" spans="2:65" s="1" customFormat="1" ht="16.5" customHeight="1">
      <c r="B999" s="139"/>
      <c r="C999" s="140" t="s">
        <v>1233</v>
      </c>
      <c r="D999" s="140" t="s">
        <v>122</v>
      </c>
      <c r="E999" s="141" t="s">
        <v>1234</v>
      </c>
      <c r="F999" s="142" t="s">
        <v>1235</v>
      </c>
      <c r="G999" s="143" t="s">
        <v>266</v>
      </c>
      <c r="H999" s="144">
        <v>33.948</v>
      </c>
      <c r="I999" s="145"/>
      <c r="J999" s="146">
        <f>ROUND(I999*H999,2)</f>
        <v>0</v>
      </c>
      <c r="K999" s="142" t="s">
        <v>126</v>
      </c>
      <c r="L999" s="30"/>
      <c r="M999" s="147" t="s">
        <v>1</v>
      </c>
      <c r="N999" s="148" t="s">
        <v>41</v>
      </c>
      <c r="O999" s="49"/>
      <c r="P999" s="149">
        <f>O999*H999</f>
        <v>0</v>
      </c>
      <c r="Q999" s="149">
        <v>6.8000000000000005E-4</v>
      </c>
      <c r="R999" s="149">
        <f>Q999*H999</f>
        <v>2.3084640000000003E-2</v>
      </c>
      <c r="S999" s="149">
        <v>0</v>
      </c>
      <c r="T999" s="150">
        <f>S999*H999</f>
        <v>0</v>
      </c>
      <c r="AR999" s="16" t="s">
        <v>263</v>
      </c>
      <c r="AT999" s="16" t="s">
        <v>122</v>
      </c>
      <c r="AU999" s="16" t="s">
        <v>79</v>
      </c>
      <c r="AY999" s="16" t="s">
        <v>119</v>
      </c>
      <c r="BE999" s="151">
        <f>IF(N999="základní",J999,0)</f>
        <v>0</v>
      </c>
      <c r="BF999" s="151">
        <f>IF(N999="snížená",J999,0)</f>
        <v>0</v>
      </c>
      <c r="BG999" s="151">
        <f>IF(N999="zákl. přenesená",J999,0)</f>
        <v>0</v>
      </c>
      <c r="BH999" s="151">
        <f>IF(N999="sníž. přenesená",J999,0)</f>
        <v>0</v>
      </c>
      <c r="BI999" s="151">
        <f>IF(N999="nulová",J999,0)</f>
        <v>0</v>
      </c>
      <c r="BJ999" s="16" t="s">
        <v>77</v>
      </c>
      <c r="BK999" s="151">
        <f>ROUND(I999*H999,2)</f>
        <v>0</v>
      </c>
      <c r="BL999" s="16" t="s">
        <v>263</v>
      </c>
      <c r="BM999" s="16" t="s">
        <v>1236</v>
      </c>
    </row>
    <row r="1000" spans="2:65" s="1" customFormat="1" ht="19.5">
      <c r="B1000" s="30"/>
      <c r="D1000" s="152" t="s">
        <v>129</v>
      </c>
      <c r="F1000" s="153" t="s">
        <v>1237</v>
      </c>
      <c r="I1000" s="84"/>
      <c r="L1000" s="30"/>
      <c r="M1000" s="154"/>
      <c r="N1000" s="49"/>
      <c r="O1000" s="49"/>
      <c r="P1000" s="49"/>
      <c r="Q1000" s="49"/>
      <c r="R1000" s="49"/>
      <c r="S1000" s="49"/>
      <c r="T1000" s="50"/>
      <c r="AT1000" s="16" t="s">
        <v>129</v>
      </c>
      <c r="AU1000" s="16" t="s">
        <v>79</v>
      </c>
    </row>
    <row r="1001" spans="2:65" s="11" customFormat="1">
      <c r="B1001" s="158"/>
      <c r="D1001" s="152" t="s">
        <v>180</v>
      </c>
      <c r="E1001" s="159" t="s">
        <v>1</v>
      </c>
      <c r="F1001" s="160" t="s">
        <v>1238</v>
      </c>
      <c r="H1001" s="161">
        <v>26.748000000000001</v>
      </c>
      <c r="I1001" s="162"/>
      <c r="L1001" s="158"/>
      <c r="M1001" s="163"/>
      <c r="N1001" s="164"/>
      <c r="O1001" s="164"/>
      <c r="P1001" s="164"/>
      <c r="Q1001" s="164"/>
      <c r="R1001" s="164"/>
      <c r="S1001" s="164"/>
      <c r="T1001" s="165"/>
      <c r="AT1001" s="159" t="s">
        <v>180</v>
      </c>
      <c r="AU1001" s="159" t="s">
        <v>79</v>
      </c>
      <c r="AV1001" s="11" t="s">
        <v>79</v>
      </c>
      <c r="AW1001" s="11" t="s">
        <v>32</v>
      </c>
      <c r="AX1001" s="11" t="s">
        <v>70</v>
      </c>
      <c r="AY1001" s="159" t="s">
        <v>119</v>
      </c>
    </row>
    <row r="1002" spans="2:65" s="11" customFormat="1">
      <c r="B1002" s="158"/>
      <c r="D1002" s="152" t="s">
        <v>180</v>
      </c>
      <c r="E1002" s="159" t="s">
        <v>1</v>
      </c>
      <c r="F1002" s="160" t="s">
        <v>1239</v>
      </c>
      <c r="H1002" s="161">
        <v>7.2</v>
      </c>
      <c r="I1002" s="162"/>
      <c r="L1002" s="158"/>
      <c r="M1002" s="163"/>
      <c r="N1002" s="164"/>
      <c r="O1002" s="164"/>
      <c r="P1002" s="164"/>
      <c r="Q1002" s="164"/>
      <c r="R1002" s="164"/>
      <c r="S1002" s="164"/>
      <c r="T1002" s="165"/>
      <c r="AT1002" s="159" t="s">
        <v>180</v>
      </c>
      <c r="AU1002" s="159" t="s">
        <v>79</v>
      </c>
      <c r="AV1002" s="11" t="s">
        <v>79</v>
      </c>
      <c r="AW1002" s="11" t="s">
        <v>32</v>
      </c>
      <c r="AX1002" s="11" t="s">
        <v>70</v>
      </c>
      <c r="AY1002" s="159" t="s">
        <v>119</v>
      </c>
    </row>
    <row r="1003" spans="2:65" s="13" customFormat="1">
      <c r="B1003" s="173"/>
      <c r="D1003" s="152" t="s">
        <v>180</v>
      </c>
      <c r="E1003" s="174" t="s">
        <v>1</v>
      </c>
      <c r="F1003" s="175" t="s">
        <v>249</v>
      </c>
      <c r="H1003" s="176">
        <v>33.948</v>
      </c>
      <c r="I1003" s="177"/>
      <c r="L1003" s="173"/>
      <c r="M1003" s="178"/>
      <c r="N1003" s="179"/>
      <c r="O1003" s="179"/>
      <c r="P1003" s="179"/>
      <c r="Q1003" s="179"/>
      <c r="R1003" s="179"/>
      <c r="S1003" s="179"/>
      <c r="T1003" s="180"/>
      <c r="AT1003" s="174" t="s">
        <v>180</v>
      </c>
      <c r="AU1003" s="174" t="s">
        <v>79</v>
      </c>
      <c r="AV1003" s="13" t="s">
        <v>139</v>
      </c>
      <c r="AW1003" s="13" t="s">
        <v>32</v>
      </c>
      <c r="AX1003" s="13" t="s">
        <v>77</v>
      </c>
      <c r="AY1003" s="174" t="s">
        <v>119</v>
      </c>
    </row>
    <row r="1004" spans="2:65" s="1" customFormat="1" ht="16.5" customHeight="1">
      <c r="B1004" s="139"/>
      <c r="C1004" s="140" t="s">
        <v>1240</v>
      </c>
      <c r="D1004" s="140" t="s">
        <v>122</v>
      </c>
      <c r="E1004" s="141" t="s">
        <v>1241</v>
      </c>
      <c r="F1004" s="142" t="s">
        <v>1242</v>
      </c>
      <c r="G1004" s="143" t="s">
        <v>373</v>
      </c>
      <c r="H1004" s="144">
        <v>50.75</v>
      </c>
      <c r="I1004" s="145"/>
      <c r="J1004" s="146">
        <f>ROUND(I1004*H1004,2)</f>
        <v>0</v>
      </c>
      <c r="K1004" s="142" t="s">
        <v>126</v>
      </c>
      <c r="L1004" s="30"/>
      <c r="M1004" s="147" t="s">
        <v>1</v>
      </c>
      <c r="N1004" s="148" t="s">
        <v>41</v>
      </c>
      <c r="O1004" s="49"/>
      <c r="P1004" s="149">
        <f>O1004*H1004</f>
        <v>0</v>
      </c>
      <c r="Q1004" s="149">
        <v>2.5999999999999998E-4</v>
      </c>
      <c r="R1004" s="149">
        <f>Q1004*H1004</f>
        <v>1.3194999999999998E-2</v>
      </c>
      <c r="S1004" s="149">
        <v>0</v>
      </c>
      <c r="T1004" s="150">
        <f>S1004*H1004</f>
        <v>0</v>
      </c>
      <c r="AR1004" s="16" t="s">
        <v>263</v>
      </c>
      <c r="AT1004" s="16" t="s">
        <v>122</v>
      </c>
      <c r="AU1004" s="16" t="s">
        <v>79</v>
      </c>
      <c r="AY1004" s="16" t="s">
        <v>119</v>
      </c>
      <c r="BE1004" s="151">
        <f>IF(N1004="základní",J1004,0)</f>
        <v>0</v>
      </c>
      <c r="BF1004" s="151">
        <f>IF(N1004="snížená",J1004,0)</f>
        <v>0</v>
      </c>
      <c r="BG1004" s="151">
        <f>IF(N1004="zákl. přenesená",J1004,0)</f>
        <v>0</v>
      </c>
      <c r="BH1004" s="151">
        <f>IF(N1004="sníž. přenesená",J1004,0)</f>
        <v>0</v>
      </c>
      <c r="BI1004" s="151">
        <f>IF(N1004="nulová",J1004,0)</f>
        <v>0</v>
      </c>
      <c r="BJ1004" s="16" t="s">
        <v>77</v>
      </c>
      <c r="BK1004" s="151">
        <f>ROUND(I1004*H1004,2)</f>
        <v>0</v>
      </c>
      <c r="BL1004" s="16" t="s">
        <v>263</v>
      </c>
      <c r="BM1004" s="16" t="s">
        <v>1243</v>
      </c>
    </row>
    <row r="1005" spans="2:65" s="1" customFormat="1">
      <c r="B1005" s="30"/>
      <c r="D1005" s="152" t="s">
        <v>129</v>
      </c>
      <c r="F1005" s="153" t="s">
        <v>1244</v>
      </c>
      <c r="I1005" s="84"/>
      <c r="L1005" s="30"/>
      <c r="M1005" s="154"/>
      <c r="N1005" s="49"/>
      <c r="O1005" s="49"/>
      <c r="P1005" s="49"/>
      <c r="Q1005" s="49"/>
      <c r="R1005" s="49"/>
      <c r="S1005" s="49"/>
      <c r="T1005" s="50"/>
      <c r="AT1005" s="16" t="s">
        <v>129</v>
      </c>
      <c r="AU1005" s="16" t="s">
        <v>79</v>
      </c>
    </row>
    <row r="1006" spans="2:65" s="11" customFormat="1">
      <c r="B1006" s="158"/>
      <c r="D1006" s="152" t="s">
        <v>180</v>
      </c>
      <c r="E1006" s="159" t="s">
        <v>1</v>
      </c>
      <c r="F1006" s="160" t="s">
        <v>1245</v>
      </c>
      <c r="H1006" s="161">
        <v>50.75</v>
      </c>
      <c r="I1006" s="162"/>
      <c r="L1006" s="158"/>
      <c r="M1006" s="163"/>
      <c r="N1006" s="164"/>
      <c r="O1006" s="164"/>
      <c r="P1006" s="164"/>
      <c r="Q1006" s="164"/>
      <c r="R1006" s="164"/>
      <c r="S1006" s="164"/>
      <c r="T1006" s="165"/>
      <c r="AT1006" s="159" t="s">
        <v>180</v>
      </c>
      <c r="AU1006" s="159" t="s">
        <v>79</v>
      </c>
      <c r="AV1006" s="11" t="s">
        <v>79</v>
      </c>
      <c r="AW1006" s="11" t="s">
        <v>32</v>
      </c>
      <c r="AX1006" s="11" t="s">
        <v>77</v>
      </c>
      <c r="AY1006" s="159" t="s">
        <v>119</v>
      </c>
    </row>
    <row r="1007" spans="2:65" s="1" customFormat="1" ht="16.5" customHeight="1">
      <c r="B1007" s="139"/>
      <c r="C1007" s="140" t="s">
        <v>1246</v>
      </c>
      <c r="D1007" s="140" t="s">
        <v>122</v>
      </c>
      <c r="E1007" s="141" t="s">
        <v>1247</v>
      </c>
      <c r="F1007" s="142" t="s">
        <v>1248</v>
      </c>
      <c r="G1007" s="143" t="s">
        <v>266</v>
      </c>
      <c r="H1007" s="144">
        <v>31.216999999999999</v>
      </c>
      <c r="I1007" s="145"/>
      <c r="J1007" s="146">
        <f>ROUND(I1007*H1007,2)</f>
        <v>0</v>
      </c>
      <c r="K1007" s="142" t="s">
        <v>126</v>
      </c>
      <c r="L1007" s="30"/>
      <c r="M1007" s="147" t="s">
        <v>1</v>
      </c>
      <c r="N1007" s="148" t="s">
        <v>41</v>
      </c>
      <c r="O1007" s="49"/>
      <c r="P1007" s="149">
        <f>O1007*H1007</f>
        <v>0</v>
      </c>
      <c r="Q1007" s="149">
        <v>0</v>
      </c>
      <c r="R1007" s="149">
        <f>Q1007*H1007</f>
        <v>0</v>
      </c>
      <c r="S1007" s="149">
        <v>0</v>
      </c>
      <c r="T1007" s="150">
        <f>S1007*H1007</f>
        <v>0</v>
      </c>
      <c r="AR1007" s="16" t="s">
        <v>263</v>
      </c>
      <c r="AT1007" s="16" t="s">
        <v>122</v>
      </c>
      <c r="AU1007" s="16" t="s">
        <v>79</v>
      </c>
      <c r="AY1007" s="16" t="s">
        <v>119</v>
      </c>
      <c r="BE1007" s="151">
        <f>IF(N1007="základní",J1007,0)</f>
        <v>0</v>
      </c>
      <c r="BF1007" s="151">
        <f>IF(N1007="snížená",J1007,0)</f>
        <v>0</v>
      </c>
      <c r="BG1007" s="151">
        <f>IF(N1007="zákl. přenesená",J1007,0)</f>
        <v>0</v>
      </c>
      <c r="BH1007" s="151">
        <f>IF(N1007="sníž. přenesená",J1007,0)</f>
        <v>0</v>
      </c>
      <c r="BI1007" s="151">
        <f>IF(N1007="nulová",J1007,0)</f>
        <v>0</v>
      </c>
      <c r="BJ1007" s="16" t="s">
        <v>77</v>
      </c>
      <c r="BK1007" s="151">
        <f>ROUND(I1007*H1007,2)</f>
        <v>0</v>
      </c>
      <c r="BL1007" s="16" t="s">
        <v>263</v>
      </c>
      <c r="BM1007" s="16" t="s">
        <v>1249</v>
      </c>
    </row>
    <row r="1008" spans="2:65" s="1" customFormat="1">
      <c r="B1008" s="30"/>
      <c r="D1008" s="152" t="s">
        <v>129</v>
      </c>
      <c r="F1008" s="153" t="s">
        <v>1250</v>
      </c>
      <c r="I1008" s="84"/>
      <c r="L1008" s="30"/>
      <c r="M1008" s="154"/>
      <c r="N1008" s="49"/>
      <c r="O1008" s="49"/>
      <c r="P1008" s="49"/>
      <c r="Q1008" s="49"/>
      <c r="R1008" s="49"/>
      <c r="S1008" s="49"/>
      <c r="T1008" s="50"/>
      <c r="AT1008" s="16" t="s">
        <v>129</v>
      </c>
      <c r="AU1008" s="16" t="s">
        <v>79</v>
      </c>
    </row>
    <row r="1009" spans="2:51" s="12" customFormat="1">
      <c r="B1009" s="166"/>
      <c r="D1009" s="152" t="s">
        <v>180</v>
      </c>
      <c r="E1009" s="167" t="s">
        <v>1</v>
      </c>
      <c r="F1009" s="168" t="s">
        <v>316</v>
      </c>
      <c r="H1009" s="167" t="s">
        <v>1</v>
      </c>
      <c r="I1009" s="169"/>
      <c r="L1009" s="166"/>
      <c r="M1009" s="170"/>
      <c r="N1009" s="171"/>
      <c r="O1009" s="171"/>
      <c r="P1009" s="171"/>
      <c r="Q1009" s="171"/>
      <c r="R1009" s="171"/>
      <c r="S1009" s="171"/>
      <c r="T1009" s="172"/>
      <c r="AT1009" s="167" t="s">
        <v>180</v>
      </c>
      <c r="AU1009" s="167" t="s">
        <v>79</v>
      </c>
      <c r="AV1009" s="12" t="s">
        <v>77</v>
      </c>
      <c r="AW1009" s="12" t="s">
        <v>32</v>
      </c>
      <c r="AX1009" s="12" t="s">
        <v>70</v>
      </c>
      <c r="AY1009" s="167" t="s">
        <v>119</v>
      </c>
    </row>
    <row r="1010" spans="2:51" s="11" customFormat="1">
      <c r="B1010" s="158"/>
      <c r="D1010" s="152" t="s">
        <v>180</v>
      </c>
      <c r="E1010" s="159" t="s">
        <v>1</v>
      </c>
      <c r="F1010" s="160" t="s">
        <v>847</v>
      </c>
      <c r="H1010" s="161">
        <v>2.94</v>
      </c>
      <c r="I1010" s="162"/>
      <c r="L1010" s="158"/>
      <c r="M1010" s="163"/>
      <c r="N1010" s="164"/>
      <c r="O1010" s="164"/>
      <c r="P1010" s="164"/>
      <c r="Q1010" s="164"/>
      <c r="R1010" s="164"/>
      <c r="S1010" s="164"/>
      <c r="T1010" s="165"/>
      <c r="AT1010" s="159" t="s">
        <v>180</v>
      </c>
      <c r="AU1010" s="159" t="s">
        <v>79</v>
      </c>
      <c r="AV1010" s="11" t="s">
        <v>79</v>
      </c>
      <c r="AW1010" s="11" t="s">
        <v>32</v>
      </c>
      <c r="AX1010" s="11" t="s">
        <v>70</v>
      </c>
      <c r="AY1010" s="159" t="s">
        <v>119</v>
      </c>
    </row>
    <row r="1011" spans="2:51" s="11" customFormat="1">
      <c r="B1011" s="158"/>
      <c r="D1011" s="152" t="s">
        <v>180</v>
      </c>
      <c r="E1011" s="159" t="s">
        <v>1</v>
      </c>
      <c r="F1011" s="160" t="s">
        <v>840</v>
      </c>
      <c r="H1011" s="161">
        <v>1.02</v>
      </c>
      <c r="I1011" s="162"/>
      <c r="L1011" s="158"/>
      <c r="M1011" s="163"/>
      <c r="N1011" s="164"/>
      <c r="O1011" s="164"/>
      <c r="P1011" s="164"/>
      <c r="Q1011" s="164"/>
      <c r="R1011" s="164"/>
      <c r="S1011" s="164"/>
      <c r="T1011" s="165"/>
      <c r="AT1011" s="159" t="s">
        <v>180</v>
      </c>
      <c r="AU1011" s="159" t="s">
        <v>79</v>
      </c>
      <c r="AV1011" s="11" t="s">
        <v>79</v>
      </c>
      <c r="AW1011" s="11" t="s">
        <v>32</v>
      </c>
      <c r="AX1011" s="11" t="s">
        <v>70</v>
      </c>
      <c r="AY1011" s="159" t="s">
        <v>119</v>
      </c>
    </row>
    <row r="1012" spans="2:51" s="11" customFormat="1">
      <c r="B1012" s="158"/>
      <c r="D1012" s="152" t="s">
        <v>180</v>
      </c>
      <c r="E1012" s="159" t="s">
        <v>1</v>
      </c>
      <c r="F1012" s="160" t="s">
        <v>902</v>
      </c>
      <c r="H1012" s="161">
        <v>1.08</v>
      </c>
      <c r="I1012" s="162"/>
      <c r="L1012" s="158"/>
      <c r="M1012" s="163"/>
      <c r="N1012" s="164"/>
      <c r="O1012" s="164"/>
      <c r="P1012" s="164"/>
      <c r="Q1012" s="164"/>
      <c r="R1012" s="164"/>
      <c r="S1012" s="164"/>
      <c r="T1012" s="165"/>
      <c r="AT1012" s="159" t="s">
        <v>180</v>
      </c>
      <c r="AU1012" s="159" t="s">
        <v>79</v>
      </c>
      <c r="AV1012" s="11" t="s">
        <v>79</v>
      </c>
      <c r="AW1012" s="11" t="s">
        <v>32</v>
      </c>
      <c r="AX1012" s="11" t="s">
        <v>70</v>
      </c>
      <c r="AY1012" s="159" t="s">
        <v>119</v>
      </c>
    </row>
    <row r="1013" spans="2:51" s="11" customFormat="1">
      <c r="B1013" s="158"/>
      <c r="D1013" s="152" t="s">
        <v>180</v>
      </c>
      <c r="E1013" s="159" t="s">
        <v>1</v>
      </c>
      <c r="F1013" s="160" t="s">
        <v>902</v>
      </c>
      <c r="H1013" s="161">
        <v>1.08</v>
      </c>
      <c r="I1013" s="162"/>
      <c r="L1013" s="158"/>
      <c r="M1013" s="163"/>
      <c r="N1013" s="164"/>
      <c r="O1013" s="164"/>
      <c r="P1013" s="164"/>
      <c r="Q1013" s="164"/>
      <c r="R1013" s="164"/>
      <c r="S1013" s="164"/>
      <c r="T1013" s="165"/>
      <c r="AT1013" s="159" t="s">
        <v>180</v>
      </c>
      <c r="AU1013" s="159" t="s">
        <v>79</v>
      </c>
      <c r="AV1013" s="11" t="s">
        <v>79</v>
      </c>
      <c r="AW1013" s="11" t="s">
        <v>32</v>
      </c>
      <c r="AX1013" s="11" t="s">
        <v>70</v>
      </c>
      <c r="AY1013" s="159" t="s">
        <v>119</v>
      </c>
    </row>
    <row r="1014" spans="2:51" s="11" customFormat="1">
      <c r="B1014" s="158"/>
      <c r="D1014" s="152" t="s">
        <v>180</v>
      </c>
      <c r="E1014" s="159" t="s">
        <v>1</v>
      </c>
      <c r="F1014" s="160" t="s">
        <v>1251</v>
      </c>
      <c r="H1014" s="161">
        <v>0.96</v>
      </c>
      <c r="I1014" s="162"/>
      <c r="L1014" s="158"/>
      <c r="M1014" s="163"/>
      <c r="N1014" s="164"/>
      <c r="O1014" s="164"/>
      <c r="P1014" s="164"/>
      <c r="Q1014" s="164"/>
      <c r="R1014" s="164"/>
      <c r="S1014" s="164"/>
      <c r="T1014" s="165"/>
      <c r="AT1014" s="159" t="s">
        <v>180</v>
      </c>
      <c r="AU1014" s="159" t="s">
        <v>79</v>
      </c>
      <c r="AV1014" s="11" t="s">
        <v>79</v>
      </c>
      <c r="AW1014" s="11" t="s">
        <v>32</v>
      </c>
      <c r="AX1014" s="11" t="s">
        <v>70</v>
      </c>
      <c r="AY1014" s="159" t="s">
        <v>119</v>
      </c>
    </row>
    <row r="1015" spans="2:51" s="11" customFormat="1">
      <c r="B1015" s="158"/>
      <c r="D1015" s="152" t="s">
        <v>180</v>
      </c>
      <c r="E1015" s="159" t="s">
        <v>1</v>
      </c>
      <c r="F1015" s="160" t="s">
        <v>843</v>
      </c>
      <c r="H1015" s="161">
        <v>0.18</v>
      </c>
      <c r="I1015" s="162"/>
      <c r="L1015" s="158"/>
      <c r="M1015" s="163"/>
      <c r="N1015" s="164"/>
      <c r="O1015" s="164"/>
      <c r="P1015" s="164"/>
      <c r="Q1015" s="164"/>
      <c r="R1015" s="164"/>
      <c r="S1015" s="164"/>
      <c r="T1015" s="165"/>
      <c r="AT1015" s="159" t="s">
        <v>180</v>
      </c>
      <c r="AU1015" s="159" t="s">
        <v>79</v>
      </c>
      <c r="AV1015" s="11" t="s">
        <v>79</v>
      </c>
      <c r="AW1015" s="11" t="s">
        <v>32</v>
      </c>
      <c r="AX1015" s="11" t="s">
        <v>70</v>
      </c>
      <c r="AY1015" s="159" t="s">
        <v>119</v>
      </c>
    </row>
    <row r="1016" spans="2:51" s="11" customFormat="1">
      <c r="B1016" s="158"/>
      <c r="D1016" s="152" t="s">
        <v>180</v>
      </c>
      <c r="E1016" s="159" t="s">
        <v>1</v>
      </c>
      <c r="F1016" s="160" t="s">
        <v>844</v>
      </c>
      <c r="H1016" s="161">
        <v>1.9970000000000001</v>
      </c>
      <c r="I1016" s="162"/>
      <c r="L1016" s="158"/>
      <c r="M1016" s="163"/>
      <c r="N1016" s="164"/>
      <c r="O1016" s="164"/>
      <c r="P1016" s="164"/>
      <c r="Q1016" s="164"/>
      <c r="R1016" s="164"/>
      <c r="S1016" s="164"/>
      <c r="T1016" s="165"/>
      <c r="AT1016" s="159" t="s">
        <v>180</v>
      </c>
      <c r="AU1016" s="159" t="s">
        <v>79</v>
      </c>
      <c r="AV1016" s="11" t="s">
        <v>79</v>
      </c>
      <c r="AW1016" s="11" t="s">
        <v>32</v>
      </c>
      <c r="AX1016" s="11" t="s">
        <v>70</v>
      </c>
      <c r="AY1016" s="159" t="s">
        <v>119</v>
      </c>
    </row>
    <row r="1017" spans="2:51" s="11" customFormat="1">
      <c r="B1017" s="158"/>
      <c r="D1017" s="152" t="s">
        <v>180</v>
      </c>
      <c r="E1017" s="159" t="s">
        <v>1</v>
      </c>
      <c r="F1017" s="160" t="s">
        <v>1252</v>
      </c>
      <c r="H1017" s="161">
        <v>2.0529999999999999</v>
      </c>
      <c r="I1017" s="162"/>
      <c r="L1017" s="158"/>
      <c r="M1017" s="163"/>
      <c r="N1017" s="164"/>
      <c r="O1017" s="164"/>
      <c r="P1017" s="164"/>
      <c r="Q1017" s="164"/>
      <c r="R1017" s="164"/>
      <c r="S1017" s="164"/>
      <c r="T1017" s="165"/>
      <c r="AT1017" s="159" t="s">
        <v>180</v>
      </c>
      <c r="AU1017" s="159" t="s">
        <v>79</v>
      </c>
      <c r="AV1017" s="11" t="s">
        <v>79</v>
      </c>
      <c r="AW1017" s="11" t="s">
        <v>32</v>
      </c>
      <c r="AX1017" s="11" t="s">
        <v>70</v>
      </c>
      <c r="AY1017" s="159" t="s">
        <v>119</v>
      </c>
    </row>
    <row r="1018" spans="2:51" s="11" customFormat="1">
      <c r="B1018" s="158"/>
      <c r="D1018" s="152" t="s">
        <v>180</v>
      </c>
      <c r="E1018" s="159" t="s">
        <v>1</v>
      </c>
      <c r="F1018" s="160" t="s">
        <v>846</v>
      </c>
      <c r="H1018" s="161">
        <v>0.21</v>
      </c>
      <c r="I1018" s="162"/>
      <c r="L1018" s="158"/>
      <c r="M1018" s="163"/>
      <c r="N1018" s="164"/>
      <c r="O1018" s="164"/>
      <c r="P1018" s="164"/>
      <c r="Q1018" s="164"/>
      <c r="R1018" s="164"/>
      <c r="S1018" s="164"/>
      <c r="T1018" s="165"/>
      <c r="AT1018" s="159" t="s">
        <v>180</v>
      </c>
      <c r="AU1018" s="159" t="s">
        <v>79</v>
      </c>
      <c r="AV1018" s="11" t="s">
        <v>79</v>
      </c>
      <c r="AW1018" s="11" t="s">
        <v>32</v>
      </c>
      <c r="AX1018" s="11" t="s">
        <v>70</v>
      </c>
      <c r="AY1018" s="159" t="s">
        <v>119</v>
      </c>
    </row>
    <row r="1019" spans="2:51" s="11" customFormat="1">
      <c r="B1019" s="158"/>
      <c r="D1019" s="152" t="s">
        <v>180</v>
      </c>
      <c r="E1019" s="159" t="s">
        <v>1</v>
      </c>
      <c r="F1019" s="160" t="s">
        <v>1253</v>
      </c>
      <c r="H1019" s="161">
        <v>4.2480000000000002</v>
      </c>
      <c r="I1019" s="162"/>
      <c r="L1019" s="158"/>
      <c r="M1019" s="163"/>
      <c r="N1019" s="164"/>
      <c r="O1019" s="164"/>
      <c r="P1019" s="164"/>
      <c r="Q1019" s="164"/>
      <c r="R1019" s="164"/>
      <c r="S1019" s="164"/>
      <c r="T1019" s="165"/>
      <c r="AT1019" s="159" t="s">
        <v>180</v>
      </c>
      <c r="AU1019" s="159" t="s">
        <v>79</v>
      </c>
      <c r="AV1019" s="11" t="s">
        <v>79</v>
      </c>
      <c r="AW1019" s="11" t="s">
        <v>32</v>
      </c>
      <c r="AX1019" s="11" t="s">
        <v>70</v>
      </c>
      <c r="AY1019" s="159" t="s">
        <v>119</v>
      </c>
    </row>
    <row r="1020" spans="2:51" s="11" customFormat="1">
      <c r="B1020" s="158"/>
      <c r="D1020" s="152" t="s">
        <v>180</v>
      </c>
      <c r="E1020" s="159" t="s">
        <v>1</v>
      </c>
      <c r="F1020" s="160" t="s">
        <v>837</v>
      </c>
      <c r="H1020" s="161">
        <v>0.58299999999999996</v>
      </c>
      <c r="I1020" s="162"/>
      <c r="L1020" s="158"/>
      <c r="M1020" s="163"/>
      <c r="N1020" s="164"/>
      <c r="O1020" s="164"/>
      <c r="P1020" s="164"/>
      <c r="Q1020" s="164"/>
      <c r="R1020" s="164"/>
      <c r="S1020" s="164"/>
      <c r="T1020" s="165"/>
      <c r="AT1020" s="159" t="s">
        <v>180</v>
      </c>
      <c r="AU1020" s="159" t="s">
        <v>79</v>
      </c>
      <c r="AV1020" s="11" t="s">
        <v>79</v>
      </c>
      <c r="AW1020" s="11" t="s">
        <v>32</v>
      </c>
      <c r="AX1020" s="11" t="s">
        <v>70</v>
      </c>
      <c r="AY1020" s="159" t="s">
        <v>119</v>
      </c>
    </row>
    <row r="1021" spans="2:51" s="11" customFormat="1">
      <c r="B1021" s="158"/>
      <c r="D1021" s="152" t="s">
        <v>180</v>
      </c>
      <c r="E1021" s="159" t="s">
        <v>1</v>
      </c>
      <c r="F1021" s="160" t="s">
        <v>1254</v>
      </c>
      <c r="H1021" s="161">
        <v>1.4259999999999999</v>
      </c>
      <c r="I1021" s="162"/>
      <c r="L1021" s="158"/>
      <c r="M1021" s="163"/>
      <c r="N1021" s="164"/>
      <c r="O1021" s="164"/>
      <c r="P1021" s="164"/>
      <c r="Q1021" s="164"/>
      <c r="R1021" s="164"/>
      <c r="S1021" s="164"/>
      <c r="T1021" s="165"/>
      <c r="AT1021" s="159" t="s">
        <v>180</v>
      </c>
      <c r="AU1021" s="159" t="s">
        <v>79</v>
      </c>
      <c r="AV1021" s="11" t="s">
        <v>79</v>
      </c>
      <c r="AW1021" s="11" t="s">
        <v>32</v>
      </c>
      <c r="AX1021" s="11" t="s">
        <v>70</v>
      </c>
      <c r="AY1021" s="159" t="s">
        <v>119</v>
      </c>
    </row>
    <row r="1022" spans="2:51" s="11" customFormat="1">
      <c r="B1022" s="158"/>
      <c r="D1022" s="152" t="s">
        <v>180</v>
      </c>
      <c r="E1022" s="159" t="s">
        <v>1</v>
      </c>
      <c r="F1022" s="160" t="s">
        <v>1255</v>
      </c>
      <c r="H1022" s="161">
        <v>7.0000000000000007E-2</v>
      </c>
      <c r="I1022" s="162"/>
      <c r="L1022" s="158"/>
      <c r="M1022" s="163"/>
      <c r="N1022" s="164"/>
      <c r="O1022" s="164"/>
      <c r="P1022" s="164"/>
      <c r="Q1022" s="164"/>
      <c r="R1022" s="164"/>
      <c r="S1022" s="164"/>
      <c r="T1022" s="165"/>
      <c r="AT1022" s="159" t="s">
        <v>180</v>
      </c>
      <c r="AU1022" s="159" t="s">
        <v>79</v>
      </c>
      <c r="AV1022" s="11" t="s">
        <v>79</v>
      </c>
      <c r="AW1022" s="11" t="s">
        <v>32</v>
      </c>
      <c r="AX1022" s="11" t="s">
        <v>70</v>
      </c>
      <c r="AY1022" s="159" t="s">
        <v>119</v>
      </c>
    </row>
    <row r="1023" spans="2:51" s="11" customFormat="1">
      <c r="B1023" s="158"/>
      <c r="D1023" s="152" t="s">
        <v>180</v>
      </c>
      <c r="E1023" s="159" t="s">
        <v>1</v>
      </c>
      <c r="F1023" s="160" t="s">
        <v>839</v>
      </c>
      <c r="H1023" s="161">
        <v>6.6</v>
      </c>
      <c r="I1023" s="162"/>
      <c r="L1023" s="158"/>
      <c r="M1023" s="163"/>
      <c r="N1023" s="164"/>
      <c r="O1023" s="164"/>
      <c r="P1023" s="164"/>
      <c r="Q1023" s="164"/>
      <c r="R1023" s="164"/>
      <c r="S1023" s="164"/>
      <c r="T1023" s="165"/>
      <c r="AT1023" s="159" t="s">
        <v>180</v>
      </c>
      <c r="AU1023" s="159" t="s">
        <v>79</v>
      </c>
      <c r="AV1023" s="11" t="s">
        <v>79</v>
      </c>
      <c r="AW1023" s="11" t="s">
        <v>32</v>
      </c>
      <c r="AX1023" s="11" t="s">
        <v>70</v>
      </c>
      <c r="AY1023" s="159" t="s">
        <v>119</v>
      </c>
    </row>
    <row r="1024" spans="2:51" s="14" customFormat="1">
      <c r="B1024" s="181"/>
      <c r="D1024" s="152" t="s">
        <v>180</v>
      </c>
      <c r="E1024" s="182" t="s">
        <v>1</v>
      </c>
      <c r="F1024" s="183" t="s">
        <v>319</v>
      </c>
      <c r="H1024" s="184">
        <v>24.446999999999996</v>
      </c>
      <c r="I1024" s="185"/>
      <c r="L1024" s="181"/>
      <c r="M1024" s="186"/>
      <c r="N1024" s="187"/>
      <c r="O1024" s="187"/>
      <c r="P1024" s="187"/>
      <c r="Q1024" s="187"/>
      <c r="R1024" s="187"/>
      <c r="S1024" s="187"/>
      <c r="T1024" s="188"/>
      <c r="AT1024" s="182" t="s">
        <v>180</v>
      </c>
      <c r="AU1024" s="182" t="s">
        <v>79</v>
      </c>
      <c r="AV1024" s="14" t="s">
        <v>133</v>
      </c>
      <c r="AW1024" s="14" t="s">
        <v>32</v>
      </c>
      <c r="AX1024" s="14" t="s">
        <v>70</v>
      </c>
      <c r="AY1024" s="182" t="s">
        <v>119</v>
      </c>
    </row>
    <row r="1025" spans="2:65" s="12" customFormat="1">
      <c r="B1025" s="166"/>
      <c r="D1025" s="152" t="s">
        <v>180</v>
      </c>
      <c r="E1025" s="167" t="s">
        <v>1</v>
      </c>
      <c r="F1025" s="168" t="s">
        <v>320</v>
      </c>
      <c r="H1025" s="167" t="s">
        <v>1</v>
      </c>
      <c r="I1025" s="169"/>
      <c r="L1025" s="166"/>
      <c r="M1025" s="170"/>
      <c r="N1025" s="171"/>
      <c r="O1025" s="171"/>
      <c r="P1025" s="171"/>
      <c r="Q1025" s="171"/>
      <c r="R1025" s="171"/>
      <c r="S1025" s="171"/>
      <c r="T1025" s="172"/>
      <c r="AT1025" s="167" t="s">
        <v>180</v>
      </c>
      <c r="AU1025" s="167" t="s">
        <v>79</v>
      </c>
      <c r="AV1025" s="12" t="s">
        <v>77</v>
      </c>
      <c r="AW1025" s="12" t="s">
        <v>32</v>
      </c>
      <c r="AX1025" s="12" t="s">
        <v>70</v>
      </c>
      <c r="AY1025" s="167" t="s">
        <v>119</v>
      </c>
    </row>
    <row r="1026" spans="2:65" s="11" customFormat="1">
      <c r="B1026" s="158"/>
      <c r="D1026" s="152" t="s">
        <v>180</v>
      </c>
      <c r="E1026" s="159" t="s">
        <v>1</v>
      </c>
      <c r="F1026" s="160" t="s">
        <v>1256</v>
      </c>
      <c r="H1026" s="161">
        <v>1.44</v>
      </c>
      <c r="I1026" s="162"/>
      <c r="L1026" s="158"/>
      <c r="M1026" s="163"/>
      <c r="N1026" s="164"/>
      <c r="O1026" s="164"/>
      <c r="P1026" s="164"/>
      <c r="Q1026" s="164"/>
      <c r="R1026" s="164"/>
      <c r="S1026" s="164"/>
      <c r="T1026" s="165"/>
      <c r="AT1026" s="159" t="s">
        <v>180</v>
      </c>
      <c r="AU1026" s="159" t="s">
        <v>79</v>
      </c>
      <c r="AV1026" s="11" t="s">
        <v>79</v>
      </c>
      <c r="AW1026" s="11" t="s">
        <v>32</v>
      </c>
      <c r="AX1026" s="11" t="s">
        <v>70</v>
      </c>
      <c r="AY1026" s="159" t="s">
        <v>119</v>
      </c>
    </row>
    <row r="1027" spans="2:65" s="11" customFormat="1">
      <c r="B1027" s="158"/>
      <c r="D1027" s="152" t="s">
        <v>180</v>
      </c>
      <c r="E1027" s="159" t="s">
        <v>1</v>
      </c>
      <c r="F1027" s="160" t="s">
        <v>1256</v>
      </c>
      <c r="H1027" s="161">
        <v>1.44</v>
      </c>
      <c r="I1027" s="162"/>
      <c r="L1027" s="158"/>
      <c r="M1027" s="163"/>
      <c r="N1027" s="164"/>
      <c r="O1027" s="164"/>
      <c r="P1027" s="164"/>
      <c r="Q1027" s="164"/>
      <c r="R1027" s="164"/>
      <c r="S1027" s="164"/>
      <c r="T1027" s="165"/>
      <c r="AT1027" s="159" t="s">
        <v>180</v>
      </c>
      <c r="AU1027" s="159" t="s">
        <v>79</v>
      </c>
      <c r="AV1027" s="11" t="s">
        <v>79</v>
      </c>
      <c r="AW1027" s="11" t="s">
        <v>32</v>
      </c>
      <c r="AX1027" s="11" t="s">
        <v>70</v>
      </c>
      <c r="AY1027" s="159" t="s">
        <v>119</v>
      </c>
    </row>
    <row r="1028" spans="2:65" s="11" customFormat="1">
      <c r="B1028" s="158"/>
      <c r="D1028" s="152" t="s">
        <v>180</v>
      </c>
      <c r="E1028" s="159" t="s">
        <v>1</v>
      </c>
      <c r="F1028" s="160" t="s">
        <v>863</v>
      </c>
      <c r="H1028" s="161">
        <v>0.09</v>
      </c>
      <c r="I1028" s="162"/>
      <c r="L1028" s="158"/>
      <c r="M1028" s="163"/>
      <c r="N1028" s="164"/>
      <c r="O1028" s="164"/>
      <c r="P1028" s="164"/>
      <c r="Q1028" s="164"/>
      <c r="R1028" s="164"/>
      <c r="S1028" s="164"/>
      <c r="T1028" s="165"/>
      <c r="AT1028" s="159" t="s">
        <v>180</v>
      </c>
      <c r="AU1028" s="159" t="s">
        <v>79</v>
      </c>
      <c r="AV1028" s="11" t="s">
        <v>79</v>
      </c>
      <c r="AW1028" s="11" t="s">
        <v>32</v>
      </c>
      <c r="AX1028" s="11" t="s">
        <v>70</v>
      </c>
      <c r="AY1028" s="159" t="s">
        <v>119</v>
      </c>
    </row>
    <row r="1029" spans="2:65" s="11" customFormat="1">
      <c r="B1029" s="158"/>
      <c r="D1029" s="152" t="s">
        <v>180</v>
      </c>
      <c r="E1029" s="159" t="s">
        <v>1</v>
      </c>
      <c r="F1029" s="160" t="s">
        <v>1257</v>
      </c>
      <c r="H1029" s="161">
        <v>1.83</v>
      </c>
      <c r="I1029" s="162"/>
      <c r="L1029" s="158"/>
      <c r="M1029" s="163"/>
      <c r="N1029" s="164"/>
      <c r="O1029" s="164"/>
      <c r="P1029" s="164"/>
      <c r="Q1029" s="164"/>
      <c r="R1029" s="164"/>
      <c r="S1029" s="164"/>
      <c r="T1029" s="165"/>
      <c r="AT1029" s="159" t="s">
        <v>180</v>
      </c>
      <c r="AU1029" s="159" t="s">
        <v>79</v>
      </c>
      <c r="AV1029" s="11" t="s">
        <v>79</v>
      </c>
      <c r="AW1029" s="11" t="s">
        <v>32</v>
      </c>
      <c r="AX1029" s="11" t="s">
        <v>70</v>
      </c>
      <c r="AY1029" s="159" t="s">
        <v>119</v>
      </c>
    </row>
    <row r="1030" spans="2:65" s="11" customFormat="1">
      <c r="B1030" s="158"/>
      <c r="D1030" s="152" t="s">
        <v>180</v>
      </c>
      <c r="E1030" s="159" t="s">
        <v>1</v>
      </c>
      <c r="F1030" s="160" t="s">
        <v>1257</v>
      </c>
      <c r="H1030" s="161">
        <v>1.83</v>
      </c>
      <c r="I1030" s="162"/>
      <c r="L1030" s="158"/>
      <c r="M1030" s="163"/>
      <c r="N1030" s="164"/>
      <c r="O1030" s="164"/>
      <c r="P1030" s="164"/>
      <c r="Q1030" s="164"/>
      <c r="R1030" s="164"/>
      <c r="S1030" s="164"/>
      <c r="T1030" s="165"/>
      <c r="AT1030" s="159" t="s">
        <v>180</v>
      </c>
      <c r="AU1030" s="159" t="s">
        <v>79</v>
      </c>
      <c r="AV1030" s="11" t="s">
        <v>79</v>
      </c>
      <c r="AW1030" s="11" t="s">
        <v>32</v>
      </c>
      <c r="AX1030" s="11" t="s">
        <v>70</v>
      </c>
      <c r="AY1030" s="159" t="s">
        <v>119</v>
      </c>
    </row>
    <row r="1031" spans="2:65" s="11" customFormat="1">
      <c r="B1031" s="158"/>
      <c r="D1031" s="152" t="s">
        <v>180</v>
      </c>
      <c r="E1031" s="159" t="s">
        <v>1</v>
      </c>
      <c r="F1031" s="160" t="s">
        <v>864</v>
      </c>
      <c r="H1031" s="161">
        <v>0.14000000000000001</v>
      </c>
      <c r="I1031" s="162"/>
      <c r="L1031" s="158"/>
      <c r="M1031" s="163"/>
      <c r="N1031" s="164"/>
      <c r="O1031" s="164"/>
      <c r="P1031" s="164"/>
      <c r="Q1031" s="164"/>
      <c r="R1031" s="164"/>
      <c r="S1031" s="164"/>
      <c r="T1031" s="165"/>
      <c r="AT1031" s="159" t="s">
        <v>180</v>
      </c>
      <c r="AU1031" s="159" t="s">
        <v>79</v>
      </c>
      <c r="AV1031" s="11" t="s">
        <v>79</v>
      </c>
      <c r="AW1031" s="11" t="s">
        <v>32</v>
      </c>
      <c r="AX1031" s="11" t="s">
        <v>70</v>
      </c>
      <c r="AY1031" s="159" t="s">
        <v>119</v>
      </c>
    </row>
    <row r="1032" spans="2:65" s="14" customFormat="1">
      <c r="B1032" s="181"/>
      <c r="D1032" s="152" t="s">
        <v>180</v>
      </c>
      <c r="E1032" s="182" t="s">
        <v>1</v>
      </c>
      <c r="F1032" s="183" t="s">
        <v>319</v>
      </c>
      <c r="H1032" s="184">
        <v>6.77</v>
      </c>
      <c r="I1032" s="185"/>
      <c r="L1032" s="181"/>
      <c r="M1032" s="186"/>
      <c r="N1032" s="187"/>
      <c r="O1032" s="187"/>
      <c r="P1032" s="187"/>
      <c r="Q1032" s="187"/>
      <c r="R1032" s="187"/>
      <c r="S1032" s="187"/>
      <c r="T1032" s="188"/>
      <c r="AT1032" s="182" t="s">
        <v>180</v>
      </c>
      <c r="AU1032" s="182" t="s">
        <v>79</v>
      </c>
      <c r="AV1032" s="14" t="s">
        <v>133</v>
      </c>
      <c r="AW1032" s="14" t="s">
        <v>32</v>
      </c>
      <c r="AX1032" s="14" t="s">
        <v>70</v>
      </c>
      <c r="AY1032" s="182" t="s">
        <v>119</v>
      </c>
    </row>
    <row r="1033" spans="2:65" s="13" customFormat="1">
      <c r="B1033" s="173"/>
      <c r="D1033" s="152" t="s">
        <v>180</v>
      </c>
      <c r="E1033" s="174" t="s">
        <v>1</v>
      </c>
      <c r="F1033" s="175" t="s">
        <v>249</v>
      </c>
      <c r="H1033" s="176">
        <v>31.216999999999999</v>
      </c>
      <c r="I1033" s="177"/>
      <c r="L1033" s="173"/>
      <c r="M1033" s="178"/>
      <c r="N1033" s="179"/>
      <c r="O1033" s="179"/>
      <c r="P1033" s="179"/>
      <c r="Q1033" s="179"/>
      <c r="R1033" s="179"/>
      <c r="S1033" s="179"/>
      <c r="T1033" s="180"/>
      <c r="AT1033" s="174" t="s">
        <v>180</v>
      </c>
      <c r="AU1033" s="174" t="s">
        <v>79</v>
      </c>
      <c r="AV1033" s="13" t="s">
        <v>139</v>
      </c>
      <c r="AW1033" s="13" t="s">
        <v>32</v>
      </c>
      <c r="AX1033" s="13" t="s">
        <v>77</v>
      </c>
      <c r="AY1033" s="174" t="s">
        <v>119</v>
      </c>
    </row>
    <row r="1034" spans="2:65" s="1" customFormat="1" ht="16.5" customHeight="1">
      <c r="B1034" s="139"/>
      <c r="C1034" s="140" t="s">
        <v>1258</v>
      </c>
      <c r="D1034" s="140" t="s">
        <v>122</v>
      </c>
      <c r="E1034" s="141" t="s">
        <v>1259</v>
      </c>
      <c r="F1034" s="142" t="s">
        <v>1260</v>
      </c>
      <c r="G1034" s="143" t="s">
        <v>266</v>
      </c>
      <c r="H1034" s="144">
        <v>18.704000000000001</v>
      </c>
      <c r="I1034" s="145"/>
      <c r="J1034" s="146">
        <f>ROUND(I1034*H1034,2)</f>
        <v>0</v>
      </c>
      <c r="K1034" s="142" t="s">
        <v>126</v>
      </c>
      <c r="L1034" s="30"/>
      <c r="M1034" s="147" t="s">
        <v>1</v>
      </c>
      <c r="N1034" s="148" t="s">
        <v>41</v>
      </c>
      <c r="O1034" s="49"/>
      <c r="P1034" s="149">
        <f>O1034*H1034</f>
        <v>0</v>
      </c>
      <c r="Q1034" s="149">
        <v>0</v>
      </c>
      <c r="R1034" s="149">
        <f>Q1034*H1034</f>
        <v>0</v>
      </c>
      <c r="S1034" s="149">
        <v>0</v>
      </c>
      <c r="T1034" s="150">
        <f>S1034*H1034</f>
        <v>0</v>
      </c>
      <c r="AR1034" s="16" t="s">
        <v>263</v>
      </c>
      <c r="AT1034" s="16" t="s">
        <v>122</v>
      </c>
      <c r="AU1034" s="16" t="s">
        <v>79</v>
      </c>
      <c r="AY1034" s="16" t="s">
        <v>119</v>
      </c>
      <c r="BE1034" s="151">
        <f>IF(N1034="základní",J1034,0)</f>
        <v>0</v>
      </c>
      <c r="BF1034" s="151">
        <f>IF(N1034="snížená",J1034,0)</f>
        <v>0</v>
      </c>
      <c r="BG1034" s="151">
        <f>IF(N1034="zákl. přenesená",J1034,0)</f>
        <v>0</v>
      </c>
      <c r="BH1034" s="151">
        <f>IF(N1034="sníž. přenesená",J1034,0)</f>
        <v>0</v>
      </c>
      <c r="BI1034" s="151">
        <f>IF(N1034="nulová",J1034,0)</f>
        <v>0</v>
      </c>
      <c r="BJ1034" s="16" t="s">
        <v>77</v>
      </c>
      <c r="BK1034" s="151">
        <f>ROUND(I1034*H1034,2)</f>
        <v>0</v>
      </c>
      <c r="BL1034" s="16" t="s">
        <v>263</v>
      </c>
      <c r="BM1034" s="16" t="s">
        <v>1261</v>
      </c>
    </row>
    <row r="1035" spans="2:65" s="1" customFormat="1">
      <c r="B1035" s="30"/>
      <c r="D1035" s="152" t="s">
        <v>129</v>
      </c>
      <c r="F1035" s="153" t="s">
        <v>1262</v>
      </c>
      <c r="I1035" s="84"/>
      <c r="L1035" s="30"/>
      <c r="M1035" s="154"/>
      <c r="N1035" s="49"/>
      <c r="O1035" s="49"/>
      <c r="P1035" s="49"/>
      <c r="Q1035" s="49"/>
      <c r="R1035" s="49"/>
      <c r="S1035" s="49"/>
      <c r="T1035" s="50"/>
      <c r="AT1035" s="16" t="s">
        <v>129</v>
      </c>
      <c r="AU1035" s="16" t="s">
        <v>79</v>
      </c>
    </row>
    <row r="1036" spans="2:65" s="12" customFormat="1">
      <c r="B1036" s="166"/>
      <c r="D1036" s="152" t="s">
        <v>180</v>
      </c>
      <c r="E1036" s="167" t="s">
        <v>1</v>
      </c>
      <c r="F1036" s="168" t="s">
        <v>316</v>
      </c>
      <c r="H1036" s="167" t="s">
        <v>1</v>
      </c>
      <c r="I1036" s="169"/>
      <c r="L1036" s="166"/>
      <c r="M1036" s="170"/>
      <c r="N1036" s="171"/>
      <c r="O1036" s="171"/>
      <c r="P1036" s="171"/>
      <c r="Q1036" s="171"/>
      <c r="R1036" s="171"/>
      <c r="S1036" s="171"/>
      <c r="T1036" s="172"/>
      <c r="AT1036" s="167" t="s">
        <v>180</v>
      </c>
      <c r="AU1036" s="167" t="s">
        <v>79</v>
      </c>
      <c r="AV1036" s="12" t="s">
        <v>77</v>
      </c>
      <c r="AW1036" s="12" t="s">
        <v>32</v>
      </c>
      <c r="AX1036" s="12" t="s">
        <v>70</v>
      </c>
      <c r="AY1036" s="167" t="s">
        <v>119</v>
      </c>
    </row>
    <row r="1037" spans="2:65" s="11" customFormat="1" ht="22.5">
      <c r="B1037" s="158"/>
      <c r="D1037" s="152" t="s">
        <v>180</v>
      </c>
      <c r="E1037" s="159" t="s">
        <v>1</v>
      </c>
      <c r="F1037" s="160" t="s">
        <v>1263</v>
      </c>
      <c r="H1037" s="161">
        <v>6.0410000000000004</v>
      </c>
      <c r="I1037" s="162"/>
      <c r="L1037" s="158"/>
      <c r="M1037" s="163"/>
      <c r="N1037" s="164"/>
      <c r="O1037" s="164"/>
      <c r="P1037" s="164"/>
      <c r="Q1037" s="164"/>
      <c r="R1037" s="164"/>
      <c r="S1037" s="164"/>
      <c r="T1037" s="165"/>
      <c r="AT1037" s="159" t="s">
        <v>180</v>
      </c>
      <c r="AU1037" s="159" t="s">
        <v>79</v>
      </c>
      <c r="AV1037" s="11" t="s">
        <v>79</v>
      </c>
      <c r="AW1037" s="11" t="s">
        <v>32</v>
      </c>
      <c r="AX1037" s="11" t="s">
        <v>70</v>
      </c>
      <c r="AY1037" s="159" t="s">
        <v>119</v>
      </c>
    </row>
    <row r="1038" spans="2:65" s="11" customFormat="1">
      <c r="B1038" s="158"/>
      <c r="D1038" s="152" t="s">
        <v>180</v>
      </c>
      <c r="E1038" s="159" t="s">
        <v>1</v>
      </c>
      <c r="F1038" s="160" t="s">
        <v>1264</v>
      </c>
      <c r="H1038" s="161">
        <v>1.1850000000000001</v>
      </c>
      <c r="I1038" s="162"/>
      <c r="L1038" s="158"/>
      <c r="M1038" s="163"/>
      <c r="N1038" s="164"/>
      <c r="O1038" s="164"/>
      <c r="P1038" s="164"/>
      <c r="Q1038" s="164"/>
      <c r="R1038" s="164"/>
      <c r="S1038" s="164"/>
      <c r="T1038" s="165"/>
      <c r="AT1038" s="159" t="s">
        <v>180</v>
      </c>
      <c r="AU1038" s="159" t="s">
        <v>79</v>
      </c>
      <c r="AV1038" s="11" t="s">
        <v>79</v>
      </c>
      <c r="AW1038" s="11" t="s">
        <v>32</v>
      </c>
      <c r="AX1038" s="11" t="s">
        <v>70</v>
      </c>
      <c r="AY1038" s="159" t="s">
        <v>119</v>
      </c>
    </row>
    <row r="1039" spans="2:65" s="11" customFormat="1">
      <c r="B1039" s="158"/>
      <c r="D1039" s="152" t="s">
        <v>180</v>
      </c>
      <c r="E1039" s="159" t="s">
        <v>1</v>
      </c>
      <c r="F1039" s="160" t="s">
        <v>1265</v>
      </c>
      <c r="H1039" s="161">
        <v>8.9730000000000008</v>
      </c>
      <c r="I1039" s="162"/>
      <c r="L1039" s="158"/>
      <c r="M1039" s="163"/>
      <c r="N1039" s="164"/>
      <c r="O1039" s="164"/>
      <c r="P1039" s="164"/>
      <c r="Q1039" s="164"/>
      <c r="R1039" s="164"/>
      <c r="S1039" s="164"/>
      <c r="T1039" s="165"/>
      <c r="AT1039" s="159" t="s">
        <v>180</v>
      </c>
      <c r="AU1039" s="159" t="s">
        <v>79</v>
      </c>
      <c r="AV1039" s="11" t="s">
        <v>79</v>
      </c>
      <c r="AW1039" s="11" t="s">
        <v>32</v>
      </c>
      <c r="AX1039" s="11" t="s">
        <v>70</v>
      </c>
      <c r="AY1039" s="159" t="s">
        <v>119</v>
      </c>
    </row>
    <row r="1040" spans="2:65" s="14" customFormat="1">
      <c r="B1040" s="181"/>
      <c r="D1040" s="152" t="s">
        <v>180</v>
      </c>
      <c r="E1040" s="182" t="s">
        <v>1</v>
      </c>
      <c r="F1040" s="183" t="s">
        <v>319</v>
      </c>
      <c r="H1040" s="184">
        <v>16.199000000000002</v>
      </c>
      <c r="I1040" s="185"/>
      <c r="L1040" s="181"/>
      <c r="M1040" s="186"/>
      <c r="N1040" s="187"/>
      <c r="O1040" s="187"/>
      <c r="P1040" s="187"/>
      <c r="Q1040" s="187"/>
      <c r="R1040" s="187"/>
      <c r="S1040" s="187"/>
      <c r="T1040" s="188"/>
      <c r="AT1040" s="182" t="s">
        <v>180</v>
      </c>
      <c r="AU1040" s="182" t="s">
        <v>79</v>
      </c>
      <c r="AV1040" s="14" t="s">
        <v>133</v>
      </c>
      <c r="AW1040" s="14" t="s">
        <v>32</v>
      </c>
      <c r="AX1040" s="14" t="s">
        <v>70</v>
      </c>
      <c r="AY1040" s="182" t="s">
        <v>119</v>
      </c>
    </row>
    <row r="1041" spans="2:65" s="12" customFormat="1">
      <c r="B1041" s="166"/>
      <c r="D1041" s="152" t="s">
        <v>180</v>
      </c>
      <c r="E1041" s="167" t="s">
        <v>1</v>
      </c>
      <c r="F1041" s="168" t="s">
        <v>320</v>
      </c>
      <c r="H1041" s="167" t="s">
        <v>1</v>
      </c>
      <c r="I1041" s="169"/>
      <c r="L1041" s="166"/>
      <c r="M1041" s="170"/>
      <c r="N1041" s="171"/>
      <c r="O1041" s="171"/>
      <c r="P1041" s="171"/>
      <c r="Q1041" s="171"/>
      <c r="R1041" s="171"/>
      <c r="S1041" s="171"/>
      <c r="T1041" s="172"/>
      <c r="AT1041" s="167" t="s">
        <v>180</v>
      </c>
      <c r="AU1041" s="167" t="s">
        <v>79</v>
      </c>
      <c r="AV1041" s="12" t="s">
        <v>77</v>
      </c>
      <c r="AW1041" s="12" t="s">
        <v>32</v>
      </c>
      <c r="AX1041" s="12" t="s">
        <v>70</v>
      </c>
      <c r="AY1041" s="167" t="s">
        <v>119</v>
      </c>
    </row>
    <row r="1042" spans="2:65" s="11" customFormat="1">
      <c r="B1042" s="158"/>
      <c r="D1042" s="152" t="s">
        <v>180</v>
      </c>
      <c r="E1042" s="159" t="s">
        <v>1</v>
      </c>
      <c r="F1042" s="160" t="s">
        <v>1266</v>
      </c>
      <c r="H1042" s="161">
        <v>2.16</v>
      </c>
      <c r="I1042" s="162"/>
      <c r="L1042" s="158"/>
      <c r="M1042" s="163"/>
      <c r="N1042" s="164"/>
      <c r="O1042" s="164"/>
      <c r="P1042" s="164"/>
      <c r="Q1042" s="164"/>
      <c r="R1042" s="164"/>
      <c r="S1042" s="164"/>
      <c r="T1042" s="165"/>
      <c r="AT1042" s="159" t="s">
        <v>180</v>
      </c>
      <c r="AU1042" s="159" t="s">
        <v>79</v>
      </c>
      <c r="AV1042" s="11" t="s">
        <v>79</v>
      </c>
      <c r="AW1042" s="11" t="s">
        <v>32</v>
      </c>
      <c r="AX1042" s="11" t="s">
        <v>70</v>
      </c>
      <c r="AY1042" s="159" t="s">
        <v>119</v>
      </c>
    </row>
    <row r="1043" spans="2:65" s="11" customFormat="1">
      <c r="B1043" s="158"/>
      <c r="D1043" s="152" t="s">
        <v>180</v>
      </c>
      <c r="E1043" s="159" t="s">
        <v>1</v>
      </c>
      <c r="F1043" s="160" t="s">
        <v>1267</v>
      </c>
      <c r="H1043" s="161">
        <v>-0.36</v>
      </c>
      <c r="I1043" s="162"/>
      <c r="L1043" s="158"/>
      <c r="M1043" s="163"/>
      <c r="N1043" s="164"/>
      <c r="O1043" s="164"/>
      <c r="P1043" s="164"/>
      <c r="Q1043" s="164"/>
      <c r="R1043" s="164"/>
      <c r="S1043" s="164"/>
      <c r="T1043" s="165"/>
      <c r="AT1043" s="159" t="s">
        <v>180</v>
      </c>
      <c r="AU1043" s="159" t="s">
        <v>79</v>
      </c>
      <c r="AV1043" s="11" t="s">
        <v>79</v>
      </c>
      <c r="AW1043" s="11" t="s">
        <v>32</v>
      </c>
      <c r="AX1043" s="11" t="s">
        <v>70</v>
      </c>
      <c r="AY1043" s="159" t="s">
        <v>119</v>
      </c>
    </row>
    <row r="1044" spans="2:65" s="11" customFormat="1">
      <c r="B1044" s="158"/>
      <c r="D1044" s="152" t="s">
        <v>180</v>
      </c>
      <c r="E1044" s="159" t="s">
        <v>1</v>
      </c>
      <c r="F1044" s="160" t="s">
        <v>1268</v>
      </c>
      <c r="H1044" s="161">
        <v>-0.21</v>
      </c>
      <c r="I1044" s="162"/>
      <c r="L1044" s="158"/>
      <c r="M1044" s="163"/>
      <c r="N1044" s="164"/>
      <c r="O1044" s="164"/>
      <c r="P1044" s="164"/>
      <c r="Q1044" s="164"/>
      <c r="R1044" s="164"/>
      <c r="S1044" s="164"/>
      <c r="T1044" s="165"/>
      <c r="AT1044" s="159" t="s">
        <v>180</v>
      </c>
      <c r="AU1044" s="159" t="s">
        <v>79</v>
      </c>
      <c r="AV1044" s="11" t="s">
        <v>79</v>
      </c>
      <c r="AW1044" s="11" t="s">
        <v>32</v>
      </c>
      <c r="AX1044" s="11" t="s">
        <v>70</v>
      </c>
      <c r="AY1044" s="159" t="s">
        <v>119</v>
      </c>
    </row>
    <row r="1045" spans="2:65" s="11" customFormat="1">
      <c r="B1045" s="158"/>
      <c r="D1045" s="152" t="s">
        <v>180</v>
      </c>
      <c r="E1045" s="159" t="s">
        <v>1</v>
      </c>
      <c r="F1045" s="160" t="s">
        <v>1269</v>
      </c>
      <c r="H1045" s="161">
        <v>0.91500000000000004</v>
      </c>
      <c r="I1045" s="162"/>
      <c r="L1045" s="158"/>
      <c r="M1045" s="163"/>
      <c r="N1045" s="164"/>
      <c r="O1045" s="164"/>
      <c r="P1045" s="164"/>
      <c r="Q1045" s="164"/>
      <c r="R1045" s="164"/>
      <c r="S1045" s="164"/>
      <c r="T1045" s="165"/>
      <c r="AT1045" s="159" t="s">
        <v>180</v>
      </c>
      <c r="AU1045" s="159" t="s">
        <v>79</v>
      </c>
      <c r="AV1045" s="11" t="s">
        <v>79</v>
      </c>
      <c r="AW1045" s="11" t="s">
        <v>32</v>
      </c>
      <c r="AX1045" s="11" t="s">
        <v>70</v>
      </c>
      <c r="AY1045" s="159" t="s">
        <v>119</v>
      </c>
    </row>
    <row r="1046" spans="2:65" s="14" customFormat="1">
      <c r="B1046" s="181"/>
      <c r="D1046" s="152" t="s">
        <v>180</v>
      </c>
      <c r="E1046" s="182" t="s">
        <v>1</v>
      </c>
      <c r="F1046" s="183" t="s">
        <v>319</v>
      </c>
      <c r="H1046" s="184">
        <v>2.5050000000000003</v>
      </c>
      <c r="I1046" s="185"/>
      <c r="L1046" s="181"/>
      <c r="M1046" s="186"/>
      <c r="N1046" s="187"/>
      <c r="O1046" s="187"/>
      <c r="P1046" s="187"/>
      <c r="Q1046" s="187"/>
      <c r="R1046" s="187"/>
      <c r="S1046" s="187"/>
      <c r="T1046" s="188"/>
      <c r="AT1046" s="182" t="s">
        <v>180</v>
      </c>
      <c r="AU1046" s="182" t="s">
        <v>79</v>
      </c>
      <c r="AV1046" s="14" t="s">
        <v>133</v>
      </c>
      <c r="AW1046" s="14" t="s">
        <v>32</v>
      </c>
      <c r="AX1046" s="14" t="s">
        <v>70</v>
      </c>
      <c r="AY1046" s="182" t="s">
        <v>119</v>
      </c>
    </row>
    <row r="1047" spans="2:65" s="13" customFormat="1">
      <c r="B1047" s="173"/>
      <c r="D1047" s="152" t="s">
        <v>180</v>
      </c>
      <c r="E1047" s="174" t="s">
        <v>1</v>
      </c>
      <c r="F1047" s="175" t="s">
        <v>249</v>
      </c>
      <c r="H1047" s="176">
        <v>18.704000000000001</v>
      </c>
      <c r="I1047" s="177"/>
      <c r="L1047" s="173"/>
      <c r="M1047" s="178"/>
      <c r="N1047" s="179"/>
      <c r="O1047" s="179"/>
      <c r="P1047" s="179"/>
      <c r="Q1047" s="179"/>
      <c r="R1047" s="179"/>
      <c r="S1047" s="179"/>
      <c r="T1047" s="180"/>
      <c r="AT1047" s="174" t="s">
        <v>180</v>
      </c>
      <c r="AU1047" s="174" t="s">
        <v>79</v>
      </c>
      <c r="AV1047" s="13" t="s">
        <v>139</v>
      </c>
      <c r="AW1047" s="13" t="s">
        <v>32</v>
      </c>
      <c r="AX1047" s="13" t="s">
        <v>77</v>
      </c>
      <c r="AY1047" s="174" t="s">
        <v>119</v>
      </c>
    </row>
    <row r="1048" spans="2:65" s="1" customFormat="1" ht="16.5" customHeight="1">
      <c r="B1048" s="139"/>
      <c r="C1048" s="189" t="s">
        <v>1270</v>
      </c>
      <c r="D1048" s="189" t="s">
        <v>603</v>
      </c>
      <c r="E1048" s="190" t="s">
        <v>1271</v>
      </c>
      <c r="F1048" s="191" t="s">
        <v>1272</v>
      </c>
      <c r="G1048" s="192" t="s">
        <v>1273</v>
      </c>
      <c r="H1048" s="193">
        <v>74.882000000000005</v>
      </c>
      <c r="I1048" s="194"/>
      <c r="J1048" s="195">
        <f>ROUND(I1048*H1048,2)</f>
        <v>0</v>
      </c>
      <c r="K1048" s="191" t="s">
        <v>126</v>
      </c>
      <c r="L1048" s="196"/>
      <c r="M1048" s="197" t="s">
        <v>1</v>
      </c>
      <c r="N1048" s="198" t="s">
        <v>41</v>
      </c>
      <c r="O1048" s="49"/>
      <c r="P1048" s="149">
        <f>O1048*H1048</f>
        <v>0</v>
      </c>
      <c r="Q1048" s="149">
        <v>1E-3</v>
      </c>
      <c r="R1048" s="149">
        <f>Q1048*H1048</f>
        <v>7.4882000000000004E-2</v>
      </c>
      <c r="S1048" s="149">
        <v>0</v>
      </c>
      <c r="T1048" s="150">
        <f>S1048*H1048</f>
        <v>0</v>
      </c>
      <c r="AR1048" s="16" t="s">
        <v>370</v>
      </c>
      <c r="AT1048" s="16" t="s">
        <v>603</v>
      </c>
      <c r="AU1048" s="16" t="s">
        <v>79</v>
      </c>
      <c r="AY1048" s="16" t="s">
        <v>119</v>
      </c>
      <c r="BE1048" s="151">
        <f>IF(N1048="základní",J1048,0)</f>
        <v>0</v>
      </c>
      <c r="BF1048" s="151">
        <f>IF(N1048="snížená",J1048,0)</f>
        <v>0</v>
      </c>
      <c r="BG1048" s="151">
        <f>IF(N1048="zákl. přenesená",J1048,0)</f>
        <v>0</v>
      </c>
      <c r="BH1048" s="151">
        <f>IF(N1048="sníž. přenesená",J1048,0)</f>
        <v>0</v>
      </c>
      <c r="BI1048" s="151">
        <f>IF(N1048="nulová",J1048,0)</f>
        <v>0</v>
      </c>
      <c r="BJ1048" s="16" t="s">
        <v>77</v>
      </c>
      <c r="BK1048" s="151">
        <f>ROUND(I1048*H1048,2)</f>
        <v>0</v>
      </c>
      <c r="BL1048" s="16" t="s">
        <v>263</v>
      </c>
      <c r="BM1048" s="16" t="s">
        <v>1274</v>
      </c>
    </row>
    <row r="1049" spans="2:65" s="1" customFormat="1">
      <c r="B1049" s="30"/>
      <c r="D1049" s="152" t="s">
        <v>129</v>
      </c>
      <c r="F1049" s="153" t="s">
        <v>1275</v>
      </c>
      <c r="I1049" s="84"/>
      <c r="L1049" s="30"/>
      <c r="M1049" s="154"/>
      <c r="N1049" s="49"/>
      <c r="O1049" s="49"/>
      <c r="P1049" s="49"/>
      <c r="Q1049" s="49"/>
      <c r="R1049" s="49"/>
      <c r="S1049" s="49"/>
      <c r="T1049" s="50"/>
      <c r="AT1049" s="16" t="s">
        <v>129</v>
      </c>
      <c r="AU1049" s="16" t="s">
        <v>79</v>
      </c>
    </row>
    <row r="1050" spans="2:65" s="11" customFormat="1">
      <c r="B1050" s="158"/>
      <c r="D1050" s="152" t="s">
        <v>180</v>
      </c>
      <c r="E1050" s="159" t="s">
        <v>1</v>
      </c>
      <c r="F1050" s="160" t="s">
        <v>1276</v>
      </c>
      <c r="H1050" s="161">
        <v>74.882000000000005</v>
      </c>
      <c r="I1050" s="162"/>
      <c r="L1050" s="158"/>
      <c r="M1050" s="163"/>
      <c r="N1050" s="164"/>
      <c r="O1050" s="164"/>
      <c r="P1050" s="164"/>
      <c r="Q1050" s="164"/>
      <c r="R1050" s="164"/>
      <c r="S1050" s="164"/>
      <c r="T1050" s="165"/>
      <c r="AT1050" s="159" t="s">
        <v>180</v>
      </c>
      <c r="AU1050" s="159" t="s">
        <v>79</v>
      </c>
      <c r="AV1050" s="11" t="s">
        <v>79</v>
      </c>
      <c r="AW1050" s="11" t="s">
        <v>32</v>
      </c>
      <c r="AX1050" s="11" t="s">
        <v>77</v>
      </c>
      <c r="AY1050" s="159" t="s">
        <v>119</v>
      </c>
    </row>
    <row r="1051" spans="2:65" s="1" customFormat="1" ht="16.5" customHeight="1">
      <c r="B1051" s="139"/>
      <c r="C1051" s="140" t="s">
        <v>1277</v>
      </c>
      <c r="D1051" s="140" t="s">
        <v>122</v>
      </c>
      <c r="E1051" s="141" t="s">
        <v>1278</v>
      </c>
      <c r="F1051" s="142" t="s">
        <v>1279</v>
      </c>
      <c r="G1051" s="143" t="s">
        <v>373</v>
      </c>
      <c r="H1051" s="144">
        <v>72.875</v>
      </c>
      <c r="I1051" s="145"/>
      <c r="J1051" s="146">
        <f>ROUND(I1051*H1051,2)</f>
        <v>0</v>
      </c>
      <c r="K1051" s="142" t="s">
        <v>126</v>
      </c>
      <c r="L1051" s="30"/>
      <c r="M1051" s="147" t="s">
        <v>1</v>
      </c>
      <c r="N1051" s="148" t="s">
        <v>41</v>
      </c>
      <c r="O1051" s="49"/>
      <c r="P1051" s="149">
        <f>O1051*H1051</f>
        <v>0</v>
      </c>
      <c r="Q1051" s="149">
        <v>0</v>
      </c>
      <c r="R1051" s="149">
        <f>Q1051*H1051</f>
        <v>0</v>
      </c>
      <c r="S1051" s="149">
        <v>0</v>
      </c>
      <c r="T1051" s="150">
        <f>S1051*H1051</f>
        <v>0</v>
      </c>
      <c r="AR1051" s="16" t="s">
        <v>263</v>
      </c>
      <c r="AT1051" s="16" t="s">
        <v>122</v>
      </c>
      <c r="AU1051" s="16" t="s">
        <v>79</v>
      </c>
      <c r="AY1051" s="16" t="s">
        <v>119</v>
      </c>
      <c r="BE1051" s="151">
        <f>IF(N1051="základní",J1051,0)</f>
        <v>0</v>
      </c>
      <c r="BF1051" s="151">
        <f>IF(N1051="snížená",J1051,0)</f>
        <v>0</v>
      </c>
      <c r="BG1051" s="151">
        <f>IF(N1051="zákl. přenesená",J1051,0)</f>
        <v>0</v>
      </c>
      <c r="BH1051" s="151">
        <f>IF(N1051="sníž. přenesená",J1051,0)</f>
        <v>0</v>
      </c>
      <c r="BI1051" s="151">
        <f>IF(N1051="nulová",J1051,0)</f>
        <v>0</v>
      </c>
      <c r="BJ1051" s="16" t="s">
        <v>77</v>
      </c>
      <c r="BK1051" s="151">
        <f>ROUND(I1051*H1051,2)</f>
        <v>0</v>
      </c>
      <c r="BL1051" s="16" t="s">
        <v>263</v>
      </c>
      <c r="BM1051" s="16" t="s">
        <v>1280</v>
      </c>
    </row>
    <row r="1052" spans="2:65" s="1" customFormat="1">
      <c r="B1052" s="30"/>
      <c r="D1052" s="152" t="s">
        <v>129</v>
      </c>
      <c r="F1052" s="153" t="s">
        <v>1281</v>
      </c>
      <c r="I1052" s="84"/>
      <c r="L1052" s="30"/>
      <c r="M1052" s="154"/>
      <c r="N1052" s="49"/>
      <c r="O1052" s="49"/>
      <c r="P1052" s="49"/>
      <c r="Q1052" s="49"/>
      <c r="R1052" s="49"/>
      <c r="S1052" s="49"/>
      <c r="T1052" s="50"/>
      <c r="AT1052" s="16" t="s">
        <v>129</v>
      </c>
      <c r="AU1052" s="16" t="s">
        <v>79</v>
      </c>
    </row>
    <row r="1053" spans="2:65" s="12" customFormat="1">
      <c r="B1053" s="166"/>
      <c r="D1053" s="152" t="s">
        <v>180</v>
      </c>
      <c r="E1053" s="167" t="s">
        <v>1</v>
      </c>
      <c r="F1053" s="168" t="s">
        <v>316</v>
      </c>
      <c r="H1053" s="167" t="s">
        <v>1</v>
      </c>
      <c r="I1053" s="169"/>
      <c r="L1053" s="166"/>
      <c r="M1053" s="170"/>
      <c r="N1053" s="171"/>
      <c r="O1053" s="171"/>
      <c r="P1053" s="171"/>
      <c r="Q1053" s="171"/>
      <c r="R1053" s="171"/>
      <c r="S1053" s="171"/>
      <c r="T1053" s="172"/>
      <c r="AT1053" s="167" t="s">
        <v>180</v>
      </c>
      <c r="AU1053" s="167" t="s">
        <v>79</v>
      </c>
      <c r="AV1053" s="12" t="s">
        <v>77</v>
      </c>
      <c r="AW1053" s="12" t="s">
        <v>32</v>
      </c>
      <c r="AX1053" s="12" t="s">
        <v>70</v>
      </c>
      <c r="AY1053" s="167" t="s">
        <v>119</v>
      </c>
    </row>
    <row r="1054" spans="2:65" s="11" customFormat="1" ht="22.5">
      <c r="B1054" s="158"/>
      <c r="D1054" s="152" t="s">
        <v>180</v>
      </c>
      <c r="E1054" s="159" t="s">
        <v>1</v>
      </c>
      <c r="F1054" s="160" t="s">
        <v>1282</v>
      </c>
      <c r="H1054" s="161">
        <v>40.274999999999999</v>
      </c>
      <c r="I1054" s="162"/>
      <c r="L1054" s="158"/>
      <c r="M1054" s="163"/>
      <c r="N1054" s="164"/>
      <c r="O1054" s="164"/>
      <c r="P1054" s="164"/>
      <c r="Q1054" s="164"/>
      <c r="R1054" s="164"/>
      <c r="S1054" s="164"/>
      <c r="T1054" s="165"/>
      <c r="AT1054" s="159" t="s">
        <v>180</v>
      </c>
      <c r="AU1054" s="159" t="s">
        <v>79</v>
      </c>
      <c r="AV1054" s="11" t="s">
        <v>79</v>
      </c>
      <c r="AW1054" s="11" t="s">
        <v>32</v>
      </c>
      <c r="AX1054" s="11" t="s">
        <v>70</v>
      </c>
      <c r="AY1054" s="159" t="s">
        <v>119</v>
      </c>
    </row>
    <row r="1055" spans="2:65" s="11" customFormat="1">
      <c r="B1055" s="158"/>
      <c r="D1055" s="152" t="s">
        <v>180</v>
      </c>
      <c r="E1055" s="159" t="s">
        <v>1</v>
      </c>
      <c r="F1055" s="160" t="s">
        <v>1283</v>
      </c>
      <c r="H1055" s="161">
        <v>7.9</v>
      </c>
      <c r="I1055" s="162"/>
      <c r="L1055" s="158"/>
      <c r="M1055" s="163"/>
      <c r="N1055" s="164"/>
      <c r="O1055" s="164"/>
      <c r="P1055" s="164"/>
      <c r="Q1055" s="164"/>
      <c r="R1055" s="164"/>
      <c r="S1055" s="164"/>
      <c r="T1055" s="165"/>
      <c r="AT1055" s="159" t="s">
        <v>180</v>
      </c>
      <c r="AU1055" s="159" t="s">
        <v>79</v>
      </c>
      <c r="AV1055" s="11" t="s">
        <v>79</v>
      </c>
      <c r="AW1055" s="11" t="s">
        <v>32</v>
      </c>
      <c r="AX1055" s="11" t="s">
        <v>70</v>
      </c>
      <c r="AY1055" s="159" t="s">
        <v>119</v>
      </c>
    </row>
    <row r="1056" spans="2:65" s="11" customFormat="1">
      <c r="B1056" s="158"/>
      <c r="D1056" s="152" t="s">
        <v>180</v>
      </c>
      <c r="E1056" s="159" t="s">
        <v>1</v>
      </c>
      <c r="F1056" s="160" t="s">
        <v>1284</v>
      </c>
      <c r="H1056" s="161">
        <v>8</v>
      </c>
      <c r="I1056" s="162"/>
      <c r="L1056" s="158"/>
      <c r="M1056" s="163"/>
      <c r="N1056" s="164"/>
      <c r="O1056" s="164"/>
      <c r="P1056" s="164"/>
      <c r="Q1056" s="164"/>
      <c r="R1056" s="164"/>
      <c r="S1056" s="164"/>
      <c r="T1056" s="165"/>
      <c r="AT1056" s="159" t="s">
        <v>180</v>
      </c>
      <c r="AU1056" s="159" t="s">
        <v>79</v>
      </c>
      <c r="AV1056" s="11" t="s">
        <v>79</v>
      </c>
      <c r="AW1056" s="11" t="s">
        <v>32</v>
      </c>
      <c r="AX1056" s="11" t="s">
        <v>70</v>
      </c>
      <c r="AY1056" s="159" t="s">
        <v>119</v>
      </c>
    </row>
    <row r="1057" spans="2:65" s="14" customFormat="1">
      <c r="B1057" s="181"/>
      <c r="D1057" s="152" t="s">
        <v>180</v>
      </c>
      <c r="E1057" s="182" t="s">
        <v>1</v>
      </c>
      <c r="F1057" s="183" t="s">
        <v>319</v>
      </c>
      <c r="H1057" s="184">
        <v>56.174999999999997</v>
      </c>
      <c r="I1057" s="185"/>
      <c r="L1057" s="181"/>
      <c r="M1057" s="186"/>
      <c r="N1057" s="187"/>
      <c r="O1057" s="187"/>
      <c r="P1057" s="187"/>
      <c r="Q1057" s="187"/>
      <c r="R1057" s="187"/>
      <c r="S1057" s="187"/>
      <c r="T1057" s="188"/>
      <c r="AT1057" s="182" t="s">
        <v>180</v>
      </c>
      <c r="AU1057" s="182" t="s">
        <v>79</v>
      </c>
      <c r="AV1057" s="14" t="s">
        <v>133</v>
      </c>
      <c r="AW1057" s="14" t="s">
        <v>32</v>
      </c>
      <c r="AX1057" s="14" t="s">
        <v>70</v>
      </c>
      <c r="AY1057" s="182" t="s">
        <v>119</v>
      </c>
    </row>
    <row r="1058" spans="2:65" s="12" customFormat="1">
      <c r="B1058" s="166"/>
      <c r="D1058" s="152" t="s">
        <v>180</v>
      </c>
      <c r="E1058" s="167" t="s">
        <v>1</v>
      </c>
      <c r="F1058" s="168" t="s">
        <v>320</v>
      </c>
      <c r="H1058" s="167" t="s">
        <v>1</v>
      </c>
      <c r="I1058" s="169"/>
      <c r="L1058" s="166"/>
      <c r="M1058" s="170"/>
      <c r="N1058" s="171"/>
      <c r="O1058" s="171"/>
      <c r="P1058" s="171"/>
      <c r="Q1058" s="171"/>
      <c r="R1058" s="171"/>
      <c r="S1058" s="171"/>
      <c r="T1058" s="172"/>
      <c r="AT1058" s="167" t="s">
        <v>180</v>
      </c>
      <c r="AU1058" s="167" t="s">
        <v>79</v>
      </c>
      <c r="AV1058" s="12" t="s">
        <v>77</v>
      </c>
      <c r="AW1058" s="12" t="s">
        <v>32</v>
      </c>
      <c r="AX1058" s="12" t="s">
        <v>70</v>
      </c>
      <c r="AY1058" s="167" t="s">
        <v>119</v>
      </c>
    </row>
    <row r="1059" spans="2:65" s="11" customFormat="1">
      <c r="B1059" s="158"/>
      <c r="D1059" s="152" t="s">
        <v>180</v>
      </c>
      <c r="E1059" s="159" t="s">
        <v>1</v>
      </c>
      <c r="F1059" s="160" t="s">
        <v>1285</v>
      </c>
      <c r="H1059" s="161">
        <v>14.4</v>
      </c>
      <c r="I1059" s="162"/>
      <c r="L1059" s="158"/>
      <c r="M1059" s="163"/>
      <c r="N1059" s="164"/>
      <c r="O1059" s="164"/>
      <c r="P1059" s="164"/>
      <c r="Q1059" s="164"/>
      <c r="R1059" s="164"/>
      <c r="S1059" s="164"/>
      <c r="T1059" s="165"/>
      <c r="AT1059" s="159" t="s">
        <v>180</v>
      </c>
      <c r="AU1059" s="159" t="s">
        <v>79</v>
      </c>
      <c r="AV1059" s="11" t="s">
        <v>79</v>
      </c>
      <c r="AW1059" s="11" t="s">
        <v>32</v>
      </c>
      <c r="AX1059" s="11" t="s">
        <v>70</v>
      </c>
      <c r="AY1059" s="159" t="s">
        <v>119</v>
      </c>
    </row>
    <row r="1060" spans="2:65" s="11" customFormat="1">
      <c r="B1060" s="158"/>
      <c r="D1060" s="152" t="s">
        <v>180</v>
      </c>
      <c r="E1060" s="159" t="s">
        <v>1</v>
      </c>
      <c r="F1060" s="160" t="s">
        <v>1286</v>
      </c>
      <c r="H1060" s="161">
        <v>-2.4</v>
      </c>
      <c r="I1060" s="162"/>
      <c r="L1060" s="158"/>
      <c r="M1060" s="163"/>
      <c r="N1060" s="164"/>
      <c r="O1060" s="164"/>
      <c r="P1060" s="164"/>
      <c r="Q1060" s="164"/>
      <c r="R1060" s="164"/>
      <c r="S1060" s="164"/>
      <c r="T1060" s="165"/>
      <c r="AT1060" s="159" t="s">
        <v>180</v>
      </c>
      <c r="AU1060" s="159" t="s">
        <v>79</v>
      </c>
      <c r="AV1060" s="11" t="s">
        <v>79</v>
      </c>
      <c r="AW1060" s="11" t="s">
        <v>32</v>
      </c>
      <c r="AX1060" s="11" t="s">
        <v>70</v>
      </c>
      <c r="AY1060" s="159" t="s">
        <v>119</v>
      </c>
    </row>
    <row r="1061" spans="2:65" s="11" customFormat="1">
      <c r="B1061" s="158"/>
      <c r="D1061" s="152" t="s">
        <v>180</v>
      </c>
      <c r="E1061" s="159" t="s">
        <v>1</v>
      </c>
      <c r="F1061" s="160" t="s">
        <v>1287</v>
      </c>
      <c r="H1061" s="161">
        <v>-1.4</v>
      </c>
      <c r="I1061" s="162"/>
      <c r="L1061" s="158"/>
      <c r="M1061" s="163"/>
      <c r="N1061" s="164"/>
      <c r="O1061" s="164"/>
      <c r="P1061" s="164"/>
      <c r="Q1061" s="164"/>
      <c r="R1061" s="164"/>
      <c r="S1061" s="164"/>
      <c r="T1061" s="165"/>
      <c r="AT1061" s="159" t="s">
        <v>180</v>
      </c>
      <c r="AU1061" s="159" t="s">
        <v>79</v>
      </c>
      <c r="AV1061" s="11" t="s">
        <v>79</v>
      </c>
      <c r="AW1061" s="11" t="s">
        <v>32</v>
      </c>
      <c r="AX1061" s="11" t="s">
        <v>70</v>
      </c>
      <c r="AY1061" s="159" t="s">
        <v>119</v>
      </c>
    </row>
    <row r="1062" spans="2:65" s="11" customFormat="1">
      <c r="B1062" s="158"/>
      <c r="D1062" s="152" t="s">
        <v>180</v>
      </c>
      <c r="E1062" s="159" t="s">
        <v>1</v>
      </c>
      <c r="F1062" s="160" t="s">
        <v>1288</v>
      </c>
      <c r="H1062" s="161">
        <v>6.1</v>
      </c>
      <c r="I1062" s="162"/>
      <c r="L1062" s="158"/>
      <c r="M1062" s="163"/>
      <c r="N1062" s="164"/>
      <c r="O1062" s="164"/>
      <c r="P1062" s="164"/>
      <c r="Q1062" s="164"/>
      <c r="R1062" s="164"/>
      <c r="S1062" s="164"/>
      <c r="T1062" s="165"/>
      <c r="AT1062" s="159" t="s">
        <v>180</v>
      </c>
      <c r="AU1062" s="159" t="s">
        <v>79</v>
      </c>
      <c r="AV1062" s="11" t="s">
        <v>79</v>
      </c>
      <c r="AW1062" s="11" t="s">
        <v>32</v>
      </c>
      <c r="AX1062" s="11" t="s">
        <v>70</v>
      </c>
      <c r="AY1062" s="159" t="s">
        <v>119</v>
      </c>
    </row>
    <row r="1063" spans="2:65" s="14" customFormat="1">
      <c r="B1063" s="181"/>
      <c r="D1063" s="152" t="s">
        <v>180</v>
      </c>
      <c r="E1063" s="182" t="s">
        <v>1</v>
      </c>
      <c r="F1063" s="183" t="s">
        <v>319</v>
      </c>
      <c r="H1063" s="184">
        <v>16.7</v>
      </c>
      <c r="I1063" s="185"/>
      <c r="L1063" s="181"/>
      <c r="M1063" s="186"/>
      <c r="N1063" s="187"/>
      <c r="O1063" s="187"/>
      <c r="P1063" s="187"/>
      <c r="Q1063" s="187"/>
      <c r="R1063" s="187"/>
      <c r="S1063" s="187"/>
      <c r="T1063" s="188"/>
      <c r="AT1063" s="182" t="s">
        <v>180</v>
      </c>
      <c r="AU1063" s="182" t="s">
        <v>79</v>
      </c>
      <c r="AV1063" s="14" t="s">
        <v>133</v>
      </c>
      <c r="AW1063" s="14" t="s">
        <v>32</v>
      </c>
      <c r="AX1063" s="14" t="s">
        <v>70</v>
      </c>
      <c r="AY1063" s="182" t="s">
        <v>119</v>
      </c>
    </row>
    <row r="1064" spans="2:65" s="13" customFormat="1">
      <c r="B1064" s="173"/>
      <c r="D1064" s="152" t="s">
        <v>180</v>
      </c>
      <c r="E1064" s="174" t="s">
        <v>1</v>
      </c>
      <c r="F1064" s="175" t="s">
        <v>249</v>
      </c>
      <c r="H1064" s="176">
        <v>72.874999999999986</v>
      </c>
      <c r="I1064" s="177"/>
      <c r="L1064" s="173"/>
      <c r="M1064" s="178"/>
      <c r="N1064" s="179"/>
      <c r="O1064" s="179"/>
      <c r="P1064" s="179"/>
      <c r="Q1064" s="179"/>
      <c r="R1064" s="179"/>
      <c r="S1064" s="179"/>
      <c r="T1064" s="180"/>
      <c r="AT1064" s="174" t="s">
        <v>180</v>
      </c>
      <c r="AU1064" s="174" t="s">
        <v>79</v>
      </c>
      <c r="AV1064" s="13" t="s">
        <v>139</v>
      </c>
      <c r="AW1064" s="13" t="s">
        <v>32</v>
      </c>
      <c r="AX1064" s="13" t="s">
        <v>77</v>
      </c>
      <c r="AY1064" s="174" t="s">
        <v>119</v>
      </c>
    </row>
    <row r="1065" spans="2:65" s="1" customFormat="1" ht="16.5" customHeight="1">
      <c r="B1065" s="139"/>
      <c r="C1065" s="189" t="s">
        <v>1289</v>
      </c>
      <c r="D1065" s="189" t="s">
        <v>603</v>
      </c>
      <c r="E1065" s="190" t="s">
        <v>1290</v>
      </c>
      <c r="F1065" s="191" t="s">
        <v>1291</v>
      </c>
      <c r="G1065" s="192" t="s">
        <v>373</v>
      </c>
      <c r="H1065" s="193">
        <v>83.805999999999997</v>
      </c>
      <c r="I1065" s="194"/>
      <c r="J1065" s="195">
        <f>ROUND(I1065*H1065,2)</f>
        <v>0</v>
      </c>
      <c r="K1065" s="191" t="s">
        <v>126</v>
      </c>
      <c r="L1065" s="196"/>
      <c r="M1065" s="197" t="s">
        <v>1</v>
      </c>
      <c r="N1065" s="198" t="s">
        <v>41</v>
      </c>
      <c r="O1065" s="49"/>
      <c r="P1065" s="149">
        <f>O1065*H1065</f>
        <v>0</v>
      </c>
      <c r="Q1065" s="149">
        <v>1.1E-4</v>
      </c>
      <c r="R1065" s="149">
        <f>Q1065*H1065</f>
        <v>9.21866E-3</v>
      </c>
      <c r="S1065" s="149">
        <v>0</v>
      </c>
      <c r="T1065" s="150">
        <f>S1065*H1065</f>
        <v>0</v>
      </c>
      <c r="AR1065" s="16" t="s">
        <v>370</v>
      </c>
      <c r="AT1065" s="16" t="s">
        <v>603</v>
      </c>
      <c r="AU1065" s="16" t="s">
        <v>79</v>
      </c>
      <c r="AY1065" s="16" t="s">
        <v>119</v>
      </c>
      <c r="BE1065" s="151">
        <f>IF(N1065="základní",J1065,0)</f>
        <v>0</v>
      </c>
      <c r="BF1065" s="151">
        <f>IF(N1065="snížená",J1065,0)</f>
        <v>0</v>
      </c>
      <c r="BG1065" s="151">
        <f>IF(N1065="zákl. přenesená",J1065,0)</f>
        <v>0</v>
      </c>
      <c r="BH1065" s="151">
        <f>IF(N1065="sníž. přenesená",J1065,0)</f>
        <v>0</v>
      </c>
      <c r="BI1065" s="151">
        <f>IF(N1065="nulová",J1065,0)</f>
        <v>0</v>
      </c>
      <c r="BJ1065" s="16" t="s">
        <v>77</v>
      </c>
      <c r="BK1065" s="151">
        <f>ROUND(I1065*H1065,2)</f>
        <v>0</v>
      </c>
      <c r="BL1065" s="16" t="s">
        <v>263</v>
      </c>
      <c r="BM1065" s="16" t="s">
        <v>1292</v>
      </c>
    </row>
    <row r="1066" spans="2:65" s="1" customFormat="1">
      <c r="B1066" s="30"/>
      <c r="D1066" s="152" t="s">
        <v>129</v>
      </c>
      <c r="F1066" s="153" t="s">
        <v>1291</v>
      </c>
      <c r="I1066" s="84"/>
      <c r="L1066" s="30"/>
      <c r="M1066" s="154"/>
      <c r="N1066" s="49"/>
      <c r="O1066" s="49"/>
      <c r="P1066" s="49"/>
      <c r="Q1066" s="49"/>
      <c r="R1066" s="49"/>
      <c r="S1066" s="49"/>
      <c r="T1066" s="50"/>
      <c r="AT1066" s="16" t="s">
        <v>129</v>
      </c>
      <c r="AU1066" s="16" t="s">
        <v>79</v>
      </c>
    </row>
    <row r="1067" spans="2:65" s="11" customFormat="1">
      <c r="B1067" s="158"/>
      <c r="D1067" s="152" t="s">
        <v>180</v>
      </c>
      <c r="F1067" s="160" t="s">
        <v>1293</v>
      </c>
      <c r="H1067" s="161">
        <v>83.805999999999997</v>
      </c>
      <c r="I1067" s="162"/>
      <c r="L1067" s="158"/>
      <c r="M1067" s="163"/>
      <c r="N1067" s="164"/>
      <c r="O1067" s="164"/>
      <c r="P1067" s="164"/>
      <c r="Q1067" s="164"/>
      <c r="R1067" s="164"/>
      <c r="S1067" s="164"/>
      <c r="T1067" s="165"/>
      <c r="AT1067" s="159" t="s">
        <v>180</v>
      </c>
      <c r="AU1067" s="159" t="s">
        <v>79</v>
      </c>
      <c r="AV1067" s="11" t="s">
        <v>79</v>
      </c>
      <c r="AW1067" s="11" t="s">
        <v>3</v>
      </c>
      <c r="AX1067" s="11" t="s">
        <v>77</v>
      </c>
      <c r="AY1067" s="159" t="s">
        <v>119</v>
      </c>
    </row>
    <row r="1068" spans="2:65" s="1" customFormat="1" ht="16.5" customHeight="1">
      <c r="B1068" s="139"/>
      <c r="C1068" s="140" t="s">
        <v>1294</v>
      </c>
      <c r="D1068" s="140" t="s">
        <v>122</v>
      </c>
      <c r="E1068" s="141" t="s">
        <v>1295</v>
      </c>
      <c r="F1068" s="142" t="s">
        <v>1296</v>
      </c>
      <c r="G1068" s="143" t="s">
        <v>360</v>
      </c>
      <c r="H1068" s="144">
        <v>52</v>
      </c>
      <c r="I1068" s="145"/>
      <c r="J1068" s="146">
        <f>ROUND(I1068*H1068,2)</f>
        <v>0</v>
      </c>
      <c r="K1068" s="142" t="s">
        <v>126</v>
      </c>
      <c r="L1068" s="30"/>
      <c r="M1068" s="147" t="s">
        <v>1</v>
      </c>
      <c r="N1068" s="148" t="s">
        <v>41</v>
      </c>
      <c r="O1068" s="49"/>
      <c r="P1068" s="149">
        <f>O1068*H1068</f>
        <v>0</v>
      </c>
      <c r="Q1068" s="149">
        <v>0</v>
      </c>
      <c r="R1068" s="149">
        <f>Q1068*H1068</f>
        <v>0</v>
      </c>
      <c r="S1068" s="149">
        <v>0</v>
      </c>
      <c r="T1068" s="150">
        <f>S1068*H1068</f>
        <v>0</v>
      </c>
      <c r="AR1068" s="16" t="s">
        <v>263</v>
      </c>
      <c r="AT1068" s="16" t="s">
        <v>122</v>
      </c>
      <c r="AU1068" s="16" t="s">
        <v>79</v>
      </c>
      <c r="AY1068" s="16" t="s">
        <v>119</v>
      </c>
      <c r="BE1068" s="151">
        <f>IF(N1068="základní",J1068,0)</f>
        <v>0</v>
      </c>
      <c r="BF1068" s="151">
        <f>IF(N1068="snížená",J1068,0)</f>
        <v>0</v>
      </c>
      <c r="BG1068" s="151">
        <f>IF(N1068="zákl. přenesená",J1068,0)</f>
        <v>0</v>
      </c>
      <c r="BH1068" s="151">
        <f>IF(N1068="sníž. přenesená",J1068,0)</f>
        <v>0</v>
      </c>
      <c r="BI1068" s="151">
        <f>IF(N1068="nulová",J1068,0)</f>
        <v>0</v>
      </c>
      <c r="BJ1068" s="16" t="s">
        <v>77</v>
      </c>
      <c r="BK1068" s="151">
        <f>ROUND(I1068*H1068,2)</f>
        <v>0</v>
      </c>
      <c r="BL1068" s="16" t="s">
        <v>263</v>
      </c>
      <c r="BM1068" s="16" t="s">
        <v>1297</v>
      </c>
    </row>
    <row r="1069" spans="2:65" s="1" customFormat="1">
      <c r="B1069" s="30"/>
      <c r="D1069" s="152" t="s">
        <v>129</v>
      </c>
      <c r="F1069" s="153" t="s">
        <v>1298</v>
      </c>
      <c r="I1069" s="84"/>
      <c r="L1069" s="30"/>
      <c r="M1069" s="154"/>
      <c r="N1069" s="49"/>
      <c r="O1069" s="49"/>
      <c r="P1069" s="49"/>
      <c r="Q1069" s="49"/>
      <c r="R1069" s="49"/>
      <c r="S1069" s="49"/>
      <c r="T1069" s="50"/>
      <c r="AT1069" s="16" t="s">
        <v>129</v>
      </c>
      <c r="AU1069" s="16" t="s">
        <v>79</v>
      </c>
    </row>
    <row r="1070" spans="2:65" s="12" customFormat="1">
      <c r="B1070" s="166"/>
      <c r="D1070" s="152" t="s">
        <v>180</v>
      </c>
      <c r="E1070" s="167" t="s">
        <v>1</v>
      </c>
      <c r="F1070" s="168" t="s">
        <v>316</v>
      </c>
      <c r="H1070" s="167" t="s">
        <v>1</v>
      </c>
      <c r="I1070" s="169"/>
      <c r="L1070" s="166"/>
      <c r="M1070" s="170"/>
      <c r="N1070" s="171"/>
      <c r="O1070" s="171"/>
      <c r="P1070" s="171"/>
      <c r="Q1070" s="171"/>
      <c r="R1070" s="171"/>
      <c r="S1070" s="171"/>
      <c r="T1070" s="172"/>
      <c r="AT1070" s="167" t="s">
        <v>180</v>
      </c>
      <c r="AU1070" s="167" t="s">
        <v>79</v>
      </c>
      <c r="AV1070" s="12" t="s">
        <v>77</v>
      </c>
      <c r="AW1070" s="12" t="s">
        <v>32</v>
      </c>
      <c r="AX1070" s="12" t="s">
        <v>70</v>
      </c>
      <c r="AY1070" s="167" t="s">
        <v>119</v>
      </c>
    </row>
    <row r="1071" spans="2:65" s="11" customFormat="1">
      <c r="B1071" s="158"/>
      <c r="D1071" s="152" t="s">
        <v>180</v>
      </c>
      <c r="E1071" s="159" t="s">
        <v>1</v>
      </c>
      <c r="F1071" s="160" t="s">
        <v>402</v>
      </c>
      <c r="H1071" s="161">
        <v>36</v>
      </c>
      <c r="I1071" s="162"/>
      <c r="L1071" s="158"/>
      <c r="M1071" s="163"/>
      <c r="N1071" s="164"/>
      <c r="O1071" s="164"/>
      <c r="P1071" s="164"/>
      <c r="Q1071" s="164"/>
      <c r="R1071" s="164"/>
      <c r="S1071" s="164"/>
      <c r="T1071" s="165"/>
      <c r="AT1071" s="159" t="s">
        <v>180</v>
      </c>
      <c r="AU1071" s="159" t="s">
        <v>79</v>
      </c>
      <c r="AV1071" s="11" t="s">
        <v>79</v>
      </c>
      <c r="AW1071" s="11" t="s">
        <v>32</v>
      </c>
      <c r="AX1071" s="11" t="s">
        <v>70</v>
      </c>
      <c r="AY1071" s="159" t="s">
        <v>119</v>
      </c>
    </row>
    <row r="1072" spans="2:65" s="12" customFormat="1">
      <c r="B1072" s="166"/>
      <c r="D1072" s="152" t="s">
        <v>180</v>
      </c>
      <c r="E1072" s="167" t="s">
        <v>1</v>
      </c>
      <c r="F1072" s="168" t="s">
        <v>320</v>
      </c>
      <c r="H1072" s="167" t="s">
        <v>1</v>
      </c>
      <c r="I1072" s="169"/>
      <c r="L1072" s="166"/>
      <c r="M1072" s="170"/>
      <c r="N1072" s="171"/>
      <c r="O1072" s="171"/>
      <c r="P1072" s="171"/>
      <c r="Q1072" s="171"/>
      <c r="R1072" s="171"/>
      <c r="S1072" s="171"/>
      <c r="T1072" s="172"/>
      <c r="AT1072" s="167" t="s">
        <v>180</v>
      </c>
      <c r="AU1072" s="167" t="s">
        <v>79</v>
      </c>
      <c r="AV1072" s="12" t="s">
        <v>77</v>
      </c>
      <c r="AW1072" s="12" t="s">
        <v>32</v>
      </c>
      <c r="AX1072" s="12" t="s">
        <v>70</v>
      </c>
      <c r="AY1072" s="167" t="s">
        <v>119</v>
      </c>
    </row>
    <row r="1073" spans="2:65" s="11" customFormat="1">
      <c r="B1073" s="158"/>
      <c r="D1073" s="152" t="s">
        <v>180</v>
      </c>
      <c r="E1073" s="159" t="s">
        <v>1</v>
      </c>
      <c r="F1073" s="160" t="s">
        <v>263</v>
      </c>
      <c r="H1073" s="161">
        <v>16</v>
      </c>
      <c r="I1073" s="162"/>
      <c r="L1073" s="158"/>
      <c r="M1073" s="163"/>
      <c r="N1073" s="164"/>
      <c r="O1073" s="164"/>
      <c r="P1073" s="164"/>
      <c r="Q1073" s="164"/>
      <c r="R1073" s="164"/>
      <c r="S1073" s="164"/>
      <c r="T1073" s="165"/>
      <c r="AT1073" s="159" t="s">
        <v>180</v>
      </c>
      <c r="AU1073" s="159" t="s">
        <v>79</v>
      </c>
      <c r="AV1073" s="11" t="s">
        <v>79</v>
      </c>
      <c r="AW1073" s="11" t="s">
        <v>32</v>
      </c>
      <c r="AX1073" s="11" t="s">
        <v>70</v>
      </c>
      <c r="AY1073" s="159" t="s">
        <v>119</v>
      </c>
    </row>
    <row r="1074" spans="2:65" s="13" customFormat="1">
      <c r="B1074" s="173"/>
      <c r="D1074" s="152" t="s">
        <v>180</v>
      </c>
      <c r="E1074" s="174" t="s">
        <v>1</v>
      </c>
      <c r="F1074" s="175" t="s">
        <v>249</v>
      </c>
      <c r="H1074" s="176">
        <v>52</v>
      </c>
      <c r="I1074" s="177"/>
      <c r="L1074" s="173"/>
      <c r="M1074" s="178"/>
      <c r="N1074" s="179"/>
      <c r="O1074" s="179"/>
      <c r="P1074" s="179"/>
      <c r="Q1074" s="179"/>
      <c r="R1074" s="179"/>
      <c r="S1074" s="179"/>
      <c r="T1074" s="180"/>
      <c r="AT1074" s="174" t="s">
        <v>180</v>
      </c>
      <c r="AU1074" s="174" t="s">
        <v>79</v>
      </c>
      <c r="AV1074" s="13" t="s">
        <v>139</v>
      </c>
      <c r="AW1074" s="13" t="s">
        <v>32</v>
      </c>
      <c r="AX1074" s="13" t="s">
        <v>77</v>
      </c>
      <c r="AY1074" s="174" t="s">
        <v>119</v>
      </c>
    </row>
    <row r="1075" spans="2:65" s="1" customFormat="1" ht="16.5" customHeight="1">
      <c r="B1075" s="139"/>
      <c r="C1075" s="189" t="s">
        <v>1299</v>
      </c>
      <c r="D1075" s="189" t="s">
        <v>603</v>
      </c>
      <c r="E1075" s="190" t="s">
        <v>1300</v>
      </c>
      <c r="F1075" s="191" t="s">
        <v>1301</v>
      </c>
      <c r="G1075" s="192" t="s">
        <v>360</v>
      </c>
      <c r="H1075" s="193">
        <v>52</v>
      </c>
      <c r="I1075" s="194"/>
      <c r="J1075" s="195">
        <f>ROUND(I1075*H1075,2)</f>
        <v>0</v>
      </c>
      <c r="K1075" s="191" t="s">
        <v>126</v>
      </c>
      <c r="L1075" s="196"/>
      <c r="M1075" s="197" t="s">
        <v>1</v>
      </c>
      <c r="N1075" s="198" t="s">
        <v>41</v>
      </c>
      <c r="O1075" s="49"/>
      <c r="P1075" s="149">
        <f>O1075*H1075</f>
        <v>0</v>
      </c>
      <c r="Q1075" s="149">
        <v>1.0000000000000001E-5</v>
      </c>
      <c r="R1075" s="149">
        <f>Q1075*H1075</f>
        <v>5.2000000000000006E-4</v>
      </c>
      <c r="S1075" s="149">
        <v>0</v>
      </c>
      <c r="T1075" s="150">
        <f>S1075*H1075</f>
        <v>0</v>
      </c>
      <c r="AR1075" s="16" t="s">
        <v>370</v>
      </c>
      <c r="AT1075" s="16" t="s">
        <v>603</v>
      </c>
      <c r="AU1075" s="16" t="s">
        <v>79</v>
      </c>
      <c r="AY1075" s="16" t="s">
        <v>119</v>
      </c>
      <c r="BE1075" s="151">
        <f>IF(N1075="základní",J1075,0)</f>
        <v>0</v>
      </c>
      <c r="BF1075" s="151">
        <f>IF(N1075="snížená",J1075,0)</f>
        <v>0</v>
      </c>
      <c r="BG1075" s="151">
        <f>IF(N1075="zákl. přenesená",J1075,0)</f>
        <v>0</v>
      </c>
      <c r="BH1075" s="151">
        <f>IF(N1075="sníž. přenesená",J1075,0)</f>
        <v>0</v>
      </c>
      <c r="BI1075" s="151">
        <f>IF(N1075="nulová",J1075,0)</f>
        <v>0</v>
      </c>
      <c r="BJ1075" s="16" t="s">
        <v>77</v>
      </c>
      <c r="BK1075" s="151">
        <f>ROUND(I1075*H1075,2)</f>
        <v>0</v>
      </c>
      <c r="BL1075" s="16" t="s">
        <v>263</v>
      </c>
      <c r="BM1075" s="16" t="s">
        <v>1302</v>
      </c>
    </row>
    <row r="1076" spans="2:65" s="1" customFormat="1">
      <c r="B1076" s="30"/>
      <c r="D1076" s="152" t="s">
        <v>129</v>
      </c>
      <c r="F1076" s="153" t="s">
        <v>1303</v>
      </c>
      <c r="I1076" s="84"/>
      <c r="L1076" s="30"/>
      <c r="M1076" s="154"/>
      <c r="N1076" s="49"/>
      <c r="O1076" s="49"/>
      <c r="P1076" s="49"/>
      <c r="Q1076" s="49"/>
      <c r="R1076" s="49"/>
      <c r="S1076" s="49"/>
      <c r="T1076" s="50"/>
      <c r="AT1076" s="16" t="s">
        <v>129</v>
      </c>
      <c r="AU1076" s="16" t="s">
        <v>79</v>
      </c>
    </row>
    <row r="1077" spans="2:65" s="1" customFormat="1" ht="16.5" customHeight="1">
      <c r="B1077" s="139"/>
      <c r="C1077" s="140" t="s">
        <v>1304</v>
      </c>
      <c r="D1077" s="140" t="s">
        <v>122</v>
      </c>
      <c r="E1077" s="141" t="s">
        <v>1305</v>
      </c>
      <c r="F1077" s="142" t="s">
        <v>1306</v>
      </c>
      <c r="G1077" s="143" t="s">
        <v>1307</v>
      </c>
      <c r="H1077" s="199"/>
      <c r="I1077" s="145"/>
      <c r="J1077" s="146">
        <f>ROUND(I1077*H1077,2)</f>
        <v>0</v>
      </c>
      <c r="K1077" s="142" t="s">
        <v>126</v>
      </c>
      <c r="L1077" s="30"/>
      <c r="M1077" s="147" t="s">
        <v>1</v>
      </c>
      <c r="N1077" s="148" t="s">
        <v>41</v>
      </c>
      <c r="O1077" s="49"/>
      <c r="P1077" s="149">
        <f>O1077*H1077</f>
        <v>0</v>
      </c>
      <c r="Q1077" s="149">
        <v>0</v>
      </c>
      <c r="R1077" s="149">
        <f>Q1077*H1077</f>
        <v>0</v>
      </c>
      <c r="S1077" s="149">
        <v>0</v>
      </c>
      <c r="T1077" s="150">
        <f>S1077*H1077</f>
        <v>0</v>
      </c>
      <c r="AR1077" s="16" t="s">
        <v>263</v>
      </c>
      <c r="AT1077" s="16" t="s">
        <v>122</v>
      </c>
      <c r="AU1077" s="16" t="s">
        <v>79</v>
      </c>
      <c r="AY1077" s="16" t="s">
        <v>119</v>
      </c>
      <c r="BE1077" s="151">
        <f>IF(N1077="základní",J1077,0)</f>
        <v>0</v>
      </c>
      <c r="BF1077" s="151">
        <f>IF(N1077="snížená",J1077,0)</f>
        <v>0</v>
      </c>
      <c r="BG1077" s="151">
        <f>IF(N1077="zákl. přenesená",J1077,0)</f>
        <v>0</v>
      </c>
      <c r="BH1077" s="151">
        <f>IF(N1077="sníž. přenesená",J1077,0)</f>
        <v>0</v>
      </c>
      <c r="BI1077" s="151">
        <f>IF(N1077="nulová",J1077,0)</f>
        <v>0</v>
      </c>
      <c r="BJ1077" s="16" t="s">
        <v>77</v>
      </c>
      <c r="BK1077" s="151">
        <f>ROUND(I1077*H1077,2)</f>
        <v>0</v>
      </c>
      <c r="BL1077" s="16" t="s">
        <v>263</v>
      </c>
      <c r="BM1077" s="16" t="s">
        <v>1308</v>
      </c>
    </row>
    <row r="1078" spans="2:65" s="1" customFormat="1" ht="19.5">
      <c r="B1078" s="30"/>
      <c r="D1078" s="152" t="s">
        <v>129</v>
      </c>
      <c r="F1078" s="153" t="s">
        <v>1309</v>
      </c>
      <c r="I1078" s="84"/>
      <c r="L1078" s="30"/>
      <c r="M1078" s="154"/>
      <c r="N1078" s="49"/>
      <c r="O1078" s="49"/>
      <c r="P1078" s="49"/>
      <c r="Q1078" s="49"/>
      <c r="R1078" s="49"/>
      <c r="S1078" s="49"/>
      <c r="T1078" s="50"/>
      <c r="AT1078" s="16" t="s">
        <v>129</v>
      </c>
      <c r="AU1078" s="16" t="s">
        <v>79</v>
      </c>
    </row>
    <row r="1079" spans="2:65" s="10" customFormat="1" ht="22.9" customHeight="1">
      <c r="B1079" s="126"/>
      <c r="D1079" s="127" t="s">
        <v>69</v>
      </c>
      <c r="E1079" s="137" t="s">
        <v>1310</v>
      </c>
      <c r="F1079" s="137" t="s">
        <v>1311</v>
      </c>
      <c r="I1079" s="129"/>
      <c r="J1079" s="138">
        <f>BK1079</f>
        <v>0</v>
      </c>
      <c r="L1079" s="126"/>
      <c r="M1079" s="131"/>
      <c r="N1079" s="132"/>
      <c r="O1079" s="132"/>
      <c r="P1079" s="133">
        <f>SUM(P1080:P1099)</f>
        <v>0</v>
      </c>
      <c r="Q1079" s="132"/>
      <c r="R1079" s="133">
        <f>SUM(R1080:R1099)</f>
        <v>1.9675925599999999</v>
      </c>
      <c r="S1079" s="132"/>
      <c r="T1079" s="134">
        <f>SUM(T1080:T1099)</f>
        <v>0</v>
      </c>
      <c r="AR1079" s="127" t="s">
        <v>79</v>
      </c>
      <c r="AT1079" s="135" t="s">
        <v>69</v>
      </c>
      <c r="AU1079" s="135" t="s">
        <v>77</v>
      </c>
      <c r="AY1079" s="127" t="s">
        <v>119</v>
      </c>
      <c r="BK1079" s="136">
        <f>SUM(BK1080:BK1099)</f>
        <v>0</v>
      </c>
    </row>
    <row r="1080" spans="2:65" s="1" customFormat="1" ht="16.5" customHeight="1">
      <c r="B1080" s="139"/>
      <c r="C1080" s="140" t="s">
        <v>1312</v>
      </c>
      <c r="D1080" s="140" t="s">
        <v>122</v>
      </c>
      <c r="E1080" s="141" t="s">
        <v>1313</v>
      </c>
      <c r="F1080" s="142" t="s">
        <v>1314</v>
      </c>
      <c r="G1080" s="143" t="s">
        <v>266</v>
      </c>
      <c r="H1080" s="144">
        <v>302.08699999999999</v>
      </c>
      <c r="I1080" s="145"/>
      <c r="J1080" s="146">
        <f>ROUND(I1080*H1080,2)</f>
        <v>0</v>
      </c>
      <c r="K1080" s="142" t="s">
        <v>126</v>
      </c>
      <c r="L1080" s="30"/>
      <c r="M1080" s="147" t="s">
        <v>1</v>
      </c>
      <c r="N1080" s="148" t="s">
        <v>41</v>
      </c>
      <c r="O1080" s="49"/>
      <c r="P1080" s="149">
        <f>O1080*H1080</f>
        <v>0</v>
      </c>
      <c r="Q1080" s="149">
        <v>0</v>
      </c>
      <c r="R1080" s="149">
        <f>Q1080*H1080</f>
        <v>0</v>
      </c>
      <c r="S1080" s="149">
        <v>0</v>
      </c>
      <c r="T1080" s="150">
        <f>S1080*H1080</f>
        <v>0</v>
      </c>
      <c r="AR1080" s="16" t="s">
        <v>263</v>
      </c>
      <c r="AT1080" s="16" t="s">
        <v>122</v>
      </c>
      <c r="AU1080" s="16" t="s">
        <v>79</v>
      </c>
      <c r="AY1080" s="16" t="s">
        <v>119</v>
      </c>
      <c r="BE1080" s="151">
        <f>IF(N1080="základní",J1080,0)</f>
        <v>0</v>
      </c>
      <c r="BF1080" s="151">
        <f>IF(N1080="snížená",J1080,0)</f>
        <v>0</v>
      </c>
      <c r="BG1080" s="151">
        <f>IF(N1080="zákl. přenesená",J1080,0)</f>
        <v>0</v>
      </c>
      <c r="BH1080" s="151">
        <f>IF(N1080="sníž. přenesená",J1080,0)</f>
        <v>0</v>
      </c>
      <c r="BI1080" s="151">
        <f>IF(N1080="nulová",J1080,0)</f>
        <v>0</v>
      </c>
      <c r="BJ1080" s="16" t="s">
        <v>77</v>
      </c>
      <c r="BK1080" s="151">
        <f>ROUND(I1080*H1080,2)</f>
        <v>0</v>
      </c>
      <c r="BL1080" s="16" t="s">
        <v>263</v>
      </c>
      <c r="BM1080" s="16" t="s">
        <v>1315</v>
      </c>
    </row>
    <row r="1081" spans="2:65" s="1" customFormat="1">
      <c r="B1081" s="30"/>
      <c r="D1081" s="152" t="s">
        <v>129</v>
      </c>
      <c r="F1081" s="153" t="s">
        <v>1316</v>
      </c>
      <c r="I1081" s="84"/>
      <c r="L1081" s="30"/>
      <c r="M1081" s="154"/>
      <c r="N1081" s="49"/>
      <c r="O1081" s="49"/>
      <c r="P1081" s="49"/>
      <c r="Q1081" s="49"/>
      <c r="R1081" s="49"/>
      <c r="S1081" s="49"/>
      <c r="T1081" s="50"/>
      <c r="AT1081" s="16" t="s">
        <v>129</v>
      </c>
      <c r="AU1081" s="16" t="s">
        <v>79</v>
      </c>
    </row>
    <row r="1082" spans="2:65" s="11" customFormat="1">
      <c r="B1082" s="158"/>
      <c r="D1082" s="152" t="s">
        <v>180</v>
      </c>
      <c r="E1082" s="159" t="s">
        <v>1</v>
      </c>
      <c r="F1082" s="160" t="s">
        <v>1317</v>
      </c>
      <c r="H1082" s="161">
        <v>248.31700000000001</v>
      </c>
      <c r="I1082" s="162"/>
      <c r="L1082" s="158"/>
      <c r="M1082" s="163"/>
      <c r="N1082" s="164"/>
      <c r="O1082" s="164"/>
      <c r="P1082" s="164"/>
      <c r="Q1082" s="164"/>
      <c r="R1082" s="164"/>
      <c r="S1082" s="164"/>
      <c r="T1082" s="165"/>
      <c r="AT1082" s="159" t="s">
        <v>180</v>
      </c>
      <c r="AU1082" s="159" t="s">
        <v>79</v>
      </c>
      <c r="AV1082" s="11" t="s">
        <v>79</v>
      </c>
      <c r="AW1082" s="11" t="s">
        <v>32</v>
      </c>
      <c r="AX1082" s="11" t="s">
        <v>70</v>
      </c>
      <c r="AY1082" s="159" t="s">
        <v>119</v>
      </c>
    </row>
    <row r="1083" spans="2:65" s="11" customFormat="1">
      <c r="B1083" s="158"/>
      <c r="D1083" s="152" t="s">
        <v>180</v>
      </c>
      <c r="E1083" s="159" t="s">
        <v>1</v>
      </c>
      <c r="F1083" s="160" t="s">
        <v>1318</v>
      </c>
      <c r="H1083" s="161">
        <v>9.8819999999999997</v>
      </c>
      <c r="I1083" s="162"/>
      <c r="L1083" s="158"/>
      <c r="M1083" s="163"/>
      <c r="N1083" s="164"/>
      <c r="O1083" s="164"/>
      <c r="P1083" s="164"/>
      <c r="Q1083" s="164"/>
      <c r="R1083" s="164"/>
      <c r="S1083" s="164"/>
      <c r="T1083" s="165"/>
      <c r="AT1083" s="159" t="s">
        <v>180</v>
      </c>
      <c r="AU1083" s="159" t="s">
        <v>79</v>
      </c>
      <c r="AV1083" s="11" t="s">
        <v>79</v>
      </c>
      <c r="AW1083" s="11" t="s">
        <v>32</v>
      </c>
      <c r="AX1083" s="11" t="s">
        <v>70</v>
      </c>
      <c r="AY1083" s="159" t="s">
        <v>119</v>
      </c>
    </row>
    <row r="1084" spans="2:65" s="11" customFormat="1">
      <c r="B1084" s="158"/>
      <c r="D1084" s="152" t="s">
        <v>180</v>
      </c>
      <c r="E1084" s="159" t="s">
        <v>1</v>
      </c>
      <c r="F1084" s="160" t="s">
        <v>1319</v>
      </c>
      <c r="H1084" s="161">
        <v>27.712</v>
      </c>
      <c r="I1084" s="162"/>
      <c r="L1084" s="158"/>
      <c r="M1084" s="163"/>
      <c r="N1084" s="164"/>
      <c r="O1084" s="164"/>
      <c r="P1084" s="164"/>
      <c r="Q1084" s="164"/>
      <c r="R1084" s="164"/>
      <c r="S1084" s="164"/>
      <c r="T1084" s="165"/>
      <c r="AT1084" s="159" t="s">
        <v>180</v>
      </c>
      <c r="AU1084" s="159" t="s">
        <v>79</v>
      </c>
      <c r="AV1084" s="11" t="s">
        <v>79</v>
      </c>
      <c r="AW1084" s="11" t="s">
        <v>32</v>
      </c>
      <c r="AX1084" s="11" t="s">
        <v>70</v>
      </c>
      <c r="AY1084" s="159" t="s">
        <v>119</v>
      </c>
    </row>
    <row r="1085" spans="2:65" s="11" customFormat="1">
      <c r="B1085" s="158"/>
      <c r="D1085" s="152" t="s">
        <v>180</v>
      </c>
      <c r="E1085" s="159" t="s">
        <v>1</v>
      </c>
      <c r="F1085" s="160" t="s">
        <v>1320</v>
      </c>
      <c r="H1085" s="161">
        <v>6.84</v>
      </c>
      <c r="I1085" s="162"/>
      <c r="L1085" s="158"/>
      <c r="M1085" s="163"/>
      <c r="N1085" s="164"/>
      <c r="O1085" s="164"/>
      <c r="P1085" s="164"/>
      <c r="Q1085" s="164"/>
      <c r="R1085" s="164"/>
      <c r="S1085" s="164"/>
      <c r="T1085" s="165"/>
      <c r="AT1085" s="159" t="s">
        <v>180</v>
      </c>
      <c r="AU1085" s="159" t="s">
        <v>79</v>
      </c>
      <c r="AV1085" s="11" t="s">
        <v>79</v>
      </c>
      <c r="AW1085" s="11" t="s">
        <v>32</v>
      </c>
      <c r="AX1085" s="11" t="s">
        <v>70</v>
      </c>
      <c r="AY1085" s="159" t="s">
        <v>119</v>
      </c>
    </row>
    <row r="1086" spans="2:65" s="11" customFormat="1">
      <c r="B1086" s="158"/>
      <c r="D1086" s="152" t="s">
        <v>180</v>
      </c>
      <c r="E1086" s="159" t="s">
        <v>1</v>
      </c>
      <c r="F1086" s="160" t="s">
        <v>1321</v>
      </c>
      <c r="H1086" s="161">
        <v>0.31900000000000001</v>
      </c>
      <c r="I1086" s="162"/>
      <c r="L1086" s="158"/>
      <c r="M1086" s="163"/>
      <c r="N1086" s="164"/>
      <c r="O1086" s="164"/>
      <c r="P1086" s="164"/>
      <c r="Q1086" s="164"/>
      <c r="R1086" s="164"/>
      <c r="S1086" s="164"/>
      <c r="T1086" s="165"/>
      <c r="AT1086" s="159" t="s">
        <v>180</v>
      </c>
      <c r="AU1086" s="159" t="s">
        <v>79</v>
      </c>
      <c r="AV1086" s="11" t="s">
        <v>79</v>
      </c>
      <c r="AW1086" s="11" t="s">
        <v>32</v>
      </c>
      <c r="AX1086" s="11" t="s">
        <v>70</v>
      </c>
      <c r="AY1086" s="159" t="s">
        <v>119</v>
      </c>
    </row>
    <row r="1087" spans="2:65" s="11" customFormat="1">
      <c r="B1087" s="158"/>
      <c r="D1087" s="152" t="s">
        <v>180</v>
      </c>
      <c r="E1087" s="159" t="s">
        <v>1</v>
      </c>
      <c r="F1087" s="160" t="s">
        <v>1322</v>
      </c>
      <c r="H1087" s="161">
        <v>5.36</v>
      </c>
      <c r="I1087" s="162"/>
      <c r="L1087" s="158"/>
      <c r="M1087" s="163"/>
      <c r="N1087" s="164"/>
      <c r="O1087" s="164"/>
      <c r="P1087" s="164"/>
      <c r="Q1087" s="164"/>
      <c r="R1087" s="164"/>
      <c r="S1087" s="164"/>
      <c r="T1087" s="165"/>
      <c r="AT1087" s="159" t="s">
        <v>180</v>
      </c>
      <c r="AU1087" s="159" t="s">
        <v>79</v>
      </c>
      <c r="AV1087" s="11" t="s">
        <v>79</v>
      </c>
      <c r="AW1087" s="11" t="s">
        <v>32</v>
      </c>
      <c r="AX1087" s="11" t="s">
        <v>70</v>
      </c>
      <c r="AY1087" s="159" t="s">
        <v>119</v>
      </c>
    </row>
    <row r="1088" spans="2:65" s="11" customFormat="1">
      <c r="B1088" s="158"/>
      <c r="D1088" s="152" t="s">
        <v>180</v>
      </c>
      <c r="E1088" s="159" t="s">
        <v>1</v>
      </c>
      <c r="F1088" s="160" t="s">
        <v>1323</v>
      </c>
      <c r="H1088" s="161">
        <v>3.657</v>
      </c>
      <c r="I1088" s="162"/>
      <c r="L1088" s="158"/>
      <c r="M1088" s="163"/>
      <c r="N1088" s="164"/>
      <c r="O1088" s="164"/>
      <c r="P1088" s="164"/>
      <c r="Q1088" s="164"/>
      <c r="R1088" s="164"/>
      <c r="S1088" s="164"/>
      <c r="T1088" s="165"/>
      <c r="AT1088" s="159" t="s">
        <v>180</v>
      </c>
      <c r="AU1088" s="159" t="s">
        <v>79</v>
      </c>
      <c r="AV1088" s="11" t="s">
        <v>79</v>
      </c>
      <c r="AW1088" s="11" t="s">
        <v>32</v>
      </c>
      <c r="AX1088" s="11" t="s">
        <v>70</v>
      </c>
      <c r="AY1088" s="159" t="s">
        <v>119</v>
      </c>
    </row>
    <row r="1089" spans="2:65" s="13" customFormat="1">
      <c r="B1089" s="173"/>
      <c r="D1089" s="152" t="s">
        <v>180</v>
      </c>
      <c r="E1089" s="174" t="s">
        <v>1</v>
      </c>
      <c r="F1089" s="175" t="s">
        <v>249</v>
      </c>
      <c r="H1089" s="176">
        <v>302.08699999999999</v>
      </c>
      <c r="I1089" s="177"/>
      <c r="L1089" s="173"/>
      <c r="M1089" s="178"/>
      <c r="N1089" s="179"/>
      <c r="O1089" s="179"/>
      <c r="P1089" s="179"/>
      <c r="Q1089" s="179"/>
      <c r="R1089" s="179"/>
      <c r="S1089" s="179"/>
      <c r="T1089" s="180"/>
      <c r="AT1089" s="174" t="s">
        <v>180</v>
      </c>
      <c r="AU1089" s="174" t="s">
        <v>79</v>
      </c>
      <c r="AV1089" s="13" t="s">
        <v>139</v>
      </c>
      <c r="AW1089" s="13" t="s">
        <v>32</v>
      </c>
      <c r="AX1089" s="13" t="s">
        <v>77</v>
      </c>
      <c r="AY1089" s="174" t="s">
        <v>119</v>
      </c>
    </row>
    <row r="1090" spans="2:65" s="1" customFormat="1" ht="22.5" customHeight="1">
      <c r="B1090" s="139"/>
      <c r="C1090" s="189" t="s">
        <v>1324</v>
      </c>
      <c r="D1090" s="189" t="s">
        <v>603</v>
      </c>
      <c r="E1090" s="190" t="s">
        <v>1325</v>
      </c>
      <c r="F1090" s="191" t="s">
        <v>1326</v>
      </c>
      <c r="G1090" s="192" t="s">
        <v>266</v>
      </c>
      <c r="H1090" s="193">
        <v>338.589</v>
      </c>
      <c r="I1090" s="194"/>
      <c r="J1090" s="195">
        <f>ROUND(I1090*H1090,2)</f>
        <v>0</v>
      </c>
      <c r="K1090" s="191" t="s">
        <v>126</v>
      </c>
      <c r="L1090" s="196"/>
      <c r="M1090" s="197" t="s">
        <v>1</v>
      </c>
      <c r="N1090" s="198" t="s">
        <v>41</v>
      </c>
      <c r="O1090" s="49"/>
      <c r="P1090" s="149">
        <f>O1090*H1090</f>
        <v>0</v>
      </c>
      <c r="Q1090" s="149">
        <v>4.0000000000000001E-3</v>
      </c>
      <c r="R1090" s="149">
        <f>Q1090*H1090</f>
        <v>1.3543560000000001</v>
      </c>
      <c r="S1090" s="149">
        <v>0</v>
      </c>
      <c r="T1090" s="150">
        <f>S1090*H1090</f>
        <v>0</v>
      </c>
      <c r="AR1090" s="16" t="s">
        <v>370</v>
      </c>
      <c r="AT1090" s="16" t="s">
        <v>603</v>
      </c>
      <c r="AU1090" s="16" t="s">
        <v>79</v>
      </c>
      <c r="AY1090" s="16" t="s">
        <v>119</v>
      </c>
      <c r="BE1090" s="151">
        <f>IF(N1090="základní",J1090,0)</f>
        <v>0</v>
      </c>
      <c r="BF1090" s="151">
        <f>IF(N1090="snížená",J1090,0)</f>
        <v>0</v>
      </c>
      <c r="BG1090" s="151">
        <f>IF(N1090="zákl. přenesená",J1090,0)</f>
        <v>0</v>
      </c>
      <c r="BH1090" s="151">
        <f>IF(N1090="sníž. přenesená",J1090,0)</f>
        <v>0</v>
      </c>
      <c r="BI1090" s="151">
        <f>IF(N1090="nulová",J1090,0)</f>
        <v>0</v>
      </c>
      <c r="BJ1090" s="16" t="s">
        <v>77</v>
      </c>
      <c r="BK1090" s="151">
        <f>ROUND(I1090*H1090,2)</f>
        <v>0</v>
      </c>
      <c r="BL1090" s="16" t="s">
        <v>263</v>
      </c>
      <c r="BM1090" s="16" t="s">
        <v>1327</v>
      </c>
    </row>
    <row r="1091" spans="2:65" s="1" customFormat="1" ht="19.5">
      <c r="B1091" s="30"/>
      <c r="D1091" s="152" t="s">
        <v>129</v>
      </c>
      <c r="F1091" s="153" t="s">
        <v>1326</v>
      </c>
      <c r="I1091" s="84"/>
      <c r="L1091" s="30"/>
      <c r="M1091" s="154"/>
      <c r="N1091" s="49"/>
      <c r="O1091" s="49"/>
      <c r="P1091" s="49"/>
      <c r="Q1091" s="49"/>
      <c r="R1091" s="49"/>
      <c r="S1091" s="49"/>
      <c r="T1091" s="50"/>
      <c r="AT1091" s="16" t="s">
        <v>129</v>
      </c>
      <c r="AU1091" s="16" t="s">
        <v>79</v>
      </c>
    </row>
    <row r="1092" spans="2:65" s="11" customFormat="1">
      <c r="B1092" s="158"/>
      <c r="D1092" s="152" t="s">
        <v>180</v>
      </c>
      <c r="F1092" s="160" t="s">
        <v>1328</v>
      </c>
      <c r="H1092" s="161">
        <v>338.589</v>
      </c>
      <c r="I1092" s="162"/>
      <c r="L1092" s="158"/>
      <c r="M1092" s="163"/>
      <c r="N1092" s="164"/>
      <c r="O1092" s="164"/>
      <c r="P1092" s="164"/>
      <c r="Q1092" s="164"/>
      <c r="R1092" s="164"/>
      <c r="S1092" s="164"/>
      <c r="T1092" s="165"/>
      <c r="AT1092" s="159" t="s">
        <v>180</v>
      </c>
      <c r="AU1092" s="159" t="s">
        <v>79</v>
      </c>
      <c r="AV1092" s="11" t="s">
        <v>79</v>
      </c>
      <c r="AW1092" s="11" t="s">
        <v>3</v>
      </c>
      <c r="AX1092" s="11" t="s">
        <v>77</v>
      </c>
      <c r="AY1092" s="159" t="s">
        <v>119</v>
      </c>
    </row>
    <row r="1093" spans="2:65" s="1" customFormat="1" ht="16.5" customHeight="1">
      <c r="B1093" s="139"/>
      <c r="C1093" s="140" t="s">
        <v>1329</v>
      </c>
      <c r="D1093" s="140" t="s">
        <v>122</v>
      </c>
      <c r="E1093" s="141" t="s">
        <v>1330</v>
      </c>
      <c r="F1093" s="142" t="s">
        <v>1331</v>
      </c>
      <c r="G1093" s="143" t="s">
        <v>266</v>
      </c>
      <c r="H1093" s="144">
        <v>302.08699999999999</v>
      </c>
      <c r="I1093" s="145"/>
      <c r="J1093" s="146">
        <f>ROUND(I1093*H1093,2)</f>
        <v>0</v>
      </c>
      <c r="K1093" s="142" t="s">
        <v>126</v>
      </c>
      <c r="L1093" s="30"/>
      <c r="M1093" s="147" t="s">
        <v>1</v>
      </c>
      <c r="N1093" s="148" t="s">
        <v>41</v>
      </c>
      <c r="O1093" s="49"/>
      <c r="P1093" s="149">
        <f>O1093*H1093</f>
        <v>0</v>
      </c>
      <c r="Q1093" s="149">
        <v>8.8000000000000003E-4</v>
      </c>
      <c r="R1093" s="149">
        <f>Q1093*H1093</f>
        <v>0.26583656</v>
      </c>
      <c r="S1093" s="149">
        <v>0</v>
      </c>
      <c r="T1093" s="150">
        <f>S1093*H1093</f>
        <v>0</v>
      </c>
      <c r="AR1093" s="16" t="s">
        <v>263</v>
      </c>
      <c r="AT1093" s="16" t="s">
        <v>122</v>
      </c>
      <c r="AU1093" s="16" t="s">
        <v>79</v>
      </c>
      <c r="AY1093" s="16" t="s">
        <v>119</v>
      </c>
      <c r="BE1093" s="151">
        <f>IF(N1093="základní",J1093,0)</f>
        <v>0</v>
      </c>
      <c r="BF1093" s="151">
        <f>IF(N1093="snížená",J1093,0)</f>
        <v>0</v>
      </c>
      <c r="BG1093" s="151">
        <f>IF(N1093="zákl. přenesená",J1093,0)</f>
        <v>0</v>
      </c>
      <c r="BH1093" s="151">
        <f>IF(N1093="sníž. přenesená",J1093,0)</f>
        <v>0</v>
      </c>
      <c r="BI1093" s="151">
        <f>IF(N1093="nulová",J1093,0)</f>
        <v>0</v>
      </c>
      <c r="BJ1093" s="16" t="s">
        <v>77</v>
      </c>
      <c r="BK1093" s="151">
        <f>ROUND(I1093*H1093,2)</f>
        <v>0</v>
      </c>
      <c r="BL1093" s="16" t="s">
        <v>263</v>
      </c>
      <c r="BM1093" s="16" t="s">
        <v>1332</v>
      </c>
    </row>
    <row r="1094" spans="2:65" s="1" customFormat="1">
      <c r="B1094" s="30"/>
      <c r="D1094" s="152" t="s">
        <v>129</v>
      </c>
      <c r="F1094" s="153" t="s">
        <v>1333</v>
      </c>
      <c r="I1094" s="84"/>
      <c r="L1094" s="30"/>
      <c r="M1094" s="154"/>
      <c r="N1094" s="49"/>
      <c r="O1094" s="49"/>
      <c r="P1094" s="49"/>
      <c r="Q1094" s="49"/>
      <c r="R1094" s="49"/>
      <c r="S1094" s="49"/>
      <c r="T1094" s="50"/>
      <c r="AT1094" s="16" t="s">
        <v>129</v>
      </c>
      <c r="AU1094" s="16" t="s">
        <v>79</v>
      </c>
    </row>
    <row r="1095" spans="2:65" s="1" customFormat="1" ht="22.5" customHeight="1">
      <c r="B1095" s="139"/>
      <c r="C1095" s="189" t="s">
        <v>1334</v>
      </c>
      <c r="D1095" s="189" t="s">
        <v>603</v>
      </c>
      <c r="E1095" s="190" t="s">
        <v>1335</v>
      </c>
      <c r="F1095" s="191" t="s">
        <v>1336</v>
      </c>
      <c r="G1095" s="192" t="s">
        <v>266</v>
      </c>
      <c r="H1095" s="193">
        <v>347.4</v>
      </c>
      <c r="I1095" s="194"/>
      <c r="J1095" s="195">
        <f>ROUND(I1095*H1095,2)</f>
        <v>0</v>
      </c>
      <c r="K1095" s="191" t="s">
        <v>126</v>
      </c>
      <c r="L1095" s="196"/>
      <c r="M1095" s="197" t="s">
        <v>1</v>
      </c>
      <c r="N1095" s="198" t="s">
        <v>41</v>
      </c>
      <c r="O1095" s="49"/>
      <c r="P1095" s="149">
        <f>O1095*H1095</f>
        <v>0</v>
      </c>
      <c r="Q1095" s="149">
        <v>1E-3</v>
      </c>
      <c r="R1095" s="149">
        <f>Q1095*H1095</f>
        <v>0.34739999999999999</v>
      </c>
      <c r="S1095" s="149">
        <v>0</v>
      </c>
      <c r="T1095" s="150">
        <f>S1095*H1095</f>
        <v>0</v>
      </c>
      <c r="AR1095" s="16" t="s">
        <v>370</v>
      </c>
      <c r="AT1095" s="16" t="s">
        <v>603</v>
      </c>
      <c r="AU1095" s="16" t="s">
        <v>79</v>
      </c>
      <c r="AY1095" s="16" t="s">
        <v>119</v>
      </c>
      <c r="BE1095" s="151">
        <f>IF(N1095="základní",J1095,0)</f>
        <v>0</v>
      </c>
      <c r="BF1095" s="151">
        <f>IF(N1095="snížená",J1095,0)</f>
        <v>0</v>
      </c>
      <c r="BG1095" s="151">
        <f>IF(N1095="zákl. přenesená",J1095,0)</f>
        <v>0</v>
      </c>
      <c r="BH1095" s="151">
        <f>IF(N1095="sníž. přenesená",J1095,0)</f>
        <v>0</v>
      </c>
      <c r="BI1095" s="151">
        <f>IF(N1095="nulová",J1095,0)</f>
        <v>0</v>
      </c>
      <c r="BJ1095" s="16" t="s">
        <v>77</v>
      </c>
      <c r="BK1095" s="151">
        <f>ROUND(I1095*H1095,2)</f>
        <v>0</v>
      </c>
      <c r="BL1095" s="16" t="s">
        <v>263</v>
      </c>
      <c r="BM1095" s="16" t="s">
        <v>1337</v>
      </c>
    </row>
    <row r="1096" spans="2:65" s="1" customFormat="1" ht="19.5">
      <c r="B1096" s="30"/>
      <c r="D1096" s="152" t="s">
        <v>129</v>
      </c>
      <c r="F1096" s="153" t="s">
        <v>1336</v>
      </c>
      <c r="I1096" s="84"/>
      <c r="L1096" s="30"/>
      <c r="M1096" s="154"/>
      <c r="N1096" s="49"/>
      <c r="O1096" s="49"/>
      <c r="P1096" s="49"/>
      <c r="Q1096" s="49"/>
      <c r="R1096" s="49"/>
      <c r="S1096" s="49"/>
      <c r="T1096" s="50"/>
      <c r="AT1096" s="16" t="s">
        <v>129</v>
      </c>
      <c r="AU1096" s="16" t="s">
        <v>79</v>
      </c>
    </row>
    <row r="1097" spans="2:65" s="11" customFormat="1">
      <c r="B1097" s="158"/>
      <c r="D1097" s="152" t="s">
        <v>180</v>
      </c>
      <c r="F1097" s="160" t="s">
        <v>1338</v>
      </c>
      <c r="H1097" s="161">
        <v>347.4</v>
      </c>
      <c r="I1097" s="162"/>
      <c r="L1097" s="158"/>
      <c r="M1097" s="163"/>
      <c r="N1097" s="164"/>
      <c r="O1097" s="164"/>
      <c r="P1097" s="164"/>
      <c r="Q1097" s="164"/>
      <c r="R1097" s="164"/>
      <c r="S1097" s="164"/>
      <c r="T1097" s="165"/>
      <c r="AT1097" s="159" t="s">
        <v>180</v>
      </c>
      <c r="AU1097" s="159" t="s">
        <v>79</v>
      </c>
      <c r="AV1097" s="11" t="s">
        <v>79</v>
      </c>
      <c r="AW1097" s="11" t="s">
        <v>3</v>
      </c>
      <c r="AX1097" s="11" t="s">
        <v>77</v>
      </c>
      <c r="AY1097" s="159" t="s">
        <v>119</v>
      </c>
    </row>
    <row r="1098" spans="2:65" s="1" customFormat="1" ht="16.5" customHeight="1">
      <c r="B1098" s="139"/>
      <c r="C1098" s="140" t="s">
        <v>1339</v>
      </c>
      <c r="D1098" s="140" t="s">
        <v>122</v>
      </c>
      <c r="E1098" s="141" t="s">
        <v>1340</v>
      </c>
      <c r="F1098" s="142" t="s">
        <v>1341</v>
      </c>
      <c r="G1098" s="143" t="s">
        <v>1307</v>
      </c>
      <c r="H1098" s="199"/>
      <c r="I1098" s="145"/>
      <c r="J1098" s="146">
        <f>ROUND(I1098*H1098,2)</f>
        <v>0</v>
      </c>
      <c r="K1098" s="142" t="s">
        <v>126</v>
      </c>
      <c r="L1098" s="30"/>
      <c r="M1098" s="147" t="s">
        <v>1</v>
      </c>
      <c r="N1098" s="148" t="s">
        <v>41</v>
      </c>
      <c r="O1098" s="49"/>
      <c r="P1098" s="149">
        <f>O1098*H1098</f>
        <v>0</v>
      </c>
      <c r="Q1098" s="149">
        <v>0</v>
      </c>
      <c r="R1098" s="149">
        <f>Q1098*H1098</f>
        <v>0</v>
      </c>
      <c r="S1098" s="149">
        <v>0</v>
      </c>
      <c r="T1098" s="150">
        <f>S1098*H1098</f>
        <v>0</v>
      </c>
      <c r="AR1098" s="16" t="s">
        <v>263</v>
      </c>
      <c r="AT1098" s="16" t="s">
        <v>122</v>
      </c>
      <c r="AU1098" s="16" t="s">
        <v>79</v>
      </c>
      <c r="AY1098" s="16" t="s">
        <v>119</v>
      </c>
      <c r="BE1098" s="151">
        <f>IF(N1098="základní",J1098,0)</f>
        <v>0</v>
      </c>
      <c r="BF1098" s="151">
        <f>IF(N1098="snížená",J1098,0)</f>
        <v>0</v>
      </c>
      <c r="BG1098" s="151">
        <f>IF(N1098="zákl. přenesená",J1098,0)</f>
        <v>0</v>
      </c>
      <c r="BH1098" s="151">
        <f>IF(N1098="sníž. přenesená",J1098,0)</f>
        <v>0</v>
      </c>
      <c r="BI1098" s="151">
        <f>IF(N1098="nulová",J1098,0)</f>
        <v>0</v>
      </c>
      <c r="BJ1098" s="16" t="s">
        <v>77</v>
      </c>
      <c r="BK1098" s="151">
        <f>ROUND(I1098*H1098,2)</f>
        <v>0</v>
      </c>
      <c r="BL1098" s="16" t="s">
        <v>263</v>
      </c>
      <c r="BM1098" s="16" t="s">
        <v>1342</v>
      </c>
    </row>
    <row r="1099" spans="2:65" s="1" customFormat="1" ht="19.5">
      <c r="B1099" s="30"/>
      <c r="D1099" s="152" t="s">
        <v>129</v>
      </c>
      <c r="F1099" s="153" t="s">
        <v>1343</v>
      </c>
      <c r="I1099" s="84"/>
      <c r="L1099" s="30"/>
      <c r="M1099" s="154"/>
      <c r="N1099" s="49"/>
      <c r="O1099" s="49"/>
      <c r="P1099" s="49"/>
      <c r="Q1099" s="49"/>
      <c r="R1099" s="49"/>
      <c r="S1099" s="49"/>
      <c r="T1099" s="50"/>
      <c r="AT1099" s="16" t="s">
        <v>129</v>
      </c>
      <c r="AU1099" s="16" t="s">
        <v>79</v>
      </c>
    </row>
    <row r="1100" spans="2:65" s="10" customFormat="1" ht="22.9" customHeight="1">
      <c r="B1100" s="126"/>
      <c r="D1100" s="127" t="s">
        <v>69</v>
      </c>
      <c r="E1100" s="137" t="s">
        <v>1344</v>
      </c>
      <c r="F1100" s="137" t="s">
        <v>1345</v>
      </c>
      <c r="I1100" s="129"/>
      <c r="J1100" s="138">
        <f>BK1100</f>
        <v>0</v>
      </c>
      <c r="L1100" s="126"/>
      <c r="M1100" s="131"/>
      <c r="N1100" s="132"/>
      <c r="O1100" s="132"/>
      <c r="P1100" s="133">
        <f>SUM(P1101:P1152)</f>
        <v>0</v>
      </c>
      <c r="Q1100" s="132"/>
      <c r="R1100" s="133">
        <f>SUM(R1101:R1152)</f>
        <v>3.10725067</v>
      </c>
      <c r="S1100" s="132"/>
      <c r="T1100" s="134">
        <f>SUM(T1101:T1152)</f>
        <v>0</v>
      </c>
      <c r="AR1100" s="127" t="s">
        <v>79</v>
      </c>
      <c r="AT1100" s="135" t="s">
        <v>69</v>
      </c>
      <c r="AU1100" s="135" t="s">
        <v>77</v>
      </c>
      <c r="AY1100" s="127" t="s">
        <v>119</v>
      </c>
      <c r="BK1100" s="136">
        <f>SUM(BK1101:BK1152)</f>
        <v>0</v>
      </c>
    </row>
    <row r="1101" spans="2:65" s="1" customFormat="1" ht="16.5" customHeight="1">
      <c r="B1101" s="139"/>
      <c r="C1101" s="140" t="s">
        <v>1346</v>
      </c>
      <c r="D1101" s="140" t="s">
        <v>122</v>
      </c>
      <c r="E1101" s="141" t="s">
        <v>1347</v>
      </c>
      <c r="F1101" s="142" t="s">
        <v>1348</v>
      </c>
      <c r="G1101" s="143" t="s">
        <v>266</v>
      </c>
      <c r="H1101" s="144">
        <v>81.929000000000002</v>
      </c>
      <c r="I1101" s="145"/>
      <c r="J1101" s="146">
        <f>ROUND(I1101*H1101,2)</f>
        <v>0</v>
      </c>
      <c r="K1101" s="142" t="s">
        <v>126</v>
      </c>
      <c r="L1101" s="30"/>
      <c r="M1101" s="147" t="s">
        <v>1</v>
      </c>
      <c r="N1101" s="148" t="s">
        <v>41</v>
      </c>
      <c r="O1101" s="49"/>
      <c r="P1101" s="149">
        <f>O1101*H1101</f>
        <v>0</v>
      </c>
      <c r="Q1101" s="149">
        <v>6.0000000000000001E-3</v>
      </c>
      <c r="R1101" s="149">
        <f>Q1101*H1101</f>
        <v>0.49157400000000001</v>
      </c>
      <c r="S1101" s="149">
        <v>0</v>
      </c>
      <c r="T1101" s="150">
        <f>S1101*H1101</f>
        <v>0</v>
      </c>
      <c r="AR1101" s="16" t="s">
        <v>263</v>
      </c>
      <c r="AT1101" s="16" t="s">
        <v>122</v>
      </c>
      <c r="AU1101" s="16" t="s">
        <v>79</v>
      </c>
      <c r="AY1101" s="16" t="s">
        <v>119</v>
      </c>
      <c r="BE1101" s="151">
        <f>IF(N1101="základní",J1101,0)</f>
        <v>0</v>
      </c>
      <c r="BF1101" s="151">
        <f>IF(N1101="snížená",J1101,0)</f>
        <v>0</v>
      </c>
      <c r="BG1101" s="151">
        <f>IF(N1101="zákl. přenesená",J1101,0)</f>
        <v>0</v>
      </c>
      <c r="BH1101" s="151">
        <f>IF(N1101="sníž. přenesená",J1101,0)</f>
        <v>0</v>
      </c>
      <c r="BI1101" s="151">
        <f>IF(N1101="nulová",J1101,0)</f>
        <v>0</v>
      </c>
      <c r="BJ1101" s="16" t="s">
        <v>77</v>
      </c>
      <c r="BK1101" s="151">
        <f>ROUND(I1101*H1101,2)</f>
        <v>0</v>
      </c>
      <c r="BL1101" s="16" t="s">
        <v>263</v>
      </c>
      <c r="BM1101" s="16" t="s">
        <v>1349</v>
      </c>
    </row>
    <row r="1102" spans="2:65" s="1" customFormat="1">
      <c r="B1102" s="30"/>
      <c r="D1102" s="152" t="s">
        <v>129</v>
      </c>
      <c r="F1102" s="153" t="s">
        <v>1350</v>
      </c>
      <c r="I1102" s="84"/>
      <c r="L1102" s="30"/>
      <c r="M1102" s="154"/>
      <c r="N1102" s="49"/>
      <c r="O1102" s="49"/>
      <c r="P1102" s="49"/>
      <c r="Q1102" s="49"/>
      <c r="R1102" s="49"/>
      <c r="S1102" s="49"/>
      <c r="T1102" s="50"/>
      <c r="AT1102" s="16" t="s">
        <v>129</v>
      </c>
      <c r="AU1102" s="16" t="s">
        <v>79</v>
      </c>
    </row>
    <row r="1103" spans="2:65" s="12" customFormat="1">
      <c r="B1103" s="166"/>
      <c r="D1103" s="152" t="s">
        <v>180</v>
      </c>
      <c r="E1103" s="167" t="s">
        <v>1</v>
      </c>
      <c r="F1103" s="168" t="s">
        <v>1351</v>
      </c>
      <c r="H1103" s="167" t="s">
        <v>1</v>
      </c>
      <c r="I1103" s="169"/>
      <c r="L1103" s="166"/>
      <c r="M1103" s="170"/>
      <c r="N1103" s="171"/>
      <c r="O1103" s="171"/>
      <c r="P1103" s="171"/>
      <c r="Q1103" s="171"/>
      <c r="R1103" s="171"/>
      <c r="S1103" s="171"/>
      <c r="T1103" s="172"/>
      <c r="AT1103" s="167" t="s">
        <v>180</v>
      </c>
      <c r="AU1103" s="167" t="s">
        <v>79</v>
      </c>
      <c r="AV1103" s="12" t="s">
        <v>77</v>
      </c>
      <c r="AW1103" s="12" t="s">
        <v>32</v>
      </c>
      <c r="AX1103" s="12" t="s">
        <v>70</v>
      </c>
      <c r="AY1103" s="167" t="s">
        <v>119</v>
      </c>
    </row>
    <row r="1104" spans="2:65" s="11" customFormat="1">
      <c r="B1104" s="158"/>
      <c r="D1104" s="152" t="s">
        <v>180</v>
      </c>
      <c r="E1104" s="159" t="s">
        <v>1</v>
      </c>
      <c r="F1104" s="160" t="s">
        <v>1352</v>
      </c>
      <c r="H1104" s="161">
        <v>29.338999999999999</v>
      </c>
      <c r="I1104" s="162"/>
      <c r="L1104" s="158"/>
      <c r="M1104" s="163"/>
      <c r="N1104" s="164"/>
      <c r="O1104" s="164"/>
      <c r="P1104" s="164"/>
      <c r="Q1104" s="164"/>
      <c r="R1104" s="164"/>
      <c r="S1104" s="164"/>
      <c r="T1104" s="165"/>
      <c r="AT1104" s="159" t="s">
        <v>180</v>
      </c>
      <c r="AU1104" s="159" t="s">
        <v>79</v>
      </c>
      <c r="AV1104" s="11" t="s">
        <v>79</v>
      </c>
      <c r="AW1104" s="11" t="s">
        <v>32</v>
      </c>
      <c r="AX1104" s="11" t="s">
        <v>70</v>
      </c>
      <c r="AY1104" s="159" t="s">
        <v>119</v>
      </c>
    </row>
    <row r="1105" spans="2:65" s="11" customFormat="1">
      <c r="B1105" s="158"/>
      <c r="D1105" s="152" t="s">
        <v>180</v>
      </c>
      <c r="E1105" s="159" t="s">
        <v>1</v>
      </c>
      <c r="F1105" s="160" t="s">
        <v>1353</v>
      </c>
      <c r="H1105" s="161">
        <v>3.6150000000000002</v>
      </c>
      <c r="I1105" s="162"/>
      <c r="L1105" s="158"/>
      <c r="M1105" s="163"/>
      <c r="N1105" s="164"/>
      <c r="O1105" s="164"/>
      <c r="P1105" s="164"/>
      <c r="Q1105" s="164"/>
      <c r="R1105" s="164"/>
      <c r="S1105" s="164"/>
      <c r="T1105" s="165"/>
      <c r="AT1105" s="159" t="s">
        <v>180</v>
      </c>
      <c r="AU1105" s="159" t="s">
        <v>79</v>
      </c>
      <c r="AV1105" s="11" t="s">
        <v>79</v>
      </c>
      <c r="AW1105" s="11" t="s">
        <v>32</v>
      </c>
      <c r="AX1105" s="11" t="s">
        <v>70</v>
      </c>
      <c r="AY1105" s="159" t="s">
        <v>119</v>
      </c>
    </row>
    <row r="1106" spans="2:65" s="14" customFormat="1">
      <c r="B1106" s="181"/>
      <c r="D1106" s="152" t="s">
        <v>180</v>
      </c>
      <c r="E1106" s="182" t="s">
        <v>1</v>
      </c>
      <c r="F1106" s="183" t="s">
        <v>319</v>
      </c>
      <c r="H1106" s="184">
        <v>32.954000000000001</v>
      </c>
      <c r="I1106" s="185"/>
      <c r="L1106" s="181"/>
      <c r="M1106" s="186"/>
      <c r="N1106" s="187"/>
      <c r="O1106" s="187"/>
      <c r="P1106" s="187"/>
      <c r="Q1106" s="187"/>
      <c r="R1106" s="187"/>
      <c r="S1106" s="187"/>
      <c r="T1106" s="188"/>
      <c r="AT1106" s="182" t="s">
        <v>180</v>
      </c>
      <c r="AU1106" s="182" t="s">
        <v>79</v>
      </c>
      <c r="AV1106" s="14" t="s">
        <v>133</v>
      </c>
      <c r="AW1106" s="14" t="s">
        <v>32</v>
      </c>
      <c r="AX1106" s="14" t="s">
        <v>70</v>
      </c>
      <c r="AY1106" s="182" t="s">
        <v>119</v>
      </c>
    </row>
    <row r="1107" spans="2:65" s="12" customFormat="1">
      <c r="B1107" s="166"/>
      <c r="D1107" s="152" t="s">
        <v>180</v>
      </c>
      <c r="E1107" s="167" t="s">
        <v>1</v>
      </c>
      <c r="F1107" s="168" t="s">
        <v>1354</v>
      </c>
      <c r="H1107" s="167" t="s">
        <v>1</v>
      </c>
      <c r="I1107" s="169"/>
      <c r="L1107" s="166"/>
      <c r="M1107" s="170"/>
      <c r="N1107" s="171"/>
      <c r="O1107" s="171"/>
      <c r="P1107" s="171"/>
      <c r="Q1107" s="171"/>
      <c r="R1107" s="171"/>
      <c r="S1107" s="171"/>
      <c r="T1107" s="172"/>
      <c r="AT1107" s="167" t="s">
        <v>180</v>
      </c>
      <c r="AU1107" s="167" t="s">
        <v>79</v>
      </c>
      <c r="AV1107" s="12" t="s">
        <v>77</v>
      </c>
      <c r="AW1107" s="12" t="s">
        <v>32</v>
      </c>
      <c r="AX1107" s="12" t="s">
        <v>70</v>
      </c>
      <c r="AY1107" s="167" t="s">
        <v>119</v>
      </c>
    </row>
    <row r="1108" spans="2:65" s="11" customFormat="1">
      <c r="B1108" s="158"/>
      <c r="D1108" s="152" t="s">
        <v>180</v>
      </c>
      <c r="E1108" s="159" t="s">
        <v>1</v>
      </c>
      <c r="F1108" s="160" t="s">
        <v>1355</v>
      </c>
      <c r="H1108" s="161">
        <v>20.724</v>
      </c>
      <c r="I1108" s="162"/>
      <c r="L1108" s="158"/>
      <c r="M1108" s="163"/>
      <c r="N1108" s="164"/>
      <c r="O1108" s="164"/>
      <c r="P1108" s="164"/>
      <c r="Q1108" s="164"/>
      <c r="R1108" s="164"/>
      <c r="S1108" s="164"/>
      <c r="T1108" s="165"/>
      <c r="AT1108" s="159" t="s">
        <v>180</v>
      </c>
      <c r="AU1108" s="159" t="s">
        <v>79</v>
      </c>
      <c r="AV1108" s="11" t="s">
        <v>79</v>
      </c>
      <c r="AW1108" s="11" t="s">
        <v>32</v>
      </c>
      <c r="AX1108" s="11" t="s">
        <v>70</v>
      </c>
      <c r="AY1108" s="159" t="s">
        <v>119</v>
      </c>
    </row>
    <row r="1109" spans="2:65" s="11" customFormat="1">
      <c r="B1109" s="158"/>
      <c r="D1109" s="152" t="s">
        <v>180</v>
      </c>
      <c r="E1109" s="159" t="s">
        <v>1</v>
      </c>
      <c r="F1109" s="160" t="s">
        <v>1323</v>
      </c>
      <c r="H1109" s="161">
        <v>3.657</v>
      </c>
      <c r="I1109" s="162"/>
      <c r="L1109" s="158"/>
      <c r="M1109" s="163"/>
      <c r="N1109" s="164"/>
      <c r="O1109" s="164"/>
      <c r="P1109" s="164"/>
      <c r="Q1109" s="164"/>
      <c r="R1109" s="164"/>
      <c r="S1109" s="164"/>
      <c r="T1109" s="165"/>
      <c r="AT1109" s="159" t="s">
        <v>180</v>
      </c>
      <c r="AU1109" s="159" t="s">
        <v>79</v>
      </c>
      <c r="AV1109" s="11" t="s">
        <v>79</v>
      </c>
      <c r="AW1109" s="11" t="s">
        <v>32</v>
      </c>
      <c r="AX1109" s="11" t="s">
        <v>70</v>
      </c>
      <c r="AY1109" s="159" t="s">
        <v>119</v>
      </c>
    </row>
    <row r="1110" spans="2:65" s="14" customFormat="1">
      <c r="B1110" s="181"/>
      <c r="D1110" s="152" t="s">
        <v>180</v>
      </c>
      <c r="E1110" s="182" t="s">
        <v>1</v>
      </c>
      <c r="F1110" s="183" t="s">
        <v>319</v>
      </c>
      <c r="H1110" s="184">
        <v>24.381</v>
      </c>
      <c r="I1110" s="185"/>
      <c r="L1110" s="181"/>
      <c r="M1110" s="186"/>
      <c r="N1110" s="187"/>
      <c r="O1110" s="187"/>
      <c r="P1110" s="187"/>
      <c r="Q1110" s="187"/>
      <c r="R1110" s="187"/>
      <c r="S1110" s="187"/>
      <c r="T1110" s="188"/>
      <c r="AT1110" s="182" t="s">
        <v>180</v>
      </c>
      <c r="AU1110" s="182" t="s">
        <v>79</v>
      </c>
      <c r="AV1110" s="14" t="s">
        <v>133</v>
      </c>
      <c r="AW1110" s="14" t="s">
        <v>32</v>
      </c>
      <c r="AX1110" s="14" t="s">
        <v>70</v>
      </c>
      <c r="AY1110" s="182" t="s">
        <v>119</v>
      </c>
    </row>
    <row r="1111" spans="2:65" s="12" customFormat="1">
      <c r="B1111" s="166"/>
      <c r="D1111" s="152" t="s">
        <v>180</v>
      </c>
      <c r="E1111" s="167" t="s">
        <v>1</v>
      </c>
      <c r="F1111" s="168" t="s">
        <v>1356</v>
      </c>
      <c r="H1111" s="167" t="s">
        <v>1</v>
      </c>
      <c r="I1111" s="169"/>
      <c r="L1111" s="166"/>
      <c r="M1111" s="170"/>
      <c r="N1111" s="171"/>
      <c r="O1111" s="171"/>
      <c r="P1111" s="171"/>
      <c r="Q1111" s="171"/>
      <c r="R1111" s="171"/>
      <c r="S1111" s="171"/>
      <c r="T1111" s="172"/>
      <c r="AT1111" s="167" t="s">
        <v>180</v>
      </c>
      <c r="AU1111" s="167" t="s">
        <v>79</v>
      </c>
      <c r="AV1111" s="12" t="s">
        <v>77</v>
      </c>
      <c r="AW1111" s="12" t="s">
        <v>32</v>
      </c>
      <c r="AX1111" s="12" t="s">
        <v>70</v>
      </c>
      <c r="AY1111" s="167" t="s">
        <v>119</v>
      </c>
    </row>
    <row r="1112" spans="2:65" s="11" customFormat="1">
      <c r="B1112" s="158"/>
      <c r="D1112" s="152" t="s">
        <v>180</v>
      </c>
      <c r="E1112" s="159" t="s">
        <v>1</v>
      </c>
      <c r="F1112" s="160" t="s">
        <v>1357</v>
      </c>
      <c r="H1112" s="161">
        <v>24.594000000000001</v>
      </c>
      <c r="I1112" s="162"/>
      <c r="L1112" s="158"/>
      <c r="M1112" s="163"/>
      <c r="N1112" s="164"/>
      <c r="O1112" s="164"/>
      <c r="P1112" s="164"/>
      <c r="Q1112" s="164"/>
      <c r="R1112" s="164"/>
      <c r="S1112" s="164"/>
      <c r="T1112" s="165"/>
      <c r="AT1112" s="159" t="s">
        <v>180</v>
      </c>
      <c r="AU1112" s="159" t="s">
        <v>79</v>
      </c>
      <c r="AV1112" s="11" t="s">
        <v>79</v>
      </c>
      <c r="AW1112" s="11" t="s">
        <v>32</v>
      </c>
      <c r="AX1112" s="11" t="s">
        <v>70</v>
      </c>
      <c r="AY1112" s="159" t="s">
        <v>119</v>
      </c>
    </row>
    <row r="1113" spans="2:65" s="14" customFormat="1">
      <c r="B1113" s="181"/>
      <c r="D1113" s="152" t="s">
        <v>180</v>
      </c>
      <c r="E1113" s="182" t="s">
        <v>1</v>
      </c>
      <c r="F1113" s="183" t="s">
        <v>319</v>
      </c>
      <c r="H1113" s="184">
        <v>24.594000000000001</v>
      </c>
      <c r="I1113" s="185"/>
      <c r="L1113" s="181"/>
      <c r="M1113" s="186"/>
      <c r="N1113" s="187"/>
      <c r="O1113" s="187"/>
      <c r="P1113" s="187"/>
      <c r="Q1113" s="187"/>
      <c r="R1113" s="187"/>
      <c r="S1113" s="187"/>
      <c r="T1113" s="188"/>
      <c r="AT1113" s="182" t="s">
        <v>180</v>
      </c>
      <c r="AU1113" s="182" t="s">
        <v>79</v>
      </c>
      <c r="AV1113" s="14" t="s">
        <v>133</v>
      </c>
      <c r="AW1113" s="14" t="s">
        <v>32</v>
      </c>
      <c r="AX1113" s="14" t="s">
        <v>70</v>
      </c>
      <c r="AY1113" s="182" t="s">
        <v>119</v>
      </c>
    </row>
    <row r="1114" spans="2:65" s="13" customFormat="1">
      <c r="B1114" s="173"/>
      <c r="D1114" s="152" t="s">
        <v>180</v>
      </c>
      <c r="E1114" s="174" t="s">
        <v>1</v>
      </c>
      <c r="F1114" s="175" t="s">
        <v>249</v>
      </c>
      <c r="H1114" s="176">
        <v>81.929000000000002</v>
      </c>
      <c r="I1114" s="177"/>
      <c r="L1114" s="173"/>
      <c r="M1114" s="178"/>
      <c r="N1114" s="179"/>
      <c r="O1114" s="179"/>
      <c r="P1114" s="179"/>
      <c r="Q1114" s="179"/>
      <c r="R1114" s="179"/>
      <c r="S1114" s="179"/>
      <c r="T1114" s="180"/>
      <c r="AT1114" s="174" t="s">
        <v>180</v>
      </c>
      <c r="AU1114" s="174" t="s">
        <v>79</v>
      </c>
      <c r="AV1114" s="13" t="s">
        <v>139</v>
      </c>
      <c r="AW1114" s="13" t="s">
        <v>32</v>
      </c>
      <c r="AX1114" s="13" t="s">
        <v>77</v>
      </c>
      <c r="AY1114" s="174" t="s">
        <v>119</v>
      </c>
    </row>
    <row r="1115" spans="2:65" s="1" customFormat="1" ht="16.5" customHeight="1">
      <c r="B1115" s="139"/>
      <c r="C1115" s="189" t="s">
        <v>1358</v>
      </c>
      <c r="D1115" s="189" t="s">
        <v>603</v>
      </c>
      <c r="E1115" s="190" t="s">
        <v>1359</v>
      </c>
      <c r="F1115" s="191" t="s">
        <v>1360</v>
      </c>
      <c r="G1115" s="192" t="s">
        <v>177</v>
      </c>
      <c r="H1115" s="193">
        <v>1.95</v>
      </c>
      <c r="I1115" s="194"/>
      <c r="J1115" s="195">
        <f>ROUND(I1115*H1115,2)</f>
        <v>0</v>
      </c>
      <c r="K1115" s="191" t="s">
        <v>126</v>
      </c>
      <c r="L1115" s="196"/>
      <c r="M1115" s="197" t="s">
        <v>1</v>
      </c>
      <c r="N1115" s="198" t="s">
        <v>41</v>
      </c>
      <c r="O1115" s="49"/>
      <c r="P1115" s="149">
        <f>O1115*H1115</f>
        <v>0</v>
      </c>
      <c r="Q1115" s="149">
        <v>0.02</v>
      </c>
      <c r="R1115" s="149">
        <f>Q1115*H1115</f>
        <v>3.9E-2</v>
      </c>
      <c r="S1115" s="149">
        <v>0</v>
      </c>
      <c r="T1115" s="150">
        <f>S1115*H1115</f>
        <v>0</v>
      </c>
      <c r="AR1115" s="16" t="s">
        <v>370</v>
      </c>
      <c r="AT1115" s="16" t="s">
        <v>603</v>
      </c>
      <c r="AU1115" s="16" t="s">
        <v>79</v>
      </c>
      <c r="AY1115" s="16" t="s">
        <v>119</v>
      </c>
      <c r="BE1115" s="151">
        <f>IF(N1115="základní",J1115,0)</f>
        <v>0</v>
      </c>
      <c r="BF1115" s="151">
        <f>IF(N1115="snížená",J1115,0)</f>
        <v>0</v>
      </c>
      <c r="BG1115" s="151">
        <f>IF(N1115="zákl. přenesená",J1115,0)</f>
        <v>0</v>
      </c>
      <c r="BH1115" s="151">
        <f>IF(N1115="sníž. přenesená",J1115,0)</f>
        <v>0</v>
      </c>
      <c r="BI1115" s="151">
        <f>IF(N1115="nulová",J1115,0)</f>
        <v>0</v>
      </c>
      <c r="BJ1115" s="16" t="s">
        <v>77</v>
      </c>
      <c r="BK1115" s="151">
        <f>ROUND(I1115*H1115,2)</f>
        <v>0</v>
      </c>
      <c r="BL1115" s="16" t="s">
        <v>263</v>
      </c>
      <c r="BM1115" s="16" t="s">
        <v>1361</v>
      </c>
    </row>
    <row r="1116" spans="2:65" s="1" customFormat="1">
      <c r="B1116" s="30"/>
      <c r="D1116" s="152" t="s">
        <v>129</v>
      </c>
      <c r="F1116" s="153" t="s">
        <v>1360</v>
      </c>
      <c r="I1116" s="84"/>
      <c r="L1116" s="30"/>
      <c r="M1116" s="154"/>
      <c r="N1116" s="49"/>
      <c r="O1116" s="49"/>
      <c r="P1116" s="49"/>
      <c r="Q1116" s="49"/>
      <c r="R1116" s="49"/>
      <c r="S1116" s="49"/>
      <c r="T1116" s="50"/>
      <c r="AT1116" s="16" t="s">
        <v>129</v>
      </c>
      <c r="AU1116" s="16" t="s">
        <v>79</v>
      </c>
    </row>
    <row r="1117" spans="2:65" s="11" customFormat="1">
      <c r="B1117" s="158"/>
      <c r="D1117" s="152" t="s">
        <v>180</v>
      </c>
      <c r="E1117" s="159" t="s">
        <v>1</v>
      </c>
      <c r="F1117" s="160" t="s">
        <v>1362</v>
      </c>
      <c r="H1117" s="161">
        <v>1.95</v>
      </c>
      <c r="I1117" s="162"/>
      <c r="L1117" s="158"/>
      <c r="M1117" s="163"/>
      <c r="N1117" s="164"/>
      <c r="O1117" s="164"/>
      <c r="P1117" s="164"/>
      <c r="Q1117" s="164"/>
      <c r="R1117" s="164"/>
      <c r="S1117" s="164"/>
      <c r="T1117" s="165"/>
      <c r="AT1117" s="159" t="s">
        <v>180</v>
      </c>
      <c r="AU1117" s="159" t="s">
        <v>79</v>
      </c>
      <c r="AV1117" s="11" t="s">
        <v>79</v>
      </c>
      <c r="AW1117" s="11" t="s">
        <v>32</v>
      </c>
      <c r="AX1117" s="11" t="s">
        <v>77</v>
      </c>
      <c r="AY1117" s="159" t="s">
        <v>119</v>
      </c>
    </row>
    <row r="1118" spans="2:65" s="1" customFormat="1" ht="16.5" customHeight="1">
      <c r="B1118" s="139"/>
      <c r="C1118" s="189" t="s">
        <v>1363</v>
      </c>
      <c r="D1118" s="189" t="s">
        <v>603</v>
      </c>
      <c r="E1118" s="190" t="s">
        <v>1364</v>
      </c>
      <c r="F1118" s="191" t="s">
        <v>1365</v>
      </c>
      <c r="G1118" s="192" t="s">
        <v>266</v>
      </c>
      <c r="H1118" s="193">
        <v>66.180000000000007</v>
      </c>
      <c r="I1118" s="194"/>
      <c r="J1118" s="195">
        <f>ROUND(I1118*H1118,2)</f>
        <v>0</v>
      </c>
      <c r="K1118" s="191" t="s">
        <v>126</v>
      </c>
      <c r="L1118" s="196"/>
      <c r="M1118" s="197" t="s">
        <v>1</v>
      </c>
      <c r="N1118" s="198" t="s">
        <v>41</v>
      </c>
      <c r="O1118" s="49"/>
      <c r="P1118" s="149">
        <f>O1118*H1118</f>
        <v>0</v>
      </c>
      <c r="Q1118" s="149">
        <v>3.2000000000000002E-3</v>
      </c>
      <c r="R1118" s="149">
        <f>Q1118*H1118</f>
        <v>0.21177600000000002</v>
      </c>
      <c r="S1118" s="149">
        <v>0</v>
      </c>
      <c r="T1118" s="150">
        <f>S1118*H1118</f>
        <v>0</v>
      </c>
      <c r="AR1118" s="16" t="s">
        <v>370</v>
      </c>
      <c r="AT1118" s="16" t="s">
        <v>603</v>
      </c>
      <c r="AU1118" s="16" t="s">
        <v>79</v>
      </c>
      <c r="AY1118" s="16" t="s">
        <v>119</v>
      </c>
      <c r="BE1118" s="151">
        <f>IF(N1118="základní",J1118,0)</f>
        <v>0</v>
      </c>
      <c r="BF1118" s="151">
        <f>IF(N1118="snížená",J1118,0)</f>
        <v>0</v>
      </c>
      <c r="BG1118" s="151">
        <f>IF(N1118="zákl. přenesená",J1118,0)</f>
        <v>0</v>
      </c>
      <c r="BH1118" s="151">
        <f>IF(N1118="sníž. přenesená",J1118,0)</f>
        <v>0</v>
      </c>
      <c r="BI1118" s="151">
        <f>IF(N1118="nulová",J1118,0)</f>
        <v>0</v>
      </c>
      <c r="BJ1118" s="16" t="s">
        <v>77</v>
      </c>
      <c r="BK1118" s="151">
        <f>ROUND(I1118*H1118,2)</f>
        <v>0</v>
      </c>
      <c r="BL1118" s="16" t="s">
        <v>263</v>
      </c>
      <c r="BM1118" s="16" t="s">
        <v>1366</v>
      </c>
    </row>
    <row r="1119" spans="2:65" s="1" customFormat="1">
      <c r="B1119" s="30"/>
      <c r="D1119" s="152" t="s">
        <v>129</v>
      </c>
      <c r="F1119" s="153" t="s">
        <v>1365</v>
      </c>
      <c r="I1119" s="84"/>
      <c r="L1119" s="30"/>
      <c r="M1119" s="154"/>
      <c r="N1119" s="49"/>
      <c r="O1119" s="49"/>
      <c r="P1119" s="49"/>
      <c r="Q1119" s="49"/>
      <c r="R1119" s="49"/>
      <c r="S1119" s="49"/>
      <c r="T1119" s="50"/>
      <c r="AT1119" s="16" t="s">
        <v>129</v>
      </c>
      <c r="AU1119" s="16" t="s">
        <v>79</v>
      </c>
    </row>
    <row r="1120" spans="2:65" s="11" customFormat="1">
      <c r="B1120" s="158"/>
      <c r="D1120" s="152" t="s">
        <v>180</v>
      </c>
      <c r="E1120" s="159" t="s">
        <v>1</v>
      </c>
      <c r="F1120" s="160" t="s">
        <v>1367</v>
      </c>
      <c r="H1120" s="161">
        <v>57.548000000000002</v>
      </c>
      <c r="I1120" s="162"/>
      <c r="L1120" s="158"/>
      <c r="M1120" s="163"/>
      <c r="N1120" s="164"/>
      <c r="O1120" s="164"/>
      <c r="P1120" s="164"/>
      <c r="Q1120" s="164"/>
      <c r="R1120" s="164"/>
      <c r="S1120" s="164"/>
      <c r="T1120" s="165"/>
      <c r="AT1120" s="159" t="s">
        <v>180</v>
      </c>
      <c r="AU1120" s="159" t="s">
        <v>79</v>
      </c>
      <c r="AV1120" s="11" t="s">
        <v>79</v>
      </c>
      <c r="AW1120" s="11" t="s">
        <v>32</v>
      </c>
      <c r="AX1120" s="11" t="s">
        <v>77</v>
      </c>
      <c r="AY1120" s="159" t="s">
        <v>119</v>
      </c>
    </row>
    <row r="1121" spans="2:65" s="11" customFormat="1">
      <c r="B1121" s="158"/>
      <c r="D1121" s="152" t="s">
        <v>180</v>
      </c>
      <c r="F1121" s="160" t="s">
        <v>1368</v>
      </c>
      <c r="H1121" s="161">
        <v>66.180000000000007</v>
      </c>
      <c r="I1121" s="162"/>
      <c r="L1121" s="158"/>
      <c r="M1121" s="163"/>
      <c r="N1121" s="164"/>
      <c r="O1121" s="164"/>
      <c r="P1121" s="164"/>
      <c r="Q1121" s="164"/>
      <c r="R1121" s="164"/>
      <c r="S1121" s="164"/>
      <c r="T1121" s="165"/>
      <c r="AT1121" s="159" t="s">
        <v>180</v>
      </c>
      <c r="AU1121" s="159" t="s">
        <v>79</v>
      </c>
      <c r="AV1121" s="11" t="s">
        <v>79</v>
      </c>
      <c r="AW1121" s="11" t="s">
        <v>3</v>
      </c>
      <c r="AX1121" s="11" t="s">
        <v>77</v>
      </c>
      <c r="AY1121" s="159" t="s">
        <v>119</v>
      </c>
    </row>
    <row r="1122" spans="2:65" s="1" customFormat="1" ht="16.5" customHeight="1">
      <c r="B1122" s="139"/>
      <c r="C1122" s="140" t="s">
        <v>1369</v>
      </c>
      <c r="D1122" s="140" t="s">
        <v>122</v>
      </c>
      <c r="E1122" s="141" t="s">
        <v>1370</v>
      </c>
      <c r="F1122" s="142" t="s">
        <v>1371</v>
      </c>
      <c r="G1122" s="143" t="s">
        <v>266</v>
      </c>
      <c r="H1122" s="144">
        <v>503.47399999999999</v>
      </c>
      <c r="I1122" s="145"/>
      <c r="J1122" s="146">
        <f>ROUND(I1122*H1122,2)</f>
        <v>0</v>
      </c>
      <c r="K1122" s="142" t="s">
        <v>126</v>
      </c>
      <c r="L1122" s="30"/>
      <c r="M1122" s="147" t="s">
        <v>1</v>
      </c>
      <c r="N1122" s="148" t="s">
        <v>41</v>
      </c>
      <c r="O1122" s="49"/>
      <c r="P1122" s="149">
        <f>O1122*H1122</f>
        <v>0</v>
      </c>
      <c r="Q1122" s="149">
        <v>1.16E-3</v>
      </c>
      <c r="R1122" s="149">
        <f>Q1122*H1122</f>
        <v>0.58402984000000002</v>
      </c>
      <c r="S1122" s="149">
        <v>0</v>
      </c>
      <c r="T1122" s="150">
        <f>S1122*H1122</f>
        <v>0</v>
      </c>
      <c r="AR1122" s="16" t="s">
        <v>263</v>
      </c>
      <c r="AT1122" s="16" t="s">
        <v>122</v>
      </c>
      <c r="AU1122" s="16" t="s">
        <v>79</v>
      </c>
      <c r="AY1122" s="16" t="s">
        <v>119</v>
      </c>
      <c r="BE1122" s="151">
        <f>IF(N1122="základní",J1122,0)</f>
        <v>0</v>
      </c>
      <c r="BF1122" s="151">
        <f>IF(N1122="snížená",J1122,0)</f>
        <v>0</v>
      </c>
      <c r="BG1122" s="151">
        <f>IF(N1122="zákl. přenesená",J1122,0)</f>
        <v>0</v>
      </c>
      <c r="BH1122" s="151">
        <f>IF(N1122="sníž. přenesená",J1122,0)</f>
        <v>0</v>
      </c>
      <c r="BI1122" s="151">
        <f>IF(N1122="nulová",J1122,0)</f>
        <v>0</v>
      </c>
      <c r="BJ1122" s="16" t="s">
        <v>77</v>
      </c>
      <c r="BK1122" s="151">
        <f>ROUND(I1122*H1122,2)</f>
        <v>0</v>
      </c>
      <c r="BL1122" s="16" t="s">
        <v>263</v>
      </c>
      <c r="BM1122" s="16" t="s">
        <v>1372</v>
      </c>
    </row>
    <row r="1123" spans="2:65" s="1" customFormat="1" ht="19.5">
      <c r="B1123" s="30"/>
      <c r="D1123" s="152" t="s">
        <v>129</v>
      </c>
      <c r="F1123" s="153" t="s">
        <v>1373</v>
      </c>
      <c r="I1123" s="84"/>
      <c r="L1123" s="30"/>
      <c r="M1123" s="154"/>
      <c r="N1123" s="49"/>
      <c r="O1123" s="49"/>
      <c r="P1123" s="49"/>
      <c r="Q1123" s="49"/>
      <c r="R1123" s="49"/>
      <c r="S1123" s="49"/>
      <c r="T1123" s="50"/>
      <c r="AT1123" s="16" t="s">
        <v>129</v>
      </c>
      <c r="AU1123" s="16" t="s">
        <v>79</v>
      </c>
    </row>
    <row r="1124" spans="2:65" s="12" customFormat="1">
      <c r="B1124" s="166"/>
      <c r="D1124" s="152" t="s">
        <v>180</v>
      </c>
      <c r="E1124" s="167" t="s">
        <v>1</v>
      </c>
      <c r="F1124" s="168" t="s">
        <v>1374</v>
      </c>
      <c r="H1124" s="167" t="s">
        <v>1</v>
      </c>
      <c r="I1124" s="169"/>
      <c r="L1124" s="166"/>
      <c r="M1124" s="170"/>
      <c r="N1124" s="171"/>
      <c r="O1124" s="171"/>
      <c r="P1124" s="171"/>
      <c r="Q1124" s="171"/>
      <c r="R1124" s="171"/>
      <c r="S1124" s="171"/>
      <c r="T1124" s="172"/>
      <c r="AT1124" s="167" t="s">
        <v>180</v>
      </c>
      <c r="AU1124" s="167" t="s">
        <v>79</v>
      </c>
      <c r="AV1124" s="12" t="s">
        <v>77</v>
      </c>
      <c r="AW1124" s="12" t="s">
        <v>32</v>
      </c>
      <c r="AX1124" s="12" t="s">
        <v>70</v>
      </c>
      <c r="AY1124" s="167" t="s">
        <v>119</v>
      </c>
    </row>
    <row r="1125" spans="2:65" s="11" customFormat="1">
      <c r="B1125" s="158"/>
      <c r="D1125" s="152" t="s">
        <v>180</v>
      </c>
      <c r="E1125" s="159" t="s">
        <v>1</v>
      </c>
      <c r="F1125" s="160" t="s">
        <v>1375</v>
      </c>
      <c r="H1125" s="161">
        <v>496.63400000000001</v>
      </c>
      <c r="I1125" s="162"/>
      <c r="L1125" s="158"/>
      <c r="M1125" s="163"/>
      <c r="N1125" s="164"/>
      <c r="O1125" s="164"/>
      <c r="P1125" s="164"/>
      <c r="Q1125" s="164"/>
      <c r="R1125" s="164"/>
      <c r="S1125" s="164"/>
      <c r="T1125" s="165"/>
      <c r="AT1125" s="159" t="s">
        <v>180</v>
      </c>
      <c r="AU1125" s="159" t="s">
        <v>79</v>
      </c>
      <c r="AV1125" s="11" t="s">
        <v>79</v>
      </c>
      <c r="AW1125" s="11" t="s">
        <v>32</v>
      </c>
      <c r="AX1125" s="11" t="s">
        <v>70</v>
      </c>
      <c r="AY1125" s="159" t="s">
        <v>119</v>
      </c>
    </row>
    <row r="1126" spans="2:65" s="12" customFormat="1">
      <c r="B1126" s="166"/>
      <c r="D1126" s="152" t="s">
        <v>180</v>
      </c>
      <c r="E1126" s="167" t="s">
        <v>1</v>
      </c>
      <c r="F1126" s="168" t="s">
        <v>1376</v>
      </c>
      <c r="H1126" s="167" t="s">
        <v>1</v>
      </c>
      <c r="I1126" s="169"/>
      <c r="L1126" s="166"/>
      <c r="M1126" s="170"/>
      <c r="N1126" s="171"/>
      <c r="O1126" s="171"/>
      <c r="P1126" s="171"/>
      <c r="Q1126" s="171"/>
      <c r="R1126" s="171"/>
      <c r="S1126" s="171"/>
      <c r="T1126" s="172"/>
      <c r="AT1126" s="167" t="s">
        <v>180</v>
      </c>
      <c r="AU1126" s="167" t="s">
        <v>79</v>
      </c>
      <c r="AV1126" s="12" t="s">
        <v>77</v>
      </c>
      <c r="AW1126" s="12" t="s">
        <v>32</v>
      </c>
      <c r="AX1126" s="12" t="s">
        <v>70</v>
      </c>
      <c r="AY1126" s="167" t="s">
        <v>119</v>
      </c>
    </row>
    <row r="1127" spans="2:65" s="11" customFormat="1">
      <c r="B1127" s="158"/>
      <c r="D1127" s="152" t="s">
        <v>180</v>
      </c>
      <c r="E1127" s="159" t="s">
        <v>1</v>
      </c>
      <c r="F1127" s="160" t="s">
        <v>1320</v>
      </c>
      <c r="H1127" s="161">
        <v>6.84</v>
      </c>
      <c r="I1127" s="162"/>
      <c r="L1127" s="158"/>
      <c r="M1127" s="163"/>
      <c r="N1127" s="164"/>
      <c r="O1127" s="164"/>
      <c r="P1127" s="164"/>
      <c r="Q1127" s="164"/>
      <c r="R1127" s="164"/>
      <c r="S1127" s="164"/>
      <c r="T1127" s="165"/>
      <c r="AT1127" s="159" t="s">
        <v>180</v>
      </c>
      <c r="AU1127" s="159" t="s">
        <v>79</v>
      </c>
      <c r="AV1127" s="11" t="s">
        <v>79</v>
      </c>
      <c r="AW1127" s="11" t="s">
        <v>32</v>
      </c>
      <c r="AX1127" s="11" t="s">
        <v>70</v>
      </c>
      <c r="AY1127" s="159" t="s">
        <v>119</v>
      </c>
    </row>
    <row r="1128" spans="2:65" s="13" customFormat="1">
      <c r="B1128" s="173"/>
      <c r="D1128" s="152" t="s">
        <v>180</v>
      </c>
      <c r="E1128" s="174" t="s">
        <v>1</v>
      </c>
      <c r="F1128" s="175" t="s">
        <v>249</v>
      </c>
      <c r="H1128" s="176">
        <v>503.47399999999999</v>
      </c>
      <c r="I1128" s="177"/>
      <c r="L1128" s="173"/>
      <c r="M1128" s="178"/>
      <c r="N1128" s="179"/>
      <c r="O1128" s="179"/>
      <c r="P1128" s="179"/>
      <c r="Q1128" s="179"/>
      <c r="R1128" s="179"/>
      <c r="S1128" s="179"/>
      <c r="T1128" s="180"/>
      <c r="AT1128" s="174" t="s">
        <v>180</v>
      </c>
      <c r="AU1128" s="174" t="s">
        <v>79</v>
      </c>
      <c r="AV1128" s="13" t="s">
        <v>139</v>
      </c>
      <c r="AW1128" s="13" t="s">
        <v>32</v>
      </c>
      <c r="AX1128" s="13" t="s">
        <v>77</v>
      </c>
      <c r="AY1128" s="174" t="s">
        <v>119</v>
      </c>
    </row>
    <row r="1129" spans="2:65" s="1" customFormat="1" ht="16.5" customHeight="1">
      <c r="B1129" s="139"/>
      <c r="C1129" s="189" t="s">
        <v>1377</v>
      </c>
      <c r="D1129" s="189" t="s">
        <v>603</v>
      </c>
      <c r="E1129" s="190" t="s">
        <v>1378</v>
      </c>
      <c r="F1129" s="191" t="s">
        <v>1379</v>
      </c>
      <c r="G1129" s="192" t="s">
        <v>266</v>
      </c>
      <c r="H1129" s="193">
        <v>260.733</v>
      </c>
      <c r="I1129" s="194"/>
      <c r="J1129" s="195">
        <f>ROUND(I1129*H1129,2)</f>
        <v>0</v>
      </c>
      <c r="K1129" s="191" t="s">
        <v>126</v>
      </c>
      <c r="L1129" s="196"/>
      <c r="M1129" s="197" t="s">
        <v>1</v>
      </c>
      <c r="N1129" s="198" t="s">
        <v>41</v>
      </c>
      <c r="O1129" s="49"/>
      <c r="P1129" s="149">
        <f>O1129*H1129</f>
        <v>0</v>
      </c>
      <c r="Q1129" s="149">
        <v>3.0000000000000001E-3</v>
      </c>
      <c r="R1129" s="149">
        <f>Q1129*H1129</f>
        <v>0.78219899999999998</v>
      </c>
      <c r="S1129" s="149">
        <v>0</v>
      </c>
      <c r="T1129" s="150">
        <f>S1129*H1129</f>
        <v>0</v>
      </c>
      <c r="AR1129" s="16" t="s">
        <v>370</v>
      </c>
      <c r="AT1129" s="16" t="s">
        <v>603</v>
      </c>
      <c r="AU1129" s="16" t="s">
        <v>79</v>
      </c>
      <c r="AY1129" s="16" t="s">
        <v>119</v>
      </c>
      <c r="BE1129" s="151">
        <f>IF(N1129="základní",J1129,0)</f>
        <v>0</v>
      </c>
      <c r="BF1129" s="151">
        <f>IF(N1129="snížená",J1129,0)</f>
        <v>0</v>
      </c>
      <c r="BG1129" s="151">
        <f>IF(N1129="zákl. přenesená",J1129,0)</f>
        <v>0</v>
      </c>
      <c r="BH1129" s="151">
        <f>IF(N1129="sníž. přenesená",J1129,0)</f>
        <v>0</v>
      </c>
      <c r="BI1129" s="151">
        <f>IF(N1129="nulová",J1129,0)</f>
        <v>0</v>
      </c>
      <c r="BJ1129" s="16" t="s">
        <v>77</v>
      </c>
      <c r="BK1129" s="151">
        <f>ROUND(I1129*H1129,2)</f>
        <v>0</v>
      </c>
      <c r="BL1129" s="16" t="s">
        <v>263</v>
      </c>
      <c r="BM1129" s="16" t="s">
        <v>1380</v>
      </c>
    </row>
    <row r="1130" spans="2:65" s="1" customFormat="1">
      <c r="B1130" s="30"/>
      <c r="D1130" s="152" t="s">
        <v>129</v>
      </c>
      <c r="F1130" s="153" t="s">
        <v>1379</v>
      </c>
      <c r="I1130" s="84"/>
      <c r="L1130" s="30"/>
      <c r="M1130" s="154"/>
      <c r="N1130" s="49"/>
      <c r="O1130" s="49"/>
      <c r="P1130" s="49"/>
      <c r="Q1130" s="49"/>
      <c r="R1130" s="49"/>
      <c r="S1130" s="49"/>
      <c r="T1130" s="50"/>
      <c r="AT1130" s="16" t="s">
        <v>129</v>
      </c>
      <c r="AU1130" s="16" t="s">
        <v>79</v>
      </c>
    </row>
    <row r="1131" spans="2:65" s="11" customFormat="1">
      <c r="B1131" s="158"/>
      <c r="D1131" s="152" t="s">
        <v>180</v>
      </c>
      <c r="F1131" s="160" t="s">
        <v>1381</v>
      </c>
      <c r="H1131" s="161">
        <v>260.733</v>
      </c>
      <c r="I1131" s="162"/>
      <c r="L1131" s="158"/>
      <c r="M1131" s="163"/>
      <c r="N1131" s="164"/>
      <c r="O1131" s="164"/>
      <c r="P1131" s="164"/>
      <c r="Q1131" s="164"/>
      <c r="R1131" s="164"/>
      <c r="S1131" s="164"/>
      <c r="T1131" s="165"/>
      <c r="AT1131" s="159" t="s">
        <v>180</v>
      </c>
      <c r="AU1131" s="159" t="s">
        <v>79</v>
      </c>
      <c r="AV1131" s="11" t="s">
        <v>79</v>
      </c>
      <c r="AW1131" s="11" t="s">
        <v>3</v>
      </c>
      <c r="AX1131" s="11" t="s">
        <v>77</v>
      </c>
      <c r="AY1131" s="159" t="s">
        <v>119</v>
      </c>
    </row>
    <row r="1132" spans="2:65" s="1" customFormat="1" ht="16.5" customHeight="1">
      <c r="B1132" s="139"/>
      <c r="C1132" s="189" t="s">
        <v>1382</v>
      </c>
      <c r="D1132" s="189" t="s">
        <v>603</v>
      </c>
      <c r="E1132" s="190" t="s">
        <v>1383</v>
      </c>
      <c r="F1132" s="191" t="s">
        <v>1384</v>
      </c>
      <c r="G1132" s="192" t="s">
        <v>266</v>
      </c>
      <c r="H1132" s="193">
        <v>267.91500000000002</v>
      </c>
      <c r="I1132" s="194"/>
      <c r="J1132" s="195">
        <f>ROUND(I1132*H1132,2)</f>
        <v>0</v>
      </c>
      <c r="K1132" s="191" t="s">
        <v>126</v>
      </c>
      <c r="L1132" s="196"/>
      <c r="M1132" s="197" t="s">
        <v>1</v>
      </c>
      <c r="N1132" s="198" t="s">
        <v>41</v>
      </c>
      <c r="O1132" s="49"/>
      <c r="P1132" s="149">
        <f>O1132*H1132</f>
        <v>0</v>
      </c>
      <c r="Q1132" s="149">
        <v>3.5000000000000001E-3</v>
      </c>
      <c r="R1132" s="149">
        <f>Q1132*H1132</f>
        <v>0.93770250000000011</v>
      </c>
      <c r="S1132" s="149">
        <v>0</v>
      </c>
      <c r="T1132" s="150">
        <f>S1132*H1132</f>
        <v>0</v>
      </c>
      <c r="AR1132" s="16" t="s">
        <v>370</v>
      </c>
      <c r="AT1132" s="16" t="s">
        <v>603</v>
      </c>
      <c r="AU1132" s="16" t="s">
        <v>79</v>
      </c>
      <c r="AY1132" s="16" t="s">
        <v>119</v>
      </c>
      <c r="BE1132" s="151">
        <f>IF(N1132="základní",J1132,0)</f>
        <v>0</v>
      </c>
      <c r="BF1132" s="151">
        <f>IF(N1132="snížená",J1132,0)</f>
        <v>0</v>
      </c>
      <c r="BG1132" s="151">
        <f>IF(N1132="zákl. přenesená",J1132,0)</f>
        <v>0</v>
      </c>
      <c r="BH1132" s="151">
        <f>IF(N1132="sníž. přenesená",J1132,0)</f>
        <v>0</v>
      </c>
      <c r="BI1132" s="151">
        <f>IF(N1132="nulová",J1132,0)</f>
        <v>0</v>
      </c>
      <c r="BJ1132" s="16" t="s">
        <v>77</v>
      </c>
      <c r="BK1132" s="151">
        <f>ROUND(I1132*H1132,2)</f>
        <v>0</v>
      </c>
      <c r="BL1132" s="16" t="s">
        <v>263</v>
      </c>
      <c r="BM1132" s="16" t="s">
        <v>1385</v>
      </c>
    </row>
    <row r="1133" spans="2:65" s="1" customFormat="1">
      <c r="B1133" s="30"/>
      <c r="D1133" s="152" t="s">
        <v>129</v>
      </c>
      <c r="F1133" s="153" t="s">
        <v>1384</v>
      </c>
      <c r="I1133" s="84"/>
      <c r="L1133" s="30"/>
      <c r="M1133" s="154"/>
      <c r="N1133" s="49"/>
      <c r="O1133" s="49"/>
      <c r="P1133" s="49"/>
      <c r="Q1133" s="49"/>
      <c r="R1133" s="49"/>
      <c r="S1133" s="49"/>
      <c r="T1133" s="50"/>
      <c r="AT1133" s="16" t="s">
        <v>129</v>
      </c>
      <c r="AU1133" s="16" t="s">
        <v>79</v>
      </c>
    </row>
    <row r="1134" spans="2:65" s="11" customFormat="1">
      <c r="B1134" s="158"/>
      <c r="D1134" s="152" t="s">
        <v>180</v>
      </c>
      <c r="E1134" s="159" t="s">
        <v>1</v>
      </c>
      <c r="F1134" s="160" t="s">
        <v>1386</v>
      </c>
      <c r="H1134" s="161">
        <v>255.15700000000001</v>
      </c>
      <c r="I1134" s="162"/>
      <c r="L1134" s="158"/>
      <c r="M1134" s="163"/>
      <c r="N1134" s="164"/>
      <c r="O1134" s="164"/>
      <c r="P1134" s="164"/>
      <c r="Q1134" s="164"/>
      <c r="R1134" s="164"/>
      <c r="S1134" s="164"/>
      <c r="T1134" s="165"/>
      <c r="AT1134" s="159" t="s">
        <v>180</v>
      </c>
      <c r="AU1134" s="159" t="s">
        <v>79</v>
      </c>
      <c r="AV1134" s="11" t="s">
        <v>79</v>
      </c>
      <c r="AW1134" s="11" t="s">
        <v>32</v>
      </c>
      <c r="AX1134" s="11" t="s">
        <v>77</v>
      </c>
      <c r="AY1134" s="159" t="s">
        <v>119</v>
      </c>
    </row>
    <row r="1135" spans="2:65" s="11" customFormat="1">
      <c r="B1135" s="158"/>
      <c r="D1135" s="152" t="s">
        <v>180</v>
      </c>
      <c r="F1135" s="160" t="s">
        <v>1387</v>
      </c>
      <c r="H1135" s="161">
        <v>267.91500000000002</v>
      </c>
      <c r="I1135" s="162"/>
      <c r="L1135" s="158"/>
      <c r="M1135" s="163"/>
      <c r="N1135" s="164"/>
      <c r="O1135" s="164"/>
      <c r="P1135" s="164"/>
      <c r="Q1135" s="164"/>
      <c r="R1135" s="164"/>
      <c r="S1135" s="164"/>
      <c r="T1135" s="165"/>
      <c r="AT1135" s="159" t="s">
        <v>180</v>
      </c>
      <c r="AU1135" s="159" t="s">
        <v>79</v>
      </c>
      <c r="AV1135" s="11" t="s">
        <v>79</v>
      </c>
      <c r="AW1135" s="11" t="s">
        <v>3</v>
      </c>
      <c r="AX1135" s="11" t="s">
        <v>77</v>
      </c>
      <c r="AY1135" s="159" t="s">
        <v>119</v>
      </c>
    </row>
    <row r="1136" spans="2:65" s="1" customFormat="1" ht="16.5" customHeight="1">
      <c r="B1136" s="139"/>
      <c r="C1136" s="140" t="s">
        <v>1388</v>
      </c>
      <c r="D1136" s="140" t="s">
        <v>122</v>
      </c>
      <c r="E1136" s="141" t="s">
        <v>1389</v>
      </c>
      <c r="F1136" s="142" t="s">
        <v>1390</v>
      </c>
      <c r="G1136" s="143" t="s">
        <v>266</v>
      </c>
      <c r="H1136" s="144">
        <v>248.31700000000001</v>
      </c>
      <c r="I1136" s="145"/>
      <c r="J1136" s="146">
        <f>ROUND(I1136*H1136,2)</f>
        <v>0</v>
      </c>
      <c r="K1136" s="142" t="s">
        <v>126</v>
      </c>
      <c r="L1136" s="30"/>
      <c r="M1136" s="147" t="s">
        <v>1</v>
      </c>
      <c r="N1136" s="148" t="s">
        <v>41</v>
      </c>
      <c r="O1136" s="49"/>
      <c r="P1136" s="149">
        <f>O1136*H1136</f>
        <v>0</v>
      </c>
      <c r="Q1136" s="149">
        <v>9.0000000000000006E-5</v>
      </c>
      <c r="R1136" s="149">
        <f>Q1136*H1136</f>
        <v>2.2348530000000002E-2</v>
      </c>
      <c r="S1136" s="149">
        <v>0</v>
      </c>
      <c r="T1136" s="150">
        <f>S1136*H1136</f>
        <v>0</v>
      </c>
      <c r="AR1136" s="16" t="s">
        <v>263</v>
      </c>
      <c r="AT1136" s="16" t="s">
        <v>122</v>
      </c>
      <c r="AU1136" s="16" t="s">
        <v>79</v>
      </c>
      <c r="AY1136" s="16" t="s">
        <v>119</v>
      </c>
      <c r="BE1136" s="151">
        <f>IF(N1136="základní",J1136,0)</f>
        <v>0</v>
      </c>
      <c r="BF1136" s="151">
        <f>IF(N1136="snížená",J1136,0)</f>
        <v>0</v>
      </c>
      <c r="BG1136" s="151">
        <f>IF(N1136="zákl. přenesená",J1136,0)</f>
        <v>0</v>
      </c>
      <c r="BH1136" s="151">
        <f>IF(N1136="sníž. přenesená",J1136,0)</f>
        <v>0</v>
      </c>
      <c r="BI1136" s="151">
        <f>IF(N1136="nulová",J1136,0)</f>
        <v>0</v>
      </c>
      <c r="BJ1136" s="16" t="s">
        <v>77</v>
      </c>
      <c r="BK1136" s="151">
        <f>ROUND(I1136*H1136,2)</f>
        <v>0</v>
      </c>
      <c r="BL1136" s="16" t="s">
        <v>263</v>
      </c>
      <c r="BM1136" s="16" t="s">
        <v>1391</v>
      </c>
    </row>
    <row r="1137" spans="2:65" s="1" customFormat="1" ht="19.5">
      <c r="B1137" s="30"/>
      <c r="D1137" s="152" t="s">
        <v>129</v>
      </c>
      <c r="F1137" s="153" t="s">
        <v>1392</v>
      </c>
      <c r="I1137" s="84"/>
      <c r="L1137" s="30"/>
      <c r="M1137" s="154"/>
      <c r="N1137" s="49"/>
      <c r="O1137" s="49"/>
      <c r="P1137" s="49"/>
      <c r="Q1137" s="49"/>
      <c r="R1137" s="49"/>
      <c r="S1137" s="49"/>
      <c r="T1137" s="50"/>
      <c r="AT1137" s="16" t="s">
        <v>129</v>
      </c>
      <c r="AU1137" s="16" t="s">
        <v>79</v>
      </c>
    </row>
    <row r="1138" spans="2:65" s="1" customFormat="1" ht="16.5" customHeight="1">
      <c r="B1138" s="139"/>
      <c r="C1138" s="140" t="s">
        <v>1393</v>
      </c>
      <c r="D1138" s="140" t="s">
        <v>122</v>
      </c>
      <c r="E1138" s="141" t="s">
        <v>1394</v>
      </c>
      <c r="F1138" s="142" t="s">
        <v>1395</v>
      </c>
      <c r="G1138" s="143" t="s">
        <v>266</v>
      </c>
      <c r="H1138" s="144">
        <v>6.84</v>
      </c>
      <c r="I1138" s="145"/>
      <c r="J1138" s="146">
        <f>ROUND(I1138*H1138,2)</f>
        <v>0</v>
      </c>
      <c r="K1138" s="142" t="s">
        <v>126</v>
      </c>
      <c r="L1138" s="30"/>
      <c r="M1138" s="147" t="s">
        <v>1</v>
      </c>
      <c r="N1138" s="148" t="s">
        <v>41</v>
      </c>
      <c r="O1138" s="49"/>
      <c r="P1138" s="149">
        <f>O1138*H1138</f>
        <v>0</v>
      </c>
      <c r="Q1138" s="149">
        <v>1.16E-3</v>
      </c>
      <c r="R1138" s="149">
        <f>Q1138*H1138</f>
        <v>7.9343999999999994E-3</v>
      </c>
      <c r="S1138" s="149">
        <v>0</v>
      </c>
      <c r="T1138" s="150">
        <f>S1138*H1138</f>
        <v>0</v>
      </c>
      <c r="AR1138" s="16" t="s">
        <v>263</v>
      </c>
      <c r="AT1138" s="16" t="s">
        <v>122</v>
      </c>
      <c r="AU1138" s="16" t="s">
        <v>79</v>
      </c>
      <c r="AY1138" s="16" t="s">
        <v>119</v>
      </c>
      <c r="BE1138" s="151">
        <f>IF(N1138="základní",J1138,0)</f>
        <v>0</v>
      </c>
      <c r="BF1138" s="151">
        <f>IF(N1138="snížená",J1138,0)</f>
        <v>0</v>
      </c>
      <c r="BG1138" s="151">
        <f>IF(N1138="zákl. přenesená",J1138,0)</f>
        <v>0</v>
      </c>
      <c r="BH1138" s="151">
        <f>IF(N1138="sníž. přenesená",J1138,0)</f>
        <v>0</v>
      </c>
      <c r="BI1138" s="151">
        <f>IF(N1138="nulová",J1138,0)</f>
        <v>0</v>
      </c>
      <c r="BJ1138" s="16" t="s">
        <v>77</v>
      </c>
      <c r="BK1138" s="151">
        <f>ROUND(I1138*H1138,2)</f>
        <v>0</v>
      </c>
      <c r="BL1138" s="16" t="s">
        <v>263</v>
      </c>
      <c r="BM1138" s="16" t="s">
        <v>1396</v>
      </c>
    </row>
    <row r="1139" spans="2:65" s="1" customFormat="1">
      <c r="B1139" s="30"/>
      <c r="D1139" s="152" t="s">
        <v>129</v>
      </c>
      <c r="F1139" s="153" t="s">
        <v>1397</v>
      </c>
      <c r="I1139" s="84"/>
      <c r="L1139" s="30"/>
      <c r="M1139" s="154"/>
      <c r="N1139" s="49"/>
      <c r="O1139" s="49"/>
      <c r="P1139" s="49"/>
      <c r="Q1139" s="49"/>
      <c r="R1139" s="49"/>
      <c r="S1139" s="49"/>
      <c r="T1139" s="50"/>
      <c r="AT1139" s="16" t="s">
        <v>129</v>
      </c>
      <c r="AU1139" s="16" t="s">
        <v>79</v>
      </c>
    </row>
    <row r="1140" spans="2:65" s="12" customFormat="1">
      <c r="B1140" s="166"/>
      <c r="D1140" s="152" t="s">
        <v>180</v>
      </c>
      <c r="E1140" s="167" t="s">
        <v>1</v>
      </c>
      <c r="F1140" s="168" t="s">
        <v>1398</v>
      </c>
      <c r="H1140" s="167" t="s">
        <v>1</v>
      </c>
      <c r="I1140" s="169"/>
      <c r="L1140" s="166"/>
      <c r="M1140" s="170"/>
      <c r="N1140" s="171"/>
      <c r="O1140" s="171"/>
      <c r="P1140" s="171"/>
      <c r="Q1140" s="171"/>
      <c r="R1140" s="171"/>
      <c r="S1140" s="171"/>
      <c r="T1140" s="172"/>
      <c r="AT1140" s="167" t="s">
        <v>180</v>
      </c>
      <c r="AU1140" s="167" t="s">
        <v>79</v>
      </c>
      <c r="AV1140" s="12" t="s">
        <v>77</v>
      </c>
      <c r="AW1140" s="12" t="s">
        <v>32</v>
      </c>
      <c r="AX1140" s="12" t="s">
        <v>70</v>
      </c>
      <c r="AY1140" s="167" t="s">
        <v>119</v>
      </c>
    </row>
    <row r="1141" spans="2:65" s="11" customFormat="1">
      <c r="B1141" s="158"/>
      <c r="D1141" s="152" t="s">
        <v>180</v>
      </c>
      <c r="E1141" s="159" t="s">
        <v>1</v>
      </c>
      <c r="F1141" s="160" t="s">
        <v>1399</v>
      </c>
      <c r="H1141" s="161">
        <v>6.84</v>
      </c>
      <c r="I1141" s="162"/>
      <c r="L1141" s="158"/>
      <c r="M1141" s="163"/>
      <c r="N1141" s="164"/>
      <c r="O1141" s="164"/>
      <c r="P1141" s="164"/>
      <c r="Q1141" s="164"/>
      <c r="R1141" s="164"/>
      <c r="S1141" s="164"/>
      <c r="T1141" s="165"/>
      <c r="AT1141" s="159" t="s">
        <v>180</v>
      </c>
      <c r="AU1141" s="159" t="s">
        <v>79</v>
      </c>
      <c r="AV1141" s="11" t="s">
        <v>79</v>
      </c>
      <c r="AW1141" s="11" t="s">
        <v>32</v>
      </c>
      <c r="AX1141" s="11" t="s">
        <v>77</v>
      </c>
      <c r="AY1141" s="159" t="s">
        <v>119</v>
      </c>
    </row>
    <row r="1142" spans="2:65" s="1" customFormat="1" ht="16.5" customHeight="1">
      <c r="B1142" s="139"/>
      <c r="C1142" s="189" t="s">
        <v>1400</v>
      </c>
      <c r="D1142" s="189" t="s">
        <v>603</v>
      </c>
      <c r="E1142" s="190" t="s">
        <v>1359</v>
      </c>
      <c r="F1142" s="191" t="s">
        <v>1360</v>
      </c>
      <c r="G1142" s="192" t="s">
        <v>177</v>
      </c>
      <c r="H1142" s="193">
        <v>1.377</v>
      </c>
      <c r="I1142" s="194"/>
      <c r="J1142" s="195">
        <f>ROUND(I1142*H1142,2)</f>
        <v>0</v>
      </c>
      <c r="K1142" s="191" t="s">
        <v>126</v>
      </c>
      <c r="L1142" s="196"/>
      <c r="M1142" s="197" t="s">
        <v>1</v>
      </c>
      <c r="N1142" s="198" t="s">
        <v>41</v>
      </c>
      <c r="O1142" s="49"/>
      <c r="P1142" s="149">
        <f>O1142*H1142</f>
        <v>0</v>
      </c>
      <c r="Q1142" s="149">
        <v>0.02</v>
      </c>
      <c r="R1142" s="149">
        <f>Q1142*H1142</f>
        <v>2.7540000000000002E-2</v>
      </c>
      <c r="S1142" s="149">
        <v>0</v>
      </c>
      <c r="T1142" s="150">
        <f>S1142*H1142</f>
        <v>0</v>
      </c>
      <c r="AR1142" s="16" t="s">
        <v>370</v>
      </c>
      <c r="AT1142" s="16" t="s">
        <v>603</v>
      </c>
      <c r="AU1142" s="16" t="s">
        <v>79</v>
      </c>
      <c r="AY1142" s="16" t="s">
        <v>119</v>
      </c>
      <c r="BE1142" s="151">
        <f>IF(N1142="základní",J1142,0)</f>
        <v>0</v>
      </c>
      <c r="BF1142" s="151">
        <f>IF(N1142="snížená",J1142,0)</f>
        <v>0</v>
      </c>
      <c r="BG1142" s="151">
        <f>IF(N1142="zákl. přenesená",J1142,0)</f>
        <v>0</v>
      </c>
      <c r="BH1142" s="151">
        <f>IF(N1142="sníž. přenesená",J1142,0)</f>
        <v>0</v>
      </c>
      <c r="BI1142" s="151">
        <f>IF(N1142="nulová",J1142,0)</f>
        <v>0</v>
      </c>
      <c r="BJ1142" s="16" t="s">
        <v>77</v>
      </c>
      <c r="BK1142" s="151">
        <f>ROUND(I1142*H1142,2)</f>
        <v>0</v>
      </c>
      <c r="BL1142" s="16" t="s">
        <v>263</v>
      </c>
      <c r="BM1142" s="16" t="s">
        <v>1401</v>
      </c>
    </row>
    <row r="1143" spans="2:65" s="1" customFormat="1">
      <c r="B1143" s="30"/>
      <c r="D1143" s="152" t="s">
        <v>129</v>
      </c>
      <c r="F1143" s="153" t="s">
        <v>1360</v>
      </c>
      <c r="I1143" s="84"/>
      <c r="L1143" s="30"/>
      <c r="M1143" s="154"/>
      <c r="N1143" s="49"/>
      <c r="O1143" s="49"/>
      <c r="P1143" s="49"/>
      <c r="Q1143" s="49"/>
      <c r="R1143" s="49"/>
      <c r="S1143" s="49"/>
      <c r="T1143" s="50"/>
      <c r="AT1143" s="16" t="s">
        <v>129</v>
      </c>
      <c r="AU1143" s="16" t="s">
        <v>79</v>
      </c>
    </row>
    <row r="1144" spans="2:65" s="11" customFormat="1">
      <c r="B1144" s="158"/>
      <c r="D1144" s="152" t="s">
        <v>180</v>
      </c>
      <c r="E1144" s="159" t="s">
        <v>1</v>
      </c>
      <c r="F1144" s="160" t="s">
        <v>1402</v>
      </c>
      <c r="H1144" s="161">
        <v>1.1970000000000001</v>
      </c>
      <c r="I1144" s="162"/>
      <c r="L1144" s="158"/>
      <c r="M1144" s="163"/>
      <c r="N1144" s="164"/>
      <c r="O1144" s="164"/>
      <c r="P1144" s="164"/>
      <c r="Q1144" s="164"/>
      <c r="R1144" s="164"/>
      <c r="S1144" s="164"/>
      <c r="T1144" s="165"/>
      <c r="AT1144" s="159" t="s">
        <v>180</v>
      </c>
      <c r="AU1144" s="159" t="s">
        <v>79</v>
      </c>
      <c r="AV1144" s="11" t="s">
        <v>79</v>
      </c>
      <c r="AW1144" s="11" t="s">
        <v>32</v>
      </c>
      <c r="AX1144" s="11" t="s">
        <v>77</v>
      </c>
      <c r="AY1144" s="159" t="s">
        <v>119</v>
      </c>
    </row>
    <row r="1145" spans="2:65" s="11" customFormat="1">
      <c r="B1145" s="158"/>
      <c r="D1145" s="152" t="s">
        <v>180</v>
      </c>
      <c r="F1145" s="160" t="s">
        <v>1403</v>
      </c>
      <c r="H1145" s="161">
        <v>1.377</v>
      </c>
      <c r="I1145" s="162"/>
      <c r="L1145" s="158"/>
      <c r="M1145" s="163"/>
      <c r="N1145" s="164"/>
      <c r="O1145" s="164"/>
      <c r="P1145" s="164"/>
      <c r="Q1145" s="164"/>
      <c r="R1145" s="164"/>
      <c r="S1145" s="164"/>
      <c r="T1145" s="165"/>
      <c r="AT1145" s="159" t="s">
        <v>180</v>
      </c>
      <c r="AU1145" s="159" t="s">
        <v>79</v>
      </c>
      <c r="AV1145" s="11" t="s">
        <v>79</v>
      </c>
      <c r="AW1145" s="11" t="s">
        <v>3</v>
      </c>
      <c r="AX1145" s="11" t="s">
        <v>77</v>
      </c>
      <c r="AY1145" s="159" t="s">
        <v>119</v>
      </c>
    </row>
    <row r="1146" spans="2:65" s="1" customFormat="1" ht="16.5" customHeight="1">
      <c r="B1146" s="139"/>
      <c r="C1146" s="140" t="s">
        <v>1404</v>
      </c>
      <c r="D1146" s="140" t="s">
        <v>122</v>
      </c>
      <c r="E1146" s="141" t="s">
        <v>1405</v>
      </c>
      <c r="F1146" s="142" t="s">
        <v>1406</v>
      </c>
      <c r="G1146" s="143" t="s">
        <v>266</v>
      </c>
      <c r="H1146" s="144">
        <v>6.84</v>
      </c>
      <c r="I1146" s="145"/>
      <c r="J1146" s="146">
        <f>ROUND(I1146*H1146,2)</f>
        <v>0</v>
      </c>
      <c r="K1146" s="142" t="s">
        <v>126</v>
      </c>
      <c r="L1146" s="30"/>
      <c r="M1146" s="147" t="s">
        <v>1</v>
      </c>
      <c r="N1146" s="148" t="s">
        <v>41</v>
      </c>
      <c r="O1146" s="49"/>
      <c r="P1146" s="149">
        <f>O1146*H1146</f>
        <v>0</v>
      </c>
      <c r="Q1146" s="149">
        <v>0</v>
      </c>
      <c r="R1146" s="149">
        <f>Q1146*H1146</f>
        <v>0</v>
      </c>
      <c r="S1146" s="149">
        <v>0</v>
      </c>
      <c r="T1146" s="150">
        <f>S1146*H1146</f>
        <v>0</v>
      </c>
      <c r="AR1146" s="16" t="s">
        <v>263</v>
      </c>
      <c r="AT1146" s="16" t="s">
        <v>122</v>
      </c>
      <c r="AU1146" s="16" t="s">
        <v>79</v>
      </c>
      <c r="AY1146" s="16" t="s">
        <v>119</v>
      </c>
      <c r="BE1146" s="151">
        <f>IF(N1146="základní",J1146,0)</f>
        <v>0</v>
      </c>
      <c r="BF1146" s="151">
        <f>IF(N1146="snížená",J1146,0)</f>
        <v>0</v>
      </c>
      <c r="BG1146" s="151">
        <f>IF(N1146="zákl. přenesená",J1146,0)</f>
        <v>0</v>
      </c>
      <c r="BH1146" s="151">
        <f>IF(N1146="sníž. přenesená",J1146,0)</f>
        <v>0</v>
      </c>
      <c r="BI1146" s="151">
        <f>IF(N1146="nulová",J1146,0)</f>
        <v>0</v>
      </c>
      <c r="BJ1146" s="16" t="s">
        <v>77</v>
      </c>
      <c r="BK1146" s="151">
        <f>ROUND(I1146*H1146,2)</f>
        <v>0</v>
      </c>
      <c r="BL1146" s="16" t="s">
        <v>263</v>
      </c>
      <c r="BM1146" s="16" t="s">
        <v>1407</v>
      </c>
    </row>
    <row r="1147" spans="2:65" s="1" customFormat="1" ht="19.5">
      <c r="B1147" s="30"/>
      <c r="D1147" s="152" t="s">
        <v>129</v>
      </c>
      <c r="F1147" s="153" t="s">
        <v>1408</v>
      </c>
      <c r="I1147" s="84"/>
      <c r="L1147" s="30"/>
      <c r="M1147" s="154"/>
      <c r="N1147" s="49"/>
      <c r="O1147" s="49"/>
      <c r="P1147" s="49"/>
      <c r="Q1147" s="49"/>
      <c r="R1147" s="49"/>
      <c r="S1147" s="49"/>
      <c r="T1147" s="50"/>
      <c r="AT1147" s="16" t="s">
        <v>129</v>
      </c>
      <c r="AU1147" s="16" t="s">
        <v>79</v>
      </c>
    </row>
    <row r="1148" spans="2:65" s="1" customFormat="1" ht="16.5" customHeight="1">
      <c r="B1148" s="139"/>
      <c r="C1148" s="189" t="s">
        <v>1409</v>
      </c>
      <c r="D1148" s="189" t="s">
        <v>603</v>
      </c>
      <c r="E1148" s="190" t="s">
        <v>1410</v>
      </c>
      <c r="F1148" s="191" t="s">
        <v>1411</v>
      </c>
      <c r="G1148" s="192" t="s">
        <v>266</v>
      </c>
      <c r="H1148" s="193">
        <v>7.8659999999999997</v>
      </c>
      <c r="I1148" s="194"/>
      <c r="J1148" s="195">
        <f>ROUND(I1148*H1148,2)</f>
        <v>0</v>
      </c>
      <c r="K1148" s="191" t="s">
        <v>126</v>
      </c>
      <c r="L1148" s="196"/>
      <c r="M1148" s="197" t="s">
        <v>1</v>
      </c>
      <c r="N1148" s="198" t="s">
        <v>41</v>
      </c>
      <c r="O1148" s="49"/>
      <c r="P1148" s="149">
        <f>O1148*H1148</f>
        <v>0</v>
      </c>
      <c r="Q1148" s="149">
        <v>4.0000000000000002E-4</v>
      </c>
      <c r="R1148" s="149">
        <f>Q1148*H1148</f>
        <v>3.1464000000000002E-3</v>
      </c>
      <c r="S1148" s="149">
        <v>0</v>
      </c>
      <c r="T1148" s="150">
        <f>S1148*H1148</f>
        <v>0</v>
      </c>
      <c r="AR1148" s="16" t="s">
        <v>370</v>
      </c>
      <c r="AT1148" s="16" t="s">
        <v>603</v>
      </c>
      <c r="AU1148" s="16" t="s">
        <v>79</v>
      </c>
      <c r="AY1148" s="16" t="s">
        <v>119</v>
      </c>
      <c r="BE1148" s="151">
        <f>IF(N1148="základní",J1148,0)</f>
        <v>0</v>
      </c>
      <c r="BF1148" s="151">
        <f>IF(N1148="snížená",J1148,0)</f>
        <v>0</v>
      </c>
      <c r="BG1148" s="151">
        <f>IF(N1148="zákl. přenesená",J1148,0)</f>
        <v>0</v>
      </c>
      <c r="BH1148" s="151">
        <f>IF(N1148="sníž. přenesená",J1148,0)</f>
        <v>0</v>
      </c>
      <c r="BI1148" s="151">
        <f>IF(N1148="nulová",J1148,0)</f>
        <v>0</v>
      </c>
      <c r="BJ1148" s="16" t="s">
        <v>77</v>
      </c>
      <c r="BK1148" s="151">
        <f>ROUND(I1148*H1148,2)</f>
        <v>0</v>
      </c>
      <c r="BL1148" s="16" t="s">
        <v>263</v>
      </c>
      <c r="BM1148" s="16" t="s">
        <v>1412</v>
      </c>
    </row>
    <row r="1149" spans="2:65" s="1" customFormat="1">
      <c r="B1149" s="30"/>
      <c r="D1149" s="152" t="s">
        <v>129</v>
      </c>
      <c r="F1149" s="153" t="s">
        <v>1411</v>
      </c>
      <c r="I1149" s="84"/>
      <c r="L1149" s="30"/>
      <c r="M1149" s="154"/>
      <c r="N1149" s="49"/>
      <c r="O1149" s="49"/>
      <c r="P1149" s="49"/>
      <c r="Q1149" s="49"/>
      <c r="R1149" s="49"/>
      <c r="S1149" s="49"/>
      <c r="T1149" s="50"/>
      <c r="AT1149" s="16" t="s">
        <v>129</v>
      </c>
      <c r="AU1149" s="16" t="s">
        <v>79</v>
      </c>
    </row>
    <row r="1150" spans="2:65" s="11" customFormat="1">
      <c r="B1150" s="158"/>
      <c r="D1150" s="152" t="s">
        <v>180</v>
      </c>
      <c r="F1150" s="160" t="s">
        <v>1413</v>
      </c>
      <c r="H1150" s="161">
        <v>7.8659999999999997</v>
      </c>
      <c r="I1150" s="162"/>
      <c r="L1150" s="158"/>
      <c r="M1150" s="163"/>
      <c r="N1150" s="164"/>
      <c r="O1150" s="164"/>
      <c r="P1150" s="164"/>
      <c r="Q1150" s="164"/>
      <c r="R1150" s="164"/>
      <c r="S1150" s="164"/>
      <c r="T1150" s="165"/>
      <c r="AT1150" s="159" t="s">
        <v>180</v>
      </c>
      <c r="AU1150" s="159" t="s">
        <v>79</v>
      </c>
      <c r="AV1150" s="11" t="s">
        <v>79</v>
      </c>
      <c r="AW1150" s="11" t="s">
        <v>3</v>
      </c>
      <c r="AX1150" s="11" t="s">
        <v>77</v>
      </c>
      <c r="AY1150" s="159" t="s">
        <v>119</v>
      </c>
    </row>
    <row r="1151" spans="2:65" s="1" customFormat="1" ht="16.5" customHeight="1">
      <c r="B1151" s="139"/>
      <c r="C1151" s="140" t="s">
        <v>1414</v>
      </c>
      <c r="D1151" s="140" t="s">
        <v>122</v>
      </c>
      <c r="E1151" s="141" t="s">
        <v>1415</v>
      </c>
      <c r="F1151" s="142" t="s">
        <v>1416</v>
      </c>
      <c r="G1151" s="143" t="s">
        <v>1307</v>
      </c>
      <c r="H1151" s="199"/>
      <c r="I1151" s="145"/>
      <c r="J1151" s="146">
        <f>ROUND(I1151*H1151,2)</f>
        <v>0</v>
      </c>
      <c r="K1151" s="142" t="s">
        <v>126</v>
      </c>
      <c r="L1151" s="30"/>
      <c r="M1151" s="147" t="s">
        <v>1</v>
      </c>
      <c r="N1151" s="148" t="s">
        <v>41</v>
      </c>
      <c r="O1151" s="49"/>
      <c r="P1151" s="149">
        <f>O1151*H1151</f>
        <v>0</v>
      </c>
      <c r="Q1151" s="149">
        <v>0</v>
      </c>
      <c r="R1151" s="149">
        <f>Q1151*H1151</f>
        <v>0</v>
      </c>
      <c r="S1151" s="149">
        <v>0</v>
      </c>
      <c r="T1151" s="150">
        <f>S1151*H1151</f>
        <v>0</v>
      </c>
      <c r="AR1151" s="16" t="s">
        <v>263</v>
      </c>
      <c r="AT1151" s="16" t="s">
        <v>122</v>
      </c>
      <c r="AU1151" s="16" t="s">
        <v>79</v>
      </c>
      <c r="AY1151" s="16" t="s">
        <v>119</v>
      </c>
      <c r="BE1151" s="151">
        <f>IF(N1151="základní",J1151,0)</f>
        <v>0</v>
      </c>
      <c r="BF1151" s="151">
        <f>IF(N1151="snížená",J1151,0)</f>
        <v>0</v>
      </c>
      <c r="BG1151" s="151">
        <f>IF(N1151="zákl. přenesená",J1151,0)</f>
        <v>0</v>
      </c>
      <c r="BH1151" s="151">
        <f>IF(N1151="sníž. přenesená",J1151,0)</f>
        <v>0</v>
      </c>
      <c r="BI1151" s="151">
        <f>IF(N1151="nulová",J1151,0)</f>
        <v>0</v>
      </c>
      <c r="BJ1151" s="16" t="s">
        <v>77</v>
      </c>
      <c r="BK1151" s="151">
        <f>ROUND(I1151*H1151,2)</f>
        <v>0</v>
      </c>
      <c r="BL1151" s="16" t="s">
        <v>263</v>
      </c>
      <c r="BM1151" s="16" t="s">
        <v>1417</v>
      </c>
    </row>
    <row r="1152" spans="2:65" s="1" customFormat="1" ht="19.5">
      <c r="B1152" s="30"/>
      <c r="D1152" s="152" t="s">
        <v>129</v>
      </c>
      <c r="F1152" s="153" t="s">
        <v>1418</v>
      </c>
      <c r="I1152" s="84"/>
      <c r="L1152" s="30"/>
      <c r="M1152" s="154"/>
      <c r="N1152" s="49"/>
      <c r="O1152" s="49"/>
      <c r="P1152" s="49"/>
      <c r="Q1152" s="49"/>
      <c r="R1152" s="49"/>
      <c r="S1152" s="49"/>
      <c r="T1152" s="50"/>
      <c r="AT1152" s="16" t="s">
        <v>129</v>
      </c>
      <c r="AU1152" s="16" t="s">
        <v>79</v>
      </c>
    </row>
    <row r="1153" spans="2:65" s="10" customFormat="1" ht="22.9" customHeight="1">
      <c r="B1153" s="126"/>
      <c r="D1153" s="127" t="s">
        <v>69</v>
      </c>
      <c r="E1153" s="137" t="s">
        <v>1419</v>
      </c>
      <c r="F1153" s="137" t="s">
        <v>1420</v>
      </c>
      <c r="I1153" s="129"/>
      <c r="J1153" s="138">
        <f>BK1153</f>
        <v>0</v>
      </c>
      <c r="L1153" s="126"/>
      <c r="M1153" s="131"/>
      <c r="N1153" s="132"/>
      <c r="O1153" s="132"/>
      <c r="P1153" s="133">
        <f>SUM(P1154:P1157)</f>
        <v>0</v>
      </c>
      <c r="Q1153" s="132"/>
      <c r="R1153" s="133">
        <f>SUM(R1154:R1157)</f>
        <v>4.2599999999999999E-3</v>
      </c>
      <c r="S1153" s="132"/>
      <c r="T1153" s="134">
        <f>SUM(T1154:T1157)</f>
        <v>0</v>
      </c>
      <c r="AR1153" s="127" t="s">
        <v>79</v>
      </c>
      <c r="AT1153" s="135" t="s">
        <v>69</v>
      </c>
      <c r="AU1153" s="135" t="s">
        <v>77</v>
      </c>
      <c r="AY1153" s="127" t="s">
        <v>119</v>
      </c>
      <c r="BK1153" s="136">
        <f>SUM(BK1154:BK1157)</f>
        <v>0</v>
      </c>
    </row>
    <row r="1154" spans="2:65" s="1" customFormat="1" ht="16.5" customHeight="1">
      <c r="B1154" s="139"/>
      <c r="C1154" s="140" t="s">
        <v>1421</v>
      </c>
      <c r="D1154" s="140" t="s">
        <v>122</v>
      </c>
      <c r="E1154" s="141" t="s">
        <v>1422</v>
      </c>
      <c r="F1154" s="142" t="s">
        <v>1423</v>
      </c>
      <c r="G1154" s="143" t="s">
        <v>360</v>
      </c>
      <c r="H1154" s="144">
        <v>2</v>
      </c>
      <c r="I1154" s="145"/>
      <c r="J1154" s="146">
        <f>ROUND(I1154*H1154,2)</f>
        <v>0</v>
      </c>
      <c r="K1154" s="142" t="s">
        <v>126</v>
      </c>
      <c r="L1154" s="30"/>
      <c r="M1154" s="147" t="s">
        <v>1</v>
      </c>
      <c r="N1154" s="148" t="s">
        <v>41</v>
      </c>
      <c r="O1154" s="49"/>
      <c r="P1154" s="149">
        <f>O1154*H1154</f>
        <v>0</v>
      </c>
      <c r="Q1154" s="149">
        <v>2.1299999999999999E-3</v>
      </c>
      <c r="R1154" s="149">
        <f>Q1154*H1154</f>
        <v>4.2599999999999999E-3</v>
      </c>
      <c r="S1154" s="149">
        <v>0</v>
      </c>
      <c r="T1154" s="150">
        <f>S1154*H1154</f>
        <v>0</v>
      </c>
      <c r="AR1154" s="16" t="s">
        <v>263</v>
      </c>
      <c r="AT1154" s="16" t="s">
        <v>122</v>
      </c>
      <c r="AU1154" s="16" t="s">
        <v>79</v>
      </c>
      <c r="AY1154" s="16" t="s">
        <v>119</v>
      </c>
      <c r="BE1154" s="151">
        <f>IF(N1154="základní",J1154,0)</f>
        <v>0</v>
      </c>
      <c r="BF1154" s="151">
        <f>IF(N1154="snížená",J1154,0)</f>
        <v>0</v>
      </c>
      <c r="BG1154" s="151">
        <f>IF(N1154="zákl. přenesená",J1154,0)</f>
        <v>0</v>
      </c>
      <c r="BH1154" s="151">
        <f>IF(N1154="sníž. přenesená",J1154,0)</f>
        <v>0</v>
      </c>
      <c r="BI1154" s="151">
        <f>IF(N1154="nulová",J1154,0)</f>
        <v>0</v>
      </c>
      <c r="BJ1154" s="16" t="s">
        <v>77</v>
      </c>
      <c r="BK1154" s="151">
        <f>ROUND(I1154*H1154,2)</f>
        <v>0</v>
      </c>
      <c r="BL1154" s="16" t="s">
        <v>263</v>
      </c>
      <c r="BM1154" s="16" t="s">
        <v>1424</v>
      </c>
    </row>
    <row r="1155" spans="2:65" s="1" customFormat="1">
      <c r="B1155" s="30"/>
      <c r="D1155" s="152" t="s">
        <v>129</v>
      </c>
      <c r="F1155" s="153" t="s">
        <v>1425</v>
      </c>
      <c r="I1155" s="84"/>
      <c r="L1155" s="30"/>
      <c r="M1155" s="154"/>
      <c r="N1155" s="49"/>
      <c r="O1155" s="49"/>
      <c r="P1155" s="49"/>
      <c r="Q1155" s="49"/>
      <c r="R1155" s="49"/>
      <c r="S1155" s="49"/>
      <c r="T1155" s="50"/>
      <c r="AT1155" s="16" t="s">
        <v>129</v>
      </c>
      <c r="AU1155" s="16" t="s">
        <v>79</v>
      </c>
    </row>
    <row r="1156" spans="2:65" s="1" customFormat="1" ht="16.5" customHeight="1">
      <c r="B1156" s="139"/>
      <c r="C1156" s="140" t="s">
        <v>1426</v>
      </c>
      <c r="D1156" s="140" t="s">
        <v>122</v>
      </c>
      <c r="E1156" s="141" t="s">
        <v>1427</v>
      </c>
      <c r="F1156" s="142" t="s">
        <v>1428</v>
      </c>
      <c r="G1156" s="143" t="s">
        <v>1307</v>
      </c>
      <c r="H1156" s="199"/>
      <c r="I1156" s="145"/>
      <c r="J1156" s="146">
        <f>ROUND(I1156*H1156,2)</f>
        <v>0</v>
      </c>
      <c r="K1156" s="142" t="s">
        <v>126</v>
      </c>
      <c r="L1156" s="30"/>
      <c r="M1156" s="147" t="s">
        <v>1</v>
      </c>
      <c r="N1156" s="148" t="s">
        <v>41</v>
      </c>
      <c r="O1156" s="49"/>
      <c r="P1156" s="149">
        <f>O1156*H1156</f>
        <v>0</v>
      </c>
      <c r="Q1156" s="149">
        <v>0</v>
      </c>
      <c r="R1156" s="149">
        <f>Q1156*H1156</f>
        <v>0</v>
      </c>
      <c r="S1156" s="149">
        <v>0</v>
      </c>
      <c r="T1156" s="150">
        <f>S1156*H1156</f>
        <v>0</v>
      </c>
      <c r="AR1156" s="16" t="s">
        <v>263</v>
      </c>
      <c r="AT1156" s="16" t="s">
        <v>122</v>
      </c>
      <c r="AU1156" s="16" t="s">
        <v>79</v>
      </c>
      <c r="AY1156" s="16" t="s">
        <v>119</v>
      </c>
      <c r="BE1156" s="151">
        <f>IF(N1156="základní",J1156,0)</f>
        <v>0</v>
      </c>
      <c r="BF1156" s="151">
        <f>IF(N1156="snížená",J1156,0)</f>
        <v>0</v>
      </c>
      <c r="BG1156" s="151">
        <f>IF(N1156="zákl. přenesená",J1156,0)</f>
        <v>0</v>
      </c>
      <c r="BH1156" s="151">
        <f>IF(N1156="sníž. přenesená",J1156,0)</f>
        <v>0</v>
      </c>
      <c r="BI1156" s="151">
        <f>IF(N1156="nulová",J1156,0)</f>
        <v>0</v>
      </c>
      <c r="BJ1156" s="16" t="s">
        <v>77</v>
      </c>
      <c r="BK1156" s="151">
        <f>ROUND(I1156*H1156,2)</f>
        <v>0</v>
      </c>
      <c r="BL1156" s="16" t="s">
        <v>263</v>
      </c>
      <c r="BM1156" s="16" t="s">
        <v>1429</v>
      </c>
    </row>
    <row r="1157" spans="2:65" s="1" customFormat="1" ht="19.5">
      <c r="B1157" s="30"/>
      <c r="D1157" s="152" t="s">
        <v>129</v>
      </c>
      <c r="F1157" s="153" t="s">
        <v>1430</v>
      </c>
      <c r="I1157" s="84"/>
      <c r="L1157" s="30"/>
      <c r="M1157" s="154"/>
      <c r="N1157" s="49"/>
      <c r="O1157" s="49"/>
      <c r="P1157" s="49"/>
      <c r="Q1157" s="49"/>
      <c r="R1157" s="49"/>
      <c r="S1157" s="49"/>
      <c r="T1157" s="50"/>
      <c r="AT1157" s="16" t="s">
        <v>129</v>
      </c>
      <c r="AU1157" s="16" t="s">
        <v>79</v>
      </c>
    </row>
    <row r="1158" spans="2:65" s="10" customFormat="1" ht="22.9" customHeight="1">
      <c r="B1158" s="126"/>
      <c r="D1158" s="127" t="s">
        <v>69</v>
      </c>
      <c r="E1158" s="137" t="s">
        <v>1431</v>
      </c>
      <c r="F1158" s="137" t="s">
        <v>1432</v>
      </c>
      <c r="I1158" s="129"/>
      <c r="J1158" s="138">
        <f>BK1158</f>
        <v>0</v>
      </c>
      <c r="L1158" s="126"/>
      <c r="M1158" s="131"/>
      <c r="N1158" s="132"/>
      <c r="O1158" s="132"/>
      <c r="P1158" s="133">
        <f>SUM(P1159:P1160)</f>
        <v>0</v>
      </c>
      <c r="Q1158" s="132"/>
      <c r="R1158" s="133">
        <f>SUM(R1159:R1160)</f>
        <v>0</v>
      </c>
      <c r="S1158" s="132"/>
      <c r="T1158" s="134">
        <f>SUM(T1159:T1160)</f>
        <v>2.5500000000000002E-3</v>
      </c>
      <c r="AR1158" s="127" t="s">
        <v>79</v>
      </c>
      <c r="AT1158" s="135" t="s">
        <v>69</v>
      </c>
      <c r="AU1158" s="135" t="s">
        <v>77</v>
      </c>
      <c r="AY1158" s="127" t="s">
        <v>119</v>
      </c>
      <c r="BK1158" s="136">
        <f>SUM(BK1159:BK1160)</f>
        <v>0</v>
      </c>
    </row>
    <row r="1159" spans="2:65" s="1" customFormat="1" ht="16.5" customHeight="1">
      <c r="B1159" s="139"/>
      <c r="C1159" s="140" t="s">
        <v>1433</v>
      </c>
      <c r="D1159" s="140" t="s">
        <v>122</v>
      </c>
      <c r="E1159" s="141" t="s">
        <v>1434</v>
      </c>
      <c r="F1159" s="142" t="s">
        <v>1435</v>
      </c>
      <c r="G1159" s="143" t="s">
        <v>360</v>
      </c>
      <c r="H1159" s="144">
        <v>51</v>
      </c>
      <c r="I1159" s="145"/>
      <c r="J1159" s="146">
        <f>ROUND(I1159*H1159,2)</f>
        <v>0</v>
      </c>
      <c r="K1159" s="142" t="s">
        <v>126</v>
      </c>
      <c r="L1159" s="30"/>
      <c r="M1159" s="147" t="s">
        <v>1</v>
      </c>
      <c r="N1159" s="148" t="s">
        <v>41</v>
      </c>
      <c r="O1159" s="49"/>
      <c r="P1159" s="149">
        <f>O1159*H1159</f>
        <v>0</v>
      </c>
      <c r="Q1159" s="149">
        <v>0</v>
      </c>
      <c r="R1159" s="149">
        <f>Q1159*H1159</f>
        <v>0</v>
      </c>
      <c r="S1159" s="149">
        <v>5.0000000000000002E-5</v>
      </c>
      <c r="T1159" s="150">
        <f>S1159*H1159</f>
        <v>2.5500000000000002E-3</v>
      </c>
      <c r="AR1159" s="16" t="s">
        <v>263</v>
      </c>
      <c r="AT1159" s="16" t="s">
        <v>122</v>
      </c>
      <c r="AU1159" s="16" t="s">
        <v>79</v>
      </c>
      <c r="AY1159" s="16" t="s">
        <v>119</v>
      </c>
      <c r="BE1159" s="151">
        <f>IF(N1159="základní",J1159,0)</f>
        <v>0</v>
      </c>
      <c r="BF1159" s="151">
        <f>IF(N1159="snížená",J1159,0)</f>
        <v>0</v>
      </c>
      <c r="BG1159" s="151">
        <f>IF(N1159="zákl. přenesená",J1159,0)</f>
        <v>0</v>
      </c>
      <c r="BH1159" s="151">
        <f>IF(N1159="sníž. přenesená",J1159,0)</f>
        <v>0</v>
      </c>
      <c r="BI1159" s="151">
        <f>IF(N1159="nulová",J1159,0)</f>
        <v>0</v>
      </c>
      <c r="BJ1159" s="16" t="s">
        <v>77</v>
      </c>
      <c r="BK1159" s="151">
        <f>ROUND(I1159*H1159,2)</f>
        <v>0</v>
      </c>
      <c r="BL1159" s="16" t="s">
        <v>263</v>
      </c>
      <c r="BM1159" s="16" t="s">
        <v>1436</v>
      </c>
    </row>
    <row r="1160" spans="2:65" s="1" customFormat="1">
      <c r="B1160" s="30"/>
      <c r="D1160" s="152" t="s">
        <v>129</v>
      </c>
      <c r="F1160" s="153" t="s">
        <v>1437</v>
      </c>
      <c r="I1160" s="84"/>
      <c r="L1160" s="30"/>
      <c r="M1160" s="154"/>
      <c r="N1160" s="49"/>
      <c r="O1160" s="49"/>
      <c r="P1160" s="49"/>
      <c r="Q1160" s="49"/>
      <c r="R1160" s="49"/>
      <c r="S1160" s="49"/>
      <c r="T1160" s="50"/>
      <c r="AT1160" s="16" t="s">
        <v>129</v>
      </c>
      <c r="AU1160" s="16" t="s">
        <v>79</v>
      </c>
    </row>
    <row r="1161" spans="2:65" s="10" customFormat="1" ht="22.9" customHeight="1">
      <c r="B1161" s="126"/>
      <c r="D1161" s="127" t="s">
        <v>69</v>
      </c>
      <c r="E1161" s="137" t="s">
        <v>1438</v>
      </c>
      <c r="F1161" s="137" t="s">
        <v>1439</v>
      </c>
      <c r="I1161" s="129"/>
      <c r="J1161" s="138">
        <f>BK1161</f>
        <v>0</v>
      </c>
      <c r="L1161" s="126"/>
      <c r="M1161" s="131"/>
      <c r="N1161" s="132"/>
      <c r="O1161" s="132"/>
      <c r="P1161" s="133">
        <f>SUM(P1162:P1188)</f>
        <v>0</v>
      </c>
      <c r="Q1161" s="132"/>
      <c r="R1161" s="133">
        <f>SUM(R1162:R1188)</f>
        <v>0</v>
      </c>
      <c r="S1161" s="132"/>
      <c r="T1161" s="134">
        <f>SUM(T1162:T1188)</f>
        <v>1.8430717999999999</v>
      </c>
      <c r="AR1161" s="127" t="s">
        <v>79</v>
      </c>
      <c r="AT1161" s="135" t="s">
        <v>69</v>
      </c>
      <c r="AU1161" s="135" t="s">
        <v>77</v>
      </c>
      <c r="AY1161" s="127" t="s">
        <v>119</v>
      </c>
      <c r="BK1161" s="136">
        <f>SUM(BK1162:BK1188)</f>
        <v>0</v>
      </c>
    </row>
    <row r="1162" spans="2:65" s="1" customFormat="1" ht="16.5" customHeight="1">
      <c r="B1162" s="139"/>
      <c r="C1162" s="140" t="s">
        <v>1440</v>
      </c>
      <c r="D1162" s="140" t="s">
        <v>122</v>
      </c>
      <c r="E1162" s="141" t="s">
        <v>1441</v>
      </c>
      <c r="F1162" s="142" t="s">
        <v>1442</v>
      </c>
      <c r="G1162" s="143" t="s">
        <v>266</v>
      </c>
      <c r="H1162" s="144">
        <v>26.459</v>
      </c>
      <c r="I1162" s="145"/>
      <c r="J1162" s="146">
        <f>ROUND(I1162*H1162,2)</f>
        <v>0</v>
      </c>
      <c r="K1162" s="142" t="s">
        <v>126</v>
      </c>
      <c r="L1162" s="30"/>
      <c r="M1162" s="147" t="s">
        <v>1</v>
      </c>
      <c r="N1162" s="148" t="s">
        <v>41</v>
      </c>
      <c r="O1162" s="49"/>
      <c r="P1162" s="149">
        <f>O1162*H1162</f>
        <v>0</v>
      </c>
      <c r="Q1162" s="149">
        <v>0</v>
      </c>
      <c r="R1162" s="149">
        <f>Q1162*H1162</f>
        <v>0</v>
      </c>
      <c r="S1162" s="149">
        <v>3.175E-2</v>
      </c>
      <c r="T1162" s="150">
        <f>S1162*H1162</f>
        <v>0.84007324999999999</v>
      </c>
      <c r="AR1162" s="16" t="s">
        <v>263</v>
      </c>
      <c r="AT1162" s="16" t="s">
        <v>122</v>
      </c>
      <c r="AU1162" s="16" t="s">
        <v>79</v>
      </c>
      <c r="AY1162" s="16" t="s">
        <v>119</v>
      </c>
      <c r="BE1162" s="151">
        <f>IF(N1162="základní",J1162,0)</f>
        <v>0</v>
      </c>
      <c r="BF1162" s="151">
        <f>IF(N1162="snížená",J1162,0)</f>
        <v>0</v>
      </c>
      <c r="BG1162" s="151">
        <f>IF(N1162="zákl. přenesená",J1162,0)</f>
        <v>0</v>
      </c>
      <c r="BH1162" s="151">
        <f>IF(N1162="sníž. přenesená",J1162,0)</f>
        <v>0</v>
      </c>
      <c r="BI1162" s="151">
        <f>IF(N1162="nulová",J1162,0)</f>
        <v>0</v>
      </c>
      <c r="BJ1162" s="16" t="s">
        <v>77</v>
      </c>
      <c r="BK1162" s="151">
        <f>ROUND(I1162*H1162,2)</f>
        <v>0</v>
      </c>
      <c r="BL1162" s="16" t="s">
        <v>263</v>
      </c>
      <c r="BM1162" s="16" t="s">
        <v>1443</v>
      </c>
    </row>
    <row r="1163" spans="2:65" s="1" customFormat="1">
      <c r="B1163" s="30"/>
      <c r="D1163" s="152" t="s">
        <v>129</v>
      </c>
      <c r="F1163" s="153" t="s">
        <v>1444</v>
      </c>
      <c r="I1163" s="84"/>
      <c r="L1163" s="30"/>
      <c r="M1163" s="154"/>
      <c r="N1163" s="49"/>
      <c r="O1163" s="49"/>
      <c r="P1163" s="49"/>
      <c r="Q1163" s="49"/>
      <c r="R1163" s="49"/>
      <c r="S1163" s="49"/>
      <c r="T1163" s="50"/>
      <c r="AT1163" s="16" t="s">
        <v>129</v>
      </c>
      <c r="AU1163" s="16" t="s">
        <v>79</v>
      </c>
    </row>
    <row r="1164" spans="2:65" s="12" customFormat="1">
      <c r="B1164" s="166"/>
      <c r="D1164" s="152" t="s">
        <v>180</v>
      </c>
      <c r="E1164" s="167" t="s">
        <v>1</v>
      </c>
      <c r="F1164" s="168" t="s">
        <v>316</v>
      </c>
      <c r="H1164" s="167" t="s">
        <v>1</v>
      </c>
      <c r="I1164" s="169"/>
      <c r="L1164" s="166"/>
      <c r="M1164" s="170"/>
      <c r="N1164" s="171"/>
      <c r="O1164" s="171"/>
      <c r="P1164" s="171"/>
      <c r="Q1164" s="171"/>
      <c r="R1164" s="171"/>
      <c r="S1164" s="171"/>
      <c r="T1164" s="172"/>
      <c r="AT1164" s="167" t="s">
        <v>180</v>
      </c>
      <c r="AU1164" s="167" t="s">
        <v>79</v>
      </c>
      <c r="AV1164" s="12" t="s">
        <v>77</v>
      </c>
      <c r="AW1164" s="12" t="s">
        <v>32</v>
      </c>
      <c r="AX1164" s="12" t="s">
        <v>70</v>
      </c>
      <c r="AY1164" s="167" t="s">
        <v>119</v>
      </c>
    </row>
    <row r="1165" spans="2:65" s="11" customFormat="1">
      <c r="B1165" s="158"/>
      <c r="D1165" s="152" t="s">
        <v>180</v>
      </c>
      <c r="E1165" s="159" t="s">
        <v>1</v>
      </c>
      <c r="F1165" s="160" t="s">
        <v>1445</v>
      </c>
      <c r="H1165" s="161">
        <v>29.318999999999999</v>
      </c>
      <c r="I1165" s="162"/>
      <c r="L1165" s="158"/>
      <c r="M1165" s="163"/>
      <c r="N1165" s="164"/>
      <c r="O1165" s="164"/>
      <c r="P1165" s="164"/>
      <c r="Q1165" s="164"/>
      <c r="R1165" s="164"/>
      <c r="S1165" s="164"/>
      <c r="T1165" s="165"/>
      <c r="AT1165" s="159" t="s">
        <v>180</v>
      </c>
      <c r="AU1165" s="159" t="s">
        <v>79</v>
      </c>
      <c r="AV1165" s="11" t="s">
        <v>79</v>
      </c>
      <c r="AW1165" s="11" t="s">
        <v>32</v>
      </c>
      <c r="AX1165" s="11" t="s">
        <v>70</v>
      </c>
      <c r="AY1165" s="159" t="s">
        <v>119</v>
      </c>
    </row>
    <row r="1166" spans="2:65" s="11" customFormat="1">
      <c r="B1166" s="158"/>
      <c r="D1166" s="152" t="s">
        <v>180</v>
      </c>
      <c r="E1166" s="159" t="s">
        <v>1</v>
      </c>
      <c r="F1166" s="160" t="s">
        <v>1446</v>
      </c>
      <c r="H1166" s="161">
        <v>-1.6</v>
      </c>
      <c r="I1166" s="162"/>
      <c r="L1166" s="158"/>
      <c r="M1166" s="163"/>
      <c r="N1166" s="164"/>
      <c r="O1166" s="164"/>
      <c r="P1166" s="164"/>
      <c r="Q1166" s="164"/>
      <c r="R1166" s="164"/>
      <c r="S1166" s="164"/>
      <c r="T1166" s="165"/>
      <c r="AT1166" s="159" t="s">
        <v>180</v>
      </c>
      <c r="AU1166" s="159" t="s">
        <v>79</v>
      </c>
      <c r="AV1166" s="11" t="s">
        <v>79</v>
      </c>
      <c r="AW1166" s="11" t="s">
        <v>32</v>
      </c>
      <c r="AX1166" s="11" t="s">
        <v>70</v>
      </c>
      <c r="AY1166" s="159" t="s">
        <v>119</v>
      </c>
    </row>
    <row r="1167" spans="2:65" s="11" customFormat="1">
      <c r="B1167" s="158"/>
      <c r="D1167" s="152" t="s">
        <v>180</v>
      </c>
      <c r="E1167" s="159" t="s">
        <v>1</v>
      </c>
      <c r="F1167" s="160" t="s">
        <v>1447</v>
      </c>
      <c r="H1167" s="161">
        <v>-1.26</v>
      </c>
      <c r="I1167" s="162"/>
      <c r="L1167" s="158"/>
      <c r="M1167" s="163"/>
      <c r="N1167" s="164"/>
      <c r="O1167" s="164"/>
      <c r="P1167" s="164"/>
      <c r="Q1167" s="164"/>
      <c r="R1167" s="164"/>
      <c r="S1167" s="164"/>
      <c r="T1167" s="165"/>
      <c r="AT1167" s="159" t="s">
        <v>180</v>
      </c>
      <c r="AU1167" s="159" t="s">
        <v>79</v>
      </c>
      <c r="AV1167" s="11" t="s">
        <v>79</v>
      </c>
      <c r="AW1167" s="11" t="s">
        <v>32</v>
      </c>
      <c r="AX1167" s="11" t="s">
        <v>70</v>
      </c>
      <c r="AY1167" s="159" t="s">
        <v>119</v>
      </c>
    </row>
    <row r="1168" spans="2:65" s="13" customFormat="1">
      <c r="B1168" s="173"/>
      <c r="D1168" s="152" t="s">
        <v>180</v>
      </c>
      <c r="E1168" s="174" t="s">
        <v>1</v>
      </c>
      <c r="F1168" s="175" t="s">
        <v>249</v>
      </c>
      <c r="H1168" s="176">
        <v>26.458999999999996</v>
      </c>
      <c r="I1168" s="177"/>
      <c r="L1168" s="173"/>
      <c r="M1168" s="178"/>
      <c r="N1168" s="179"/>
      <c r="O1168" s="179"/>
      <c r="P1168" s="179"/>
      <c r="Q1168" s="179"/>
      <c r="R1168" s="179"/>
      <c r="S1168" s="179"/>
      <c r="T1168" s="180"/>
      <c r="AT1168" s="174" t="s">
        <v>180</v>
      </c>
      <c r="AU1168" s="174" t="s">
        <v>79</v>
      </c>
      <c r="AV1168" s="13" t="s">
        <v>139</v>
      </c>
      <c r="AW1168" s="13" t="s">
        <v>32</v>
      </c>
      <c r="AX1168" s="13" t="s">
        <v>77</v>
      </c>
      <c r="AY1168" s="174" t="s">
        <v>119</v>
      </c>
    </row>
    <row r="1169" spans="2:65" s="1" customFormat="1" ht="16.5" customHeight="1">
      <c r="B1169" s="139"/>
      <c r="C1169" s="140" t="s">
        <v>1448</v>
      </c>
      <c r="D1169" s="140" t="s">
        <v>122</v>
      </c>
      <c r="E1169" s="141" t="s">
        <v>1449</v>
      </c>
      <c r="F1169" s="142" t="s">
        <v>1450</v>
      </c>
      <c r="G1169" s="143" t="s">
        <v>266</v>
      </c>
      <c r="H1169" s="144">
        <v>7.3079999999999998</v>
      </c>
      <c r="I1169" s="145"/>
      <c r="J1169" s="146">
        <f>ROUND(I1169*H1169,2)</f>
        <v>0</v>
      </c>
      <c r="K1169" s="142" t="s">
        <v>126</v>
      </c>
      <c r="L1169" s="30"/>
      <c r="M1169" s="147" t="s">
        <v>1</v>
      </c>
      <c r="N1169" s="148" t="s">
        <v>41</v>
      </c>
      <c r="O1169" s="49"/>
      <c r="P1169" s="149">
        <f>O1169*H1169</f>
        <v>0</v>
      </c>
      <c r="Q1169" s="149">
        <v>0</v>
      </c>
      <c r="R1169" s="149">
        <f>Q1169*H1169</f>
        <v>0</v>
      </c>
      <c r="S1169" s="149">
        <v>1.7250000000000001E-2</v>
      </c>
      <c r="T1169" s="150">
        <f>S1169*H1169</f>
        <v>0.12606300000000001</v>
      </c>
      <c r="AR1169" s="16" t="s">
        <v>263</v>
      </c>
      <c r="AT1169" s="16" t="s">
        <v>122</v>
      </c>
      <c r="AU1169" s="16" t="s">
        <v>79</v>
      </c>
      <c r="AY1169" s="16" t="s">
        <v>119</v>
      </c>
      <c r="BE1169" s="151">
        <f>IF(N1169="základní",J1169,0)</f>
        <v>0</v>
      </c>
      <c r="BF1169" s="151">
        <f>IF(N1169="snížená",J1169,0)</f>
        <v>0</v>
      </c>
      <c r="BG1169" s="151">
        <f>IF(N1169="zákl. přenesená",J1169,0)</f>
        <v>0</v>
      </c>
      <c r="BH1169" s="151">
        <f>IF(N1169="sníž. přenesená",J1169,0)</f>
        <v>0</v>
      </c>
      <c r="BI1169" s="151">
        <f>IF(N1169="nulová",J1169,0)</f>
        <v>0</v>
      </c>
      <c r="BJ1169" s="16" t="s">
        <v>77</v>
      </c>
      <c r="BK1169" s="151">
        <f>ROUND(I1169*H1169,2)</f>
        <v>0</v>
      </c>
      <c r="BL1169" s="16" t="s">
        <v>263</v>
      </c>
      <c r="BM1169" s="16" t="s">
        <v>1451</v>
      </c>
    </row>
    <row r="1170" spans="2:65" s="1" customFormat="1" ht="19.5">
      <c r="B1170" s="30"/>
      <c r="D1170" s="152" t="s">
        <v>129</v>
      </c>
      <c r="F1170" s="153" t="s">
        <v>1452</v>
      </c>
      <c r="I1170" s="84"/>
      <c r="L1170" s="30"/>
      <c r="M1170" s="154"/>
      <c r="N1170" s="49"/>
      <c r="O1170" s="49"/>
      <c r="P1170" s="49"/>
      <c r="Q1170" s="49"/>
      <c r="R1170" s="49"/>
      <c r="S1170" s="49"/>
      <c r="T1170" s="50"/>
      <c r="AT1170" s="16" t="s">
        <v>129</v>
      </c>
      <c r="AU1170" s="16" t="s">
        <v>79</v>
      </c>
    </row>
    <row r="1171" spans="2:65" s="12" customFormat="1">
      <c r="B1171" s="166"/>
      <c r="D1171" s="152" t="s">
        <v>180</v>
      </c>
      <c r="E1171" s="167" t="s">
        <v>1</v>
      </c>
      <c r="F1171" s="168" t="s">
        <v>316</v>
      </c>
      <c r="H1171" s="167" t="s">
        <v>1</v>
      </c>
      <c r="I1171" s="169"/>
      <c r="L1171" s="166"/>
      <c r="M1171" s="170"/>
      <c r="N1171" s="171"/>
      <c r="O1171" s="171"/>
      <c r="P1171" s="171"/>
      <c r="Q1171" s="171"/>
      <c r="R1171" s="171"/>
      <c r="S1171" s="171"/>
      <c r="T1171" s="172"/>
      <c r="AT1171" s="167" t="s">
        <v>180</v>
      </c>
      <c r="AU1171" s="167" t="s">
        <v>79</v>
      </c>
      <c r="AV1171" s="12" t="s">
        <v>77</v>
      </c>
      <c r="AW1171" s="12" t="s">
        <v>32</v>
      </c>
      <c r="AX1171" s="12" t="s">
        <v>70</v>
      </c>
      <c r="AY1171" s="167" t="s">
        <v>119</v>
      </c>
    </row>
    <row r="1172" spans="2:65" s="11" customFormat="1">
      <c r="B1172" s="158"/>
      <c r="D1172" s="152" t="s">
        <v>180</v>
      </c>
      <c r="E1172" s="159" t="s">
        <v>1</v>
      </c>
      <c r="F1172" s="160" t="s">
        <v>1453</v>
      </c>
      <c r="H1172" s="161">
        <v>7.3079999999999998</v>
      </c>
      <c r="I1172" s="162"/>
      <c r="L1172" s="158"/>
      <c r="M1172" s="163"/>
      <c r="N1172" s="164"/>
      <c r="O1172" s="164"/>
      <c r="P1172" s="164"/>
      <c r="Q1172" s="164"/>
      <c r="R1172" s="164"/>
      <c r="S1172" s="164"/>
      <c r="T1172" s="165"/>
      <c r="AT1172" s="159" t="s">
        <v>180</v>
      </c>
      <c r="AU1172" s="159" t="s">
        <v>79</v>
      </c>
      <c r="AV1172" s="11" t="s">
        <v>79</v>
      </c>
      <c r="AW1172" s="11" t="s">
        <v>32</v>
      </c>
      <c r="AX1172" s="11" t="s">
        <v>77</v>
      </c>
      <c r="AY1172" s="159" t="s">
        <v>119</v>
      </c>
    </row>
    <row r="1173" spans="2:65" s="1" customFormat="1" ht="16.5" customHeight="1">
      <c r="B1173" s="139"/>
      <c r="C1173" s="140" t="s">
        <v>1454</v>
      </c>
      <c r="D1173" s="140" t="s">
        <v>122</v>
      </c>
      <c r="E1173" s="141" t="s">
        <v>1455</v>
      </c>
      <c r="F1173" s="142" t="s">
        <v>1456</v>
      </c>
      <c r="G1173" s="143" t="s">
        <v>266</v>
      </c>
      <c r="H1173" s="144">
        <v>50.954999999999998</v>
      </c>
      <c r="I1173" s="145"/>
      <c r="J1173" s="146">
        <f>ROUND(I1173*H1173,2)</f>
        <v>0</v>
      </c>
      <c r="K1173" s="142" t="s">
        <v>126</v>
      </c>
      <c r="L1173" s="30"/>
      <c r="M1173" s="147" t="s">
        <v>1</v>
      </c>
      <c r="N1173" s="148" t="s">
        <v>41</v>
      </c>
      <c r="O1173" s="49"/>
      <c r="P1173" s="149">
        <f>O1173*H1173</f>
        <v>0</v>
      </c>
      <c r="Q1173" s="149">
        <v>0</v>
      </c>
      <c r="R1173" s="149">
        <f>Q1173*H1173</f>
        <v>0</v>
      </c>
      <c r="S1173" s="149">
        <v>1.721E-2</v>
      </c>
      <c r="T1173" s="150">
        <f>S1173*H1173</f>
        <v>0.8769355499999999</v>
      </c>
      <c r="AR1173" s="16" t="s">
        <v>263</v>
      </c>
      <c r="AT1173" s="16" t="s">
        <v>122</v>
      </c>
      <c r="AU1173" s="16" t="s">
        <v>79</v>
      </c>
      <c r="AY1173" s="16" t="s">
        <v>119</v>
      </c>
      <c r="BE1173" s="151">
        <f>IF(N1173="základní",J1173,0)</f>
        <v>0</v>
      </c>
      <c r="BF1173" s="151">
        <f>IF(N1173="snížená",J1173,0)</f>
        <v>0</v>
      </c>
      <c r="BG1173" s="151">
        <f>IF(N1173="zákl. přenesená",J1173,0)</f>
        <v>0</v>
      </c>
      <c r="BH1173" s="151">
        <f>IF(N1173="sníž. přenesená",J1173,0)</f>
        <v>0</v>
      </c>
      <c r="BI1173" s="151">
        <f>IF(N1173="nulová",J1173,0)</f>
        <v>0</v>
      </c>
      <c r="BJ1173" s="16" t="s">
        <v>77</v>
      </c>
      <c r="BK1173" s="151">
        <f>ROUND(I1173*H1173,2)</f>
        <v>0</v>
      </c>
      <c r="BL1173" s="16" t="s">
        <v>263</v>
      </c>
      <c r="BM1173" s="16" t="s">
        <v>1457</v>
      </c>
    </row>
    <row r="1174" spans="2:65" s="1" customFormat="1" ht="19.5">
      <c r="B1174" s="30"/>
      <c r="D1174" s="152" t="s">
        <v>129</v>
      </c>
      <c r="F1174" s="153" t="s">
        <v>1458</v>
      </c>
      <c r="I1174" s="84"/>
      <c r="L1174" s="30"/>
      <c r="M1174" s="154"/>
      <c r="N1174" s="49"/>
      <c r="O1174" s="49"/>
      <c r="P1174" s="49"/>
      <c r="Q1174" s="49"/>
      <c r="R1174" s="49"/>
      <c r="S1174" s="49"/>
      <c r="T1174" s="50"/>
      <c r="AT1174" s="16" t="s">
        <v>129</v>
      </c>
      <c r="AU1174" s="16" t="s">
        <v>79</v>
      </c>
    </row>
    <row r="1175" spans="2:65" s="12" customFormat="1">
      <c r="B1175" s="166"/>
      <c r="D1175" s="152" t="s">
        <v>180</v>
      </c>
      <c r="E1175" s="167" t="s">
        <v>1</v>
      </c>
      <c r="F1175" s="168" t="s">
        <v>320</v>
      </c>
      <c r="H1175" s="167" t="s">
        <v>1</v>
      </c>
      <c r="I1175" s="169"/>
      <c r="L1175" s="166"/>
      <c r="M1175" s="170"/>
      <c r="N1175" s="171"/>
      <c r="O1175" s="171"/>
      <c r="P1175" s="171"/>
      <c r="Q1175" s="171"/>
      <c r="R1175" s="171"/>
      <c r="S1175" s="171"/>
      <c r="T1175" s="172"/>
      <c r="AT1175" s="167" t="s">
        <v>180</v>
      </c>
      <c r="AU1175" s="167" t="s">
        <v>79</v>
      </c>
      <c r="AV1175" s="12" t="s">
        <v>77</v>
      </c>
      <c r="AW1175" s="12" t="s">
        <v>32</v>
      </c>
      <c r="AX1175" s="12" t="s">
        <v>70</v>
      </c>
      <c r="AY1175" s="167" t="s">
        <v>119</v>
      </c>
    </row>
    <row r="1176" spans="2:65" s="11" customFormat="1">
      <c r="B1176" s="158"/>
      <c r="D1176" s="152" t="s">
        <v>180</v>
      </c>
      <c r="E1176" s="159" t="s">
        <v>1</v>
      </c>
      <c r="F1176" s="160" t="s">
        <v>1459</v>
      </c>
      <c r="H1176" s="161">
        <v>12.382</v>
      </c>
      <c r="I1176" s="162"/>
      <c r="L1176" s="158"/>
      <c r="M1176" s="163"/>
      <c r="N1176" s="164"/>
      <c r="O1176" s="164"/>
      <c r="P1176" s="164"/>
      <c r="Q1176" s="164"/>
      <c r="R1176" s="164"/>
      <c r="S1176" s="164"/>
      <c r="T1176" s="165"/>
      <c r="AT1176" s="159" t="s">
        <v>180</v>
      </c>
      <c r="AU1176" s="159" t="s">
        <v>79</v>
      </c>
      <c r="AV1176" s="11" t="s">
        <v>79</v>
      </c>
      <c r="AW1176" s="11" t="s">
        <v>32</v>
      </c>
      <c r="AX1176" s="11" t="s">
        <v>70</v>
      </c>
      <c r="AY1176" s="159" t="s">
        <v>119</v>
      </c>
    </row>
    <row r="1177" spans="2:65" s="11" customFormat="1">
      <c r="B1177" s="158"/>
      <c r="D1177" s="152" t="s">
        <v>180</v>
      </c>
      <c r="E1177" s="159" t="s">
        <v>1</v>
      </c>
      <c r="F1177" s="160" t="s">
        <v>1460</v>
      </c>
      <c r="H1177" s="161">
        <v>9.9700000000000006</v>
      </c>
      <c r="I1177" s="162"/>
      <c r="L1177" s="158"/>
      <c r="M1177" s="163"/>
      <c r="N1177" s="164"/>
      <c r="O1177" s="164"/>
      <c r="P1177" s="164"/>
      <c r="Q1177" s="164"/>
      <c r="R1177" s="164"/>
      <c r="S1177" s="164"/>
      <c r="T1177" s="165"/>
      <c r="AT1177" s="159" t="s">
        <v>180</v>
      </c>
      <c r="AU1177" s="159" t="s">
        <v>79</v>
      </c>
      <c r="AV1177" s="11" t="s">
        <v>79</v>
      </c>
      <c r="AW1177" s="11" t="s">
        <v>32</v>
      </c>
      <c r="AX1177" s="11" t="s">
        <v>70</v>
      </c>
      <c r="AY1177" s="159" t="s">
        <v>119</v>
      </c>
    </row>
    <row r="1178" spans="2:65" s="11" customFormat="1">
      <c r="B1178" s="158"/>
      <c r="D1178" s="152" t="s">
        <v>180</v>
      </c>
      <c r="E1178" s="159" t="s">
        <v>1</v>
      </c>
      <c r="F1178" s="160" t="s">
        <v>1461</v>
      </c>
      <c r="H1178" s="161">
        <v>17.079999999999998</v>
      </c>
      <c r="I1178" s="162"/>
      <c r="L1178" s="158"/>
      <c r="M1178" s="163"/>
      <c r="N1178" s="164"/>
      <c r="O1178" s="164"/>
      <c r="P1178" s="164"/>
      <c r="Q1178" s="164"/>
      <c r="R1178" s="164"/>
      <c r="S1178" s="164"/>
      <c r="T1178" s="165"/>
      <c r="AT1178" s="159" t="s">
        <v>180</v>
      </c>
      <c r="AU1178" s="159" t="s">
        <v>79</v>
      </c>
      <c r="AV1178" s="11" t="s">
        <v>79</v>
      </c>
      <c r="AW1178" s="11" t="s">
        <v>32</v>
      </c>
      <c r="AX1178" s="11" t="s">
        <v>70</v>
      </c>
      <c r="AY1178" s="159" t="s">
        <v>119</v>
      </c>
    </row>
    <row r="1179" spans="2:65" s="11" customFormat="1">
      <c r="B1179" s="158"/>
      <c r="D1179" s="152" t="s">
        <v>180</v>
      </c>
      <c r="E1179" s="159" t="s">
        <v>1</v>
      </c>
      <c r="F1179" s="160" t="s">
        <v>859</v>
      </c>
      <c r="H1179" s="161">
        <v>-0.14000000000000001</v>
      </c>
      <c r="I1179" s="162"/>
      <c r="L1179" s="158"/>
      <c r="M1179" s="163"/>
      <c r="N1179" s="164"/>
      <c r="O1179" s="164"/>
      <c r="P1179" s="164"/>
      <c r="Q1179" s="164"/>
      <c r="R1179" s="164"/>
      <c r="S1179" s="164"/>
      <c r="T1179" s="165"/>
      <c r="AT1179" s="159" t="s">
        <v>180</v>
      </c>
      <c r="AU1179" s="159" t="s">
        <v>79</v>
      </c>
      <c r="AV1179" s="11" t="s">
        <v>79</v>
      </c>
      <c r="AW1179" s="11" t="s">
        <v>32</v>
      </c>
      <c r="AX1179" s="11" t="s">
        <v>70</v>
      </c>
      <c r="AY1179" s="159" t="s">
        <v>119</v>
      </c>
    </row>
    <row r="1180" spans="2:65" s="11" customFormat="1">
      <c r="B1180" s="158"/>
      <c r="D1180" s="152" t="s">
        <v>180</v>
      </c>
      <c r="E1180" s="159" t="s">
        <v>1</v>
      </c>
      <c r="F1180" s="160" t="s">
        <v>1462</v>
      </c>
      <c r="H1180" s="161">
        <v>0.85399999999999998</v>
      </c>
      <c r="I1180" s="162"/>
      <c r="L1180" s="158"/>
      <c r="M1180" s="163"/>
      <c r="N1180" s="164"/>
      <c r="O1180" s="164"/>
      <c r="P1180" s="164"/>
      <c r="Q1180" s="164"/>
      <c r="R1180" s="164"/>
      <c r="S1180" s="164"/>
      <c r="T1180" s="165"/>
      <c r="AT1180" s="159" t="s">
        <v>180</v>
      </c>
      <c r="AU1180" s="159" t="s">
        <v>79</v>
      </c>
      <c r="AV1180" s="11" t="s">
        <v>79</v>
      </c>
      <c r="AW1180" s="11" t="s">
        <v>32</v>
      </c>
      <c r="AX1180" s="11" t="s">
        <v>70</v>
      </c>
      <c r="AY1180" s="159" t="s">
        <v>119</v>
      </c>
    </row>
    <row r="1181" spans="2:65" s="11" customFormat="1">
      <c r="B1181" s="158"/>
      <c r="D1181" s="152" t="s">
        <v>180</v>
      </c>
      <c r="E1181" s="159" t="s">
        <v>1</v>
      </c>
      <c r="F1181" s="160" t="s">
        <v>1463</v>
      </c>
      <c r="H1181" s="161">
        <v>5.0019999999999998</v>
      </c>
      <c r="I1181" s="162"/>
      <c r="L1181" s="158"/>
      <c r="M1181" s="163"/>
      <c r="N1181" s="164"/>
      <c r="O1181" s="164"/>
      <c r="P1181" s="164"/>
      <c r="Q1181" s="164"/>
      <c r="R1181" s="164"/>
      <c r="S1181" s="164"/>
      <c r="T1181" s="165"/>
      <c r="AT1181" s="159" t="s">
        <v>180</v>
      </c>
      <c r="AU1181" s="159" t="s">
        <v>79</v>
      </c>
      <c r="AV1181" s="11" t="s">
        <v>79</v>
      </c>
      <c r="AW1181" s="11" t="s">
        <v>32</v>
      </c>
      <c r="AX1181" s="11" t="s">
        <v>70</v>
      </c>
      <c r="AY1181" s="159" t="s">
        <v>119</v>
      </c>
    </row>
    <row r="1182" spans="2:65" s="11" customFormat="1">
      <c r="B1182" s="158"/>
      <c r="D1182" s="152" t="s">
        <v>180</v>
      </c>
      <c r="E1182" s="159" t="s">
        <v>1</v>
      </c>
      <c r="F1182" s="160" t="s">
        <v>1464</v>
      </c>
      <c r="H1182" s="161">
        <v>1.1339999999999999</v>
      </c>
      <c r="I1182" s="162"/>
      <c r="L1182" s="158"/>
      <c r="M1182" s="163"/>
      <c r="N1182" s="164"/>
      <c r="O1182" s="164"/>
      <c r="P1182" s="164"/>
      <c r="Q1182" s="164"/>
      <c r="R1182" s="164"/>
      <c r="S1182" s="164"/>
      <c r="T1182" s="165"/>
      <c r="AT1182" s="159" t="s">
        <v>180</v>
      </c>
      <c r="AU1182" s="159" t="s">
        <v>79</v>
      </c>
      <c r="AV1182" s="11" t="s">
        <v>79</v>
      </c>
      <c r="AW1182" s="11" t="s">
        <v>32</v>
      </c>
      <c r="AX1182" s="11" t="s">
        <v>70</v>
      </c>
      <c r="AY1182" s="159" t="s">
        <v>119</v>
      </c>
    </row>
    <row r="1183" spans="2:65" s="11" customFormat="1">
      <c r="B1183" s="158"/>
      <c r="D1183" s="152" t="s">
        <v>180</v>
      </c>
      <c r="E1183" s="159" t="s">
        <v>1</v>
      </c>
      <c r="F1183" s="160" t="s">
        <v>929</v>
      </c>
      <c r="H1183" s="161">
        <v>0.42899999999999999</v>
      </c>
      <c r="I1183" s="162"/>
      <c r="L1183" s="158"/>
      <c r="M1183" s="163"/>
      <c r="N1183" s="164"/>
      <c r="O1183" s="164"/>
      <c r="P1183" s="164"/>
      <c r="Q1183" s="164"/>
      <c r="R1183" s="164"/>
      <c r="S1183" s="164"/>
      <c r="T1183" s="165"/>
      <c r="AT1183" s="159" t="s">
        <v>180</v>
      </c>
      <c r="AU1183" s="159" t="s">
        <v>79</v>
      </c>
      <c r="AV1183" s="11" t="s">
        <v>79</v>
      </c>
      <c r="AW1183" s="11" t="s">
        <v>32</v>
      </c>
      <c r="AX1183" s="11" t="s">
        <v>70</v>
      </c>
      <c r="AY1183" s="159" t="s">
        <v>119</v>
      </c>
    </row>
    <row r="1184" spans="2:65" s="11" customFormat="1">
      <c r="B1184" s="158"/>
      <c r="D1184" s="152" t="s">
        <v>180</v>
      </c>
      <c r="E1184" s="159" t="s">
        <v>1</v>
      </c>
      <c r="F1184" s="160" t="s">
        <v>905</v>
      </c>
      <c r="H1184" s="161">
        <v>1.26</v>
      </c>
      <c r="I1184" s="162"/>
      <c r="L1184" s="158"/>
      <c r="M1184" s="163"/>
      <c r="N1184" s="164"/>
      <c r="O1184" s="164"/>
      <c r="P1184" s="164"/>
      <c r="Q1184" s="164"/>
      <c r="R1184" s="164"/>
      <c r="S1184" s="164"/>
      <c r="T1184" s="165"/>
      <c r="AT1184" s="159" t="s">
        <v>180</v>
      </c>
      <c r="AU1184" s="159" t="s">
        <v>79</v>
      </c>
      <c r="AV1184" s="11" t="s">
        <v>79</v>
      </c>
      <c r="AW1184" s="11" t="s">
        <v>32</v>
      </c>
      <c r="AX1184" s="11" t="s">
        <v>70</v>
      </c>
      <c r="AY1184" s="159" t="s">
        <v>119</v>
      </c>
    </row>
    <row r="1185" spans="2:65" s="11" customFormat="1">
      <c r="B1185" s="158"/>
      <c r="D1185" s="152" t="s">
        <v>180</v>
      </c>
      <c r="E1185" s="159" t="s">
        <v>1</v>
      </c>
      <c r="F1185" s="160" t="s">
        <v>931</v>
      </c>
      <c r="H1185" s="161">
        <v>0.32300000000000001</v>
      </c>
      <c r="I1185" s="162"/>
      <c r="L1185" s="158"/>
      <c r="M1185" s="163"/>
      <c r="N1185" s="164"/>
      <c r="O1185" s="164"/>
      <c r="P1185" s="164"/>
      <c r="Q1185" s="164"/>
      <c r="R1185" s="164"/>
      <c r="S1185" s="164"/>
      <c r="T1185" s="165"/>
      <c r="AT1185" s="159" t="s">
        <v>180</v>
      </c>
      <c r="AU1185" s="159" t="s">
        <v>79</v>
      </c>
      <c r="AV1185" s="11" t="s">
        <v>79</v>
      </c>
      <c r="AW1185" s="11" t="s">
        <v>32</v>
      </c>
      <c r="AX1185" s="11" t="s">
        <v>70</v>
      </c>
      <c r="AY1185" s="159" t="s">
        <v>119</v>
      </c>
    </row>
    <row r="1186" spans="2:65" s="11" customFormat="1">
      <c r="B1186" s="158"/>
      <c r="D1186" s="152" t="s">
        <v>180</v>
      </c>
      <c r="E1186" s="159" t="s">
        <v>1</v>
      </c>
      <c r="F1186" s="160" t="s">
        <v>932</v>
      </c>
      <c r="H1186" s="161">
        <v>2.181</v>
      </c>
      <c r="I1186" s="162"/>
      <c r="L1186" s="158"/>
      <c r="M1186" s="163"/>
      <c r="N1186" s="164"/>
      <c r="O1186" s="164"/>
      <c r="P1186" s="164"/>
      <c r="Q1186" s="164"/>
      <c r="R1186" s="164"/>
      <c r="S1186" s="164"/>
      <c r="T1186" s="165"/>
      <c r="AT1186" s="159" t="s">
        <v>180</v>
      </c>
      <c r="AU1186" s="159" t="s">
        <v>79</v>
      </c>
      <c r="AV1186" s="11" t="s">
        <v>79</v>
      </c>
      <c r="AW1186" s="11" t="s">
        <v>32</v>
      </c>
      <c r="AX1186" s="11" t="s">
        <v>70</v>
      </c>
      <c r="AY1186" s="159" t="s">
        <v>119</v>
      </c>
    </row>
    <row r="1187" spans="2:65" s="11" customFormat="1">
      <c r="B1187" s="158"/>
      <c r="D1187" s="152" t="s">
        <v>180</v>
      </c>
      <c r="E1187" s="159" t="s">
        <v>1</v>
      </c>
      <c r="F1187" s="160" t="s">
        <v>1465</v>
      </c>
      <c r="H1187" s="161">
        <v>0.48</v>
      </c>
      <c r="I1187" s="162"/>
      <c r="L1187" s="158"/>
      <c r="M1187" s="163"/>
      <c r="N1187" s="164"/>
      <c r="O1187" s="164"/>
      <c r="P1187" s="164"/>
      <c r="Q1187" s="164"/>
      <c r="R1187" s="164"/>
      <c r="S1187" s="164"/>
      <c r="T1187" s="165"/>
      <c r="AT1187" s="159" t="s">
        <v>180</v>
      </c>
      <c r="AU1187" s="159" t="s">
        <v>79</v>
      </c>
      <c r="AV1187" s="11" t="s">
        <v>79</v>
      </c>
      <c r="AW1187" s="11" t="s">
        <v>32</v>
      </c>
      <c r="AX1187" s="11" t="s">
        <v>70</v>
      </c>
      <c r="AY1187" s="159" t="s">
        <v>119</v>
      </c>
    </row>
    <row r="1188" spans="2:65" s="13" customFormat="1">
      <c r="B1188" s="173"/>
      <c r="D1188" s="152" t="s">
        <v>180</v>
      </c>
      <c r="E1188" s="174" t="s">
        <v>1</v>
      </c>
      <c r="F1188" s="175" t="s">
        <v>249</v>
      </c>
      <c r="H1188" s="176">
        <v>50.954999999999998</v>
      </c>
      <c r="I1188" s="177"/>
      <c r="L1188" s="173"/>
      <c r="M1188" s="178"/>
      <c r="N1188" s="179"/>
      <c r="O1188" s="179"/>
      <c r="P1188" s="179"/>
      <c r="Q1188" s="179"/>
      <c r="R1188" s="179"/>
      <c r="S1188" s="179"/>
      <c r="T1188" s="180"/>
      <c r="AT1188" s="174" t="s">
        <v>180</v>
      </c>
      <c r="AU1188" s="174" t="s">
        <v>79</v>
      </c>
      <c r="AV1188" s="13" t="s">
        <v>139</v>
      </c>
      <c r="AW1188" s="13" t="s">
        <v>32</v>
      </c>
      <c r="AX1188" s="13" t="s">
        <v>77</v>
      </c>
      <c r="AY1188" s="174" t="s">
        <v>119</v>
      </c>
    </row>
    <row r="1189" spans="2:65" s="10" customFormat="1" ht="22.9" customHeight="1">
      <c r="B1189" s="126"/>
      <c r="D1189" s="127" t="s">
        <v>69</v>
      </c>
      <c r="E1189" s="137" t="s">
        <v>1466</v>
      </c>
      <c r="F1189" s="137" t="s">
        <v>1467</v>
      </c>
      <c r="I1189" s="129"/>
      <c r="J1189" s="138">
        <f>BK1189</f>
        <v>0</v>
      </c>
      <c r="L1189" s="126"/>
      <c r="M1189" s="131"/>
      <c r="N1189" s="132"/>
      <c r="O1189" s="132"/>
      <c r="P1189" s="133">
        <f>SUM(P1190:P1226)</f>
        <v>0</v>
      </c>
      <c r="Q1189" s="132"/>
      <c r="R1189" s="133">
        <f>SUM(R1190:R1226)</f>
        <v>0.41837730000000001</v>
      </c>
      <c r="S1189" s="132"/>
      <c r="T1189" s="134">
        <f>SUM(T1190:T1226)</f>
        <v>0.17487430000000001</v>
      </c>
      <c r="AR1189" s="127" t="s">
        <v>79</v>
      </c>
      <c r="AT1189" s="135" t="s">
        <v>69</v>
      </c>
      <c r="AU1189" s="135" t="s">
        <v>77</v>
      </c>
      <c r="AY1189" s="127" t="s">
        <v>119</v>
      </c>
      <c r="BK1189" s="136">
        <f>SUM(BK1190:BK1226)</f>
        <v>0</v>
      </c>
    </row>
    <row r="1190" spans="2:65" s="1" customFormat="1" ht="16.5" customHeight="1">
      <c r="B1190" s="139"/>
      <c r="C1190" s="140" t="s">
        <v>1468</v>
      </c>
      <c r="D1190" s="140" t="s">
        <v>122</v>
      </c>
      <c r="E1190" s="141" t="s">
        <v>1469</v>
      </c>
      <c r="F1190" s="142" t="s">
        <v>1470</v>
      </c>
      <c r="G1190" s="143" t="s">
        <v>373</v>
      </c>
      <c r="H1190" s="144">
        <v>69.48</v>
      </c>
      <c r="I1190" s="145"/>
      <c r="J1190" s="146">
        <f>ROUND(I1190*H1190,2)</f>
        <v>0</v>
      </c>
      <c r="K1190" s="142" t="s">
        <v>126</v>
      </c>
      <c r="L1190" s="30"/>
      <c r="M1190" s="147" t="s">
        <v>1</v>
      </c>
      <c r="N1190" s="148" t="s">
        <v>41</v>
      </c>
      <c r="O1190" s="49"/>
      <c r="P1190" s="149">
        <f>O1190*H1190</f>
        <v>0</v>
      </c>
      <c r="Q1190" s="149">
        <v>0</v>
      </c>
      <c r="R1190" s="149">
        <f>Q1190*H1190</f>
        <v>0</v>
      </c>
      <c r="S1190" s="149">
        <v>1.91E-3</v>
      </c>
      <c r="T1190" s="150">
        <f>S1190*H1190</f>
        <v>0.13270680000000001</v>
      </c>
      <c r="AR1190" s="16" t="s">
        <v>263</v>
      </c>
      <c r="AT1190" s="16" t="s">
        <v>122</v>
      </c>
      <c r="AU1190" s="16" t="s">
        <v>79</v>
      </c>
      <c r="AY1190" s="16" t="s">
        <v>119</v>
      </c>
      <c r="BE1190" s="151">
        <f>IF(N1190="základní",J1190,0)</f>
        <v>0</v>
      </c>
      <c r="BF1190" s="151">
        <f>IF(N1190="snížená",J1190,0)</f>
        <v>0</v>
      </c>
      <c r="BG1190" s="151">
        <f>IF(N1190="zákl. přenesená",J1190,0)</f>
        <v>0</v>
      </c>
      <c r="BH1190" s="151">
        <f>IF(N1190="sníž. přenesená",J1190,0)</f>
        <v>0</v>
      </c>
      <c r="BI1190" s="151">
        <f>IF(N1190="nulová",J1190,0)</f>
        <v>0</v>
      </c>
      <c r="BJ1190" s="16" t="s">
        <v>77</v>
      </c>
      <c r="BK1190" s="151">
        <f>ROUND(I1190*H1190,2)</f>
        <v>0</v>
      </c>
      <c r="BL1190" s="16" t="s">
        <v>263</v>
      </c>
      <c r="BM1190" s="16" t="s">
        <v>1471</v>
      </c>
    </row>
    <row r="1191" spans="2:65" s="1" customFormat="1">
      <c r="B1191" s="30"/>
      <c r="D1191" s="152" t="s">
        <v>129</v>
      </c>
      <c r="F1191" s="153" t="s">
        <v>1472</v>
      </c>
      <c r="I1191" s="84"/>
      <c r="L1191" s="30"/>
      <c r="M1191" s="154"/>
      <c r="N1191" s="49"/>
      <c r="O1191" s="49"/>
      <c r="P1191" s="49"/>
      <c r="Q1191" s="49"/>
      <c r="R1191" s="49"/>
      <c r="S1191" s="49"/>
      <c r="T1191" s="50"/>
      <c r="AT1191" s="16" t="s">
        <v>129</v>
      </c>
      <c r="AU1191" s="16" t="s">
        <v>79</v>
      </c>
    </row>
    <row r="1192" spans="2:65" s="11" customFormat="1">
      <c r="B1192" s="158"/>
      <c r="D1192" s="152" t="s">
        <v>180</v>
      </c>
      <c r="E1192" s="159" t="s">
        <v>1</v>
      </c>
      <c r="F1192" s="160" t="s">
        <v>1473</v>
      </c>
      <c r="H1192" s="161">
        <v>69.48</v>
      </c>
      <c r="I1192" s="162"/>
      <c r="L1192" s="158"/>
      <c r="M1192" s="163"/>
      <c r="N1192" s="164"/>
      <c r="O1192" s="164"/>
      <c r="P1192" s="164"/>
      <c r="Q1192" s="164"/>
      <c r="R1192" s="164"/>
      <c r="S1192" s="164"/>
      <c r="T1192" s="165"/>
      <c r="AT1192" s="159" t="s">
        <v>180</v>
      </c>
      <c r="AU1192" s="159" t="s">
        <v>79</v>
      </c>
      <c r="AV1192" s="11" t="s">
        <v>79</v>
      </c>
      <c r="AW1192" s="11" t="s">
        <v>32</v>
      </c>
      <c r="AX1192" s="11" t="s">
        <v>77</v>
      </c>
      <c r="AY1192" s="159" t="s">
        <v>119</v>
      </c>
    </row>
    <row r="1193" spans="2:65" s="1" customFormat="1" ht="16.5" customHeight="1">
      <c r="B1193" s="139"/>
      <c r="C1193" s="140" t="s">
        <v>1474</v>
      </c>
      <c r="D1193" s="140" t="s">
        <v>122</v>
      </c>
      <c r="E1193" s="141" t="s">
        <v>1475</v>
      </c>
      <c r="F1193" s="142" t="s">
        <v>1476</v>
      </c>
      <c r="G1193" s="143" t="s">
        <v>373</v>
      </c>
      <c r="H1193" s="144">
        <v>25.25</v>
      </c>
      <c r="I1193" s="145"/>
      <c r="J1193" s="146">
        <f>ROUND(I1193*H1193,2)</f>
        <v>0</v>
      </c>
      <c r="K1193" s="142" t="s">
        <v>126</v>
      </c>
      <c r="L1193" s="30"/>
      <c r="M1193" s="147" t="s">
        <v>1</v>
      </c>
      <c r="N1193" s="148" t="s">
        <v>41</v>
      </c>
      <c r="O1193" s="49"/>
      <c r="P1193" s="149">
        <f>O1193*H1193</f>
        <v>0</v>
      </c>
      <c r="Q1193" s="149">
        <v>0</v>
      </c>
      <c r="R1193" s="149">
        <f>Q1193*H1193</f>
        <v>0</v>
      </c>
      <c r="S1193" s="149">
        <v>1.67E-3</v>
      </c>
      <c r="T1193" s="150">
        <f>S1193*H1193</f>
        <v>4.2167500000000004E-2</v>
      </c>
      <c r="AR1193" s="16" t="s">
        <v>263</v>
      </c>
      <c r="AT1193" s="16" t="s">
        <v>122</v>
      </c>
      <c r="AU1193" s="16" t="s">
        <v>79</v>
      </c>
      <c r="AY1193" s="16" t="s">
        <v>119</v>
      </c>
      <c r="BE1193" s="151">
        <f>IF(N1193="základní",J1193,0)</f>
        <v>0</v>
      </c>
      <c r="BF1193" s="151">
        <f>IF(N1193="snížená",J1193,0)</f>
        <v>0</v>
      </c>
      <c r="BG1193" s="151">
        <f>IF(N1193="zákl. přenesená",J1193,0)</f>
        <v>0</v>
      </c>
      <c r="BH1193" s="151">
        <f>IF(N1193="sníž. přenesená",J1193,0)</f>
        <v>0</v>
      </c>
      <c r="BI1193" s="151">
        <f>IF(N1193="nulová",J1193,0)</f>
        <v>0</v>
      </c>
      <c r="BJ1193" s="16" t="s">
        <v>77</v>
      </c>
      <c r="BK1193" s="151">
        <f>ROUND(I1193*H1193,2)</f>
        <v>0</v>
      </c>
      <c r="BL1193" s="16" t="s">
        <v>263</v>
      </c>
      <c r="BM1193" s="16" t="s">
        <v>1477</v>
      </c>
    </row>
    <row r="1194" spans="2:65" s="1" customFormat="1">
      <c r="B1194" s="30"/>
      <c r="D1194" s="152" t="s">
        <v>129</v>
      </c>
      <c r="F1194" s="153" t="s">
        <v>1478</v>
      </c>
      <c r="I1194" s="84"/>
      <c r="L1194" s="30"/>
      <c r="M1194" s="154"/>
      <c r="N1194" s="49"/>
      <c r="O1194" s="49"/>
      <c r="P1194" s="49"/>
      <c r="Q1194" s="49"/>
      <c r="R1194" s="49"/>
      <c r="S1194" s="49"/>
      <c r="T1194" s="50"/>
      <c r="AT1194" s="16" t="s">
        <v>129</v>
      </c>
      <c r="AU1194" s="16" t="s">
        <v>79</v>
      </c>
    </row>
    <row r="1195" spans="2:65" s="12" customFormat="1">
      <c r="B1195" s="166"/>
      <c r="D1195" s="152" t="s">
        <v>180</v>
      </c>
      <c r="E1195" s="167" t="s">
        <v>1</v>
      </c>
      <c r="F1195" s="168" t="s">
        <v>316</v>
      </c>
      <c r="H1195" s="167" t="s">
        <v>1</v>
      </c>
      <c r="I1195" s="169"/>
      <c r="L1195" s="166"/>
      <c r="M1195" s="170"/>
      <c r="N1195" s="171"/>
      <c r="O1195" s="171"/>
      <c r="P1195" s="171"/>
      <c r="Q1195" s="171"/>
      <c r="R1195" s="171"/>
      <c r="S1195" s="171"/>
      <c r="T1195" s="172"/>
      <c r="AT1195" s="167" t="s">
        <v>180</v>
      </c>
      <c r="AU1195" s="167" t="s">
        <v>79</v>
      </c>
      <c r="AV1195" s="12" t="s">
        <v>77</v>
      </c>
      <c r="AW1195" s="12" t="s">
        <v>32</v>
      </c>
      <c r="AX1195" s="12" t="s">
        <v>70</v>
      </c>
      <c r="AY1195" s="167" t="s">
        <v>119</v>
      </c>
    </row>
    <row r="1196" spans="2:65" s="11" customFormat="1">
      <c r="B1196" s="158"/>
      <c r="D1196" s="152" t="s">
        <v>180</v>
      </c>
      <c r="E1196" s="159" t="s">
        <v>1</v>
      </c>
      <c r="F1196" s="160" t="s">
        <v>1479</v>
      </c>
      <c r="H1196" s="161">
        <v>11.25</v>
      </c>
      <c r="I1196" s="162"/>
      <c r="L1196" s="158"/>
      <c r="M1196" s="163"/>
      <c r="N1196" s="164"/>
      <c r="O1196" s="164"/>
      <c r="P1196" s="164"/>
      <c r="Q1196" s="164"/>
      <c r="R1196" s="164"/>
      <c r="S1196" s="164"/>
      <c r="T1196" s="165"/>
      <c r="AT1196" s="159" t="s">
        <v>180</v>
      </c>
      <c r="AU1196" s="159" t="s">
        <v>79</v>
      </c>
      <c r="AV1196" s="11" t="s">
        <v>79</v>
      </c>
      <c r="AW1196" s="11" t="s">
        <v>32</v>
      </c>
      <c r="AX1196" s="11" t="s">
        <v>70</v>
      </c>
      <c r="AY1196" s="159" t="s">
        <v>119</v>
      </c>
    </row>
    <row r="1197" spans="2:65" s="12" customFormat="1">
      <c r="B1197" s="166"/>
      <c r="D1197" s="152" t="s">
        <v>180</v>
      </c>
      <c r="E1197" s="167" t="s">
        <v>1</v>
      </c>
      <c r="F1197" s="168" t="s">
        <v>320</v>
      </c>
      <c r="H1197" s="167" t="s">
        <v>1</v>
      </c>
      <c r="I1197" s="169"/>
      <c r="L1197" s="166"/>
      <c r="M1197" s="170"/>
      <c r="N1197" s="171"/>
      <c r="O1197" s="171"/>
      <c r="P1197" s="171"/>
      <c r="Q1197" s="171"/>
      <c r="R1197" s="171"/>
      <c r="S1197" s="171"/>
      <c r="T1197" s="172"/>
      <c r="AT1197" s="167" t="s">
        <v>180</v>
      </c>
      <c r="AU1197" s="167" t="s">
        <v>79</v>
      </c>
      <c r="AV1197" s="12" t="s">
        <v>77</v>
      </c>
      <c r="AW1197" s="12" t="s">
        <v>32</v>
      </c>
      <c r="AX1197" s="12" t="s">
        <v>70</v>
      </c>
      <c r="AY1197" s="167" t="s">
        <v>119</v>
      </c>
    </row>
    <row r="1198" spans="2:65" s="11" customFormat="1">
      <c r="B1198" s="158"/>
      <c r="D1198" s="152" t="s">
        <v>180</v>
      </c>
      <c r="E1198" s="159" t="s">
        <v>1</v>
      </c>
      <c r="F1198" s="160" t="s">
        <v>1480</v>
      </c>
      <c r="H1198" s="161">
        <v>14</v>
      </c>
      <c r="I1198" s="162"/>
      <c r="L1198" s="158"/>
      <c r="M1198" s="163"/>
      <c r="N1198" s="164"/>
      <c r="O1198" s="164"/>
      <c r="P1198" s="164"/>
      <c r="Q1198" s="164"/>
      <c r="R1198" s="164"/>
      <c r="S1198" s="164"/>
      <c r="T1198" s="165"/>
      <c r="AT1198" s="159" t="s">
        <v>180</v>
      </c>
      <c r="AU1198" s="159" t="s">
        <v>79</v>
      </c>
      <c r="AV1198" s="11" t="s">
        <v>79</v>
      </c>
      <c r="AW1198" s="11" t="s">
        <v>32</v>
      </c>
      <c r="AX1198" s="11" t="s">
        <v>70</v>
      </c>
      <c r="AY1198" s="159" t="s">
        <v>119</v>
      </c>
    </row>
    <row r="1199" spans="2:65" s="13" customFormat="1">
      <c r="B1199" s="173"/>
      <c r="D1199" s="152" t="s">
        <v>180</v>
      </c>
      <c r="E1199" s="174" t="s">
        <v>1</v>
      </c>
      <c r="F1199" s="175" t="s">
        <v>249</v>
      </c>
      <c r="H1199" s="176">
        <v>25.25</v>
      </c>
      <c r="I1199" s="177"/>
      <c r="L1199" s="173"/>
      <c r="M1199" s="178"/>
      <c r="N1199" s="179"/>
      <c r="O1199" s="179"/>
      <c r="P1199" s="179"/>
      <c r="Q1199" s="179"/>
      <c r="R1199" s="179"/>
      <c r="S1199" s="179"/>
      <c r="T1199" s="180"/>
      <c r="AT1199" s="174" t="s">
        <v>180</v>
      </c>
      <c r="AU1199" s="174" t="s">
        <v>79</v>
      </c>
      <c r="AV1199" s="13" t="s">
        <v>139</v>
      </c>
      <c r="AW1199" s="13" t="s">
        <v>32</v>
      </c>
      <c r="AX1199" s="13" t="s">
        <v>77</v>
      </c>
      <c r="AY1199" s="174" t="s">
        <v>119</v>
      </c>
    </row>
    <row r="1200" spans="2:65" s="1" customFormat="1" ht="16.5" customHeight="1">
      <c r="B1200" s="139"/>
      <c r="C1200" s="140" t="s">
        <v>1481</v>
      </c>
      <c r="D1200" s="140" t="s">
        <v>122</v>
      </c>
      <c r="E1200" s="141" t="s">
        <v>1482</v>
      </c>
      <c r="F1200" s="142" t="s">
        <v>1483</v>
      </c>
      <c r="G1200" s="143" t="s">
        <v>373</v>
      </c>
      <c r="H1200" s="144">
        <v>1.1399999999999999</v>
      </c>
      <c r="I1200" s="145"/>
      <c r="J1200" s="146">
        <f>ROUND(I1200*H1200,2)</f>
        <v>0</v>
      </c>
      <c r="K1200" s="142" t="s">
        <v>126</v>
      </c>
      <c r="L1200" s="30"/>
      <c r="M1200" s="147" t="s">
        <v>1</v>
      </c>
      <c r="N1200" s="148" t="s">
        <v>41</v>
      </c>
      <c r="O1200" s="49"/>
      <c r="P1200" s="149">
        <f>O1200*H1200</f>
        <v>0</v>
      </c>
      <c r="Q1200" s="149">
        <v>1.39E-3</v>
      </c>
      <c r="R1200" s="149">
        <f>Q1200*H1200</f>
        <v>1.5845999999999998E-3</v>
      </c>
      <c r="S1200" s="149">
        <v>0</v>
      </c>
      <c r="T1200" s="150">
        <f>S1200*H1200</f>
        <v>0</v>
      </c>
      <c r="AR1200" s="16" t="s">
        <v>263</v>
      </c>
      <c r="AT1200" s="16" t="s">
        <v>122</v>
      </c>
      <c r="AU1200" s="16" t="s">
        <v>79</v>
      </c>
      <c r="AY1200" s="16" t="s">
        <v>119</v>
      </c>
      <c r="BE1200" s="151">
        <f>IF(N1200="základní",J1200,0)</f>
        <v>0</v>
      </c>
      <c r="BF1200" s="151">
        <f>IF(N1200="snížená",J1200,0)</f>
        <v>0</v>
      </c>
      <c r="BG1200" s="151">
        <f>IF(N1200="zákl. přenesená",J1200,0)</f>
        <v>0</v>
      </c>
      <c r="BH1200" s="151">
        <f>IF(N1200="sníž. přenesená",J1200,0)</f>
        <v>0</v>
      </c>
      <c r="BI1200" s="151">
        <f>IF(N1200="nulová",J1200,0)</f>
        <v>0</v>
      </c>
      <c r="BJ1200" s="16" t="s">
        <v>77</v>
      </c>
      <c r="BK1200" s="151">
        <f>ROUND(I1200*H1200,2)</f>
        <v>0</v>
      </c>
      <c r="BL1200" s="16" t="s">
        <v>263</v>
      </c>
      <c r="BM1200" s="16" t="s">
        <v>1484</v>
      </c>
    </row>
    <row r="1201" spans="2:65" s="1" customFormat="1">
      <c r="B1201" s="30"/>
      <c r="D1201" s="152" t="s">
        <v>129</v>
      </c>
      <c r="F1201" s="153" t="s">
        <v>1485</v>
      </c>
      <c r="I1201" s="84"/>
      <c r="L1201" s="30"/>
      <c r="M1201" s="154"/>
      <c r="N1201" s="49"/>
      <c r="O1201" s="49"/>
      <c r="P1201" s="49"/>
      <c r="Q1201" s="49"/>
      <c r="R1201" s="49"/>
      <c r="S1201" s="49"/>
      <c r="T1201" s="50"/>
      <c r="AT1201" s="16" t="s">
        <v>129</v>
      </c>
      <c r="AU1201" s="16" t="s">
        <v>79</v>
      </c>
    </row>
    <row r="1202" spans="2:65" s="1" customFormat="1" ht="16.5" customHeight="1">
      <c r="B1202" s="139"/>
      <c r="C1202" s="140" t="s">
        <v>1486</v>
      </c>
      <c r="D1202" s="140" t="s">
        <v>122</v>
      </c>
      <c r="E1202" s="141" t="s">
        <v>1487</v>
      </c>
      <c r="F1202" s="142" t="s">
        <v>1488</v>
      </c>
      <c r="G1202" s="143" t="s">
        <v>373</v>
      </c>
      <c r="H1202" s="144">
        <v>8.0500000000000007</v>
      </c>
      <c r="I1202" s="145"/>
      <c r="J1202" s="146">
        <f>ROUND(I1202*H1202,2)</f>
        <v>0</v>
      </c>
      <c r="K1202" s="142" t="s">
        <v>126</v>
      </c>
      <c r="L1202" s="30"/>
      <c r="M1202" s="147" t="s">
        <v>1</v>
      </c>
      <c r="N1202" s="148" t="s">
        <v>41</v>
      </c>
      <c r="O1202" s="49"/>
      <c r="P1202" s="149">
        <f>O1202*H1202</f>
        <v>0</v>
      </c>
      <c r="Q1202" s="149">
        <v>3.65E-3</v>
      </c>
      <c r="R1202" s="149">
        <f>Q1202*H1202</f>
        <v>2.9382500000000002E-2</v>
      </c>
      <c r="S1202" s="149">
        <v>0</v>
      </c>
      <c r="T1202" s="150">
        <f>S1202*H1202</f>
        <v>0</v>
      </c>
      <c r="AR1202" s="16" t="s">
        <v>263</v>
      </c>
      <c r="AT1202" s="16" t="s">
        <v>122</v>
      </c>
      <c r="AU1202" s="16" t="s">
        <v>79</v>
      </c>
      <c r="AY1202" s="16" t="s">
        <v>119</v>
      </c>
      <c r="BE1202" s="151">
        <f>IF(N1202="základní",J1202,0)</f>
        <v>0</v>
      </c>
      <c r="BF1202" s="151">
        <f>IF(N1202="snížená",J1202,0)</f>
        <v>0</v>
      </c>
      <c r="BG1202" s="151">
        <f>IF(N1202="zákl. přenesená",J1202,0)</f>
        <v>0</v>
      </c>
      <c r="BH1202" s="151">
        <f>IF(N1202="sníž. přenesená",J1202,0)</f>
        <v>0</v>
      </c>
      <c r="BI1202" s="151">
        <f>IF(N1202="nulová",J1202,0)</f>
        <v>0</v>
      </c>
      <c r="BJ1202" s="16" t="s">
        <v>77</v>
      </c>
      <c r="BK1202" s="151">
        <f>ROUND(I1202*H1202,2)</f>
        <v>0</v>
      </c>
      <c r="BL1202" s="16" t="s">
        <v>263</v>
      </c>
      <c r="BM1202" s="16" t="s">
        <v>1489</v>
      </c>
    </row>
    <row r="1203" spans="2:65" s="1" customFormat="1">
      <c r="B1203" s="30"/>
      <c r="D1203" s="152" t="s">
        <v>129</v>
      </c>
      <c r="F1203" s="153" t="s">
        <v>1490</v>
      </c>
      <c r="I1203" s="84"/>
      <c r="L1203" s="30"/>
      <c r="M1203" s="154"/>
      <c r="N1203" s="49"/>
      <c r="O1203" s="49"/>
      <c r="P1203" s="49"/>
      <c r="Q1203" s="49"/>
      <c r="R1203" s="49"/>
      <c r="S1203" s="49"/>
      <c r="T1203" s="50"/>
      <c r="AT1203" s="16" t="s">
        <v>129</v>
      </c>
      <c r="AU1203" s="16" t="s">
        <v>79</v>
      </c>
    </row>
    <row r="1204" spans="2:65" s="11" customFormat="1">
      <c r="B1204" s="158"/>
      <c r="D1204" s="152" t="s">
        <v>180</v>
      </c>
      <c r="E1204" s="159" t="s">
        <v>1</v>
      </c>
      <c r="F1204" s="160" t="s">
        <v>1491</v>
      </c>
      <c r="H1204" s="161">
        <v>8.0500000000000007</v>
      </c>
      <c r="I1204" s="162"/>
      <c r="L1204" s="158"/>
      <c r="M1204" s="163"/>
      <c r="N1204" s="164"/>
      <c r="O1204" s="164"/>
      <c r="P1204" s="164"/>
      <c r="Q1204" s="164"/>
      <c r="R1204" s="164"/>
      <c r="S1204" s="164"/>
      <c r="T1204" s="165"/>
      <c r="AT1204" s="159" t="s">
        <v>180</v>
      </c>
      <c r="AU1204" s="159" t="s">
        <v>79</v>
      </c>
      <c r="AV1204" s="11" t="s">
        <v>79</v>
      </c>
      <c r="AW1204" s="11" t="s">
        <v>32</v>
      </c>
      <c r="AX1204" s="11" t="s">
        <v>77</v>
      </c>
      <c r="AY1204" s="159" t="s">
        <v>119</v>
      </c>
    </row>
    <row r="1205" spans="2:65" s="1" customFormat="1" ht="16.5" customHeight="1">
      <c r="B1205" s="139"/>
      <c r="C1205" s="140" t="s">
        <v>1492</v>
      </c>
      <c r="D1205" s="140" t="s">
        <v>122</v>
      </c>
      <c r="E1205" s="141" t="s">
        <v>1493</v>
      </c>
      <c r="F1205" s="142" t="s">
        <v>1494</v>
      </c>
      <c r="G1205" s="143" t="s">
        <v>373</v>
      </c>
      <c r="H1205" s="144">
        <v>73.56</v>
      </c>
      <c r="I1205" s="145"/>
      <c r="J1205" s="146">
        <f>ROUND(I1205*H1205,2)</f>
        <v>0</v>
      </c>
      <c r="K1205" s="142" t="s">
        <v>126</v>
      </c>
      <c r="L1205" s="30"/>
      <c r="M1205" s="147" t="s">
        <v>1</v>
      </c>
      <c r="N1205" s="148" t="s">
        <v>41</v>
      </c>
      <c r="O1205" s="49"/>
      <c r="P1205" s="149">
        <f>O1205*H1205</f>
        <v>0</v>
      </c>
      <c r="Q1205" s="149">
        <v>4.1999999999999997E-3</v>
      </c>
      <c r="R1205" s="149">
        <f>Q1205*H1205</f>
        <v>0.308952</v>
      </c>
      <c r="S1205" s="149">
        <v>0</v>
      </c>
      <c r="T1205" s="150">
        <f>S1205*H1205</f>
        <v>0</v>
      </c>
      <c r="AR1205" s="16" t="s">
        <v>263</v>
      </c>
      <c r="AT1205" s="16" t="s">
        <v>122</v>
      </c>
      <c r="AU1205" s="16" t="s">
        <v>79</v>
      </c>
      <c r="AY1205" s="16" t="s">
        <v>119</v>
      </c>
      <c r="BE1205" s="151">
        <f>IF(N1205="základní",J1205,0)</f>
        <v>0</v>
      </c>
      <c r="BF1205" s="151">
        <f>IF(N1205="snížená",J1205,0)</f>
        <v>0</v>
      </c>
      <c r="BG1205" s="151">
        <f>IF(N1205="zákl. přenesená",J1205,0)</f>
        <v>0</v>
      </c>
      <c r="BH1205" s="151">
        <f>IF(N1205="sníž. přenesená",J1205,0)</f>
        <v>0</v>
      </c>
      <c r="BI1205" s="151">
        <f>IF(N1205="nulová",J1205,0)</f>
        <v>0</v>
      </c>
      <c r="BJ1205" s="16" t="s">
        <v>77</v>
      </c>
      <c r="BK1205" s="151">
        <f>ROUND(I1205*H1205,2)</f>
        <v>0</v>
      </c>
      <c r="BL1205" s="16" t="s">
        <v>263</v>
      </c>
      <c r="BM1205" s="16" t="s">
        <v>1495</v>
      </c>
    </row>
    <row r="1206" spans="2:65" s="1" customFormat="1">
      <c r="B1206" s="30"/>
      <c r="D1206" s="152" t="s">
        <v>129</v>
      </c>
      <c r="F1206" s="153" t="s">
        <v>1496</v>
      </c>
      <c r="I1206" s="84"/>
      <c r="L1206" s="30"/>
      <c r="M1206" s="154"/>
      <c r="N1206" s="49"/>
      <c r="O1206" s="49"/>
      <c r="P1206" s="49"/>
      <c r="Q1206" s="49"/>
      <c r="R1206" s="49"/>
      <c r="S1206" s="49"/>
      <c r="T1206" s="50"/>
      <c r="AT1206" s="16" t="s">
        <v>129</v>
      </c>
      <c r="AU1206" s="16" t="s">
        <v>79</v>
      </c>
    </row>
    <row r="1207" spans="2:65" s="11" customFormat="1">
      <c r="B1207" s="158"/>
      <c r="D1207" s="152" t="s">
        <v>180</v>
      </c>
      <c r="E1207" s="159" t="s">
        <v>1</v>
      </c>
      <c r="F1207" s="160" t="s">
        <v>1497</v>
      </c>
      <c r="H1207" s="161">
        <v>73.56</v>
      </c>
      <c r="I1207" s="162"/>
      <c r="L1207" s="158"/>
      <c r="M1207" s="163"/>
      <c r="N1207" s="164"/>
      <c r="O1207" s="164"/>
      <c r="P1207" s="164"/>
      <c r="Q1207" s="164"/>
      <c r="R1207" s="164"/>
      <c r="S1207" s="164"/>
      <c r="T1207" s="165"/>
      <c r="AT1207" s="159" t="s">
        <v>180</v>
      </c>
      <c r="AU1207" s="159" t="s">
        <v>79</v>
      </c>
      <c r="AV1207" s="11" t="s">
        <v>79</v>
      </c>
      <c r="AW1207" s="11" t="s">
        <v>32</v>
      </c>
      <c r="AX1207" s="11" t="s">
        <v>77</v>
      </c>
      <c r="AY1207" s="159" t="s">
        <v>119</v>
      </c>
    </row>
    <row r="1208" spans="2:65" s="1" customFormat="1" ht="16.5" customHeight="1">
      <c r="B1208" s="139"/>
      <c r="C1208" s="140" t="s">
        <v>1498</v>
      </c>
      <c r="D1208" s="140" t="s">
        <v>122</v>
      </c>
      <c r="E1208" s="141" t="s">
        <v>1499</v>
      </c>
      <c r="F1208" s="142" t="s">
        <v>1500</v>
      </c>
      <c r="G1208" s="143" t="s">
        <v>360</v>
      </c>
      <c r="H1208" s="144">
        <v>5</v>
      </c>
      <c r="I1208" s="145"/>
      <c r="J1208" s="146">
        <f>ROUND(I1208*H1208,2)</f>
        <v>0</v>
      </c>
      <c r="K1208" s="142" t="s">
        <v>126</v>
      </c>
      <c r="L1208" s="30"/>
      <c r="M1208" s="147" t="s">
        <v>1</v>
      </c>
      <c r="N1208" s="148" t="s">
        <v>41</v>
      </c>
      <c r="O1208" s="49"/>
      <c r="P1208" s="149">
        <f>O1208*H1208</f>
        <v>0</v>
      </c>
      <c r="Q1208" s="149">
        <v>0</v>
      </c>
      <c r="R1208" s="149">
        <f>Q1208*H1208</f>
        <v>0</v>
      </c>
      <c r="S1208" s="149">
        <v>0</v>
      </c>
      <c r="T1208" s="150">
        <f>S1208*H1208</f>
        <v>0</v>
      </c>
      <c r="AR1208" s="16" t="s">
        <v>263</v>
      </c>
      <c r="AT1208" s="16" t="s">
        <v>122</v>
      </c>
      <c r="AU1208" s="16" t="s">
        <v>79</v>
      </c>
      <c r="AY1208" s="16" t="s">
        <v>119</v>
      </c>
      <c r="BE1208" s="151">
        <f>IF(N1208="základní",J1208,0)</f>
        <v>0</v>
      </c>
      <c r="BF1208" s="151">
        <f>IF(N1208="snížená",J1208,0)</f>
        <v>0</v>
      </c>
      <c r="BG1208" s="151">
        <f>IF(N1208="zákl. přenesená",J1208,0)</f>
        <v>0</v>
      </c>
      <c r="BH1208" s="151">
        <f>IF(N1208="sníž. přenesená",J1208,0)</f>
        <v>0</v>
      </c>
      <c r="BI1208" s="151">
        <f>IF(N1208="nulová",J1208,0)</f>
        <v>0</v>
      </c>
      <c r="BJ1208" s="16" t="s">
        <v>77</v>
      </c>
      <c r="BK1208" s="151">
        <f>ROUND(I1208*H1208,2)</f>
        <v>0</v>
      </c>
      <c r="BL1208" s="16" t="s">
        <v>263</v>
      </c>
      <c r="BM1208" s="16" t="s">
        <v>1501</v>
      </c>
    </row>
    <row r="1209" spans="2:65" s="1" customFormat="1" ht="19.5">
      <c r="B1209" s="30"/>
      <c r="D1209" s="152" t="s">
        <v>129</v>
      </c>
      <c r="F1209" s="153" t="s">
        <v>1502</v>
      </c>
      <c r="I1209" s="84"/>
      <c r="L1209" s="30"/>
      <c r="M1209" s="154"/>
      <c r="N1209" s="49"/>
      <c r="O1209" s="49"/>
      <c r="P1209" s="49"/>
      <c r="Q1209" s="49"/>
      <c r="R1209" s="49"/>
      <c r="S1209" s="49"/>
      <c r="T1209" s="50"/>
      <c r="AT1209" s="16" t="s">
        <v>129</v>
      </c>
      <c r="AU1209" s="16" t="s">
        <v>79</v>
      </c>
    </row>
    <row r="1210" spans="2:65" s="1" customFormat="1" ht="16.5" customHeight="1">
      <c r="B1210" s="139"/>
      <c r="C1210" s="140" t="s">
        <v>1503</v>
      </c>
      <c r="D1210" s="140" t="s">
        <v>122</v>
      </c>
      <c r="E1210" s="141" t="s">
        <v>1504</v>
      </c>
      <c r="F1210" s="142" t="s">
        <v>1505</v>
      </c>
      <c r="G1210" s="143" t="s">
        <v>373</v>
      </c>
      <c r="H1210" s="144">
        <v>6.96</v>
      </c>
      <c r="I1210" s="145"/>
      <c r="J1210" s="146">
        <f>ROUND(I1210*H1210,2)</f>
        <v>0</v>
      </c>
      <c r="K1210" s="142" t="s">
        <v>126</v>
      </c>
      <c r="L1210" s="30"/>
      <c r="M1210" s="147" t="s">
        <v>1</v>
      </c>
      <c r="N1210" s="148" t="s">
        <v>41</v>
      </c>
      <c r="O1210" s="49"/>
      <c r="P1210" s="149">
        <f>O1210*H1210</f>
        <v>0</v>
      </c>
      <c r="Q1210" s="149">
        <v>1.2700000000000001E-3</v>
      </c>
      <c r="R1210" s="149">
        <f>Q1210*H1210</f>
        <v>8.8392000000000002E-3</v>
      </c>
      <c r="S1210" s="149">
        <v>0</v>
      </c>
      <c r="T1210" s="150">
        <f>S1210*H1210</f>
        <v>0</v>
      </c>
      <c r="AR1210" s="16" t="s">
        <v>263</v>
      </c>
      <c r="AT1210" s="16" t="s">
        <v>122</v>
      </c>
      <c r="AU1210" s="16" t="s">
        <v>79</v>
      </c>
      <c r="AY1210" s="16" t="s">
        <v>119</v>
      </c>
      <c r="BE1210" s="151">
        <f>IF(N1210="základní",J1210,0)</f>
        <v>0</v>
      </c>
      <c r="BF1210" s="151">
        <f>IF(N1210="snížená",J1210,0)</f>
        <v>0</v>
      </c>
      <c r="BG1210" s="151">
        <f>IF(N1210="zákl. přenesená",J1210,0)</f>
        <v>0</v>
      </c>
      <c r="BH1210" s="151">
        <f>IF(N1210="sníž. přenesená",J1210,0)</f>
        <v>0</v>
      </c>
      <c r="BI1210" s="151">
        <f>IF(N1210="nulová",J1210,0)</f>
        <v>0</v>
      </c>
      <c r="BJ1210" s="16" t="s">
        <v>77</v>
      </c>
      <c r="BK1210" s="151">
        <f>ROUND(I1210*H1210,2)</f>
        <v>0</v>
      </c>
      <c r="BL1210" s="16" t="s">
        <v>263</v>
      </c>
      <c r="BM1210" s="16" t="s">
        <v>1506</v>
      </c>
    </row>
    <row r="1211" spans="2:65" s="1" customFormat="1">
      <c r="B1211" s="30"/>
      <c r="D1211" s="152" t="s">
        <v>129</v>
      </c>
      <c r="F1211" s="153" t="s">
        <v>1507</v>
      </c>
      <c r="I1211" s="84"/>
      <c r="L1211" s="30"/>
      <c r="M1211" s="154"/>
      <c r="N1211" s="49"/>
      <c r="O1211" s="49"/>
      <c r="P1211" s="49"/>
      <c r="Q1211" s="49"/>
      <c r="R1211" s="49"/>
      <c r="S1211" s="49"/>
      <c r="T1211" s="50"/>
      <c r="AT1211" s="16" t="s">
        <v>129</v>
      </c>
      <c r="AU1211" s="16" t="s">
        <v>79</v>
      </c>
    </row>
    <row r="1212" spans="2:65" s="11" customFormat="1">
      <c r="B1212" s="158"/>
      <c r="D1212" s="152" t="s">
        <v>180</v>
      </c>
      <c r="E1212" s="159" t="s">
        <v>1</v>
      </c>
      <c r="F1212" s="160" t="s">
        <v>1508</v>
      </c>
      <c r="H1212" s="161">
        <v>6.96</v>
      </c>
      <c r="I1212" s="162"/>
      <c r="L1212" s="158"/>
      <c r="M1212" s="163"/>
      <c r="N1212" s="164"/>
      <c r="O1212" s="164"/>
      <c r="P1212" s="164"/>
      <c r="Q1212" s="164"/>
      <c r="R1212" s="164"/>
      <c r="S1212" s="164"/>
      <c r="T1212" s="165"/>
      <c r="AT1212" s="159" t="s">
        <v>180</v>
      </c>
      <c r="AU1212" s="159" t="s">
        <v>79</v>
      </c>
      <c r="AV1212" s="11" t="s">
        <v>79</v>
      </c>
      <c r="AW1212" s="11" t="s">
        <v>32</v>
      </c>
      <c r="AX1212" s="11" t="s">
        <v>77</v>
      </c>
      <c r="AY1212" s="159" t="s">
        <v>119</v>
      </c>
    </row>
    <row r="1213" spans="2:65" s="1" customFormat="1" ht="16.5" customHeight="1">
      <c r="B1213" s="139"/>
      <c r="C1213" s="140" t="s">
        <v>1509</v>
      </c>
      <c r="D1213" s="140" t="s">
        <v>122</v>
      </c>
      <c r="E1213" s="141" t="s">
        <v>1510</v>
      </c>
      <c r="F1213" s="142" t="s">
        <v>1511</v>
      </c>
      <c r="G1213" s="143" t="s">
        <v>373</v>
      </c>
      <c r="H1213" s="144">
        <v>16.100000000000001</v>
      </c>
      <c r="I1213" s="145"/>
      <c r="J1213" s="146">
        <f>ROUND(I1213*H1213,2)</f>
        <v>0</v>
      </c>
      <c r="K1213" s="142" t="s">
        <v>126</v>
      </c>
      <c r="L1213" s="30"/>
      <c r="M1213" s="147" t="s">
        <v>1</v>
      </c>
      <c r="N1213" s="148" t="s">
        <v>41</v>
      </c>
      <c r="O1213" s="49"/>
      <c r="P1213" s="149">
        <f>O1213*H1213</f>
        <v>0</v>
      </c>
      <c r="Q1213" s="149">
        <v>1.67E-3</v>
      </c>
      <c r="R1213" s="149">
        <f>Q1213*H1213</f>
        <v>2.6887000000000005E-2</v>
      </c>
      <c r="S1213" s="149">
        <v>0</v>
      </c>
      <c r="T1213" s="150">
        <f>S1213*H1213</f>
        <v>0</v>
      </c>
      <c r="AR1213" s="16" t="s">
        <v>263</v>
      </c>
      <c r="AT1213" s="16" t="s">
        <v>122</v>
      </c>
      <c r="AU1213" s="16" t="s">
        <v>79</v>
      </c>
      <c r="AY1213" s="16" t="s">
        <v>119</v>
      </c>
      <c r="BE1213" s="151">
        <f>IF(N1213="základní",J1213,0)</f>
        <v>0</v>
      </c>
      <c r="BF1213" s="151">
        <f>IF(N1213="snížená",J1213,0)</f>
        <v>0</v>
      </c>
      <c r="BG1213" s="151">
        <f>IF(N1213="zákl. přenesená",J1213,0)</f>
        <v>0</v>
      </c>
      <c r="BH1213" s="151">
        <f>IF(N1213="sníž. přenesená",J1213,0)</f>
        <v>0</v>
      </c>
      <c r="BI1213" s="151">
        <f>IF(N1213="nulová",J1213,0)</f>
        <v>0</v>
      </c>
      <c r="BJ1213" s="16" t="s">
        <v>77</v>
      </c>
      <c r="BK1213" s="151">
        <f>ROUND(I1213*H1213,2)</f>
        <v>0</v>
      </c>
      <c r="BL1213" s="16" t="s">
        <v>263</v>
      </c>
      <c r="BM1213" s="16" t="s">
        <v>1512</v>
      </c>
    </row>
    <row r="1214" spans="2:65" s="1" customFormat="1">
      <c r="B1214" s="30"/>
      <c r="D1214" s="152" t="s">
        <v>129</v>
      </c>
      <c r="F1214" s="153" t="s">
        <v>1513</v>
      </c>
      <c r="I1214" s="84"/>
      <c r="L1214" s="30"/>
      <c r="M1214" s="154"/>
      <c r="N1214" s="49"/>
      <c r="O1214" s="49"/>
      <c r="P1214" s="49"/>
      <c r="Q1214" s="49"/>
      <c r="R1214" s="49"/>
      <c r="S1214" s="49"/>
      <c r="T1214" s="50"/>
      <c r="AT1214" s="16" t="s">
        <v>129</v>
      </c>
      <c r="AU1214" s="16" t="s">
        <v>79</v>
      </c>
    </row>
    <row r="1215" spans="2:65" s="11" customFormat="1">
      <c r="B1215" s="158"/>
      <c r="D1215" s="152" t="s">
        <v>180</v>
      </c>
      <c r="E1215" s="159" t="s">
        <v>1</v>
      </c>
      <c r="F1215" s="160" t="s">
        <v>1514</v>
      </c>
      <c r="H1215" s="161">
        <v>16.100000000000001</v>
      </c>
      <c r="I1215" s="162"/>
      <c r="L1215" s="158"/>
      <c r="M1215" s="163"/>
      <c r="N1215" s="164"/>
      <c r="O1215" s="164"/>
      <c r="P1215" s="164"/>
      <c r="Q1215" s="164"/>
      <c r="R1215" s="164"/>
      <c r="S1215" s="164"/>
      <c r="T1215" s="165"/>
      <c r="AT1215" s="159" t="s">
        <v>180</v>
      </c>
      <c r="AU1215" s="159" t="s">
        <v>79</v>
      </c>
      <c r="AV1215" s="11" t="s">
        <v>79</v>
      </c>
      <c r="AW1215" s="11" t="s">
        <v>32</v>
      </c>
      <c r="AX1215" s="11" t="s">
        <v>77</v>
      </c>
      <c r="AY1215" s="159" t="s">
        <v>119</v>
      </c>
    </row>
    <row r="1216" spans="2:65" s="1" customFormat="1" ht="16.5" customHeight="1">
      <c r="B1216" s="139"/>
      <c r="C1216" s="140" t="s">
        <v>1515</v>
      </c>
      <c r="D1216" s="140" t="s">
        <v>122</v>
      </c>
      <c r="E1216" s="141" t="s">
        <v>1516</v>
      </c>
      <c r="F1216" s="142" t="s">
        <v>1517</v>
      </c>
      <c r="G1216" s="143" t="s">
        <v>373</v>
      </c>
      <c r="H1216" s="144">
        <v>6.3</v>
      </c>
      <c r="I1216" s="145"/>
      <c r="J1216" s="146">
        <f>ROUND(I1216*H1216,2)</f>
        <v>0</v>
      </c>
      <c r="K1216" s="142" t="s">
        <v>126</v>
      </c>
      <c r="L1216" s="30"/>
      <c r="M1216" s="147" t="s">
        <v>1</v>
      </c>
      <c r="N1216" s="148" t="s">
        <v>41</v>
      </c>
      <c r="O1216" s="49"/>
      <c r="P1216" s="149">
        <f>O1216*H1216</f>
        <v>0</v>
      </c>
      <c r="Q1216" s="149">
        <v>2.5500000000000002E-3</v>
      </c>
      <c r="R1216" s="149">
        <f>Q1216*H1216</f>
        <v>1.6064999999999999E-2</v>
      </c>
      <c r="S1216" s="149">
        <v>0</v>
      </c>
      <c r="T1216" s="150">
        <f>S1216*H1216</f>
        <v>0</v>
      </c>
      <c r="AR1216" s="16" t="s">
        <v>263</v>
      </c>
      <c r="AT1216" s="16" t="s">
        <v>122</v>
      </c>
      <c r="AU1216" s="16" t="s">
        <v>79</v>
      </c>
      <c r="AY1216" s="16" t="s">
        <v>119</v>
      </c>
      <c r="BE1216" s="151">
        <f>IF(N1216="základní",J1216,0)</f>
        <v>0</v>
      </c>
      <c r="BF1216" s="151">
        <f>IF(N1216="snížená",J1216,0)</f>
        <v>0</v>
      </c>
      <c r="BG1216" s="151">
        <f>IF(N1216="zákl. přenesená",J1216,0)</f>
        <v>0</v>
      </c>
      <c r="BH1216" s="151">
        <f>IF(N1216="sníž. přenesená",J1216,0)</f>
        <v>0</v>
      </c>
      <c r="BI1216" s="151">
        <f>IF(N1216="nulová",J1216,0)</f>
        <v>0</v>
      </c>
      <c r="BJ1216" s="16" t="s">
        <v>77</v>
      </c>
      <c r="BK1216" s="151">
        <f>ROUND(I1216*H1216,2)</f>
        <v>0</v>
      </c>
      <c r="BL1216" s="16" t="s">
        <v>263</v>
      </c>
      <c r="BM1216" s="16" t="s">
        <v>1518</v>
      </c>
    </row>
    <row r="1217" spans="2:65" s="1" customFormat="1">
      <c r="B1217" s="30"/>
      <c r="D1217" s="152" t="s">
        <v>129</v>
      </c>
      <c r="F1217" s="153" t="s">
        <v>1519</v>
      </c>
      <c r="I1217" s="84"/>
      <c r="L1217" s="30"/>
      <c r="M1217" s="154"/>
      <c r="N1217" s="49"/>
      <c r="O1217" s="49"/>
      <c r="P1217" s="49"/>
      <c r="Q1217" s="49"/>
      <c r="R1217" s="49"/>
      <c r="S1217" s="49"/>
      <c r="T1217" s="50"/>
      <c r="AT1217" s="16" t="s">
        <v>129</v>
      </c>
      <c r="AU1217" s="16" t="s">
        <v>79</v>
      </c>
    </row>
    <row r="1218" spans="2:65" s="11" customFormat="1">
      <c r="B1218" s="158"/>
      <c r="D1218" s="152" t="s">
        <v>180</v>
      </c>
      <c r="E1218" s="159" t="s">
        <v>1</v>
      </c>
      <c r="F1218" s="160" t="s">
        <v>1520</v>
      </c>
      <c r="H1218" s="161">
        <v>6.3</v>
      </c>
      <c r="I1218" s="162"/>
      <c r="L1218" s="158"/>
      <c r="M1218" s="163"/>
      <c r="N1218" s="164"/>
      <c r="O1218" s="164"/>
      <c r="P1218" s="164"/>
      <c r="Q1218" s="164"/>
      <c r="R1218" s="164"/>
      <c r="S1218" s="164"/>
      <c r="T1218" s="165"/>
      <c r="AT1218" s="159" t="s">
        <v>180</v>
      </c>
      <c r="AU1218" s="159" t="s">
        <v>79</v>
      </c>
      <c r="AV1218" s="11" t="s">
        <v>79</v>
      </c>
      <c r="AW1218" s="11" t="s">
        <v>32</v>
      </c>
      <c r="AX1218" s="11" t="s">
        <v>77</v>
      </c>
      <c r="AY1218" s="159" t="s">
        <v>119</v>
      </c>
    </row>
    <row r="1219" spans="2:65" s="1" customFormat="1" ht="16.5" customHeight="1">
      <c r="B1219" s="139"/>
      <c r="C1219" s="140" t="s">
        <v>1521</v>
      </c>
      <c r="D1219" s="140" t="s">
        <v>122</v>
      </c>
      <c r="E1219" s="141" t="s">
        <v>1522</v>
      </c>
      <c r="F1219" s="142" t="s">
        <v>1523</v>
      </c>
      <c r="G1219" s="143" t="s">
        <v>373</v>
      </c>
      <c r="H1219" s="144">
        <v>1.6</v>
      </c>
      <c r="I1219" s="145"/>
      <c r="J1219" s="146">
        <f>ROUND(I1219*H1219,2)</f>
        <v>0</v>
      </c>
      <c r="K1219" s="142" t="s">
        <v>126</v>
      </c>
      <c r="L1219" s="30"/>
      <c r="M1219" s="147" t="s">
        <v>1</v>
      </c>
      <c r="N1219" s="148" t="s">
        <v>41</v>
      </c>
      <c r="O1219" s="49"/>
      <c r="P1219" s="149">
        <f>O1219*H1219</f>
        <v>0</v>
      </c>
      <c r="Q1219" s="149">
        <v>3.2200000000000002E-3</v>
      </c>
      <c r="R1219" s="149">
        <f>Q1219*H1219</f>
        <v>5.1520000000000003E-3</v>
      </c>
      <c r="S1219" s="149">
        <v>0</v>
      </c>
      <c r="T1219" s="150">
        <f>S1219*H1219</f>
        <v>0</v>
      </c>
      <c r="AR1219" s="16" t="s">
        <v>263</v>
      </c>
      <c r="AT1219" s="16" t="s">
        <v>122</v>
      </c>
      <c r="AU1219" s="16" t="s">
        <v>79</v>
      </c>
      <c r="AY1219" s="16" t="s">
        <v>119</v>
      </c>
      <c r="BE1219" s="151">
        <f>IF(N1219="základní",J1219,0)</f>
        <v>0</v>
      </c>
      <c r="BF1219" s="151">
        <f>IF(N1219="snížená",J1219,0)</f>
        <v>0</v>
      </c>
      <c r="BG1219" s="151">
        <f>IF(N1219="zákl. přenesená",J1219,0)</f>
        <v>0</v>
      </c>
      <c r="BH1219" s="151">
        <f>IF(N1219="sníž. přenesená",J1219,0)</f>
        <v>0</v>
      </c>
      <c r="BI1219" s="151">
        <f>IF(N1219="nulová",J1219,0)</f>
        <v>0</v>
      </c>
      <c r="BJ1219" s="16" t="s">
        <v>77</v>
      </c>
      <c r="BK1219" s="151">
        <f>ROUND(I1219*H1219,2)</f>
        <v>0</v>
      </c>
      <c r="BL1219" s="16" t="s">
        <v>263</v>
      </c>
      <c r="BM1219" s="16" t="s">
        <v>1524</v>
      </c>
    </row>
    <row r="1220" spans="2:65" s="1" customFormat="1">
      <c r="B1220" s="30"/>
      <c r="D1220" s="152" t="s">
        <v>129</v>
      </c>
      <c r="F1220" s="153" t="s">
        <v>1525</v>
      </c>
      <c r="I1220" s="84"/>
      <c r="L1220" s="30"/>
      <c r="M1220" s="154"/>
      <c r="N1220" s="49"/>
      <c r="O1220" s="49"/>
      <c r="P1220" s="49"/>
      <c r="Q1220" s="49"/>
      <c r="R1220" s="49"/>
      <c r="S1220" s="49"/>
      <c r="T1220" s="50"/>
      <c r="AT1220" s="16" t="s">
        <v>129</v>
      </c>
      <c r="AU1220" s="16" t="s">
        <v>79</v>
      </c>
    </row>
    <row r="1221" spans="2:65" s="1" customFormat="1" ht="16.5" customHeight="1">
      <c r="B1221" s="139"/>
      <c r="C1221" s="140" t="s">
        <v>1526</v>
      </c>
      <c r="D1221" s="140" t="s">
        <v>122</v>
      </c>
      <c r="E1221" s="141" t="s">
        <v>1527</v>
      </c>
      <c r="F1221" s="142" t="s">
        <v>1528</v>
      </c>
      <c r="G1221" s="143" t="s">
        <v>360</v>
      </c>
      <c r="H1221" s="144">
        <v>1</v>
      </c>
      <c r="I1221" s="145"/>
      <c r="J1221" s="146">
        <f>ROUND(I1221*H1221,2)</f>
        <v>0</v>
      </c>
      <c r="K1221" s="142" t="s">
        <v>126</v>
      </c>
      <c r="L1221" s="30"/>
      <c r="M1221" s="147" t="s">
        <v>1</v>
      </c>
      <c r="N1221" s="148" t="s">
        <v>41</v>
      </c>
      <c r="O1221" s="49"/>
      <c r="P1221" s="149">
        <f>O1221*H1221</f>
        <v>0</v>
      </c>
      <c r="Q1221" s="149">
        <v>3.1199999999999999E-3</v>
      </c>
      <c r="R1221" s="149">
        <f>Q1221*H1221</f>
        <v>3.1199999999999999E-3</v>
      </c>
      <c r="S1221" s="149">
        <v>0</v>
      </c>
      <c r="T1221" s="150">
        <f>S1221*H1221</f>
        <v>0</v>
      </c>
      <c r="AR1221" s="16" t="s">
        <v>263</v>
      </c>
      <c r="AT1221" s="16" t="s">
        <v>122</v>
      </c>
      <c r="AU1221" s="16" t="s">
        <v>79</v>
      </c>
      <c r="AY1221" s="16" t="s">
        <v>119</v>
      </c>
      <c r="BE1221" s="151">
        <f>IF(N1221="základní",J1221,0)</f>
        <v>0</v>
      </c>
      <c r="BF1221" s="151">
        <f>IF(N1221="snížená",J1221,0)</f>
        <v>0</v>
      </c>
      <c r="BG1221" s="151">
        <f>IF(N1221="zákl. přenesená",J1221,0)</f>
        <v>0</v>
      </c>
      <c r="BH1221" s="151">
        <f>IF(N1221="sníž. přenesená",J1221,0)</f>
        <v>0</v>
      </c>
      <c r="BI1221" s="151">
        <f>IF(N1221="nulová",J1221,0)</f>
        <v>0</v>
      </c>
      <c r="BJ1221" s="16" t="s">
        <v>77</v>
      </c>
      <c r="BK1221" s="151">
        <f>ROUND(I1221*H1221,2)</f>
        <v>0</v>
      </c>
      <c r="BL1221" s="16" t="s">
        <v>263</v>
      </c>
      <c r="BM1221" s="16" t="s">
        <v>1529</v>
      </c>
    </row>
    <row r="1222" spans="2:65" s="1" customFormat="1">
      <c r="B1222" s="30"/>
      <c r="D1222" s="152" t="s">
        <v>129</v>
      </c>
      <c r="F1222" s="153" t="s">
        <v>1530</v>
      </c>
      <c r="I1222" s="84"/>
      <c r="L1222" s="30"/>
      <c r="M1222" s="154"/>
      <c r="N1222" s="49"/>
      <c r="O1222" s="49"/>
      <c r="P1222" s="49"/>
      <c r="Q1222" s="49"/>
      <c r="R1222" s="49"/>
      <c r="S1222" s="49"/>
      <c r="T1222" s="50"/>
      <c r="AT1222" s="16" t="s">
        <v>129</v>
      </c>
      <c r="AU1222" s="16" t="s">
        <v>79</v>
      </c>
    </row>
    <row r="1223" spans="2:65" s="1" customFormat="1" ht="16.5" customHeight="1">
      <c r="B1223" s="139"/>
      <c r="C1223" s="140" t="s">
        <v>1531</v>
      </c>
      <c r="D1223" s="140" t="s">
        <v>122</v>
      </c>
      <c r="E1223" s="141" t="s">
        <v>1532</v>
      </c>
      <c r="F1223" s="142" t="s">
        <v>1533</v>
      </c>
      <c r="G1223" s="143" t="s">
        <v>373</v>
      </c>
      <c r="H1223" s="144">
        <v>6.5</v>
      </c>
      <c r="I1223" s="145"/>
      <c r="J1223" s="146">
        <f>ROUND(I1223*H1223,2)</f>
        <v>0</v>
      </c>
      <c r="K1223" s="142" t="s">
        <v>126</v>
      </c>
      <c r="L1223" s="30"/>
      <c r="M1223" s="147" t="s">
        <v>1</v>
      </c>
      <c r="N1223" s="148" t="s">
        <v>41</v>
      </c>
      <c r="O1223" s="49"/>
      <c r="P1223" s="149">
        <f>O1223*H1223</f>
        <v>0</v>
      </c>
      <c r="Q1223" s="149">
        <v>2.8300000000000001E-3</v>
      </c>
      <c r="R1223" s="149">
        <f>Q1223*H1223</f>
        <v>1.8395000000000002E-2</v>
      </c>
      <c r="S1223" s="149">
        <v>0</v>
      </c>
      <c r="T1223" s="150">
        <f>S1223*H1223</f>
        <v>0</v>
      </c>
      <c r="AR1223" s="16" t="s">
        <v>263</v>
      </c>
      <c r="AT1223" s="16" t="s">
        <v>122</v>
      </c>
      <c r="AU1223" s="16" t="s">
        <v>79</v>
      </c>
      <c r="AY1223" s="16" t="s">
        <v>119</v>
      </c>
      <c r="BE1223" s="151">
        <f>IF(N1223="základní",J1223,0)</f>
        <v>0</v>
      </c>
      <c r="BF1223" s="151">
        <f>IF(N1223="snížená",J1223,0)</f>
        <v>0</v>
      </c>
      <c r="BG1223" s="151">
        <f>IF(N1223="zákl. přenesená",J1223,0)</f>
        <v>0</v>
      </c>
      <c r="BH1223" s="151">
        <f>IF(N1223="sníž. přenesená",J1223,0)</f>
        <v>0</v>
      </c>
      <c r="BI1223" s="151">
        <f>IF(N1223="nulová",J1223,0)</f>
        <v>0</v>
      </c>
      <c r="BJ1223" s="16" t="s">
        <v>77</v>
      </c>
      <c r="BK1223" s="151">
        <f>ROUND(I1223*H1223,2)</f>
        <v>0</v>
      </c>
      <c r="BL1223" s="16" t="s">
        <v>263</v>
      </c>
      <c r="BM1223" s="16" t="s">
        <v>1534</v>
      </c>
    </row>
    <row r="1224" spans="2:65" s="1" customFormat="1">
      <c r="B1224" s="30"/>
      <c r="D1224" s="152" t="s">
        <v>129</v>
      </c>
      <c r="F1224" s="153" t="s">
        <v>1535</v>
      </c>
      <c r="I1224" s="84"/>
      <c r="L1224" s="30"/>
      <c r="M1224" s="154"/>
      <c r="N1224" s="49"/>
      <c r="O1224" s="49"/>
      <c r="P1224" s="49"/>
      <c r="Q1224" s="49"/>
      <c r="R1224" s="49"/>
      <c r="S1224" s="49"/>
      <c r="T1224" s="50"/>
      <c r="AT1224" s="16" t="s">
        <v>129</v>
      </c>
      <c r="AU1224" s="16" t="s">
        <v>79</v>
      </c>
    </row>
    <row r="1225" spans="2:65" s="1" customFormat="1" ht="16.5" customHeight="1">
      <c r="B1225" s="139"/>
      <c r="C1225" s="140" t="s">
        <v>1536</v>
      </c>
      <c r="D1225" s="140" t="s">
        <v>122</v>
      </c>
      <c r="E1225" s="141" t="s">
        <v>1537</v>
      </c>
      <c r="F1225" s="142" t="s">
        <v>1538</v>
      </c>
      <c r="G1225" s="143" t="s">
        <v>1307</v>
      </c>
      <c r="H1225" s="199"/>
      <c r="I1225" s="145"/>
      <c r="J1225" s="146">
        <f>ROUND(I1225*H1225,2)</f>
        <v>0</v>
      </c>
      <c r="K1225" s="142" t="s">
        <v>126</v>
      </c>
      <c r="L1225" s="30"/>
      <c r="M1225" s="147" t="s">
        <v>1</v>
      </c>
      <c r="N1225" s="148" t="s">
        <v>41</v>
      </c>
      <c r="O1225" s="49"/>
      <c r="P1225" s="149">
        <f>O1225*H1225</f>
        <v>0</v>
      </c>
      <c r="Q1225" s="149">
        <v>0</v>
      </c>
      <c r="R1225" s="149">
        <f>Q1225*H1225</f>
        <v>0</v>
      </c>
      <c r="S1225" s="149">
        <v>0</v>
      </c>
      <c r="T1225" s="150">
        <f>S1225*H1225</f>
        <v>0</v>
      </c>
      <c r="AR1225" s="16" t="s">
        <v>263</v>
      </c>
      <c r="AT1225" s="16" t="s">
        <v>122</v>
      </c>
      <c r="AU1225" s="16" t="s">
        <v>79</v>
      </c>
      <c r="AY1225" s="16" t="s">
        <v>119</v>
      </c>
      <c r="BE1225" s="151">
        <f>IF(N1225="základní",J1225,0)</f>
        <v>0</v>
      </c>
      <c r="BF1225" s="151">
        <f>IF(N1225="snížená",J1225,0)</f>
        <v>0</v>
      </c>
      <c r="BG1225" s="151">
        <f>IF(N1225="zákl. přenesená",J1225,0)</f>
        <v>0</v>
      </c>
      <c r="BH1225" s="151">
        <f>IF(N1225="sníž. přenesená",J1225,0)</f>
        <v>0</v>
      </c>
      <c r="BI1225" s="151">
        <f>IF(N1225="nulová",J1225,0)</f>
        <v>0</v>
      </c>
      <c r="BJ1225" s="16" t="s">
        <v>77</v>
      </c>
      <c r="BK1225" s="151">
        <f>ROUND(I1225*H1225,2)</f>
        <v>0</v>
      </c>
      <c r="BL1225" s="16" t="s">
        <v>263</v>
      </c>
      <c r="BM1225" s="16" t="s">
        <v>1539</v>
      </c>
    </row>
    <row r="1226" spans="2:65" s="1" customFormat="1" ht="19.5">
      <c r="B1226" s="30"/>
      <c r="D1226" s="152" t="s">
        <v>129</v>
      </c>
      <c r="F1226" s="153" t="s">
        <v>1540</v>
      </c>
      <c r="I1226" s="84"/>
      <c r="L1226" s="30"/>
      <c r="M1226" s="154"/>
      <c r="N1226" s="49"/>
      <c r="O1226" s="49"/>
      <c r="P1226" s="49"/>
      <c r="Q1226" s="49"/>
      <c r="R1226" s="49"/>
      <c r="S1226" s="49"/>
      <c r="T1226" s="50"/>
      <c r="AT1226" s="16" t="s">
        <v>129</v>
      </c>
      <c r="AU1226" s="16" t="s">
        <v>79</v>
      </c>
    </row>
    <row r="1227" spans="2:65" s="10" customFormat="1" ht="22.9" customHeight="1">
      <c r="B1227" s="126"/>
      <c r="D1227" s="127" t="s">
        <v>69</v>
      </c>
      <c r="E1227" s="137" t="s">
        <v>1541</v>
      </c>
      <c r="F1227" s="137" t="s">
        <v>1542</v>
      </c>
      <c r="I1227" s="129"/>
      <c r="J1227" s="138">
        <f>BK1227</f>
        <v>0</v>
      </c>
      <c r="L1227" s="126"/>
      <c r="M1227" s="131"/>
      <c r="N1227" s="132"/>
      <c r="O1227" s="132"/>
      <c r="P1227" s="133">
        <f>SUM(P1228:P1336)</f>
        <v>0</v>
      </c>
      <c r="Q1227" s="132"/>
      <c r="R1227" s="133">
        <f>SUM(R1228:R1336)</f>
        <v>0.54623678000000009</v>
      </c>
      <c r="S1227" s="132"/>
      <c r="T1227" s="134">
        <f>SUM(T1228:T1336)</f>
        <v>1.0860000000000001</v>
      </c>
      <c r="AR1227" s="127" t="s">
        <v>79</v>
      </c>
      <c r="AT1227" s="135" t="s">
        <v>69</v>
      </c>
      <c r="AU1227" s="135" t="s">
        <v>77</v>
      </c>
      <c r="AY1227" s="127" t="s">
        <v>119</v>
      </c>
      <c r="BK1227" s="136">
        <f>SUM(BK1228:BK1336)</f>
        <v>0</v>
      </c>
    </row>
    <row r="1228" spans="2:65" s="1" customFormat="1" ht="16.5" customHeight="1">
      <c r="B1228" s="139"/>
      <c r="C1228" s="140" t="s">
        <v>1543</v>
      </c>
      <c r="D1228" s="140" t="s">
        <v>122</v>
      </c>
      <c r="E1228" s="141" t="s">
        <v>1544</v>
      </c>
      <c r="F1228" s="142" t="s">
        <v>1545</v>
      </c>
      <c r="G1228" s="143" t="s">
        <v>360</v>
      </c>
      <c r="H1228" s="144">
        <v>2</v>
      </c>
      <c r="I1228" s="145"/>
      <c r="J1228" s="146">
        <f>ROUND(I1228*H1228,2)</f>
        <v>0</v>
      </c>
      <c r="K1228" s="142" t="s">
        <v>126</v>
      </c>
      <c r="L1228" s="30"/>
      <c r="M1228" s="147" t="s">
        <v>1</v>
      </c>
      <c r="N1228" s="148" t="s">
        <v>41</v>
      </c>
      <c r="O1228" s="49"/>
      <c r="P1228" s="149">
        <f>O1228*H1228</f>
        <v>0</v>
      </c>
      <c r="Q1228" s="149">
        <v>0</v>
      </c>
      <c r="R1228" s="149">
        <f>Q1228*H1228</f>
        <v>0</v>
      </c>
      <c r="S1228" s="149">
        <v>3.0000000000000001E-3</v>
      </c>
      <c r="T1228" s="150">
        <f>S1228*H1228</f>
        <v>6.0000000000000001E-3</v>
      </c>
      <c r="AR1228" s="16" t="s">
        <v>263</v>
      </c>
      <c r="AT1228" s="16" t="s">
        <v>122</v>
      </c>
      <c r="AU1228" s="16" t="s">
        <v>79</v>
      </c>
      <c r="AY1228" s="16" t="s">
        <v>119</v>
      </c>
      <c r="BE1228" s="151">
        <f>IF(N1228="základní",J1228,0)</f>
        <v>0</v>
      </c>
      <c r="BF1228" s="151">
        <f>IF(N1228="snížená",J1228,0)</f>
        <v>0</v>
      </c>
      <c r="BG1228" s="151">
        <f>IF(N1228="zákl. přenesená",J1228,0)</f>
        <v>0</v>
      </c>
      <c r="BH1228" s="151">
        <f>IF(N1228="sníž. přenesená",J1228,0)</f>
        <v>0</v>
      </c>
      <c r="BI1228" s="151">
        <f>IF(N1228="nulová",J1228,0)</f>
        <v>0</v>
      </c>
      <c r="BJ1228" s="16" t="s">
        <v>77</v>
      </c>
      <c r="BK1228" s="151">
        <f>ROUND(I1228*H1228,2)</f>
        <v>0</v>
      </c>
      <c r="BL1228" s="16" t="s">
        <v>263</v>
      </c>
      <c r="BM1228" s="16" t="s">
        <v>1546</v>
      </c>
    </row>
    <row r="1229" spans="2:65" s="1" customFormat="1">
      <c r="B1229" s="30"/>
      <c r="D1229" s="152" t="s">
        <v>129</v>
      </c>
      <c r="F1229" s="153" t="s">
        <v>1547</v>
      </c>
      <c r="I1229" s="84"/>
      <c r="L1229" s="30"/>
      <c r="M1229" s="154"/>
      <c r="N1229" s="49"/>
      <c r="O1229" s="49"/>
      <c r="P1229" s="49"/>
      <c r="Q1229" s="49"/>
      <c r="R1229" s="49"/>
      <c r="S1229" s="49"/>
      <c r="T1229" s="50"/>
      <c r="AT1229" s="16" t="s">
        <v>129</v>
      </c>
      <c r="AU1229" s="16" t="s">
        <v>79</v>
      </c>
    </row>
    <row r="1230" spans="2:65" s="12" customFormat="1">
      <c r="B1230" s="166"/>
      <c r="D1230" s="152" t="s">
        <v>180</v>
      </c>
      <c r="E1230" s="167" t="s">
        <v>1</v>
      </c>
      <c r="F1230" s="168" t="s">
        <v>316</v>
      </c>
      <c r="H1230" s="167" t="s">
        <v>1</v>
      </c>
      <c r="I1230" s="169"/>
      <c r="L1230" s="166"/>
      <c r="M1230" s="170"/>
      <c r="N1230" s="171"/>
      <c r="O1230" s="171"/>
      <c r="P1230" s="171"/>
      <c r="Q1230" s="171"/>
      <c r="R1230" s="171"/>
      <c r="S1230" s="171"/>
      <c r="T1230" s="172"/>
      <c r="AT1230" s="167" t="s">
        <v>180</v>
      </c>
      <c r="AU1230" s="167" t="s">
        <v>79</v>
      </c>
      <c r="AV1230" s="12" t="s">
        <v>77</v>
      </c>
      <c r="AW1230" s="12" t="s">
        <v>32</v>
      </c>
      <c r="AX1230" s="12" t="s">
        <v>70</v>
      </c>
      <c r="AY1230" s="167" t="s">
        <v>119</v>
      </c>
    </row>
    <row r="1231" spans="2:65" s="11" customFormat="1">
      <c r="B1231" s="158"/>
      <c r="D1231" s="152" t="s">
        <v>180</v>
      </c>
      <c r="E1231" s="159" t="s">
        <v>1</v>
      </c>
      <c r="F1231" s="160" t="s">
        <v>79</v>
      </c>
      <c r="H1231" s="161">
        <v>2</v>
      </c>
      <c r="I1231" s="162"/>
      <c r="L1231" s="158"/>
      <c r="M1231" s="163"/>
      <c r="N1231" s="164"/>
      <c r="O1231" s="164"/>
      <c r="P1231" s="164"/>
      <c r="Q1231" s="164"/>
      <c r="R1231" s="164"/>
      <c r="S1231" s="164"/>
      <c r="T1231" s="165"/>
      <c r="AT1231" s="159" t="s">
        <v>180</v>
      </c>
      <c r="AU1231" s="159" t="s">
        <v>79</v>
      </c>
      <c r="AV1231" s="11" t="s">
        <v>79</v>
      </c>
      <c r="AW1231" s="11" t="s">
        <v>32</v>
      </c>
      <c r="AX1231" s="11" t="s">
        <v>77</v>
      </c>
      <c r="AY1231" s="159" t="s">
        <v>119</v>
      </c>
    </row>
    <row r="1232" spans="2:65" s="1" customFormat="1" ht="16.5" customHeight="1">
      <c r="B1232" s="139"/>
      <c r="C1232" s="140" t="s">
        <v>1548</v>
      </c>
      <c r="D1232" s="140" t="s">
        <v>122</v>
      </c>
      <c r="E1232" s="141" t="s">
        <v>1549</v>
      </c>
      <c r="F1232" s="142" t="s">
        <v>1550</v>
      </c>
      <c r="G1232" s="143" t="s">
        <v>360</v>
      </c>
      <c r="H1232" s="144">
        <v>16</v>
      </c>
      <c r="I1232" s="145"/>
      <c r="J1232" s="146">
        <f>ROUND(I1232*H1232,2)</f>
        <v>0</v>
      </c>
      <c r="K1232" s="142" t="s">
        <v>126</v>
      </c>
      <c r="L1232" s="30"/>
      <c r="M1232" s="147" t="s">
        <v>1</v>
      </c>
      <c r="N1232" s="148" t="s">
        <v>41</v>
      </c>
      <c r="O1232" s="49"/>
      <c r="P1232" s="149">
        <f>O1232*H1232</f>
        <v>0</v>
      </c>
      <c r="Q1232" s="149">
        <v>0</v>
      </c>
      <c r="R1232" s="149">
        <f>Q1232*H1232</f>
        <v>0</v>
      </c>
      <c r="S1232" s="149">
        <v>5.0000000000000001E-3</v>
      </c>
      <c r="T1232" s="150">
        <f>S1232*H1232</f>
        <v>0.08</v>
      </c>
      <c r="AR1232" s="16" t="s">
        <v>263</v>
      </c>
      <c r="AT1232" s="16" t="s">
        <v>122</v>
      </c>
      <c r="AU1232" s="16" t="s">
        <v>79</v>
      </c>
      <c r="AY1232" s="16" t="s">
        <v>119</v>
      </c>
      <c r="BE1232" s="151">
        <f>IF(N1232="základní",J1232,0)</f>
        <v>0</v>
      </c>
      <c r="BF1232" s="151">
        <f>IF(N1232="snížená",J1232,0)</f>
        <v>0</v>
      </c>
      <c r="BG1232" s="151">
        <f>IF(N1232="zákl. přenesená",J1232,0)</f>
        <v>0</v>
      </c>
      <c r="BH1232" s="151">
        <f>IF(N1232="sníž. přenesená",J1232,0)</f>
        <v>0</v>
      </c>
      <c r="BI1232" s="151">
        <f>IF(N1232="nulová",J1232,0)</f>
        <v>0</v>
      </c>
      <c r="BJ1232" s="16" t="s">
        <v>77</v>
      </c>
      <c r="BK1232" s="151">
        <f>ROUND(I1232*H1232,2)</f>
        <v>0</v>
      </c>
      <c r="BL1232" s="16" t="s">
        <v>263</v>
      </c>
      <c r="BM1232" s="16" t="s">
        <v>1551</v>
      </c>
    </row>
    <row r="1233" spans="2:65" s="1" customFormat="1">
      <c r="B1233" s="30"/>
      <c r="D1233" s="152" t="s">
        <v>129</v>
      </c>
      <c r="F1233" s="153" t="s">
        <v>1552</v>
      </c>
      <c r="I1233" s="84"/>
      <c r="L1233" s="30"/>
      <c r="M1233" s="154"/>
      <c r="N1233" s="49"/>
      <c r="O1233" s="49"/>
      <c r="P1233" s="49"/>
      <c r="Q1233" s="49"/>
      <c r="R1233" s="49"/>
      <c r="S1233" s="49"/>
      <c r="T1233" s="50"/>
      <c r="AT1233" s="16" t="s">
        <v>129</v>
      </c>
      <c r="AU1233" s="16" t="s">
        <v>79</v>
      </c>
    </row>
    <row r="1234" spans="2:65" s="12" customFormat="1">
      <c r="B1234" s="166"/>
      <c r="D1234" s="152" t="s">
        <v>180</v>
      </c>
      <c r="E1234" s="167" t="s">
        <v>1</v>
      </c>
      <c r="F1234" s="168" t="s">
        <v>316</v>
      </c>
      <c r="H1234" s="167" t="s">
        <v>1</v>
      </c>
      <c r="I1234" s="169"/>
      <c r="L1234" s="166"/>
      <c r="M1234" s="170"/>
      <c r="N1234" s="171"/>
      <c r="O1234" s="171"/>
      <c r="P1234" s="171"/>
      <c r="Q1234" s="171"/>
      <c r="R1234" s="171"/>
      <c r="S1234" s="171"/>
      <c r="T1234" s="172"/>
      <c r="AT1234" s="167" t="s">
        <v>180</v>
      </c>
      <c r="AU1234" s="167" t="s">
        <v>79</v>
      </c>
      <c r="AV1234" s="12" t="s">
        <v>77</v>
      </c>
      <c r="AW1234" s="12" t="s">
        <v>32</v>
      </c>
      <c r="AX1234" s="12" t="s">
        <v>70</v>
      </c>
      <c r="AY1234" s="167" t="s">
        <v>119</v>
      </c>
    </row>
    <row r="1235" spans="2:65" s="11" customFormat="1">
      <c r="B1235" s="158"/>
      <c r="D1235" s="152" t="s">
        <v>180</v>
      </c>
      <c r="E1235" s="159" t="s">
        <v>1</v>
      </c>
      <c r="F1235" s="160" t="s">
        <v>206</v>
      </c>
      <c r="H1235" s="161">
        <v>7</v>
      </c>
      <c r="I1235" s="162"/>
      <c r="L1235" s="158"/>
      <c r="M1235" s="163"/>
      <c r="N1235" s="164"/>
      <c r="O1235" s="164"/>
      <c r="P1235" s="164"/>
      <c r="Q1235" s="164"/>
      <c r="R1235" s="164"/>
      <c r="S1235" s="164"/>
      <c r="T1235" s="165"/>
      <c r="AT1235" s="159" t="s">
        <v>180</v>
      </c>
      <c r="AU1235" s="159" t="s">
        <v>79</v>
      </c>
      <c r="AV1235" s="11" t="s">
        <v>79</v>
      </c>
      <c r="AW1235" s="11" t="s">
        <v>32</v>
      </c>
      <c r="AX1235" s="11" t="s">
        <v>70</v>
      </c>
      <c r="AY1235" s="159" t="s">
        <v>119</v>
      </c>
    </row>
    <row r="1236" spans="2:65" s="12" customFormat="1">
      <c r="B1236" s="166"/>
      <c r="D1236" s="152" t="s">
        <v>180</v>
      </c>
      <c r="E1236" s="167" t="s">
        <v>1</v>
      </c>
      <c r="F1236" s="168" t="s">
        <v>320</v>
      </c>
      <c r="H1236" s="167" t="s">
        <v>1</v>
      </c>
      <c r="I1236" s="169"/>
      <c r="L1236" s="166"/>
      <c r="M1236" s="170"/>
      <c r="N1236" s="171"/>
      <c r="O1236" s="171"/>
      <c r="P1236" s="171"/>
      <c r="Q1236" s="171"/>
      <c r="R1236" s="171"/>
      <c r="S1236" s="171"/>
      <c r="T1236" s="172"/>
      <c r="AT1236" s="167" t="s">
        <v>180</v>
      </c>
      <c r="AU1236" s="167" t="s">
        <v>79</v>
      </c>
      <c r="AV1236" s="12" t="s">
        <v>77</v>
      </c>
      <c r="AW1236" s="12" t="s">
        <v>32</v>
      </c>
      <c r="AX1236" s="12" t="s">
        <v>70</v>
      </c>
      <c r="AY1236" s="167" t="s">
        <v>119</v>
      </c>
    </row>
    <row r="1237" spans="2:65" s="11" customFormat="1">
      <c r="B1237" s="158"/>
      <c r="D1237" s="152" t="s">
        <v>180</v>
      </c>
      <c r="E1237" s="159" t="s">
        <v>1</v>
      </c>
      <c r="F1237" s="160" t="s">
        <v>217</v>
      </c>
      <c r="H1237" s="161">
        <v>9</v>
      </c>
      <c r="I1237" s="162"/>
      <c r="L1237" s="158"/>
      <c r="M1237" s="163"/>
      <c r="N1237" s="164"/>
      <c r="O1237" s="164"/>
      <c r="P1237" s="164"/>
      <c r="Q1237" s="164"/>
      <c r="R1237" s="164"/>
      <c r="S1237" s="164"/>
      <c r="T1237" s="165"/>
      <c r="AT1237" s="159" t="s">
        <v>180</v>
      </c>
      <c r="AU1237" s="159" t="s">
        <v>79</v>
      </c>
      <c r="AV1237" s="11" t="s">
        <v>79</v>
      </c>
      <c r="AW1237" s="11" t="s">
        <v>32</v>
      </c>
      <c r="AX1237" s="11" t="s">
        <v>70</v>
      </c>
      <c r="AY1237" s="159" t="s">
        <v>119</v>
      </c>
    </row>
    <row r="1238" spans="2:65" s="13" customFormat="1">
      <c r="B1238" s="173"/>
      <c r="D1238" s="152" t="s">
        <v>180</v>
      </c>
      <c r="E1238" s="174" t="s">
        <v>1</v>
      </c>
      <c r="F1238" s="175" t="s">
        <v>249</v>
      </c>
      <c r="H1238" s="176">
        <v>16</v>
      </c>
      <c r="I1238" s="177"/>
      <c r="L1238" s="173"/>
      <c r="M1238" s="178"/>
      <c r="N1238" s="179"/>
      <c r="O1238" s="179"/>
      <c r="P1238" s="179"/>
      <c r="Q1238" s="179"/>
      <c r="R1238" s="179"/>
      <c r="S1238" s="179"/>
      <c r="T1238" s="180"/>
      <c r="AT1238" s="174" t="s">
        <v>180</v>
      </c>
      <c r="AU1238" s="174" t="s">
        <v>79</v>
      </c>
      <c r="AV1238" s="13" t="s">
        <v>139</v>
      </c>
      <c r="AW1238" s="13" t="s">
        <v>32</v>
      </c>
      <c r="AX1238" s="13" t="s">
        <v>77</v>
      </c>
      <c r="AY1238" s="174" t="s">
        <v>119</v>
      </c>
    </row>
    <row r="1239" spans="2:65" s="1" customFormat="1" ht="16.5" customHeight="1">
      <c r="B1239" s="139"/>
      <c r="C1239" s="140" t="s">
        <v>1553</v>
      </c>
      <c r="D1239" s="140" t="s">
        <v>122</v>
      </c>
      <c r="E1239" s="141" t="s">
        <v>1554</v>
      </c>
      <c r="F1239" s="142" t="s">
        <v>1555</v>
      </c>
      <c r="G1239" s="143" t="s">
        <v>360</v>
      </c>
      <c r="H1239" s="144">
        <v>1</v>
      </c>
      <c r="I1239" s="145"/>
      <c r="J1239" s="146">
        <f>ROUND(I1239*H1239,2)</f>
        <v>0</v>
      </c>
      <c r="K1239" s="142" t="s">
        <v>126</v>
      </c>
      <c r="L1239" s="30"/>
      <c r="M1239" s="147" t="s">
        <v>1</v>
      </c>
      <c r="N1239" s="148" t="s">
        <v>41</v>
      </c>
      <c r="O1239" s="49"/>
      <c r="P1239" s="149">
        <f>O1239*H1239</f>
        <v>0</v>
      </c>
      <c r="Q1239" s="149">
        <v>0</v>
      </c>
      <c r="R1239" s="149">
        <f>Q1239*H1239</f>
        <v>0</v>
      </c>
      <c r="S1239" s="149">
        <v>0.17399999999999999</v>
      </c>
      <c r="T1239" s="150">
        <f>S1239*H1239</f>
        <v>0.17399999999999999</v>
      </c>
      <c r="AR1239" s="16" t="s">
        <v>263</v>
      </c>
      <c r="AT1239" s="16" t="s">
        <v>122</v>
      </c>
      <c r="AU1239" s="16" t="s">
        <v>79</v>
      </c>
      <c r="AY1239" s="16" t="s">
        <v>119</v>
      </c>
      <c r="BE1239" s="151">
        <f>IF(N1239="základní",J1239,0)</f>
        <v>0</v>
      </c>
      <c r="BF1239" s="151">
        <f>IF(N1239="snížená",J1239,0)</f>
        <v>0</v>
      </c>
      <c r="BG1239" s="151">
        <f>IF(N1239="zákl. přenesená",J1239,0)</f>
        <v>0</v>
      </c>
      <c r="BH1239" s="151">
        <f>IF(N1239="sníž. přenesená",J1239,0)</f>
        <v>0</v>
      </c>
      <c r="BI1239" s="151">
        <f>IF(N1239="nulová",J1239,0)</f>
        <v>0</v>
      </c>
      <c r="BJ1239" s="16" t="s">
        <v>77</v>
      </c>
      <c r="BK1239" s="151">
        <f>ROUND(I1239*H1239,2)</f>
        <v>0</v>
      </c>
      <c r="BL1239" s="16" t="s">
        <v>263</v>
      </c>
      <c r="BM1239" s="16" t="s">
        <v>1556</v>
      </c>
    </row>
    <row r="1240" spans="2:65" s="1" customFormat="1">
      <c r="B1240" s="30"/>
      <c r="D1240" s="152" t="s">
        <v>129</v>
      </c>
      <c r="F1240" s="153" t="s">
        <v>1557</v>
      </c>
      <c r="I1240" s="84"/>
      <c r="L1240" s="30"/>
      <c r="M1240" s="154"/>
      <c r="N1240" s="49"/>
      <c r="O1240" s="49"/>
      <c r="P1240" s="49"/>
      <c r="Q1240" s="49"/>
      <c r="R1240" s="49"/>
      <c r="S1240" s="49"/>
      <c r="T1240" s="50"/>
      <c r="AT1240" s="16" t="s">
        <v>129</v>
      </c>
      <c r="AU1240" s="16" t="s">
        <v>79</v>
      </c>
    </row>
    <row r="1241" spans="2:65" s="1" customFormat="1" ht="16.5" customHeight="1">
      <c r="B1241" s="139"/>
      <c r="C1241" s="140" t="s">
        <v>1558</v>
      </c>
      <c r="D1241" s="140" t="s">
        <v>122</v>
      </c>
      <c r="E1241" s="141" t="s">
        <v>1559</v>
      </c>
      <c r="F1241" s="142" t="s">
        <v>1560</v>
      </c>
      <c r="G1241" s="143" t="s">
        <v>125</v>
      </c>
      <c r="H1241" s="144">
        <v>1</v>
      </c>
      <c r="I1241" s="145"/>
      <c r="J1241" s="146">
        <f>ROUND(I1241*H1241,2)</f>
        <v>0</v>
      </c>
      <c r="K1241" s="142" t="s">
        <v>1</v>
      </c>
      <c r="L1241" s="30"/>
      <c r="M1241" s="147" t="s">
        <v>1</v>
      </c>
      <c r="N1241" s="148" t="s">
        <v>41</v>
      </c>
      <c r="O1241" s="49"/>
      <c r="P1241" s="149">
        <f>O1241*H1241</f>
        <v>0</v>
      </c>
      <c r="Q1241" s="149">
        <v>0</v>
      </c>
      <c r="R1241" s="149">
        <f>Q1241*H1241</f>
        <v>0</v>
      </c>
      <c r="S1241" s="149">
        <v>0</v>
      </c>
      <c r="T1241" s="150">
        <f>S1241*H1241</f>
        <v>0</v>
      </c>
      <c r="AR1241" s="16" t="s">
        <v>263</v>
      </c>
      <c r="AT1241" s="16" t="s">
        <v>122</v>
      </c>
      <c r="AU1241" s="16" t="s">
        <v>79</v>
      </c>
      <c r="AY1241" s="16" t="s">
        <v>119</v>
      </c>
      <c r="BE1241" s="151">
        <f>IF(N1241="základní",J1241,0)</f>
        <v>0</v>
      </c>
      <c r="BF1241" s="151">
        <f>IF(N1241="snížená",J1241,0)</f>
        <v>0</v>
      </c>
      <c r="BG1241" s="151">
        <f>IF(N1241="zákl. přenesená",J1241,0)</f>
        <v>0</v>
      </c>
      <c r="BH1241" s="151">
        <f>IF(N1241="sníž. přenesená",J1241,0)</f>
        <v>0</v>
      </c>
      <c r="BI1241" s="151">
        <f>IF(N1241="nulová",J1241,0)</f>
        <v>0</v>
      </c>
      <c r="BJ1241" s="16" t="s">
        <v>77</v>
      </c>
      <c r="BK1241" s="151">
        <f>ROUND(I1241*H1241,2)</f>
        <v>0</v>
      </c>
      <c r="BL1241" s="16" t="s">
        <v>263</v>
      </c>
      <c r="BM1241" s="16" t="s">
        <v>1561</v>
      </c>
    </row>
    <row r="1242" spans="2:65" s="1" customFormat="1">
      <c r="B1242" s="30"/>
      <c r="D1242" s="152" t="s">
        <v>129</v>
      </c>
      <c r="F1242" s="153" t="s">
        <v>1560</v>
      </c>
      <c r="I1242" s="84"/>
      <c r="L1242" s="30"/>
      <c r="M1242" s="154"/>
      <c r="N1242" s="49"/>
      <c r="O1242" s="49"/>
      <c r="P1242" s="49"/>
      <c r="Q1242" s="49"/>
      <c r="R1242" s="49"/>
      <c r="S1242" s="49"/>
      <c r="T1242" s="50"/>
      <c r="AT1242" s="16" t="s">
        <v>129</v>
      </c>
      <c r="AU1242" s="16" t="s">
        <v>79</v>
      </c>
    </row>
    <row r="1243" spans="2:65" s="1" customFormat="1" ht="16.5" customHeight="1">
      <c r="B1243" s="139"/>
      <c r="C1243" s="140" t="s">
        <v>1562</v>
      </c>
      <c r="D1243" s="140" t="s">
        <v>122</v>
      </c>
      <c r="E1243" s="141" t="s">
        <v>1563</v>
      </c>
      <c r="F1243" s="142" t="s">
        <v>1564</v>
      </c>
      <c r="G1243" s="143" t="s">
        <v>360</v>
      </c>
      <c r="H1243" s="144">
        <v>29</v>
      </c>
      <c r="I1243" s="145"/>
      <c r="J1243" s="146">
        <f>ROUND(I1243*H1243,2)</f>
        <v>0</v>
      </c>
      <c r="K1243" s="142" t="s">
        <v>126</v>
      </c>
      <c r="L1243" s="30"/>
      <c r="M1243" s="147" t="s">
        <v>1</v>
      </c>
      <c r="N1243" s="148" t="s">
        <v>41</v>
      </c>
      <c r="O1243" s="49"/>
      <c r="P1243" s="149">
        <f>O1243*H1243</f>
        <v>0</v>
      </c>
      <c r="Q1243" s="149">
        <v>0</v>
      </c>
      <c r="R1243" s="149">
        <f>Q1243*H1243</f>
        <v>0</v>
      </c>
      <c r="S1243" s="149">
        <v>2.4E-2</v>
      </c>
      <c r="T1243" s="150">
        <f>S1243*H1243</f>
        <v>0.69600000000000006</v>
      </c>
      <c r="AR1243" s="16" t="s">
        <v>263</v>
      </c>
      <c r="AT1243" s="16" t="s">
        <v>122</v>
      </c>
      <c r="AU1243" s="16" t="s">
        <v>79</v>
      </c>
      <c r="AY1243" s="16" t="s">
        <v>119</v>
      </c>
      <c r="BE1243" s="151">
        <f>IF(N1243="základní",J1243,0)</f>
        <v>0</v>
      </c>
      <c r="BF1243" s="151">
        <f>IF(N1243="snížená",J1243,0)</f>
        <v>0</v>
      </c>
      <c r="BG1243" s="151">
        <f>IF(N1243="zákl. přenesená",J1243,0)</f>
        <v>0</v>
      </c>
      <c r="BH1243" s="151">
        <f>IF(N1243="sníž. přenesená",J1243,0)</f>
        <v>0</v>
      </c>
      <c r="BI1243" s="151">
        <f>IF(N1243="nulová",J1243,0)</f>
        <v>0</v>
      </c>
      <c r="BJ1243" s="16" t="s">
        <v>77</v>
      </c>
      <c r="BK1243" s="151">
        <f>ROUND(I1243*H1243,2)</f>
        <v>0</v>
      </c>
      <c r="BL1243" s="16" t="s">
        <v>263</v>
      </c>
      <c r="BM1243" s="16" t="s">
        <v>1565</v>
      </c>
    </row>
    <row r="1244" spans="2:65" s="1" customFormat="1" ht="19.5">
      <c r="B1244" s="30"/>
      <c r="D1244" s="152" t="s">
        <v>129</v>
      </c>
      <c r="F1244" s="153" t="s">
        <v>1566</v>
      </c>
      <c r="I1244" s="84"/>
      <c r="L1244" s="30"/>
      <c r="M1244" s="154"/>
      <c r="N1244" s="49"/>
      <c r="O1244" s="49"/>
      <c r="P1244" s="49"/>
      <c r="Q1244" s="49"/>
      <c r="R1244" s="49"/>
      <c r="S1244" s="49"/>
      <c r="T1244" s="50"/>
      <c r="AT1244" s="16" t="s">
        <v>129</v>
      </c>
      <c r="AU1244" s="16" t="s">
        <v>79</v>
      </c>
    </row>
    <row r="1245" spans="2:65" s="12" customFormat="1">
      <c r="B1245" s="166"/>
      <c r="D1245" s="152" t="s">
        <v>180</v>
      </c>
      <c r="E1245" s="167" t="s">
        <v>1</v>
      </c>
      <c r="F1245" s="168" t="s">
        <v>316</v>
      </c>
      <c r="H1245" s="167" t="s">
        <v>1</v>
      </c>
      <c r="I1245" s="169"/>
      <c r="L1245" s="166"/>
      <c r="M1245" s="170"/>
      <c r="N1245" s="171"/>
      <c r="O1245" s="171"/>
      <c r="P1245" s="171"/>
      <c r="Q1245" s="171"/>
      <c r="R1245" s="171"/>
      <c r="S1245" s="171"/>
      <c r="T1245" s="172"/>
      <c r="AT1245" s="167" t="s">
        <v>180</v>
      </c>
      <c r="AU1245" s="167" t="s">
        <v>79</v>
      </c>
      <c r="AV1245" s="12" t="s">
        <v>77</v>
      </c>
      <c r="AW1245" s="12" t="s">
        <v>32</v>
      </c>
      <c r="AX1245" s="12" t="s">
        <v>70</v>
      </c>
      <c r="AY1245" s="167" t="s">
        <v>119</v>
      </c>
    </row>
    <row r="1246" spans="2:65" s="11" customFormat="1">
      <c r="B1246" s="158"/>
      <c r="D1246" s="152" t="s">
        <v>180</v>
      </c>
      <c r="E1246" s="159" t="s">
        <v>1</v>
      </c>
      <c r="F1246" s="160" t="s">
        <v>251</v>
      </c>
      <c r="H1246" s="161">
        <v>14</v>
      </c>
      <c r="I1246" s="162"/>
      <c r="L1246" s="158"/>
      <c r="M1246" s="163"/>
      <c r="N1246" s="164"/>
      <c r="O1246" s="164"/>
      <c r="P1246" s="164"/>
      <c r="Q1246" s="164"/>
      <c r="R1246" s="164"/>
      <c r="S1246" s="164"/>
      <c r="T1246" s="165"/>
      <c r="AT1246" s="159" t="s">
        <v>180</v>
      </c>
      <c r="AU1246" s="159" t="s">
        <v>79</v>
      </c>
      <c r="AV1246" s="11" t="s">
        <v>79</v>
      </c>
      <c r="AW1246" s="11" t="s">
        <v>32</v>
      </c>
      <c r="AX1246" s="11" t="s">
        <v>70</v>
      </c>
      <c r="AY1246" s="159" t="s">
        <v>119</v>
      </c>
    </row>
    <row r="1247" spans="2:65" s="12" customFormat="1">
      <c r="B1247" s="166"/>
      <c r="D1247" s="152" t="s">
        <v>180</v>
      </c>
      <c r="E1247" s="167" t="s">
        <v>1</v>
      </c>
      <c r="F1247" s="168" t="s">
        <v>320</v>
      </c>
      <c r="H1247" s="167" t="s">
        <v>1</v>
      </c>
      <c r="I1247" s="169"/>
      <c r="L1247" s="166"/>
      <c r="M1247" s="170"/>
      <c r="N1247" s="171"/>
      <c r="O1247" s="171"/>
      <c r="P1247" s="171"/>
      <c r="Q1247" s="171"/>
      <c r="R1247" s="171"/>
      <c r="S1247" s="171"/>
      <c r="T1247" s="172"/>
      <c r="AT1247" s="167" t="s">
        <v>180</v>
      </c>
      <c r="AU1247" s="167" t="s">
        <v>79</v>
      </c>
      <c r="AV1247" s="12" t="s">
        <v>77</v>
      </c>
      <c r="AW1247" s="12" t="s">
        <v>32</v>
      </c>
      <c r="AX1247" s="12" t="s">
        <v>70</v>
      </c>
      <c r="AY1247" s="167" t="s">
        <v>119</v>
      </c>
    </row>
    <row r="1248" spans="2:65" s="11" customFormat="1">
      <c r="B1248" s="158"/>
      <c r="D1248" s="152" t="s">
        <v>180</v>
      </c>
      <c r="E1248" s="159" t="s">
        <v>1</v>
      </c>
      <c r="F1248" s="160" t="s">
        <v>8</v>
      </c>
      <c r="H1248" s="161">
        <v>15</v>
      </c>
      <c r="I1248" s="162"/>
      <c r="L1248" s="158"/>
      <c r="M1248" s="163"/>
      <c r="N1248" s="164"/>
      <c r="O1248" s="164"/>
      <c r="P1248" s="164"/>
      <c r="Q1248" s="164"/>
      <c r="R1248" s="164"/>
      <c r="S1248" s="164"/>
      <c r="T1248" s="165"/>
      <c r="AT1248" s="159" t="s">
        <v>180</v>
      </c>
      <c r="AU1248" s="159" t="s">
        <v>79</v>
      </c>
      <c r="AV1248" s="11" t="s">
        <v>79</v>
      </c>
      <c r="AW1248" s="11" t="s">
        <v>32</v>
      </c>
      <c r="AX1248" s="11" t="s">
        <v>70</v>
      </c>
      <c r="AY1248" s="159" t="s">
        <v>119</v>
      </c>
    </row>
    <row r="1249" spans="2:65" s="13" customFormat="1">
      <c r="B1249" s="173"/>
      <c r="D1249" s="152" t="s">
        <v>180</v>
      </c>
      <c r="E1249" s="174" t="s">
        <v>1</v>
      </c>
      <c r="F1249" s="175" t="s">
        <v>249</v>
      </c>
      <c r="H1249" s="176">
        <v>29</v>
      </c>
      <c r="I1249" s="177"/>
      <c r="L1249" s="173"/>
      <c r="M1249" s="178"/>
      <c r="N1249" s="179"/>
      <c r="O1249" s="179"/>
      <c r="P1249" s="179"/>
      <c r="Q1249" s="179"/>
      <c r="R1249" s="179"/>
      <c r="S1249" s="179"/>
      <c r="T1249" s="180"/>
      <c r="AT1249" s="174" t="s">
        <v>180</v>
      </c>
      <c r="AU1249" s="174" t="s">
        <v>79</v>
      </c>
      <c r="AV1249" s="13" t="s">
        <v>139</v>
      </c>
      <c r="AW1249" s="13" t="s">
        <v>32</v>
      </c>
      <c r="AX1249" s="13" t="s">
        <v>77</v>
      </c>
      <c r="AY1249" s="174" t="s">
        <v>119</v>
      </c>
    </row>
    <row r="1250" spans="2:65" s="1" customFormat="1" ht="16.5" customHeight="1">
      <c r="B1250" s="139"/>
      <c r="C1250" s="140" t="s">
        <v>1567</v>
      </c>
      <c r="D1250" s="140" t="s">
        <v>122</v>
      </c>
      <c r="E1250" s="141" t="s">
        <v>1568</v>
      </c>
      <c r="F1250" s="142" t="s">
        <v>1569</v>
      </c>
      <c r="G1250" s="143" t="s">
        <v>360</v>
      </c>
      <c r="H1250" s="144">
        <v>5</v>
      </c>
      <c r="I1250" s="145"/>
      <c r="J1250" s="146">
        <f>ROUND(I1250*H1250,2)</f>
        <v>0</v>
      </c>
      <c r="K1250" s="142" t="s">
        <v>126</v>
      </c>
      <c r="L1250" s="30"/>
      <c r="M1250" s="147" t="s">
        <v>1</v>
      </c>
      <c r="N1250" s="148" t="s">
        <v>41</v>
      </c>
      <c r="O1250" s="49"/>
      <c r="P1250" s="149">
        <f>O1250*H1250</f>
        <v>0</v>
      </c>
      <c r="Q1250" s="149">
        <v>0</v>
      </c>
      <c r="R1250" s="149">
        <f>Q1250*H1250</f>
        <v>0</v>
      </c>
      <c r="S1250" s="149">
        <v>2.5999999999999999E-2</v>
      </c>
      <c r="T1250" s="150">
        <f>S1250*H1250</f>
        <v>0.13</v>
      </c>
      <c r="AR1250" s="16" t="s">
        <v>263</v>
      </c>
      <c r="AT1250" s="16" t="s">
        <v>122</v>
      </c>
      <c r="AU1250" s="16" t="s">
        <v>79</v>
      </c>
      <c r="AY1250" s="16" t="s">
        <v>119</v>
      </c>
      <c r="BE1250" s="151">
        <f>IF(N1250="základní",J1250,0)</f>
        <v>0</v>
      </c>
      <c r="BF1250" s="151">
        <f>IF(N1250="snížená",J1250,0)</f>
        <v>0</v>
      </c>
      <c r="BG1250" s="151">
        <f>IF(N1250="zákl. přenesená",J1250,0)</f>
        <v>0</v>
      </c>
      <c r="BH1250" s="151">
        <f>IF(N1250="sníž. přenesená",J1250,0)</f>
        <v>0</v>
      </c>
      <c r="BI1250" s="151">
        <f>IF(N1250="nulová",J1250,0)</f>
        <v>0</v>
      </c>
      <c r="BJ1250" s="16" t="s">
        <v>77</v>
      </c>
      <c r="BK1250" s="151">
        <f>ROUND(I1250*H1250,2)</f>
        <v>0</v>
      </c>
      <c r="BL1250" s="16" t="s">
        <v>263</v>
      </c>
      <c r="BM1250" s="16" t="s">
        <v>1570</v>
      </c>
    </row>
    <row r="1251" spans="2:65" s="1" customFormat="1" ht="19.5">
      <c r="B1251" s="30"/>
      <c r="D1251" s="152" t="s">
        <v>129</v>
      </c>
      <c r="F1251" s="153" t="s">
        <v>1571</v>
      </c>
      <c r="I1251" s="84"/>
      <c r="L1251" s="30"/>
      <c r="M1251" s="154"/>
      <c r="N1251" s="49"/>
      <c r="O1251" s="49"/>
      <c r="P1251" s="49"/>
      <c r="Q1251" s="49"/>
      <c r="R1251" s="49"/>
      <c r="S1251" s="49"/>
      <c r="T1251" s="50"/>
      <c r="AT1251" s="16" t="s">
        <v>129</v>
      </c>
      <c r="AU1251" s="16" t="s">
        <v>79</v>
      </c>
    </row>
    <row r="1252" spans="2:65" s="1" customFormat="1" ht="16.5" customHeight="1">
      <c r="B1252" s="139"/>
      <c r="C1252" s="140" t="s">
        <v>1572</v>
      </c>
      <c r="D1252" s="140" t="s">
        <v>122</v>
      </c>
      <c r="E1252" s="141" t="s">
        <v>1573</v>
      </c>
      <c r="F1252" s="142" t="s">
        <v>1574</v>
      </c>
      <c r="G1252" s="143" t="s">
        <v>360</v>
      </c>
      <c r="H1252" s="144">
        <v>1</v>
      </c>
      <c r="I1252" s="145"/>
      <c r="J1252" s="146">
        <f>ROUND(I1252*H1252,2)</f>
        <v>0</v>
      </c>
      <c r="K1252" s="142" t="s">
        <v>1</v>
      </c>
      <c r="L1252" s="30"/>
      <c r="M1252" s="147" t="s">
        <v>1</v>
      </c>
      <c r="N1252" s="148" t="s">
        <v>41</v>
      </c>
      <c r="O1252" s="49"/>
      <c r="P1252" s="149">
        <f>O1252*H1252</f>
        <v>0</v>
      </c>
      <c r="Q1252" s="149">
        <v>0</v>
      </c>
      <c r="R1252" s="149">
        <f>Q1252*H1252</f>
        <v>0</v>
      </c>
      <c r="S1252" s="149">
        <v>0</v>
      </c>
      <c r="T1252" s="150">
        <f>S1252*H1252</f>
        <v>0</v>
      </c>
      <c r="AR1252" s="16" t="s">
        <v>263</v>
      </c>
      <c r="AT1252" s="16" t="s">
        <v>122</v>
      </c>
      <c r="AU1252" s="16" t="s">
        <v>79</v>
      </c>
      <c r="AY1252" s="16" t="s">
        <v>119</v>
      </c>
      <c r="BE1252" s="151">
        <f>IF(N1252="základní",J1252,0)</f>
        <v>0</v>
      </c>
      <c r="BF1252" s="151">
        <f>IF(N1252="snížená",J1252,0)</f>
        <v>0</v>
      </c>
      <c r="BG1252" s="151">
        <f>IF(N1252="zákl. přenesená",J1252,0)</f>
        <v>0</v>
      </c>
      <c r="BH1252" s="151">
        <f>IF(N1252="sníž. přenesená",J1252,0)</f>
        <v>0</v>
      </c>
      <c r="BI1252" s="151">
        <f>IF(N1252="nulová",J1252,0)</f>
        <v>0</v>
      </c>
      <c r="BJ1252" s="16" t="s">
        <v>77</v>
      </c>
      <c r="BK1252" s="151">
        <f>ROUND(I1252*H1252,2)</f>
        <v>0</v>
      </c>
      <c r="BL1252" s="16" t="s">
        <v>263</v>
      </c>
      <c r="BM1252" s="16" t="s">
        <v>1575</v>
      </c>
    </row>
    <row r="1253" spans="2:65" s="1" customFormat="1">
      <c r="B1253" s="30"/>
      <c r="D1253" s="152" t="s">
        <v>129</v>
      </c>
      <c r="F1253" s="153" t="s">
        <v>1574</v>
      </c>
      <c r="I1253" s="84"/>
      <c r="L1253" s="30"/>
      <c r="M1253" s="154"/>
      <c r="N1253" s="49"/>
      <c r="O1253" s="49"/>
      <c r="P1253" s="49"/>
      <c r="Q1253" s="49"/>
      <c r="R1253" s="49"/>
      <c r="S1253" s="49"/>
      <c r="T1253" s="50"/>
      <c r="AT1253" s="16" t="s">
        <v>129</v>
      </c>
      <c r="AU1253" s="16" t="s">
        <v>79</v>
      </c>
    </row>
    <row r="1254" spans="2:65" s="1" customFormat="1" ht="16.5" customHeight="1">
      <c r="B1254" s="139"/>
      <c r="C1254" s="140" t="s">
        <v>1576</v>
      </c>
      <c r="D1254" s="140" t="s">
        <v>122</v>
      </c>
      <c r="E1254" s="141" t="s">
        <v>1577</v>
      </c>
      <c r="F1254" s="142" t="s">
        <v>1578</v>
      </c>
      <c r="G1254" s="143" t="s">
        <v>266</v>
      </c>
      <c r="H1254" s="144">
        <v>5.46</v>
      </c>
      <c r="I1254" s="145"/>
      <c r="J1254" s="146">
        <f>ROUND(I1254*H1254,2)</f>
        <v>0</v>
      </c>
      <c r="K1254" s="142" t="s">
        <v>126</v>
      </c>
      <c r="L1254" s="30"/>
      <c r="M1254" s="147" t="s">
        <v>1</v>
      </c>
      <c r="N1254" s="148" t="s">
        <v>41</v>
      </c>
      <c r="O1254" s="49"/>
      <c r="P1254" s="149">
        <f>O1254*H1254</f>
        <v>0</v>
      </c>
      <c r="Q1254" s="149">
        <v>2.5999999999999998E-4</v>
      </c>
      <c r="R1254" s="149">
        <f>Q1254*H1254</f>
        <v>1.4195999999999998E-3</v>
      </c>
      <c r="S1254" s="149">
        <v>0</v>
      </c>
      <c r="T1254" s="150">
        <f>S1254*H1254</f>
        <v>0</v>
      </c>
      <c r="AR1254" s="16" t="s">
        <v>263</v>
      </c>
      <c r="AT1254" s="16" t="s">
        <v>122</v>
      </c>
      <c r="AU1254" s="16" t="s">
        <v>79</v>
      </c>
      <c r="AY1254" s="16" t="s">
        <v>119</v>
      </c>
      <c r="BE1254" s="151">
        <f>IF(N1254="základní",J1254,0)</f>
        <v>0</v>
      </c>
      <c r="BF1254" s="151">
        <f>IF(N1254="snížená",J1254,0)</f>
        <v>0</v>
      </c>
      <c r="BG1254" s="151">
        <f>IF(N1254="zákl. přenesená",J1254,0)</f>
        <v>0</v>
      </c>
      <c r="BH1254" s="151">
        <f>IF(N1254="sníž. přenesená",J1254,0)</f>
        <v>0</v>
      </c>
      <c r="BI1254" s="151">
        <f>IF(N1254="nulová",J1254,0)</f>
        <v>0</v>
      </c>
      <c r="BJ1254" s="16" t="s">
        <v>77</v>
      </c>
      <c r="BK1254" s="151">
        <f>ROUND(I1254*H1254,2)</f>
        <v>0</v>
      </c>
      <c r="BL1254" s="16" t="s">
        <v>263</v>
      </c>
      <c r="BM1254" s="16" t="s">
        <v>1579</v>
      </c>
    </row>
    <row r="1255" spans="2:65" s="1" customFormat="1">
      <c r="B1255" s="30"/>
      <c r="D1255" s="152" t="s">
        <v>129</v>
      </c>
      <c r="F1255" s="153" t="s">
        <v>1580</v>
      </c>
      <c r="I1255" s="84"/>
      <c r="L1255" s="30"/>
      <c r="M1255" s="154"/>
      <c r="N1255" s="49"/>
      <c r="O1255" s="49"/>
      <c r="P1255" s="49"/>
      <c r="Q1255" s="49"/>
      <c r="R1255" s="49"/>
      <c r="S1255" s="49"/>
      <c r="T1255" s="50"/>
      <c r="AT1255" s="16" t="s">
        <v>129</v>
      </c>
      <c r="AU1255" s="16" t="s">
        <v>79</v>
      </c>
    </row>
    <row r="1256" spans="2:65" s="11" customFormat="1">
      <c r="B1256" s="158"/>
      <c r="D1256" s="152" t="s">
        <v>180</v>
      </c>
      <c r="E1256" s="159" t="s">
        <v>1</v>
      </c>
      <c r="F1256" s="160" t="s">
        <v>1581</v>
      </c>
      <c r="H1256" s="161">
        <v>3.3250000000000002</v>
      </c>
      <c r="I1256" s="162"/>
      <c r="L1256" s="158"/>
      <c r="M1256" s="163"/>
      <c r="N1256" s="164"/>
      <c r="O1256" s="164"/>
      <c r="P1256" s="164"/>
      <c r="Q1256" s="164"/>
      <c r="R1256" s="164"/>
      <c r="S1256" s="164"/>
      <c r="T1256" s="165"/>
      <c r="AT1256" s="159" t="s">
        <v>180</v>
      </c>
      <c r="AU1256" s="159" t="s">
        <v>79</v>
      </c>
      <c r="AV1256" s="11" t="s">
        <v>79</v>
      </c>
      <c r="AW1256" s="11" t="s">
        <v>32</v>
      </c>
      <c r="AX1256" s="11" t="s">
        <v>70</v>
      </c>
      <c r="AY1256" s="159" t="s">
        <v>119</v>
      </c>
    </row>
    <row r="1257" spans="2:65" s="11" customFormat="1">
      <c r="B1257" s="158"/>
      <c r="D1257" s="152" t="s">
        <v>180</v>
      </c>
      <c r="E1257" s="159" t="s">
        <v>1</v>
      </c>
      <c r="F1257" s="160" t="s">
        <v>1582</v>
      </c>
      <c r="H1257" s="161">
        <v>2.1349999999999998</v>
      </c>
      <c r="I1257" s="162"/>
      <c r="L1257" s="158"/>
      <c r="M1257" s="163"/>
      <c r="N1257" s="164"/>
      <c r="O1257" s="164"/>
      <c r="P1257" s="164"/>
      <c r="Q1257" s="164"/>
      <c r="R1257" s="164"/>
      <c r="S1257" s="164"/>
      <c r="T1257" s="165"/>
      <c r="AT1257" s="159" t="s">
        <v>180</v>
      </c>
      <c r="AU1257" s="159" t="s">
        <v>79</v>
      </c>
      <c r="AV1257" s="11" t="s">
        <v>79</v>
      </c>
      <c r="AW1257" s="11" t="s">
        <v>32</v>
      </c>
      <c r="AX1257" s="11" t="s">
        <v>70</v>
      </c>
      <c r="AY1257" s="159" t="s">
        <v>119</v>
      </c>
    </row>
    <row r="1258" spans="2:65" s="13" customFormat="1">
      <c r="B1258" s="173"/>
      <c r="D1258" s="152" t="s">
        <v>180</v>
      </c>
      <c r="E1258" s="174" t="s">
        <v>1</v>
      </c>
      <c r="F1258" s="175" t="s">
        <v>249</v>
      </c>
      <c r="H1258" s="176">
        <v>5.46</v>
      </c>
      <c r="I1258" s="177"/>
      <c r="L1258" s="173"/>
      <c r="M1258" s="178"/>
      <c r="N1258" s="179"/>
      <c r="O1258" s="179"/>
      <c r="P1258" s="179"/>
      <c r="Q1258" s="179"/>
      <c r="R1258" s="179"/>
      <c r="S1258" s="179"/>
      <c r="T1258" s="180"/>
      <c r="AT1258" s="174" t="s">
        <v>180</v>
      </c>
      <c r="AU1258" s="174" t="s">
        <v>79</v>
      </c>
      <c r="AV1258" s="13" t="s">
        <v>139</v>
      </c>
      <c r="AW1258" s="13" t="s">
        <v>32</v>
      </c>
      <c r="AX1258" s="13" t="s">
        <v>77</v>
      </c>
      <c r="AY1258" s="174" t="s">
        <v>119</v>
      </c>
    </row>
    <row r="1259" spans="2:65" s="1" customFormat="1" ht="16.5" customHeight="1">
      <c r="B1259" s="139"/>
      <c r="C1259" s="140" t="s">
        <v>1583</v>
      </c>
      <c r="D1259" s="140" t="s">
        <v>122</v>
      </c>
      <c r="E1259" s="141" t="s">
        <v>1584</v>
      </c>
      <c r="F1259" s="142" t="s">
        <v>1585</v>
      </c>
      <c r="G1259" s="143" t="s">
        <v>266</v>
      </c>
      <c r="H1259" s="144">
        <v>2.94</v>
      </c>
      <c r="I1259" s="145"/>
      <c r="J1259" s="146">
        <f>ROUND(I1259*H1259,2)</f>
        <v>0</v>
      </c>
      <c r="K1259" s="142" t="s">
        <v>126</v>
      </c>
      <c r="L1259" s="30"/>
      <c r="M1259" s="147" t="s">
        <v>1</v>
      </c>
      <c r="N1259" s="148" t="s">
        <v>41</v>
      </c>
      <c r="O1259" s="49"/>
      <c r="P1259" s="149">
        <f>O1259*H1259</f>
        <v>0</v>
      </c>
      <c r="Q1259" s="149">
        <v>2.7E-4</v>
      </c>
      <c r="R1259" s="149">
        <f>Q1259*H1259</f>
        <v>7.938E-4</v>
      </c>
      <c r="S1259" s="149">
        <v>0</v>
      </c>
      <c r="T1259" s="150">
        <f>S1259*H1259</f>
        <v>0</v>
      </c>
      <c r="AR1259" s="16" t="s">
        <v>263</v>
      </c>
      <c r="AT1259" s="16" t="s">
        <v>122</v>
      </c>
      <c r="AU1259" s="16" t="s">
        <v>79</v>
      </c>
      <c r="AY1259" s="16" t="s">
        <v>119</v>
      </c>
      <c r="BE1259" s="151">
        <f>IF(N1259="základní",J1259,0)</f>
        <v>0</v>
      </c>
      <c r="BF1259" s="151">
        <f>IF(N1259="snížená",J1259,0)</f>
        <v>0</v>
      </c>
      <c r="BG1259" s="151">
        <f>IF(N1259="zákl. přenesená",J1259,0)</f>
        <v>0</v>
      </c>
      <c r="BH1259" s="151">
        <f>IF(N1259="sníž. přenesená",J1259,0)</f>
        <v>0</v>
      </c>
      <c r="BI1259" s="151">
        <f>IF(N1259="nulová",J1259,0)</f>
        <v>0</v>
      </c>
      <c r="BJ1259" s="16" t="s">
        <v>77</v>
      </c>
      <c r="BK1259" s="151">
        <f>ROUND(I1259*H1259,2)</f>
        <v>0</v>
      </c>
      <c r="BL1259" s="16" t="s">
        <v>263</v>
      </c>
      <c r="BM1259" s="16" t="s">
        <v>1586</v>
      </c>
    </row>
    <row r="1260" spans="2:65" s="1" customFormat="1">
      <c r="B1260" s="30"/>
      <c r="D1260" s="152" t="s">
        <v>129</v>
      </c>
      <c r="F1260" s="153" t="s">
        <v>1587</v>
      </c>
      <c r="I1260" s="84"/>
      <c r="L1260" s="30"/>
      <c r="M1260" s="154"/>
      <c r="N1260" s="49"/>
      <c r="O1260" s="49"/>
      <c r="P1260" s="49"/>
      <c r="Q1260" s="49"/>
      <c r="R1260" s="49"/>
      <c r="S1260" s="49"/>
      <c r="T1260" s="50"/>
      <c r="AT1260" s="16" t="s">
        <v>129</v>
      </c>
      <c r="AU1260" s="16" t="s">
        <v>79</v>
      </c>
    </row>
    <row r="1261" spans="2:65" s="11" customFormat="1">
      <c r="B1261" s="158"/>
      <c r="D1261" s="152" t="s">
        <v>180</v>
      </c>
      <c r="E1261" s="159" t="s">
        <v>1</v>
      </c>
      <c r="F1261" s="160" t="s">
        <v>904</v>
      </c>
      <c r="H1261" s="161">
        <v>2.94</v>
      </c>
      <c r="I1261" s="162"/>
      <c r="L1261" s="158"/>
      <c r="M1261" s="163"/>
      <c r="N1261" s="164"/>
      <c r="O1261" s="164"/>
      <c r="P1261" s="164"/>
      <c r="Q1261" s="164"/>
      <c r="R1261" s="164"/>
      <c r="S1261" s="164"/>
      <c r="T1261" s="165"/>
      <c r="AT1261" s="159" t="s">
        <v>180</v>
      </c>
      <c r="AU1261" s="159" t="s">
        <v>79</v>
      </c>
      <c r="AV1261" s="11" t="s">
        <v>79</v>
      </c>
      <c r="AW1261" s="11" t="s">
        <v>32</v>
      </c>
      <c r="AX1261" s="11" t="s">
        <v>77</v>
      </c>
      <c r="AY1261" s="159" t="s">
        <v>119</v>
      </c>
    </row>
    <row r="1262" spans="2:65" s="1" customFormat="1" ht="16.5" customHeight="1">
      <c r="B1262" s="139"/>
      <c r="C1262" s="140" t="s">
        <v>1588</v>
      </c>
      <c r="D1262" s="140" t="s">
        <v>122</v>
      </c>
      <c r="E1262" s="141" t="s">
        <v>1589</v>
      </c>
      <c r="F1262" s="142" t="s">
        <v>1590</v>
      </c>
      <c r="G1262" s="143" t="s">
        <v>266</v>
      </c>
      <c r="H1262" s="144">
        <v>6.4729999999999999</v>
      </c>
      <c r="I1262" s="145"/>
      <c r="J1262" s="146">
        <f>ROUND(I1262*H1262,2)</f>
        <v>0</v>
      </c>
      <c r="K1262" s="142" t="s">
        <v>126</v>
      </c>
      <c r="L1262" s="30"/>
      <c r="M1262" s="147" t="s">
        <v>1</v>
      </c>
      <c r="N1262" s="148" t="s">
        <v>41</v>
      </c>
      <c r="O1262" s="49"/>
      <c r="P1262" s="149">
        <f>O1262*H1262</f>
        <v>0</v>
      </c>
      <c r="Q1262" s="149">
        <v>2.5999999999999998E-4</v>
      </c>
      <c r="R1262" s="149">
        <f>Q1262*H1262</f>
        <v>1.6829799999999997E-3</v>
      </c>
      <c r="S1262" s="149">
        <v>0</v>
      </c>
      <c r="T1262" s="150">
        <f>S1262*H1262</f>
        <v>0</v>
      </c>
      <c r="AR1262" s="16" t="s">
        <v>263</v>
      </c>
      <c r="AT1262" s="16" t="s">
        <v>122</v>
      </c>
      <c r="AU1262" s="16" t="s">
        <v>79</v>
      </c>
      <c r="AY1262" s="16" t="s">
        <v>119</v>
      </c>
      <c r="BE1262" s="151">
        <f>IF(N1262="základní",J1262,0)</f>
        <v>0</v>
      </c>
      <c r="BF1262" s="151">
        <f>IF(N1262="snížená",J1262,0)</f>
        <v>0</v>
      </c>
      <c r="BG1262" s="151">
        <f>IF(N1262="zákl. přenesená",J1262,0)</f>
        <v>0</v>
      </c>
      <c r="BH1262" s="151">
        <f>IF(N1262="sníž. přenesená",J1262,0)</f>
        <v>0</v>
      </c>
      <c r="BI1262" s="151">
        <f>IF(N1262="nulová",J1262,0)</f>
        <v>0</v>
      </c>
      <c r="BJ1262" s="16" t="s">
        <v>77</v>
      </c>
      <c r="BK1262" s="151">
        <f>ROUND(I1262*H1262,2)</f>
        <v>0</v>
      </c>
      <c r="BL1262" s="16" t="s">
        <v>263</v>
      </c>
      <c r="BM1262" s="16" t="s">
        <v>1591</v>
      </c>
    </row>
    <row r="1263" spans="2:65" s="1" customFormat="1">
      <c r="B1263" s="30"/>
      <c r="D1263" s="152" t="s">
        <v>129</v>
      </c>
      <c r="F1263" s="153" t="s">
        <v>1592</v>
      </c>
      <c r="I1263" s="84"/>
      <c r="L1263" s="30"/>
      <c r="M1263" s="154"/>
      <c r="N1263" s="49"/>
      <c r="O1263" s="49"/>
      <c r="P1263" s="49"/>
      <c r="Q1263" s="49"/>
      <c r="R1263" s="49"/>
      <c r="S1263" s="49"/>
      <c r="T1263" s="50"/>
      <c r="AT1263" s="16" t="s">
        <v>129</v>
      </c>
      <c r="AU1263" s="16" t="s">
        <v>79</v>
      </c>
    </row>
    <row r="1264" spans="2:65" s="11" customFormat="1">
      <c r="B1264" s="158"/>
      <c r="D1264" s="152" t="s">
        <v>180</v>
      </c>
      <c r="E1264" s="159" t="s">
        <v>1</v>
      </c>
      <c r="F1264" s="160" t="s">
        <v>1593</v>
      </c>
      <c r="H1264" s="161">
        <v>2.0089999999999999</v>
      </c>
      <c r="I1264" s="162"/>
      <c r="L1264" s="158"/>
      <c r="M1264" s="163"/>
      <c r="N1264" s="164"/>
      <c r="O1264" s="164"/>
      <c r="P1264" s="164"/>
      <c r="Q1264" s="164"/>
      <c r="R1264" s="164"/>
      <c r="S1264" s="164"/>
      <c r="T1264" s="165"/>
      <c r="AT1264" s="159" t="s">
        <v>180</v>
      </c>
      <c r="AU1264" s="159" t="s">
        <v>79</v>
      </c>
      <c r="AV1264" s="11" t="s">
        <v>79</v>
      </c>
      <c r="AW1264" s="11" t="s">
        <v>32</v>
      </c>
      <c r="AX1264" s="11" t="s">
        <v>70</v>
      </c>
      <c r="AY1264" s="159" t="s">
        <v>119</v>
      </c>
    </row>
    <row r="1265" spans="2:65" s="11" customFormat="1">
      <c r="B1265" s="158"/>
      <c r="D1265" s="152" t="s">
        <v>180</v>
      </c>
      <c r="E1265" s="159" t="s">
        <v>1</v>
      </c>
      <c r="F1265" s="160" t="s">
        <v>1594</v>
      </c>
      <c r="H1265" s="161">
        <v>2.214</v>
      </c>
      <c r="I1265" s="162"/>
      <c r="L1265" s="158"/>
      <c r="M1265" s="163"/>
      <c r="N1265" s="164"/>
      <c r="O1265" s="164"/>
      <c r="P1265" s="164"/>
      <c r="Q1265" s="164"/>
      <c r="R1265" s="164"/>
      <c r="S1265" s="164"/>
      <c r="T1265" s="165"/>
      <c r="AT1265" s="159" t="s">
        <v>180</v>
      </c>
      <c r="AU1265" s="159" t="s">
        <v>79</v>
      </c>
      <c r="AV1265" s="11" t="s">
        <v>79</v>
      </c>
      <c r="AW1265" s="11" t="s">
        <v>32</v>
      </c>
      <c r="AX1265" s="11" t="s">
        <v>70</v>
      </c>
      <c r="AY1265" s="159" t="s">
        <v>119</v>
      </c>
    </row>
    <row r="1266" spans="2:65" s="11" customFormat="1">
      <c r="B1266" s="158"/>
      <c r="D1266" s="152" t="s">
        <v>180</v>
      </c>
      <c r="E1266" s="159" t="s">
        <v>1</v>
      </c>
      <c r="F1266" s="160" t="s">
        <v>1595</v>
      </c>
      <c r="H1266" s="161">
        <v>2.25</v>
      </c>
      <c r="I1266" s="162"/>
      <c r="L1266" s="158"/>
      <c r="M1266" s="163"/>
      <c r="N1266" s="164"/>
      <c r="O1266" s="164"/>
      <c r="P1266" s="164"/>
      <c r="Q1266" s="164"/>
      <c r="R1266" s="164"/>
      <c r="S1266" s="164"/>
      <c r="T1266" s="165"/>
      <c r="AT1266" s="159" t="s">
        <v>180</v>
      </c>
      <c r="AU1266" s="159" t="s">
        <v>79</v>
      </c>
      <c r="AV1266" s="11" t="s">
        <v>79</v>
      </c>
      <c r="AW1266" s="11" t="s">
        <v>32</v>
      </c>
      <c r="AX1266" s="11" t="s">
        <v>70</v>
      </c>
      <c r="AY1266" s="159" t="s">
        <v>119</v>
      </c>
    </row>
    <row r="1267" spans="2:65" s="13" customFormat="1">
      <c r="B1267" s="173"/>
      <c r="D1267" s="152" t="s">
        <v>180</v>
      </c>
      <c r="E1267" s="174" t="s">
        <v>1</v>
      </c>
      <c r="F1267" s="175" t="s">
        <v>249</v>
      </c>
      <c r="H1267" s="176">
        <v>6.4729999999999999</v>
      </c>
      <c r="I1267" s="177"/>
      <c r="L1267" s="173"/>
      <c r="M1267" s="178"/>
      <c r="N1267" s="179"/>
      <c r="O1267" s="179"/>
      <c r="P1267" s="179"/>
      <c r="Q1267" s="179"/>
      <c r="R1267" s="179"/>
      <c r="S1267" s="179"/>
      <c r="T1267" s="180"/>
      <c r="AT1267" s="174" t="s">
        <v>180</v>
      </c>
      <c r="AU1267" s="174" t="s">
        <v>79</v>
      </c>
      <c r="AV1267" s="13" t="s">
        <v>139</v>
      </c>
      <c r="AW1267" s="13" t="s">
        <v>32</v>
      </c>
      <c r="AX1267" s="13" t="s">
        <v>77</v>
      </c>
      <c r="AY1267" s="174" t="s">
        <v>119</v>
      </c>
    </row>
    <row r="1268" spans="2:65" s="1" customFormat="1" ht="16.5" customHeight="1">
      <c r="B1268" s="139"/>
      <c r="C1268" s="140" t="s">
        <v>1596</v>
      </c>
      <c r="D1268" s="140" t="s">
        <v>122</v>
      </c>
      <c r="E1268" s="141" t="s">
        <v>1597</v>
      </c>
      <c r="F1268" s="142" t="s">
        <v>1598</v>
      </c>
      <c r="G1268" s="143" t="s">
        <v>360</v>
      </c>
      <c r="H1268" s="144">
        <v>2</v>
      </c>
      <c r="I1268" s="145"/>
      <c r="J1268" s="146">
        <f>ROUND(I1268*H1268,2)</f>
        <v>0</v>
      </c>
      <c r="K1268" s="142" t="s">
        <v>126</v>
      </c>
      <c r="L1268" s="30"/>
      <c r="M1268" s="147" t="s">
        <v>1</v>
      </c>
      <c r="N1268" s="148" t="s">
        <v>41</v>
      </c>
      <c r="O1268" s="49"/>
      <c r="P1268" s="149">
        <f>O1268*H1268</f>
        <v>0</v>
      </c>
      <c r="Q1268" s="149">
        <v>2.5999999999999998E-4</v>
      </c>
      <c r="R1268" s="149">
        <f>Q1268*H1268</f>
        <v>5.1999999999999995E-4</v>
      </c>
      <c r="S1268" s="149">
        <v>0</v>
      </c>
      <c r="T1268" s="150">
        <f>S1268*H1268</f>
        <v>0</v>
      </c>
      <c r="AR1268" s="16" t="s">
        <v>263</v>
      </c>
      <c r="AT1268" s="16" t="s">
        <v>122</v>
      </c>
      <c r="AU1268" s="16" t="s">
        <v>79</v>
      </c>
      <c r="AY1268" s="16" t="s">
        <v>119</v>
      </c>
      <c r="BE1268" s="151">
        <f>IF(N1268="základní",J1268,0)</f>
        <v>0</v>
      </c>
      <c r="BF1268" s="151">
        <f>IF(N1268="snížená",J1268,0)</f>
        <v>0</v>
      </c>
      <c r="BG1268" s="151">
        <f>IF(N1268="zákl. přenesená",J1268,0)</f>
        <v>0</v>
      </c>
      <c r="BH1268" s="151">
        <f>IF(N1268="sníž. přenesená",J1268,0)</f>
        <v>0</v>
      </c>
      <c r="BI1268" s="151">
        <f>IF(N1268="nulová",J1268,0)</f>
        <v>0</v>
      </c>
      <c r="BJ1268" s="16" t="s">
        <v>77</v>
      </c>
      <c r="BK1268" s="151">
        <f>ROUND(I1268*H1268,2)</f>
        <v>0</v>
      </c>
      <c r="BL1268" s="16" t="s">
        <v>263</v>
      </c>
      <c r="BM1268" s="16" t="s">
        <v>1599</v>
      </c>
    </row>
    <row r="1269" spans="2:65" s="1" customFormat="1" ht="19.5">
      <c r="B1269" s="30"/>
      <c r="D1269" s="152" t="s">
        <v>129</v>
      </c>
      <c r="F1269" s="153" t="s">
        <v>1600</v>
      </c>
      <c r="I1269" s="84"/>
      <c r="L1269" s="30"/>
      <c r="M1269" s="154"/>
      <c r="N1269" s="49"/>
      <c r="O1269" s="49"/>
      <c r="P1269" s="49"/>
      <c r="Q1269" s="49"/>
      <c r="R1269" s="49"/>
      <c r="S1269" s="49"/>
      <c r="T1269" s="50"/>
      <c r="AT1269" s="16" t="s">
        <v>129</v>
      </c>
      <c r="AU1269" s="16" t="s">
        <v>79</v>
      </c>
    </row>
    <row r="1270" spans="2:65" s="1" customFormat="1" ht="16.5" customHeight="1">
      <c r="B1270" s="139"/>
      <c r="C1270" s="140" t="s">
        <v>1601</v>
      </c>
      <c r="D1270" s="140" t="s">
        <v>122</v>
      </c>
      <c r="E1270" s="141" t="s">
        <v>1602</v>
      </c>
      <c r="F1270" s="142" t="s">
        <v>1603</v>
      </c>
      <c r="G1270" s="143" t="s">
        <v>360</v>
      </c>
      <c r="H1270" s="144">
        <v>1</v>
      </c>
      <c r="I1270" s="145"/>
      <c r="J1270" s="146">
        <f>ROUND(I1270*H1270,2)</f>
        <v>0</v>
      </c>
      <c r="K1270" s="142" t="s">
        <v>126</v>
      </c>
      <c r="L1270" s="30"/>
      <c r="M1270" s="147" t="s">
        <v>1</v>
      </c>
      <c r="N1270" s="148" t="s">
        <v>41</v>
      </c>
      <c r="O1270" s="49"/>
      <c r="P1270" s="149">
        <f>O1270*H1270</f>
        <v>0</v>
      </c>
      <c r="Q1270" s="149">
        <v>9.2000000000000003E-4</v>
      </c>
      <c r="R1270" s="149">
        <f>Q1270*H1270</f>
        <v>9.2000000000000003E-4</v>
      </c>
      <c r="S1270" s="149">
        <v>0</v>
      </c>
      <c r="T1270" s="150">
        <f>S1270*H1270</f>
        <v>0</v>
      </c>
      <c r="AR1270" s="16" t="s">
        <v>263</v>
      </c>
      <c r="AT1270" s="16" t="s">
        <v>122</v>
      </c>
      <c r="AU1270" s="16" t="s">
        <v>79</v>
      </c>
      <c r="AY1270" s="16" t="s">
        <v>119</v>
      </c>
      <c r="BE1270" s="151">
        <f>IF(N1270="základní",J1270,0)</f>
        <v>0</v>
      </c>
      <c r="BF1270" s="151">
        <f>IF(N1270="snížená",J1270,0)</f>
        <v>0</v>
      </c>
      <c r="BG1270" s="151">
        <f>IF(N1270="zákl. přenesená",J1270,0)</f>
        <v>0</v>
      </c>
      <c r="BH1270" s="151">
        <f>IF(N1270="sníž. přenesená",J1270,0)</f>
        <v>0</v>
      </c>
      <c r="BI1270" s="151">
        <f>IF(N1270="nulová",J1270,0)</f>
        <v>0</v>
      </c>
      <c r="BJ1270" s="16" t="s">
        <v>77</v>
      </c>
      <c r="BK1270" s="151">
        <f>ROUND(I1270*H1270,2)</f>
        <v>0</v>
      </c>
      <c r="BL1270" s="16" t="s">
        <v>263</v>
      </c>
      <c r="BM1270" s="16" t="s">
        <v>1604</v>
      </c>
    </row>
    <row r="1271" spans="2:65" s="1" customFormat="1">
      <c r="B1271" s="30"/>
      <c r="D1271" s="152" t="s">
        <v>129</v>
      </c>
      <c r="F1271" s="153" t="s">
        <v>1605</v>
      </c>
      <c r="I1271" s="84"/>
      <c r="L1271" s="30"/>
      <c r="M1271" s="154"/>
      <c r="N1271" s="49"/>
      <c r="O1271" s="49"/>
      <c r="P1271" s="49"/>
      <c r="Q1271" s="49"/>
      <c r="R1271" s="49"/>
      <c r="S1271" s="49"/>
      <c r="T1271" s="50"/>
      <c r="AT1271" s="16" t="s">
        <v>129</v>
      </c>
      <c r="AU1271" s="16" t="s">
        <v>79</v>
      </c>
    </row>
    <row r="1272" spans="2:65" s="1" customFormat="1" ht="16.5" customHeight="1">
      <c r="B1272" s="139"/>
      <c r="C1272" s="189" t="s">
        <v>1606</v>
      </c>
      <c r="D1272" s="189" t="s">
        <v>603</v>
      </c>
      <c r="E1272" s="190" t="s">
        <v>1607</v>
      </c>
      <c r="F1272" s="191" t="s">
        <v>1608</v>
      </c>
      <c r="G1272" s="192" t="s">
        <v>360</v>
      </c>
      <c r="H1272" s="193">
        <v>1</v>
      </c>
      <c r="I1272" s="194"/>
      <c r="J1272" s="195">
        <f>ROUND(I1272*H1272,2)</f>
        <v>0</v>
      </c>
      <c r="K1272" s="191" t="s">
        <v>1</v>
      </c>
      <c r="L1272" s="196"/>
      <c r="M1272" s="197" t="s">
        <v>1</v>
      </c>
      <c r="N1272" s="198" t="s">
        <v>41</v>
      </c>
      <c r="O1272" s="49"/>
      <c r="P1272" s="149">
        <f>O1272*H1272</f>
        <v>0</v>
      </c>
      <c r="Q1272" s="149">
        <v>0</v>
      </c>
      <c r="R1272" s="149">
        <f>Q1272*H1272</f>
        <v>0</v>
      </c>
      <c r="S1272" s="149">
        <v>0</v>
      </c>
      <c r="T1272" s="150">
        <f>S1272*H1272</f>
        <v>0</v>
      </c>
      <c r="AR1272" s="16" t="s">
        <v>370</v>
      </c>
      <c r="AT1272" s="16" t="s">
        <v>603</v>
      </c>
      <c r="AU1272" s="16" t="s">
        <v>79</v>
      </c>
      <c r="AY1272" s="16" t="s">
        <v>119</v>
      </c>
      <c r="BE1272" s="151">
        <f>IF(N1272="základní",J1272,0)</f>
        <v>0</v>
      </c>
      <c r="BF1272" s="151">
        <f>IF(N1272="snížená",J1272,0)</f>
        <v>0</v>
      </c>
      <c r="BG1272" s="151">
        <f>IF(N1272="zákl. přenesená",J1272,0)</f>
        <v>0</v>
      </c>
      <c r="BH1272" s="151">
        <f>IF(N1272="sníž. přenesená",J1272,0)</f>
        <v>0</v>
      </c>
      <c r="BI1272" s="151">
        <f>IF(N1272="nulová",J1272,0)</f>
        <v>0</v>
      </c>
      <c r="BJ1272" s="16" t="s">
        <v>77</v>
      </c>
      <c r="BK1272" s="151">
        <f>ROUND(I1272*H1272,2)</f>
        <v>0</v>
      </c>
      <c r="BL1272" s="16" t="s">
        <v>263</v>
      </c>
      <c r="BM1272" s="16" t="s">
        <v>1609</v>
      </c>
    </row>
    <row r="1273" spans="2:65" s="1" customFormat="1">
      <c r="B1273" s="30"/>
      <c r="D1273" s="152" t="s">
        <v>129</v>
      </c>
      <c r="F1273" s="153" t="s">
        <v>1608</v>
      </c>
      <c r="I1273" s="84"/>
      <c r="L1273" s="30"/>
      <c r="M1273" s="154"/>
      <c r="N1273" s="49"/>
      <c r="O1273" s="49"/>
      <c r="P1273" s="49"/>
      <c r="Q1273" s="49"/>
      <c r="R1273" s="49"/>
      <c r="S1273" s="49"/>
      <c r="T1273" s="50"/>
      <c r="AT1273" s="16" t="s">
        <v>129</v>
      </c>
      <c r="AU1273" s="16" t="s">
        <v>79</v>
      </c>
    </row>
    <row r="1274" spans="2:65" s="1" customFormat="1" ht="16.5" customHeight="1">
      <c r="B1274" s="139"/>
      <c r="C1274" s="189" t="s">
        <v>1610</v>
      </c>
      <c r="D1274" s="189" t="s">
        <v>603</v>
      </c>
      <c r="E1274" s="190" t="s">
        <v>1611</v>
      </c>
      <c r="F1274" s="191" t="s">
        <v>1612</v>
      </c>
      <c r="G1274" s="192" t="s">
        <v>360</v>
      </c>
      <c r="H1274" s="193">
        <v>1</v>
      </c>
      <c r="I1274" s="194"/>
      <c r="J1274" s="195">
        <f>ROUND(I1274*H1274,2)</f>
        <v>0</v>
      </c>
      <c r="K1274" s="191" t="s">
        <v>1</v>
      </c>
      <c r="L1274" s="196"/>
      <c r="M1274" s="197" t="s">
        <v>1</v>
      </c>
      <c r="N1274" s="198" t="s">
        <v>41</v>
      </c>
      <c r="O1274" s="49"/>
      <c r="P1274" s="149">
        <f>O1274*H1274</f>
        <v>0</v>
      </c>
      <c r="Q1274" s="149">
        <v>0</v>
      </c>
      <c r="R1274" s="149">
        <f>Q1274*H1274</f>
        <v>0</v>
      </c>
      <c r="S1274" s="149">
        <v>0</v>
      </c>
      <c r="T1274" s="150">
        <f>S1274*H1274</f>
        <v>0</v>
      </c>
      <c r="AR1274" s="16" t="s">
        <v>370</v>
      </c>
      <c r="AT1274" s="16" t="s">
        <v>603</v>
      </c>
      <c r="AU1274" s="16" t="s">
        <v>79</v>
      </c>
      <c r="AY1274" s="16" t="s">
        <v>119</v>
      </c>
      <c r="BE1274" s="151">
        <f>IF(N1274="základní",J1274,0)</f>
        <v>0</v>
      </c>
      <c r="BF1274" s="151">
        <f>IF(N1274="snížená",J1274,0)</f>
        <v>0</v>
      </c>
      <c r="BG1274" s="151">
        <f>IF(N1274="zákl. přenesená",J1274,0)</f>
        <v>0</v>
      </c>
      <c r="BH1274" s="151">
        <f>IF(N1274="sníž. přenesená",J1274,0)</f>
        <v>0</v>
      </c>
      <c r="BI1274" s="151">
        <f>IF(N1274="nulová",J1274,0)</f>
        <v>0</v>
      </c>
      <c r="BJ1274" s="16" t="s">
        <v>77</v>
      </c>
      <c r="BK1274" s="151">
        <f>ROUND(I1274*H1274,2)</f>
        <v>0</v>
      </c>
      <c r="BL1274" s="16" t="s">
        <v>263</v>
      </c>
      <c r="BM1274" s="16" t="s">
        <v>1613</v>
      </c>
    </row>
    <row r="1275" spans="2:65" s="1" customFormat="1">
      <c r="B1275" s="30"/>
      <c r="D1275" s="152" t="s">
        <v>129</v>
      </c>
      <c r="F1275" s="153" t="s">
        <v>1612</v>
      </c>
      <c r="I1275" s="84"/>
      <c r="L1275" s="30"/>
      <c r="M1275" s="154"/>
      <c r="N1275" s="49"/>
      <c r="O1275" s="49"/>
      <c r="P1275" s="49"/>
      <c r="Q1275" s="49"/>
      <c r="R1275" s="49"/>
      <c r="S1275" s="49"/>
      <c r="T1275" s="50"/>
      <c r="AT1275" s="16" t="s">
        <v>129</v>
      </c>
      <c r="AU1275" s="16" t="s">
        <v>79</v>
      </c>
    </row>
    <row r="1276" spans="2:65" s="1" customFormat="1" ht="16.5" customHeight="1">
      <c r="B1276" s="139"/>
      <c r="C1276" s="189" t="s">
        <v>1614</v>
      </c>
      <c r="D1276" s="189" t="s">
        <v>603</v>
      </c>
      <c r="E1276" s="190" t="s">
        <v>1615</v>
      </c>
      <c r="F1276" s="191" t="s">
        <v>1616</v>
      </c>
      <c r="G1276" s="192" t="s">
        <v>360</v>
      </c>
      <c r="H1276" s="193">
        <v>1</v>
      </c>
      <c r="I1276" s="194"/>
      <c r="J1276" s="195">
        <f>ROUND(I1276*H1276,2)</f>
        <v>0</v>
      </c>
      <c r="K1276" s="191" t="s">
        <v>1</v>
      </c>
      <c r="L1276" s="196"/>
      <c r="M1276" s="197" t="s">
        <v>1</v>
      </c>
      <c r="N1276" s="198" t="s">
        <v>41</v>
      </c>
      <c r="O1276" s="49"/>
      <c r="P1276" s="149">
        <f>O1276*H1276</f>
        <v>0</v>
      </c>
      <c r="Q1276" s="149">
        <v>0</v>
      </c>
      <c r="R1276" s="149">
        <f>Q1276*H1276</f>
        <v>0</v>
      </c>
      <c r="S1276" s="149">
        <v>0</v>
      </c>
      <c r="T1276" s="150">
        <f>S1276*H1276</f>
        <v>0</v>
      </c>
      <c r="AR1276" s="16" t="s">
        <v>370</v>
      </c>
      <c r="AT1276" s="16" t="s">
        <v>603</v>
      </c>
      <c r="AU1276" s="16" t="s">
        <v>79</v>
      </c>
      <c r="AY1276" s="16" t="s">
        <v>119</v>
      </c>
      <c r="BE1276" s="151">
        <f>IF(N1276="základní",J1276,0)</f>
        <v>0</v>
      </c>
      <c r="BF1276" s="151">
        <f>IF(N1276="snížená",J1276,0)</f>
        <v>0</v>
      </c>
      <c r="BG1276" s="151">
        <f>IF(N1276="zákl. přenesená",J1276,0)</f>
        <v>0</v>
      </c>
      <c r="BH1276" s="151">
        <f>IF(N1276="sníž. přenesená",J1276,0)</f>
        <v>0</v>
      </c>
      <c r="BI1276" s="151">
        <f>IF(N1276="nulová",J1276,0)</f>
        <v>0</v>
      </c>
      <c r="BJ1276" s="16" t="s">
        <v>77</v>
      </c>
      <c r="BK1276" s="151">
        <f>ROUND(I1276*H1276,2)</f>
        <v>0</v>
      </c>
      <c r="BL1276" s="16" t="s">
        <v>263</v>
      </c>
      <c r="BM1276" s="16" t="s">
        <v>1617</v>
      </c>
    </row>
    <row r="1277" spans="2:65" s="1" customFormat="1">
      <c r="B1277" s="30"/>
      <c r="D1277" s="152" t="s">
        <v>129</v>
      </c>
      <c r="F1277" s="153" t="s">
        <v>1616</v>
      </c>
      <c r="I1277" s="84"/>
      <c r="L1277" s="30"/>
      <c r="M1277" s="154"/>
      <c r="N1277" s="49"/>
      <c r="O1277" s="49"/>
      <c r="P1277" s="49"/>
      <c r="Q1277" s="49"/>
      <c r="R1277" s="49"/>
      <c r="S1277" s="49"/>
      <c r="T1277" s="50"/>
      <c r="AT1277" s="16" t="s">
        <v>129</v>
      </c>
      <c r="AU1277" s="16" t="s">
        <v>79</v>
      </c>
    </row>
    <row r="1278" spans="2:65" s="1" customFormat="1" ht="16.5" customHeight="1">
      <c r="B1278" s="139"/>
      <c r="C1278" s="189" t="s">
        <v>1618</v>
      </c>
      <c r="D1278" s="189" t="s">
        <v>603</v>
      </c>
      <c r="E1278" s="190" t="s">
        <v>1619</v>
      </c>
      <c r="F1278" s="191" t="s">
        <v>1620</v>
      </c>
      <c r="G1278" s="192" t="s">
        <v>360</v>
      </c>
      <c r="H1278" s="193">
        <v>1</v>
      </c>
      <c r="I1278" s="194"/>
      <c r="J1278" s="195">
        <f>ROUND(I1278*H1278,2)</f>
        <v>0</v>
      </c>
      <c r="K1278" s="191" t="s">
        <v>1</v>
      </c>
      <c r="L1278" s="196"/>
      <c r="M1278" s="197" t="s">
        <v>1</v>
      </c>
      <c r="N1278" s="198" t="s">
        <v>41</v>
      </c>
      <c r="O1278" s="49"/>
      <c r="P1278" s="149">
        <f>O1278*H1278</f>
        <v>0</v>
      </c>
      <c r="Q1278" s="149">
        <v>0</v>
      </c>
      <c r="R1278" s="149">
        <f>Q1278*H1278</f>
        <v>0</v>
      </c>
      <c r="S1278" s="149">
        <v>0</v>
      </c>
      <c r="T1278" s="150">
        <f>S1278*H1278</f>
        <v>0</v>
      </c>
      <c r="AR1278" s="16" t="s">
        <v>370</v>
      </c>
      <c r="AT1278" s="16" t="s">
        <v>603</v>
      </c>
      <c r="AU1278" s="16" t="s">
        <v>79</v>
      </c>
      <c r="AY1278" s="16" t="s">
        <v>119</v>
      </c>
      <c r="BE1278" s="151">
        <f>IF(N1278="základní",J1278,0)</f>
        <v>0</v>
      </c>
      <c r="BF1278" s="151">
        <f>IF(N1278="snížená",J1278,0)</f>
        <v>0</v>
      </c>
      <c r="BG1278" s="151">
        <f>IF(N1278="zákl. přenesená",J1278,0)</f>
        <v>0</v>
      </c>
      <c r="BH1278" s="151">
        <f>IF(N1278="sníž. přenesená",J1278,0)</f>
        <v>0</v>
      </c>
      <c r="BI1278" s="151">
        <f>IF(N1278="nulová",J1278,0)</f>
        <v>0</v>
      </c>
      <c r="BJ1278" s="16" t="s">
        <v>77</v>
      </c>
      <c r="BK1278" s="151">
        <f>ROUND(I1278*H1278,2)</f>
        <v>0</v>
      </c>
      <c r="BL1278" s="16" t="s">
        <v>263</v>
      </c>
      <c r="BM1278" s="16" t="s">
        <v>1621</v>
      </c>
    </row>
    <row r="1279" spans="2:65" s="1" customFormat="1">
      <c r="B1279" s="30"/>
      <c r="D1279" s="152" t="s">
        <v>129</v>
      </c>
      <c r="F1279" s="153" t="s">
        <v>1620</v>
      </c>
      <c r="I1279" s="84"/>
      <c r="L1279" s="30"/>
      <c r="M1279" s="154"/>
      <c r="N1279" s="49"/>
      <c r="O1279" s="49"/>
      <c r="P1279" s="49"/>
      <c r="Q1279" s="49"/>
      <c r="R1279" s="49"/>
      <c r="S1279" s="49"/>
      <c r="T1279" s="50"/>
      <c r="AT1279" s="16" t="s">
        <v>129</v>
      </c>
      <c r="AU1279" s="16" t="s">
        <v>79</v>
      </c>
    </row>
    <row r="1280" spans="2:65" s="1" customFormat="1" ht="16.5" customHeight="1">
      <c r="B1280" s="139"/>
      <c r="C1280" s="189" t="s">
        <v>1622</v>
      </c>
      <c r="D1280" s="189" t="s">
        <v>603</v>
      </c>
      <c r="E1280" s="190" t="s">
        <v>1623</v>
      </c>
      <c r="F1280" s="191" t="s">
        <v>1624</v>
      </c>
      <c r="G1280" s="192" t="s">
        <v>360</v>
      </c>
      <c r="H1280" s="193">
        <v>1</v>
      </c>
      <c r="I1280" s="194"/>
      <c r="J1280" s="195">
        <f>ROUND(I1280*H1280,2)</f>
        <v>0</v>
      </c>
      <c r="K1280" s="191" t="s">
        <v>1</v>
      </c>
      <c r="L1280" s="196"/>
      <c r="M1280" s="197" t="s">
        <v>1</v>
      </c>
      <c r="N1280" s="198" t="s">
        <v>41</v>
      </c>
      <c r="O1280" s="49"/>
      <c r="P1280" s="149">
        <f>O1280*H1280</f>
        <v>0</v>
      </c>
      <c r="Q1280" s="149">
        <v>0</v>
      </c>
      <c r="R1280" s="149">
        <f>Q1280*H1280</f>
        <v>0</v>
      </c>
      <c r="S1280" s="149">
        <v>0</v>
      </c>
      <c r="T1280" s="150">
        <f>S1280*H1280</f>
        <v>0</v>
      </c>
      <c r="AR1280" s="16" t="s">
        <v>370</v>
      </c>
      <c r="AT1280" s="16" t="s">
        <v>603</v>
      </c>
      <c r="AU1280" s="16" t="s">
        <v>79</v>
      </c>
      <c r="AY1280" s="16" t="s">
        <v>119</v>
      </c>
      <c r="BE1280" s="151">
        <f>IF(N1280="základní",J1280,0)</f>
        <v>0</v>
      </c>
      <c r="BF1280" s="151">
        <f>IF(N1280="snížená",J1280,0)</f>
        <v>0</v>
      </c>
      <c r="BG1280" s="151">
        <f>IF(N1280="zákl. přenesená",J1280,0)</f>
        <v>0</v>
      </c>
      <c r="BH1280" s="151">
        <f>IF(N1280="sníž. přenesená",J1280,0)</f>
        <v>0</v>
      </c>
      <c r="BI1280" s="151">
        <f>IF(N1280="nulová",J1280,0)</f>
        <v>0</v>
      </c>
      <c r="BJ1280" s="16" t="s">
        <v>77</v>
      </c>
      <c r="BK1280" s="151">
        <f>ROUND(I1280*H1280,2)</f>
        <v>0</v>
      </c>
      <c r="BL1280" s="16" t="s">
        <v>263</v>
      </c>
      <c r="BM1280" s="16" t="s">
        <v>1625</v>
      </c>
    </row>
    <row r="1281" spans="2:65" s="1" customFormat="1">
      <c r="B1281" s="30"/>
      <c r="D1281" s="152" t="s">
        <v>129</v>
      </c>
      <c r="F1281" s="153" t="s">
        <v>1624</v>
      </c>
      <c r="I1281" s="84"/>
      <c r="L1281" s="30"/>
      <c r="M1281" s="154"/>
      <c r="N1281" s="49"/>
      <c r="O1281" s="49"/>
      <c r="P1281" s="49"/>
      <c r="Q1281" s="49"/>
      <c r="R1281" s="49"/>
      <c r="S1281" s="49"/>
      <c r="T1281" s="50"/>
      <c r="AT1281" s="16" t="s">
        <v>129</v>
      </c>
      <c r="AU1281" s="16" t="s">
        <v>79</v>
      </c>
    </row>
    <row r="1282" spans="2:65" s="1" customFormat="1" ht="16.5" customHeight="1">
      <c r="B1282" s="139"/>
      <c r="C1282" s="189" t="s">
        <v>1626</v>
      </c>
      <c r="D1282" s="189" t="s">
        <v>603</v>
      </c>
      <c r="E1282" s="190" t="s">
        <v>1627</v>
      </c>
      <c r="F1282" s="191" t="s">
        <v>1628</v>
      </c>
      <c r="G1282" s="192" t="s">
        <v>360</v>
      </c>
      <c r="H1282" s="193">
        <v>1</v>
      </c>
      <c r="I1282" s="194"/>
      <c r="J1282" s="195">
        <f>ROUND(I1282*H1282,2)</f>
        <v>0</v>
      </c>
      <c r="K1282" s="191" t="s">
        <v>1</v>
      </c>
      <c r="L1282" s="196"/>
      <c r="M1282" s="197" t="s">
        <v>1</v>
      </c>
      <c r="N1282" s="198" t="s">
        <v>41</v>
      </c>
      <c r="O1282" s="49"/>
      <c r="P1282" s="149">
        <f>O1282*H1282</f>
        <v>0</v>
      </c>
      <c r="Q1282" s="149">
        <v>0</v>
      </c>
      <c r="R1282" s="149">
        <f>Q1282*H1282</f>
        <v>0</v>
      </c>
      <c r="S1282" s="149">
        <v>0</v>
      </c>
      <c r="T1282" s="150">
        <f>S1282*H1282</f>
        <v>0</v>
      </c>
      <c r="AR1282" s="16" t="s">
        <v>370</v>
      </c>
      <c r="AT1282" s="16" t="s">
        <v>603</v>
      </c>
      <c r="AU1282" s="16" t="s">
        <v>79</v>
      </c>
      <c r="AY1282" s="16" t="s">
        <v>119</v>
      </c>
      <c r="BE1282" s="151">
        <f>IF(N1282="základní",J1282,0)</f>
        <v>0</v>
      </c>
      <c r="BF1282" s="151">
        <f>IF(N1282="snížená",J1282,0)</f>
        <v>0</v>
      </c>
      <c r="BG1282" s="151">
        <f>IF(N1282="zákl. přenesená",J1282,0)</f>
        <v>0</v>
      </c>
      <c r="BH1282" s="151">
        <f>IF(N1282="sníž. přenesená",J1282,0)</f>
        <v>0</v>
      </c>
      <c r="BI1282" s="151">
        <f>IF(N1282="nulová",J1282,0)</f>
        <v>0</v>
      </c>
      <c r="BJ1282" s="16" t="s">
        <v>77</v>
      </c>
      <c r="BK1282" s="151">
        <f>ROUND(I1282*H1282,2)</f>
        <v>0</v>
      </c>
      <c r="BL1282" s="16" t="s">
        <v>263</v>
      </c>
      <c r="BM1282" s="16" t="s">
        <v>1629</v>
      </c>
    </row>
    <row r="1283" spans="2:65" s="1" customFormat="1">
      <c r="B1283" s="30"/>
      <c r="D1283" s="152" t="s">
        <v>129</v>
      </c>
      <c r="F1283" s="153" t="s">
        <v>1628</v>
      </c>
      <c r="I1283" s="84"/>
      <c r="L1283" s="30"/>
      <c r="M1283" s="154"/>
      <c r="N1283" s="49"/>
      <c r="O1283" s="49"/>
      <c r="P1283" s="49"/>
      <c r="Q1283" s="49"/>
      <c r="R1283" s="49"/>
      <c r="S1283" s="49"/>
      <c r="T1283" s="50"/>
      <c r="AT1283" s="16" t="s">
        <v>129</v>
      </c>
      <c r="AU1283" s="16" t="s">
        <v>79</v>
      </c>
    </row>
    <row r="1284" spans="2:65" s="1" customFormat="1" ht="16.5" customHeight="1">
      <c r="B1284" s="139"/>
      <c r="C1284" s="189" t="s">
        <v>1630</v>
      </c>
      <c r="D1284" s="189" t="s">
        <v>603</v>
      </c>
      <c r="E1284" s="190" t="s">
        <v>1631</v>
      </c>
      <c r="F1284" s="191" t="s">
        <v>1632</v>
      </c>
      <c r="G1284" s="192" t="s">
        <v>360</v>
      </c>
      <c r="H1284" s="193">
        <v>1</v>
      </c>
      <c r="I1284" s="194"/>
      <c r="J1284" s="195">
        <f>ROUND(I1284*H1284,2)</f>
        <v>0</v>
      </c>
      <c r="K1284" s="191" t="s">
        <v>1</v>
      </c>
      <c r="L1284" s="196"/>
      <c r="M1284" s="197" t="s">
        <v>1</v>
      </c>
      <c r="N1284" s="198" t="s">
        <v>41</v>
      </c>
      <c r="O1284" s="49"/>
      <c r="P1284" s="149">
        <f>O1284*H1284</f>
        <v>0</v>
      </c>
      <c r="Q1284" s="149">
        <v>0</v>
      </c>
      <c r="R1284" s="149">
        <f>Q1284*H1284</f>
        <v>0</v>
      </c>
      <c r="S1284" s="149">
        <v>0</v>
      </c>
      <c r="T1284" s="150">
        <f>S1284*H1284</f>
        <v>0</v>
      </c>
      <c r="AR1284" s="16" t="s">
        <v>370</v>
      </c>
      <c r="AT1284" s="16" t="s">
        <v>603</v>
      </c>
      <c r="AU1284" s="16" t="s">
        <v>79</v>
      </c>
      <c r="AY1284" s="16" t="s">
        <v>119</v>
      </c>
      <c r="BE1284" s="151">
        <f>IF(N1284="základní",J1284,0)</f>
        <v>0</v>
      </c>
      <c r="BF1284" s="151">
        <f>IF(N1284="snížená",J1284,0)</f>
        <v>0</v>
      </c>
      <c r="BG1284" s="151">
        <f>IF(N1284="zákl. přenesená",J1284,0)</f>
        <v>0</v>
      </c>
      <c r="BH1284" s="151">
        <f>IF(N1284="sníž. přenesená",J1284,0)</f>
        <v>0</v>
      </c>
      <c r="BI1284" s="151">
        <f>IF(N1284="nulová",J1284,0)</f>
        <v>0</v>
      </c>
      <c r="BJ1284" s="16" t="s">
        <v>77</v>
      </c>
      <c r="BK1284" s="151">
        <f>ROUND(I1284*H1284,2)</f>
        <v>0</v>
      </c>
      <c r="BL1284" s="16" t="s">
        <v>263</v>
      </c>
      <c r="BM1284" s="16" t="s">
        <v>1633</v>
      </c>
    </row>
    <row r="1285" spans="2:65" s="1" customFormat="1">
      <c r="B1285" s="30"/>
      <c r="D1285" s="152" t="s">
        <v>129</v>
      </c>
      <c r="F1285" s="153" t="s">
        <v>1632</v>
      </c>
      <c r="I1285" s="84"/>
      <c r="L1285" s="30"/>
      <c r="M1285" s="154"/>
      <c r="N1285" s="49"/>
      <c r="O1285" s="49"/>
      <c r="P1285" s="49"/>
      <c r="Q1285" s="49"/>
      <c r="R1285" s="49"/>
      <c r="S1285" s="49"/>
      <c r="T1285" s="50"/>
      <c r="AT1285" s="16" t="s">
        <v>129</v>
      </c>
      <c r="AU1285" s="16" t="s">
        <v>79</v>
      </c>
    </row>
    <row r="1286" spans="2:65" s="1" customFormat="1" ht="16.5" customHeight="1">
      <c r="B1286" s="139"/>
      <c r="C1286" s="189" t="s">
        <v>1634</v>
      </c>
      <c r="D1286" s="189" t="s">
        <v>603</v>
      </c>
      <c r="E1286" s="190" t="s">
        <v>1635</v>
      </c>
      <c r="F1286" s="191" t="s">
        <v>1636</v>
      </c>
      <c r="G1286" s="192" t="s">
        <v>360</v>
      </c>
      <c r="H1286" s="193">
        <v>1</v>
      </c>
      <c r="I1286" s="194"/>
      <c r="J1286" s="195">
        <f>ROUND(I1286*H1286,2)</f>
        <v>0</v>
      </c>
      <c r="K1286" s="191" t="s">
        <v>1</v>
      </c>
      <c r="L1286" s="196"/>
      <c r="M1286" s="197" t="s">
        <v>1</v>
      </c>
      <c r="N1286" s="198" t="s">
        <v>41</v>
      </c>
      <c r="O1286" s="49"/>
      <c r="P1286" s="149">
        <f>O1286*H1286</f>
        <v>0</v>
      </c>
      <c r="Q1286" s="149">
        <v>0</v>
      </c>
      <c r="R1286" s="149">
        <f>Q1286*H1286</f>
        <v>0</v>
      </c>
      <c r="S1286" s="149">
        <v>0</v>
      </c>
      <c r="T1286" s="150">
        <f>S1286*H1286</f>
        <v>0</v>
      </c>
      <c r="AR1286" s="16" t="s">
        <v>370</v>
      </c>
      <c r="AT1286" s="16" t="s">
        <v>603</v>
      </c>
      <c r="AU1286" s="16" t="s">
        <v>79</v>
      </c>
      <c r="AY1286" s="16" t="s">
        <v>119</v>
      </c>
      <c r="BE1286" s="151">
        <f>IF(N1286="základní",J1286,0)</f>
        <v>0</v>
      </c>
      <c r="BF1286" s="151">
        <f>IF(N1286="snížená",J1286,0)</f>
        <v>0</v>
      </c>
      <c r="BG1286" s="151">
        <f>IF(N1286="zákl. přenesená",J1286,0)</f>
        <v>0</v>
      </c>
      <c r="BH1286" s="151">
        <f>IF(N1286="sníž. přenesená",J1286,0)</f>
        <v>0</v>
      </c>
      <c r="BI1286" s="151">
        <f>IF(N1286="nulová",J1286,0)</f>
        <v>0</v>
      </c>
      <c r="BJ1286" s="16" t="s">
        <v>77</v>
      </c>
      <c r="BK1286" s="151">
        <f>ROUND(I1286*H1286,2)</f>
        <v>0</v>
      </c>
      <c r="BL1286" s="16" t="s">
        <v>263</v>
      </c>
      <c r="BM1286" s="16" t="s">
        <v>1637</v>
      </c>
    </row>
    <row r="1287" spans="2:65" s="1" customFormat="1">
      <c r="B1287" s="30"/>
      <c r="D1287" s="152" t="s">
        <v>129</v>
      </c>
      <c r="F1287" s="153" t="s">
        <v>1636</v>
      </c>
      <c r="I1287" s="84"/>
      <c r="L1287" s="30"/>
      <c r="M1287" s="154"/>
      <c r="N1287" s="49"/>
      <c r="O1287" s="49"/>
      <c r="P1287" s="49"/>
      <c r="Q1287" s="49"/>
      <c r="R1287" s="49"/>
      <c r="S1287" s="49"/>
      <c r="T1287" s="50"/>
      <c r="AT1287" s="16" t="s">
        <v>129</v>
      </c>
      <c r="AU1287" s="16" t="s">
        <v>79</v>
      </c>
    </row>
    <row r="1288" spans="2:65" s="1" customFormat="1" ht="16.5" customHeight="1">
      <c r="B1288" s="139"/>
      <c r="C1288" s="189" t="s">
        <v>1638</v>
      </c>
      <c r="D1288" s="189" t="s">
        <v>603</v>
      </c>
      <c r="E1288" s="190" t="s">
        <v>1639</v>
      </c>
      <c r="F1288" s="191" t="s">
        <v>1640</v>
      </c>
      <c r="G1288" s="192" t="s">
        <v>360</v>
      </c>
      <c r="H1288" s="193">
        <v>1</v>
      </c>
      <c r="I1288" s="194"/>
      <c r="J1288" s="195">
        <f>ROUND(I1288*H1288,2)</f>
        <v>0</v>
      </c>
      <c r="K1288" s="191" t="s">
        <v>1</v>
      </c>
      <c r="L1288" s="196"/>
      <c r="M1288" s="197" t="s">
        <v>1</v>
      </c>
      <c r="N1288" s="198" t="s">
        <v>41</v>
      </c>
      <c r="O1288" s="49"/>
      <c r="P1288" s="149">
        <f>O1288*H1288</f>
        <v>0</v>
      </c>
      <c r="Q1288" s="149">
        <v>0</v>
      </c>
      <c r="R1288" s="149">
        <f>Q1288*H1288</f>
        <v>0</v>
      </c>
      <c r="S1288" s="149">
        <v>0</v>
      </c>
      <c r="T1288" s="150">
        <f>S1288*H1288</f>
        <v>0</v>
      </c>
      <c r="AR1288" s="16" t="s">
        <v>370</v>
      </c>
      <c r="AT1288" s="16" t="s">
        <v>603</v>
      </c>
      <c r="AU1288" s="16" t="s">
        <v>79</v>
      </c>
      <c r="AY1288" s="16" t="s">
        <v>119</v>
      </c>
      <c r="BE1288" s="151">
        <f>IF(N1288="základní",J1288,0)</f>
        <v>0</v>
      </c>
      <c r="BF1288" s="151">
        <f>IF(N1288="snížená",J1288,0)</f>
        <v>0</v>
      </c>
      <c r="BG1288" s="151">
        <f>IF(N1288="zákl. přenesená",J1288,0)</f>
        <v>0</v>
      </c>
      <c r="BH1288" s="151">
        <f>IF(N1288="sníž. přenesená",J1288,0)</f>
        <v>0</v>
      </c>
      <c r="BI1288" s="151">
        <f>IF(N1288="nulová",J1288,0)</f>
        <v>0</v>
      </c>
      <c r="BJ1288" s="16" t="s">
        <v>77</v>
      </c>
      <c r="BK1288" s="151">
        <f>ROUND(I1288*H1288,2)</f>
        <v>0</v>
      </c>
      <c r="BL1288" s="16" t="s">
        <v>263</v>
      </c>
      <c r="BM1288" s="16" t="s">
        <v>1641</v>
      </c>
    </row>
    <row r="1289" spans="2:65" s="1" customFormat="1">
      <c r="B1289" s="30"/>
      <c r="D1289" s="152" t="s">
        <v>129</v>
      </c>
      <c r="F1289" s="153" t="s">
        <v>1640</v>
      </c>
      <c r="I1289" s="84"/>
      <c r="L1289" s="30"/>
      <c r="M1289" s="154"/>
      <c r="N1289" s="49"/>
      <c r="O1289" s="49"/>
      <c r="P1289" s="49"/>
      <c r="Q1289" s="49"/>
      <c r="R1289" s="49"/>
      <c r="S1289" s="49"/>
      <c r="T1289" s="50"/>
      <c r="AT1289" s="16" t="s">
        <v>129</v>
      </c>
      <c r="AU1289" s="16" t="s">
        <v>79</v>
      </c>
    </row>
    <row r="1290" spans="2:65" s="1" customFormat="1" ht="16.5" customHeight="1">
      <c r="B1290" s="139"/>
      <c r="C1290" s="140" t="s">
        <v>1642</v>
      </c>
      <c r="D1290" s="140" t="s">
        <v>122</v>
      </c>
      <c r="E1290" s="141" t="s">
        <v>1643</v>
      </c>
      <c r="F1290" s="142" t="s">
        <v>1644</v>
      </c>
      <c r="G1290" s="143" t="s">
        <v>373</v>
      </c>
      <c r="H1290" s="144">
        <v>78.680000000000007</v>
      </c>
      <c r="I1290" s="145"/>
      <c r="J1290" s="146">
        <f>ROUND(I1290*H1290,2)</f>
        <v>0</v>
      </c>
      <c r="K1290" s="142" t="s">
        <v>126</v>
      </c>
      <c r="L1290" s="30"/>
      <c r="M1290" s="147" t="s">
        <v>1</v>
      </c>
      <c r="N1290" s="148" t="s">
        <v>41</v>
      </c>
      <c r="O1290" s="49"/>
      <c r="P1290" s="149">
        <f>O1290*H1290</f>
        <v>0</v>
      </c>
      <c r="Q1290" s="149">
        <v>2.7999999999999998E-4</v>
      </c>
      <c r="R1290" s="149">
        <f>Q1290*H1290</f>
        <v>2.2030399999999999E-2</v>
      </c>
      <c r="S1290" s="149">
        <v>0</v>
      </c>
      <c r="T1290" s="150">
        <f>S1290*H1290</f>
        <v>0</v>
      </c>
      <c r="AR1290" s="16" t="s">
        <v>263</v>
      </c>
      <c r="AT1290" s="16" t="s">
        <v>122</v>
      </c>
      <c r="AU1290" s="16" t="s">
        <v>79</v>
      </c>
      <c r="AY1290" s="16" t="s">
        <v>119</v>
      </c>
      <c r="BE1290" s="151">
        <f>IF(N1290="základní",J1290,0)</f>
        <v>0</v>
      </c>
      <c r="BF1290" s="151">
        <f>IF(N1290="snížená",J1290,0)</f>
        <v>0</v>
      </c>
      <c r="BG1290" s="151">
        <f>IF(N1290="zákl. přenesená",J1290,0)</f>
        <v>0</v>
      </c>
      <c r="BH1290" s="151">
        <f>IF(N1290="sníž. přenesená",J1290,0)</f>
        <v>0</v>
      </c>
      <c r="BI1290" s="151">
        <f>IF(N1290="nulová",J1290,0)</f>
        <v>0</v>
      </c>
      <c r="BJ1290" s="16" t="s">
        <v>77</v>
      </c>
      <c r="BK1290" s="151">
        <f>ROUND(I1290*H1290,2)</f>
        <v>0</v>
      </c>
      <c r="BL1290" s="16" t="s">
        <v>263</v>
      </c>
      <c r="BM1290" s="16" t="s">
        <v>1645</v>
      </c>
    </row>
    <row r="1291" spans="2:65" s="1" customFormat="1" ht="19.5">
      <c r="B1291" s="30"/>
      <c r="D1291" s="152" t="s">
        <v>129</v>
      </c>
      <c r="F1291" s="153" t="s">
        <v>1646</v>
      </c>
      <c r="I1291" s="84"/>
      <c r="L1291" s="30"/>
      <c r="M1291" s="154"/>
      <c r="N1291" s="49"/>
      <c r="O1291" s="49"/>
      <c r="P1291" s="49"/>
      <c r="Q1291" s="49"/>
      <c r="R1291" s="49"/>
      <c r="S1291" s="49"/>
      <c r="T1291" s="50"/>
      <c r="AT1291" s="16" t="s">
        <v>129</v>
      </c>
      <c r="AU1291" s="16" t="s">
        <v>79</v>
      </c>
    </row>
    <row r="1292" spans="2:65" s="11" customFormat="1" ht="22.5">
      <c r="B1292" s="158"/>
      <c r="D1292" s="152" t="s">
        <v>180</v>
      </c>
      <c r="E1292" s="159" t="s">
        <v>1</v>
      </c>
      <c r="F1292" s="160" t="s">
        <v>1647</v>
      </c>
      <c r="H1292" s="161">
        <v>67.58</v>
      </c>
      <c r="I1292" s="162"/>
      <c r="L1292" s="158"/>
      <c r="M1292" s="163"/>
      <c r="N1292" s="164"/>
      <c r="O1292" s="164"/>
      <c r="P1292" s="164"/>
      <c r="Q1292" s="164"/>
      <c r="R1292" s="164"/>
      <c r="S1292" s="164"/>
      <c r="T1292" s="165"/>
      <c r="AT1292" s="159" t="s">
        <v>180</v>
      </c>
      <c r="AU1292" s="159" t="s">
        <v>79</v>
      </c>
      <c r="AV1292" s="11" t="s">
        <v>79</v>
      </c>
      <c r="AW1292" s="11" t="s">
        <v>32</v>
      </c>
      <c r="AX1292" s="11" t="s">
        <v>70</v>
      </c>
      <c r="AY1292" s="159" t="s">
        <v>119</v>
      </c>
    </row>
    <row r="1293" spans="2:65" s="11" customFormat="1">
      <c r="B1293" s="158"/>
      <c r="D1293" s="152" t="s">
        <v>180</v>
      </c>
      <c r="E1293" s="159" t="s">
        <v>1</v>
      </c>
      <c r="F1293" s="160" t="s">
        <v>1648</v>
      </c>
      <c r="H1293" s="161">
        <v>11.1</v>
      </c>
      <c r="I1293" s="162"/>
      <c r="L1293" s="158"/>
      <c r="M1293" s="163"/>
      <c r="N1293" s="164"/>
      <c r="O1293" s="164"/>
      <c r="P1293" s="164"/>
      <c r="Q1293" s="164"/>
      <c r="R1293" s="164"/>
      <c r="S1293" s="164"/>
      <c r="T1293" s="165"/>
      <c r="AT1293" s="159" t="s">
        <v>180</v>
      </c>
      <c r="AU1293" s="159" t="s">
        <v>79</v>
      </c>
      <c r="AV1293" s="11" t="s">
        <v>79</v>
      </c>
      <c r="AW1293" s="11" t="s">
        <v>32</v>
      </c>
      <c r="AX1293" s="11" t="s">
        <v>70</v>
      </c>
      <c r="AY1293" s="159" t="s">
        <v>119</v>
      </c>
    </row>
    <row r="1294" spans="2:65" s="13" customFormat="1">
      <c r="B1294" s="173"/>
      <c r="D1294" s="152" t="s">
        <v>180</v>
      </c>
      <c r="E1294" s="174" t="s">
        <v>1</v>
      </c>
      <c r="F1294" s="175" t="s">
        <v>249</v>
      </c>
      <c r="H1294" s="176">
        <v>78.679999999999993</v>
      </c>
      <c r="I1294" s="177"/>
      <c r="L1294" s="173"/>
      <c r="M1294" s="178"/>
      <c r="N1294" s="179"/>
      <c r="O1294" s="179"/>
      <c r="P1294" s="179"/>
      <c r="Q1294" s="179"/>
      <c r="R1294" s="179"/>
      <c r="S1294" s="179"/>
      <c r="T1294" s="180"/>
      <c r="AT1294" s="174" t="s">
        <v>180</v>
      </c>
      <c r="AU1294" s="174" t="s">
        <v>79</v>
      </c>
      <c r="AV1294" s="13" t="s">
        <v>139</v>
      </c>
      <c r="AW1294" s="13" t="s">
        <v>32</v>
      </c>
      <c r="AX1294" s="13" t="s">
        <v>77</v>
      </c>
      <c r="AY1294" s="174" t="s">
        <v>119</v>
      </c>
    </row>
    <row r="1295" spans="2:65" s="1" customFormat="1" ht="16.5" customHeight="1">
      <c r="B1295" s="139"/>
      <c r="C1295" s="140" t="s">
        <v>1649</v>
      </c>
      <c r="D1295" s="140" t="s">
        <v>122</v>
      </c>
      <c r="E1295" s="141" t="s">
        <v>1650</v>
      </c>
      <c r="F1295" s="142" t="s">
        <v>1651</v>
      </c>
      <c r="G1295" s="143" t="s">
        <v>360</v>
      </c>
      <c r="H1295" s="144">
        <v>10</v>
      </c>
      <c r="I1295" s="145"/>
      <c r="J1295" s="146">
        <f>ROUND(I1295*H1295,2)</f>
        <v>0</v>
      </c>
      <c r="K1295" s="142" t="s">
        <v>126</v>
      </c>
      <c r="L1295" s="30"/>
      <c r="M1295" s="147" t="s">
        <v>1</v>
      </c>
      <c r="N1295" s="148" t="s">
        <v>41</v>
      </c>
      <c r="O1295" s="49"/>
      <c r="P1295" s="149">
        <f>O1295*H1295</f>
        <v>0</v>
      </c>
      <c r="Q1295" s="149">
        <v>0</v>
      </c>
      <c r="R1295" s="149">
        <f>Q1295*H1295</f>
        <v>0</v>
      </c>
      <c r="S1295" s="149">
        <v>0</v>
      </c>
      <c r="T1295" s="150">
        <f>S1295*H1295</f>
        <v>0</v>
      </c>
      <c r="AR1295" s="16" t="s">
        <v>263</v>
      </c>
      <c r="AT1295" s="16" t="s">
        <v>122</v>
      </c>
      <c r="AU1295" s="16" t="s">
        <v>79</v>
      </c>
      <c r="AY1295" s="16" t="s">
        <v>119</v>
      </c>
      <c r="BE1295" s="151">
        <f>IF(N1295="základní",J1295,0)</f>
        <v>0</v>
      </c>
      <c r="BF1295" s="151">
        <f>IF(N1295="snížená",J1295,0)</f>
        <v>0</v>
      </c>
      <c r="BG1295" s="151">
        <f>IF(N1295="zákl. přenesená",J1295,0)</f>
        <v>0</v>
      </c>
      <c r="BH1295" s="151">
        <f>IF(N1295="sníž. přenesená",J1295,0)</f>
        <v>0</v>
      </c>
      <c r="BI1295" s="151">
        <f>IF(N1295="nulová",J1295,0)</f>
        <v>0</v>
      </c>
      <c r="BJ1295" s="16" t="s">
        <v>77</v>
      </c>
      <c r="BK1295" s="151">
        <f>ROUND(I1295*H1295,2)</f>
        <v>0</v>
      </c>
      <c r="BL1295" s="16" t="s">
        <v>263</v>
      </c>
      <c r="BM1295" s="16" t="s">
        <v>1652</v>
      </c>
    </row>
    <row r="1296" spans="2:65" s="1" customFormat="1">
      <c r="B1296" s="30"/>
      <c r="D1296" s="152" t="s">
        <v>129</v>
      </c>
      <c r="F1296" s="153" t="s">
        <v>1653</v>
      </c>
      <c r="I1296" s="84"/>
      <c r="L1296" s="30"/>
      <c r="M1296" s="154"/>
      <c r="N1296" s="49"/>
      <c r="O1296" s="49"/>
      <c r="P1296" s="49"/>
      <c r="Q1296" s="49"/>
      <c r="R1296" s="49"/>
      <c r="S1296" s="49"/>
      <c r="T1296" s="50"/>
      <c r="AT1296" s="16" t="s">
        <v>129</v>
      </c>
      <c r="AU1296" s="16" t="s">
        <v>79</v>
      </c>
    </row>
    <row r="1297" spans="2:65" s="1" customFormat="1" ht="16.5" customHeight="1">
      <c r="B1297" s="139"/>
      <c r="C1297" s="140" t="s">
        <v>1654</v>
      </c>
      <c r="D1297" s="140" t="s">
        <v>122</v>
      </c>
      <c r="E1297" s="141" t="s">
        <v>1655</v>
      </c>
      <c r="F1297" s="142" t="s">
        <v>1656</v>
      </c>
      <c r="G1297" s="143" t="s">
        <v>360</v>
      </c>
      <c r="H1297" s="144">
        <v>2</v>
      </c>
      <c r="I1297" s="145"/>
      <c r="J1297" s="146">
        <f>ROUND(I1297*H1297,2)</f>
        <v>0</v>
      </c>
      <c r="K1297" s="142" t="s">
        <v>126</v>
      </c>
      <c r="L1297" s="30"/>
      <c r="M1297" s="147" t="s">
        <v>1</v>
      </c>
      <c r="N1297" s="148" t="s">
        <v>41</v>
      </c>
      <c r="O1297" s="49"/>
      <c r="P1297" s="149">
        <f>O1297*H1297</f>
        <v>0</v>
      </c>
      <c r="Q1297" s="149">
        <v>0</v>
      </c>
      <c r="R1297" s="149">
        <f>Q1297*H1297</f>
        <v>0</v>
      </c>
      <c r="S1297" s="149">
        <v>0</v>
      </c>
      <c r="T1297" s="150">
        <f>S1297*H1297</f>
        <v>0</v>
      </c>
      <c r="AR1297" s="16" t="s">
        <v>263</v>
      </c>
      <c r="AT1297" s="16" t="s">
        <v>122</v>
      </c>
      <c r="AU1297" s="16" t="s">
        <v>79</v>
      </c>
      <c r="AY1297" s="16" t="s">
        <v>119</v>
      </c>
      <c r="BE1297" s="151">
        <f>IF(N1297="základní",J1297,0)</f>
        <v>0</v>
      </c>
      <c r="BF1297" s="151">
        <f>IF(N1297="snížená",J1297,0)</f>
        <v>0</v>
      </c>
      <c r="BG1297" s="151">
        <f>IF(N1297="zákl. přenesená",J1297,0)</f>
        <v>0</v>
      </c>
      <c r="BH1297" s="151">
        <f>IF(N1297="sníž. přenesená",J1297,0)</f>
        <v>0</v>
      </c>
      <c r="BI1297" s="151">
        <f>IF(N1297="nulová",J1297,0)</f>
        <v>0</v>
      </c>
      <c r="BJ1297" s="16" t="s">
        <v>77</v>
      </c>
      <c r="BK1297" s="151">
        <f>ROUND(I1297*H1297,2)</f>
        <v>0</v>
      </c>
      <c r="BL1297" s="16" t="s">
        <v>263</v>
      </c>
      <c r="BM1297" s="16" t="s">
        <v>1657</v>
      </c>
    </row>
    <row r="1298" spans="2:65" s="1" customFormat="1">
      <c r="B1298" s="30"/>
      <c r="D1298" s="152" t="s">
        <v>129</v>
      </c>
      <c r="F1298" s="153" t="s">
        <v>1658</v>
      </c>
      <c r="I1298" s="84"/>
      <c r="L1298" s="30"/>
      <c r="M1298" s="154"/>
      <c r="N1298" s="49"/>
      <c r="O1298" s="49"/>
      <c r="P1298" s="49"/>
      <c r="Q1298" s="49"/>
      <c r="R1298" s="49"/>
      <c r="S1298" s="49"/>
      <c r="T1298" s="50"/>
      <c r="AT1298" s="16" t="s">
        <v>129</v>
      </c>
      <c r="AU1298" s="16" t="s">
        <v>79</v>
      </c>
    </row>
    <row r="1299" spans="2:65" s="1" customFormat="1" ht="16.5" customHeight="1">
      <c r="B1299" s="139"/>
      <c r="C1299" s="189" t="s">
        <v>1659</v>
      </c>
      <c r="D1299" s="189" t="s">
        <v>603</v>
      </c>
      <c r="E1299" s="190" t="s">
        <v>1660</v>
      </c>
      <c r="F1299" s="191" t="s">
        <v>1661</v>
      </c>
      <c r="G1299" s="192" t="s">
        <v>373</v>
      </c>
      <c r="H1299" s="193">
        <v>14.7</v>
      </c>
      <c r="I1299" s="194"/>
      <c r="J1299" s="195">
        <f>ROUND(I1299*H1299,2)</f>
        <v>0</v>
      </c>
      <c r="K1299" s="191" t="s">
        <v>126</v>
      </c>
      <c r="L1299" s="196"/>
      <c r="M1299" s="197" t="s">
        <v>1</v>
      </c>
      <c r="N1299" s="198" t="s">
        <v>41</v>
      </c>
      <c r="O1299" s="49"/>
      <c r="P1299" s="149">
        <f>O1299*H1299</f>
        <v>0</v>
      </c>
      <c r="Q1299" s="149">
        <v>1.1000000000000001E-3</v>
      </c>
      <c r="R1299" s="149">
        <f>Q1299*H1299</f>
        <v>1.617E-2</v>
      </c>
      <c r="S1299" s="149">
        <v>0</v>
      </c>
      <c r="T1299" s="150">
        <f>S1299*H1299</f>
        <v>0</v>
      </c>
      <c r="AR1299" s="16" t="s">
        <v>370</v>
      </c>
      <c r="AT1299" s="16" t="s">
        <v>603</v>
      </c>
      <c r="AU1299" s="16" t="s">
        <v>79</v>
      </c>
      <c r="AY1299" s="16" t="s">
        <v>119</v>
      </c>
      <c r="BE1299" s="151">
        <f>IF(N1299="základní",J1299,0)</f>
        <v>0</v>
      </c>
      <c r="BF1299" s="151">
        <f>IF(N1299="snížená",J1299,0)</f>
        <v>0</v>
      </c>
      <c r="BG1299" s="151">
        <f>IF(N1299="zákl. přenesená",J1299,0)</f>
        <v>0</v>
      </c>
      <c r="BH1299" s="151">
        <f>IF(N1299="sníž. přenesená",J1299,0)</f>
        <v>0</v>
      </c>
      <c r="BI1299" s="151">
        <f>IF(N1299="nulová",J1299,0)</f>
        <v>0</v>
      </c>
      <c r="BJ1299" s="16" t="s">
        <v>77</v>
      </c>
      <c r="BK1299" s="151">
        <f>ROUND(I1299*H1299,2)</f>
        <v>0</v>
      </c>
      <c r="BL1299" s="16" t="s">
        <v>263</v>
      </c>
      <c r="BM1299" s="16" t="s">
        <v>1662</v>
      </c>
    </row>
    <row r="1300" spans="2:65" s="1" customFormat="1">
      <c r="B1300" s="30"/>
      <c r="D1300" s="152" t="s">
        <v>129</v>
      </c>
      <c r="F1300" s="153" t="s">
        <v>1661</v>
      </c>
      <c r="I1300" s="84"/>
      <c r="L1300" s="30"/>
      <c r="M1300" s="154"/>
      <c r="N1300" s="49"/>
      <c r="O1300" s="49"/>
      <c r="P1300" s="49"/>
      <c r="Q1300" s="49"/>
      <c r="R1300" s="49"/>
      <c r="S1300" s="49"/>
      <c r="T1300" s="50"/>
      <c r="AT1300" s="16" t="s">
        <v>129</v>
      </c>
      <c r="AU1300" s="16" t="s">
        <v>79</v>
      </c>
    </row>
    <row r="1301" spans="2:65" s="11" customFormat="1">
      <c r="B1301" s="158"/>
      <c r="D1301" s="152" t="s">
        <v>180</v>
      </c>
      <c r="E1301" s="159" t="s">
        <v>1</v>
      </c>
      <c r="F1301" s="160" t="s">
        <v>1663</v>
      </c>
      <c r="H1301" s="161">
        <v>14.7</v>
      </c>
      <c r="I1301" s="162"/>
      <c r="L1301" s="158"/>
      <c r="M1301" s="163"/>
      <c r="N1301" s="164"/>
      <c r="O1301" s="164"/>
      <c r="P1301" s="164"/>
      <c r="Q1301" s="164"/>
      <c r="R1301" s="164"/>
      <c r="S1301" s="164"/>
      <c r="T1301" s="165"/>
      <c r="AT1301" s="159" t="s">
        <v>180</v>
      </c>
      <c r="AU1301" s="159" t="s">
        <v>79</v>
      </c>
      <c r="AV1301" s="11" t="s">
        <v>79</v>
      </c>
      <c r="AW1301" s="11" t="s">
        <v>32</v>
      </c>
      <c r="AX1301" s="11" t="s">
        <v>77</v>
      </c>
      <c r="AY1301" s="159" t="s">
        <v>119</v>
      </c>
    </row>
    <row r="1302" spans="2:65" s="1" customFormat="1" ht="16.5" customHeight="1">
      <c r="B1302" s="139"/>
      <c r="C1302" s="189" t="s">
        <v>1664</v>
      </c>
      <c r="D1302" s="189" t="s">
        <v>603</v>
      </c>
      <c r="E1302" s="190" t="s">
        <v>1665</v>
      </c>
      <c r="F1302" s="191" t="s">
        <v>1666</v>
      </c>
      <c r="G1302" s="192" t="s">
        <v>373</v>
      </c>
      <c r="H1302" s="193">
        <v>3</v>
      </c>
      <c r="I1302" s="194"/>
      <c r="J1302" s="195">
        <f>ROUND(I1302*H1302,2)</f>
        <v>0</v>
      </c>
      <c r="K1302" s="191" t="s">
        <v>126</v>
      </c>
      <c r="L1302" s="196"/>
      <c r="M1302" s="197" t="s">
        <v>1</v>
      </c>
      <c r="N1302" s="198" t="s">
        <v>41</v>
      </c>
      <c r="O1302" s="49"/>
      <c r="P1302" s="149">
        <f>O1302*H1302</f>
        <v>0</v>
      </c>
      <c r="Q1302" s="149">
        <v>1.5E-3</v>
      </c>
      <c r="R1302" s="149">
        <f>Q1302*H1302</f>
        <v>4.5000000000000005E-3</v>
      </c>
      <c r="S1302" s="149">
        <v>0</v>
      </c>
      <c r="T1302" s="150">
        <f>S1302*H1302</f>
        <v>0</v>
      </c>
      <c r="AR1302" s="16" t="s">
        <v>370</v>
      </c>
      <c r="AT1302" s="16" t="s">
        <v>603</v>
      </c>
      <c r="AU1302" s="16" t="s">
        <v>79</v>
      </c>
      <c r="AY1302" s="16" t="s">
        <v>119</v>
      </c>
      <c r="BE1302" s="151">
        <f>IF(N1302="základní",J1302,0)</f>
        <v>0</v>
      </c>
      <c r="BF1302" s="151">
        <f>IF(N1302="snížená",J1302,0)</f>
        <v>0</v>
      </c>
      <c r="BG1302" s="151">
        <f>IF(N1302="zákl. přenesená",J1302,0)</f>
        <v>0</v>
      </c>
      <c r="BH1302" s="151">
        <f>IF(N1302="sníž. přenesená",J1302,0)</f>
        <v>0</v>
      </c>
      <c r="BI1302" s="151">
        <f>IF(N1302="nulová",J1302,0)</f>
        <v>0</v>
      </c>
      <c r="BJ1302" s="16" t="s">
        <v>77</v>
      </c>
      <c r="BK1302" s="151">
        <f>ROUND(I1302*H1302,2)</f>
        <v>0</v>
      </c>
      <c r="BL1302" s="16" t="s">
        <v>263</v>
      </c>
      <c r="BM1302" s="16" t="s">
        <v>1667</v>
      </c>
    </row>
    <row r="1303" spans="2:65" s="1" customFormat="1">
      <c r="B1303" s="30"/>
      <c r="D1303" s="152" t="s">
        <v>129</v>
      </c>
      <c r="F1303" s="153" t="s">
        <v>1666</v>
      </c>
      <c r="I1303" s="84"/>
      <c r="L1303" s="30"/>
      <c r="M1303" s="154"/>
      <c r="N1303" s="49"/>
      <c r="O1303" s="49"/>
      <c r="P1303" s="49"/>
      <c r="Q1303" s="49"/>
      <c r="R1303" s="49"/>
      <c r="S1303" s="49"/>
      <c r="T1303" s="50"/>
      <c r="AT1303" s="16" t="s">
        <v>129</v>
      </c>
      <c r="AU1303" s="16" t="s">
        <v>79</v>
      </c>
    </row>
    <row r="1304" spans="2:65" s="11" customFormat="1">
      <c r="B1304" s="158"/>
      <c r="D1304" s="152" t="s">
        <v>180</v>
      </c>
      <c r="E1304" s="159" t="s">
        <v>1</v>
      </c>
      <c r="F1304" s="160" t="s">
        <v>1668</v>
      </c>
      <c r="H1304" s="161">
        <v>3</v>
      </c>
      <c r="I1304" s="162"/>
      <c r="L1304" s="158"/>
      <c r="M1304" s="163"/>
      <c r="N1304" s="164"/>
      <c r="O1304" s="164"/>
      <c r="P1304" s="164"/>
      <c r="Q1304" s="164"/>
      <c r="R1304" s="164"/>
      <c r="S1304" s="164"/>
      <c r="T1304" s="165"/>
      <c r="AT1304" s="159" t="s">
        <v>180</v>
      </c>
      <c r="AU1304" s="159" t="s">
        <v>79</v>
      </c>
      <c r="AV1304" s="11" t="s">
        <v>79</v>
      </c>
      <c r="AW1304" s="11" t="s">
        <v>32</v>
      </c>
      <c r="AX1304" s="11" t="s">
        <v>77</v>
      </c>
      <c r="AY1304" s="159" t="s">
        <v>119</v>
      </c>
    </row>
    <row r="1305" spans="2:65" s="1" customFormat="1" ht="16.5" customHeight="1">
      <c r="B1305" s="139"/>
      <c r="C1305" s="189" t="s">
        <v>1669</v>
      </c>
      <c r="D1305" s="189" t="s">
        <v>603</v>
      </c>
      <c r="E1305" s="190" t="s">
        <v>1670</v>
      </c>
      <c r="F1305" s="191" t="s">
        <v>1671</v>
      </c>
      <c r="G1305" s="192" t="s">
        <v>1672</v>
      </c>
      <c r="H1305" s="193">
        <v>12</v>
      </c>
      <c r="I1305" s="194"/>
      <c r="J1305" s="195">
        <f>ROUND(I1305*H1305,2)</f>
        <v>0</v>
      </c>
      <c r="K1305" s="191" t="s">
        <v>126</v>
      </c>
      <c r="L1305" s="196"/>
      <c r="M1305" s="197" t="s">
        <v>1</v>
      </c>
      <c r="N1305" s="198" t="s">
        <v>41</v>
      </c>
      <c r="O1305" s="49"/>
      <c r="P1305" s="149">
        <f>O1305*H1305</f>
        <v>0</v>
      </c>
      <c r="Q1305" s="149">
        <v>2.0000000000000001E-4</v>
      </c>
      <c r="R1305" s="149">
        <f>Q1305*H1305</f>
        <v>2.4000000000000002E-3</v>
      </c>
      <c r="S1305" s="149">
        <v>0</v>
      </c>
      <c r="T1305" s="150">
        <f>S1305*H1305</f>
        <v>0</v>
      </c>
      <c r="AR1305" s="16" t="s">
        <v>370</v>
      </c>
      <c r="AT1305" s="16" t="s">
        <v>603</v>
      </c>
      <c r="AU1305" s="16" t="s">
        <v>79</v>
      </c>
      <c r="AY1305" s="16" t="s">
        <v>119</v>
      </c>
      <c r="BE1305" s="151">
        <f>IF(N1305="základní",J1305,0)</f>
        <v>0</v>
      </c>
      <c r="BF1305" s="151">
        <f>IF(N1305="snížená",J1305,0)</f>
        <v>0</v>
      </c>
      <c r="BG1305" s="151">
        <f>IF(N1305="zákl. přenesená",J1305,0)</f>
        <v>0</v>
      </c>
      <c r="BH1305" s="151">
        <f>IF(N1305="sníž. přenesená",J1305,0)</f>
        <v>0</v>
      </c>
      <c r="BI1305" s="151">
        <f>IF(N1305="nulová",J1305,0)</f>
        <v>0</v>
      </c>
      <c r="BJ1305" s="16" t="s">
        <v>77</v>
      </c>
      <c r="BK1305" s="151">
        <f>ROUND(I1305*H1305,2)</f>
        <v>0</v>
      </c>
      <c r="BL1305" s="16" t="s">
        <v>263</v>
      </c>
      <c r="BM1305" s="16" t="s">
        <v>1673</v>
      </c>
    </row>
    <row r="1306" spans="2:65" s="1" customFormat="1">
      <c r="B1306" s="30"/>
      <c r="D1306" s="152" t="s">
        <v>129</v>
      </c>
      <c r="F1306" s="153" t="s">
        <v>1671</v>
      </c>
      <c r="I1306" s="84"/>
      <c r="L1306" s="30"/>
      <c r="M1306" s="154"/>
      <c r="N1306" s="49"/>
      <c r="O1306" s="49"/>
      <c r="P1306" s="49"/>
      <c r="Q1306" s="49"/>
      <c r="R1306" s="49"/>
      <c r="S1306" s="49"/>
      <c r="T1306" s="50"/>
      <c r="AT1306" s="16" t="s">
        <v>129</v>
      </c>
      <c r="AU1306" s="16" t="s">
        <v>79</v>
      </c>
    </row>
    <row r="1307" spans="2:65" s="1" customFormat="1" ht="16.5" customHeight="1">
      <c r="B1307" s="139"/>
      <c r="C1307" s="140" t="s">
        <v>1674</v>
      </c>
      <c r="D1307" s="140" t="s">
        <v>122</v>
      </c>
      <c r="E1307" s="141" t="s">
        <v>1675</v>
      </c>
      <c r="F1307" s="142" t="s">
        <v>1676</v>
      </c>
      <c r="G1307" s="143" t="s">
        <v>360</v>
      </c>
      <c r="H1307" s="144">
        <v>22</v>
      </c>
      <c r="I1307" s="145"/>
      <c r="J1307" s="146">
        <f>ROUND(I1307*H1307,2)</f>
        <v>0</v>
      </c>
      <c r="K1307" s="142" t="s">
        <v>126</v>
      </c>
      <c r="L1307" s="30"/>
      <c r="M1307" s="147" t="s">
        <v>1</v>
      </c>
      <c r="N1307" s="148" t="s">
        <v>41</v>
      </c>
      <c r="O1307" s="49"/>
      <c r="P1307" s="149">
        <f>O1307*H1307</f>
        <v>0</v>
      </c>
      <c r="Q1307" s="149">
        <v>0</v>
      </c>
      <c r="R1307" s="149">
        <f>Q1307*H1307</f>
        <v>0</v>
      </c>
      <c r="S1307" s="149">
        <v>0</v>
      </c>
      <c r="T1307" s="150">
        <f>S1307*H1307</f>
        <v>0</v>
      </c>
      <c r="AR1307" s="16" t="s">
        <v>263</v>
      </c>
      <c r="AT1307" s="16" t="s">
        <v>122</v>
      </c>
      <c r="AU1307" s="16" t="s">
        <v>79</v>
      </c>
      <c r="AY1307" s="16" t="s">
        <v>119</v>
      </c>
      <c r="BE1307" s="151">
        <f>IF(N1307="základní",J1307,0)</f>
        <v>0</v>
      </c>
      <c r="BF1307" s="151">
        <f>IF(N1307="snížená",J1307,0)</f>
        <v>0</v>
      </c>
      <c r="BG1307" s="151">
        <f>IF(N1307="zákl. přenesená",J1307,0)</f>
        <v>0</v>
      </c>
      <c r="BH1307" s="151">
        <f>IF(N1307="sníž. přenesená",J1307,0)</f>
        <v>0</v>
      </c>
      <c r="BI1307" s="151">
        <f>IF(N1307="nulová",J1307,0)</f>
        <v>0</v>
      </c>
      <c r="BJ1307" s="16" t="s">
        <v>77</v>
      </c>
      <c r="BK1307" s="151">
        <f>ROUND(I1307*H1307,2)</f>
        <v>0</v>
      </c>
      <c r="BL1307" s="16" t="s">
        <v>263</v>
      </c>
      <c r="BM1307" s="16" t="s">
        <v>1677</v>
      </c>
    </row>
    <row r="1308" spans="2:65" s="1" customFormat="1" ht="19.5">
      <c r="B1308" s="30"/>
      <c r="D1308" s="152" t="s">
        <v>129</v>
      </c>
      <c r="F1308" s="153" t="s">
        <v>1678</v>
      </c>
      <c r="I1308" s="84"/>
      <c r="L1308" s="30"/>
      <c r="M1308" s="154"/>
      <c r="N1308" s="49"/>
      <c r="O1308" s="49"/>
      <c r="P1308" s="49"/>
      <c r="Q1308" s="49"/>
      <c r="R1308" s="49"/>
      <c r="S1308" s="49"/>
      <c r="T1308" s="50"/>
      <c r="AT1308" s="16" t="s">
        <v>129</v>
      </c>
      <c r="AU1308" s="16" t="s">
        <v>79</v>
      </c>
    </row>
    <row r="1309" spans="2:65" s="1" customFormat="1" ht="16.5" customHeight="1">
      <c r="B1309" s="139"/>
      <c r="C1309" s="189" t="s">
        <v>1679</v>
      </c>
      <c r="D1309" s="189" t="s">
        <v>603</v>
      </c>
      <c r="E1309" s="190" t="s">
        <v>1680</v>
      </c>
      <c r="F1309" s="191" t="s">
        <v>1681</v>
      </c>
      <c r="G1309" s="192" t="s">
        <v>360</v>
      </c>
      <c r="H1309" s="193">
        <v>4</v>
      </c>
      <c r="I1309" s="194"/>
      <c r="J1309" s="195">
        <f>ROUND(I1309*H1309,2)</f>
        <v>0</v>
      </c>
      <c r="K1309" s="191" t="s">
        <v>126</v>
      </c>
      <c r="L1309" s="196"/>
      <c r="M1309" s="197" t="s">
        <v>1</v>
      </c>
      <c r="N1309" s="198" t="s">
        <v>41</v>
      </c>
      <c r="O1309" s="49"/>
      <c r="P1309" s="149">
        <f>O1309*H1309</f>
        <v>0</v>
      </c>
      <c r="Q1309" s="149">
        <v>1.2999999999999999E-2</v>
      </c>
      <c r="R1309" s="149">
        <f>Q1309*H1309</f>
        <v>5.1999999999999998E-2</v>
      </c>
      <c r="S1309" s="149">
        <v>0</v>
      </c>
      <c r="T1309" s="150">
        <f>S1309*H1309</f>
        <v>0</v>
      </c>
      <c r="AR1309" s="16" t="s">
        <v>370</v>
      </c>
      <c r="AT1309" s="16" t="s">
        <v>603</v>
      </c>
      <c r="AU1309" s="16" t="s">
        <v>79</v>
      </c>
      <c r="AY1309" s="16" t="s">
        <v>119</v>
      </c>
      <c r="BE1309" s="151">
        <f>IF(N1309="základní",J1309,0)</f>
        <v>0</v>
      </c>
      <c r="BF1309" s="151">
        <f>IF(N1309="snížená",J1309,0)</f>
        <v>0</v>
      </c>
      <c r="BG1309" s="151">
        <f>IF(N1309="zákl. přenesená",J1309,0)</f>
        <v>0</v>
      </c>
      <c r="BH1309" s="151">
        <f>IF(N1309="sníž. přenesená",J1309,0)</f>
        <v>0</v>
      </c>
      <c r="BI1309" s="151">
        <f>IF(N1309="nulová",J1309,0)</f>
        <v>0</v>
      </c>
      <c r="BJ1309" s="16" t="s">
        <v>77</v>
      </c>
      <c r="BK1309" s="151">
        <f>ROUND(I1309*H1309,2)</f>
        <v>0</v>
      </c>
      <c r="BL1309" s="16" t="s">
        <v>263</v>
      </c>
      <c r="BM1309" s="16" t="s">
        <v>1682</v>
      </c>
    </row>
    <row r="1310" spans="2:65" s="1" customFormat="1">
      <c r="B1310" s="30"/>
      <c r="D1310" s="152" t="s">
        <v>129</v>
      </c>
      <c r="F1310" s="153" t="s">
        <v>1683</v>
      </c>
      <c r="I1310" s="84"/>
      <c r="L1310" s="30"/>
      <c r="M1310" s="154"/>
      <c r="N1310" s="49"/>
      <c r="O1310" s="49"/>
      <c r="P1310" s="49"/>
      <c r="Q1310" s="49"/>
      <c r="R1310" s="49"/>
      <c r="S1310" s="49"/>
      <c r="T1310" s="50"/>
      <c r="AT1310" s="16" t="s">
        <v>129</v>
      </c>
      <c r="AU1310" s="16" t="s">
        <v>79</v>
      </c>
    </row>
    <row r="1311" spans="2:65" s="1" customFormat="1" ht="16.5" customHeight="1">
      <c r="B1311" s="139"/>
      <c r="C1311" s="189" t="s">
        <v>1684</v>
      </c>
      <c r="D1311" s="189" t="s">
        <v>603</v>
      </c>
      <c r="E1311" s="190" t="s">
        <v>1685</v>
      </c>
      <c r="F1311" s="191" t="s">
        <v>1686</v>
      </c>
      <c r="G1311" s="192" t="s">
        <v>360</v>
      </c>
      <c r="H1311" s="193">
        <v>6</v>
      </c>
      <c r="I1311" s="194"/>
      <c r="J1311" s="195">
        <f>ROUND(I1311*H1311,2)</f>
        <v>0</v>
      </c>
      <c r="K1311" s="191" t="s">
        <v>126</v>
      </c>
      <c r="L1311" s="196"/>
      <c r="M1311" s="197" t="s">
        <v>1</v>
      </c>
      <c r="N1311" s="198" t="s">
        <v>41</v>
      </c>
      <c r="O1311" s="49"/>
      <c r="P1311" s="149">
        <f>O1311*H1311</f>
        <v>0</v>
      </c>
      <c r="Q1311" s="149">
        <v>1.4E-2</v>
      </c>
      <c r="R1311" s="149">
        <f>Q1311*H1311</f>
        <v>8.4000000000000005E-2</v>
      </c>
      <c r="S1311" s="149">
        <v>0</v>
      </c>
      <c r="T1311" s="150">
        <f>S1311*H1311</f>
        <v>0</v>
      </c>
      <c r="AR1311" s="16" t="s">
        <v>370</v>
      </c>
      <c r="AT1311" s="16" t="s">
        <v>603</v>
      </c>
      <c r="AU1311" s="16" t="s">
        <v>79</v>
      </c>
      <c r="AY1311" s="16" t="s">
        <v>119</v>
      </c>
      <c r="BE1311" s="151">
        <f>IF(N1311="základní",J1311,0)</f>
        <v>0</v>
      </c>
      <c r="BF1311" s="151">
        <f>IF(N1311="snížená",J1311,0)</f>
        <v>0</v>
      </c>
      <c r="BG1311" s="151">
        <f>IF(N1311="zákl. přenesená",J1311,0)</f>
        <v>0</v>
      </c>
      <c r="BH1311" s="151">
        <f>IF(N1311="sníž. přenesená",J1311,0)</f>
        <v>0</v>
      </c>
      <c r="BI1311" s="151">
        <f>IF(N1311="nulová",J1311,0)</f>
        <v>0</v>
      </c>
      <c r="BJ1311" s="16" t="s">
        <v>77</v>
      </c>
      <c r="BK1311" s="151">
        <f>ROUND(I1311*H1311,2)</f>
        <v>0</v>
      </c>
      <c r="BL1311" s="16" t="s">
        <v>263</v>
      </c>
      <c r="BM1311" s="16" t="s">
        <v>1687</v>
      </c>
    </row>
    <row r="1312" spans="2:65" s="1" customFormat="1">
      <c r="B1312" s="30"/>
      <c r="D1312" s="152" t="s">
        <v>129</v>
      </c>
      <c r="F1312" s="153" t="s">
        <v>1688</v>
      </c>
      <c r="I1312" s="84"/>
      <c r="L1312" s="30"/>
      <c r="M1312" s="154"/>
      <c r="N1312" s="49"/>
      <c r="O1312" s="49"/>
      <c r="P1312" s="49"/>
      <c r="Q1312" s="49"/>
      <c r="R1312" s="49"/>
      <c r="S1312" s="49"/>
      <c r="T1312" s="50"/>
      <c r="AT1312" s="16" t="s">
        <v>129</v>
      </c>
      <c r="AU1312" s="16" t="s">
        <v>79</v>
      </c>
    </row>
    <row r="1313" spans="2:65" s="1" customFormat="1" ht="16.5" customHeight="1">
      <c r="B1313" s="139"/>
      <c r="C1313" s="189" t="s">
        <v>1689</v>
      </c>
      <c r="D1313" s="189" t="s">
        <v>603</v>
      </c>
      <c r="E1313" s="190" t="s">
        <v>1690</v>
      </c>
      <c r="F1313" s="191" t="s">
        <v>1691</v>
      </c>
      <c r="G1313" s="192" t="s">
        <v>360</v>
      </c>
      <c r="H1313" s="193">
        <v>12</v>
      </c>
      <c r="I1313" s="194"/>
      <c r="J1313" s="195">
        <f>ROUND(I1313*H1313,2)</f>
        <v>0</v>
      </c>
      <c r="K1313" s="191" t="s">
        <v>126</v>
      </c>
      <c r="L1313" s="196"/>
      <c r="M1313" s="197" t="s">
        <v>1</v>
      </c>
      <c r="N1313" s="198" t="s">
        <v>41</v>
      </c>
      <c r="O1313" s="49"/>
      <c r="P1313" s="149">
        <f>O1313*H1313</f>
        <v>0</v>
      </c>
      <c r="Q1313" s="149">
        <v>1.6E-2</v>
      </c>
      <c r="R1313" s="149">
        <f>Q1313*H1313</f>
        <v>0.192</v>
      </c>
      <c r="S1313" s="149">
        <v>0</v>
      </c>
      <c r="T1313" s="150">
        <f>S1313*H1313</f>
        <v>0</v>
      </c>
      <c r="AR1313" s="16" t="s">
        <v>370</v>
      </c>
      <c r="AT1313" s="16" t="s">
        <v>603</v>
      </c>
      <c r="AU1313" s="16" t="s">
        <v>79</v>
      </c>
      <c r="AY1313" s="16" t="s">
        <v>119</v>
      </c>
      <c r="BE1313" s="151">
        <f>IF(N1313="základní",J1313,0)</f>
        <v>0</v>
      </c>
      <c r="BF1313" s="151">
        <f>IF(N1313="snížená",J1313,0)</f>
        <v>0</v>
      </c>
      <c r="BG1313" s="151">
        <f>IF(N1313="zákl. přenesená",J1313,0)</f>
        <v>0</v>
      </c>
      <c r="BH1313" s="151">
        <f>IF(N1313="sníž. přenesená",J1313,0)</f>
        <v>0</v>
      </c>
      <c r="BI1313" s="151">
        <f>IF(N1313="nulová",J1313,0)</f>
        <v>0</v>
      </c>
      <c r="BJ1313" s="16" t="s">
        <v>77</v>
      </c>
      <c r="BK1313" s="151">
        <f>ROUND(I1313*H1313,2)</f>
        <v>0</v>
      </c>
      <c r="BL1313" s="16" t="s">
        <v>263</v>
      </c>
      <c r="BM1313" s="16" t="s">
        <v>1692</v>
      </c>
    </row>
    <row r="1314" spans="2:65" s="1" customFormat="1">
      <c r="B1314" s="30"/>
      <c r="D1314" s="152" t="s">
        <v>129</v>
      </c>
      <c r="F1314" s="153" t="s">
        <v>1693</v>
      </c>
      <c r="I1314" s="84"/>
      <c r="L1314" s="30"/>
      <c r="M1314" s="154"/>
      <c r="N1314" s="49"/>
      <c r="O1314" s="49"/>
      <c r="P1314" s="49"/>
      <c r="Q1314" s="49"/>
      <c r="R1314" s="49"/>
      <c r="S1314" s="49"/>
      <c r="T1314" s="50"/>
      <c r="AT1314" s="16" t="s">
        <v>129</v>
      </c>
      <c r="AU1314" s="16" t="s">
        <v>79</v>
      </c>
    </row>
    <row r="1315" spans="2:65" s="1" customFormat="1" ht="16.5" customHeight="1">
      <c r="B1315" s="139"/>
      <c r="C1315" s="140" t="s">
        <v>1694</v>
      </c>
      <c r="D1315" s="140" t="s">
        <v>122</v>
      </c>
      <c r="E1315" s="141" t="s">
        <v>1695</v>
      </c>
      <c r="F1315" s="142" t="s">
        <v>1696</v>
      </c>
      <c r="G1315" s="143" t="s">
        <v>360</v>
      </c>
      <c r="H1315" s="144">
        <v>7</v>
      </c>
      <c r="I1315" s="145"/>
      <c r="J1315" s="146">
        <f>ROUND(I1315*H1315,2)</f>
        <v>0</v>
      </c>
      <c r="K1315" s="142" t="s">
        <v>126</v>
      </c>
      <c r="L1315" s="30"/>
      <c r="M1315" s="147" t="s">
        <v>1</v>
      </c>
      <c r="N1315" s="148" t="s">
        <v>41</v>
      </c>
      <c r="O1315" s="49"/>
      <c r="P1315" s="149">
        <f>O1315*H1315</f>
        <v>0</v>
      </c>
      <c r="Q1315" s="149">
        <v>0</v>
      </c>
      <c r="R1315" s="149">
        <f>Q1315*H1315</f>
        <v>0</v>
      </c>
      <c r="S1315" s="149">
        <v>0</v>
      </c>
      <c r="T1315" s="150">
        <f>S1315*H1315</f>
        <v>0</v>
      </c>
      <c r="AR1315" s="16" t="s">
        <v>263</v>
      </c>
      <c r="AT1315" s="16" t="s">
        <v>122</v>
      </c>
      <c r="AU1315" s="16" t="s">
        <v>79</v>
      </c>
      <c r="AY1315" s="16" t="s">
        <v>119</v>
      </c>
      <c r="BE1315" s="151">
        <f>IF(N1315="základní",J1315,0)</f>
        <v>0</v>
      </c>
      <c r="BF1315" s="151">
        <f>IF(N1315="snížená",J1315,0)</f>
        <v>0</v>
      </c>
      <c r="BG1315" s="151">
        <f>IF(N1315="zákl. přenesená",J1315,0)</f>
        <v>0</v>
      </c>
      <c r="BH1315" s="151">
        <f>IF(N1315="sníž. přenesená",J1315,0)</f>
        <v>0</v>
      </c>
      <c r="BI1315" s="151">
        <f>IF(N1315="nulová",J1315,0)</f>
        <v>0</v>
      </c>
      <c r="BJ1315" s="16" t="s">
        <v>77</v>
      </c>
      <c r="BK1315" s="151">
        <f>ROUND(I1315*H1315,2)</f>
        <v>0</v>
      </c>
      <c r="BL1315" s="16" t="s">
        <v>263</v>
      </c>
      <c r="BM1315" s="16" t="s">
        <v>1697</v>
      </c>
    </row>
    <row r="1316" spans="2:65" s="1" customFormat="1" ht="19.5">
      <c r="B1316" s="30"/>
      <c r="D1316" s="152" t="s">
        <v>129</v>
      </c>
      <c r="F1316" s="153" t="s">
        <v>1698</v>
      </c>
      <c r="I1316" s="84"/>
      <c r="L1316" s="30"/>
      <c r="M1316" s="154"/>
      <c r="N1316" s="49"/>
      <c r="O1316" s="49"/>
      <c r="P1316" s="49"/>
      <c r="Q1316" s="49"/>
      <c r="R1316" s="49"/>
      <c r="S1316" s="49"/>
      <c r="T1316" s="50"/>
      <c r="AT1316" s="16" t="s">
        <v>129</v>
      </c>
      <c r="AU1316" s="16" t="s">
        <v>79</v>
      </c>
    </row>
    <row r="1317" spans="2:65" s="1" customFormat="1" ht="16.5" customHeight="1">
      <c r="B1317" s="139"/>
      <c r="C1317" s="189" t="s">
        <v>1699</v>
      </c>
      <c r="D1317" s="189" t="s">
        <v>603</v>
      </c>
      <c r="E1317" s="190" t="s">
        <v>1700</v>
      </c>
      <c r="F1317" s="191" t="s">
        <v>1701</v>
      </c>
      <c r="G1317" s="192" t="s">
        <v>360</v>
      </c>
      <c r="H1317" s="193">
        <v>3</v>
      </c>
      <c r="I1317" s="194"/>
      <c r="J1317" s="195">
        <f>ROUND(I1317*H1317,2)</f>
        <v>0</v>
      </c>
      <c r="K1317" s="191" t="s">
        <v>126</v>
      </c>
      <c r="L1317" s="196"/>
      <c r="M1317" s="197" t="s">
        <v>1</v>
      </c>
      <c r="N1317" s="198" t="s">
        <v>41</v>
      </c>
      <c r="O1317" s="49"/>
      <c r="P1317" s="149">
        <f>O1317*H1317</f>
        <v>0</v>
      </c>
      <c r="Q1317" s="149">
        <v>1.9E-2</v>
      </c>
      <c r="R1317" s="149">
        <f>Q1317*H1317</f>
        <v>5.6999999999999995E-2</v>
      </c>
      <c r="S1317" s="149">
        <v>0</v>
      </c>
      <c r="T1317" s="150">
        <f>S1317*H1317</f>
        <v>0</v>
      </c>
      <c r="AR1317" s="16" t="s">
        <v>370</v>
      </c>
      <c r="AT1317" s="16" t="s">
        <v>603</v>
      </c>
      <c r="AU1317" s="16" t="s">
        <v>79</v>
      </c>
      <c r="AY1317" s="16" t="s">
        <v>119</v>
      </c>
      <c r="BE1317" s="151">
        <f>IF(N1317="základní",J1317,0)</f>
        <v>0</v>
      </c>
      <c r="BF1317" s="151">
        <f>IF(N1317="snížená",J1317,0)</f>
        <v>0</v>
      </c>
      <c r="BG1317" s="151">
        <f>IF(N1317="zákl. přenesená",J1317,0)</f>
        <v>0</v>
      </c>
      <c r="BH1317" s="151">
        <f>IF(N1317="sníž. přenesená",J1317,0)</f>
        <v>0</v>
      </c>
      <c r="BI1317" s="151">
        <f>IF(N1317="nulová",J1317,0)</f>
        <v>0</v>
      </c>
      <c r="BJ1317" s="16" t="s">
        <v>77</v>
      </c>
      <c r="BK1317" s="151">
        <f>ROUND(I1317*H1317,2)</f>
        <v>0</v>
      </c>
      <c r="BL1317" s="16" t="s">
        <v>263</v>
      </c>
      <c r="BM1317" s="16" t="s">
        <v>1702</v>
      </c>
    </row>
    <row r="1318" spans="2:65" s="1" customFormat="1">
      <c r="B1318" s="30"/>
      <c r="D1318" s="152" t="s">
        <v>129</v>
      </c>
      <c r="F1318" s="153" t="s">
        <v>1703</v>
      </c>
      <c r="I1318" s="84"/>
      <c r="L1318" s="30"/>
      <c r="M1318" s="154"/>
      <c r="N1318" s="49"/>
      <c r="O1318" s="49"/>
      <c r="P1318" s="49"/>
      <c r="Q1318" s="49"/>
      <c r="R1318" s="49"/>
      <c r="S1318" s="49"/>
      <c r="T1318" s="50"/>
      <c r="AT1318" s="16" t="s">
        <v>129</v>
      </c>
      <c r="AU1318" s="16" t="s">
        <v>79</v>
      </c>
    </row>
    <row r="1319" spans="2:65" s="1" customFormat="1" ht="16.5" customHeight="1">
      <c r="B1319" s="139"/>
      <c r="C1319" s="189" t="s">
        <v>1704</v>
      </c>
      <c r="D1319" s="189" t="s">
        <v>603</v>
      </c>
      <c r="E1319" s="190" t="s">
        <v>1705</v>
      </c>
      <c r="F1319" s="191" t="s">
        <v>1706</v>
      </c>
      <c r="G1319" s="192" t="s">
        <v>360</v>
      </c>
      <c r="H1319" s="193">
        <v>4</v>
      </c>
      <c r="I1319" s="194"/>
      <c r="J1319" s="195">
        <f>ROUND(I1319*H1319,2)</f>
        <v>0</v>
      </c>
      <c r="K1319" s="191" t="s">
        <v>1</v>
      </c>
      <c r="L1319" s="196"/>
      <c r="M1319" s="197" t="s">
        <v>1</v>
      </c>
      <c r="N1319" s="198" t="s">
        <v>41</v>
      </c>
      <c r="O1319" s="49"/>
      <c r="P1319" s="149">
        <f>O1319*H1319</f>
        <v>0</v>
      </c>
      <c r="Q1319" s="149">
        <v>1.9E-2</v>
      </c>
      <c r="R1319" s="149">
        <f>Q1319*H1319</f>
        <v>7.5999999999999998E-2</v>
      </c>
      <c r="S1319" s="149">
        <v>0</v>
      </c>
      <c r="T1319" s="150">
        <f>S1319*H1319</f>
        <v>0</v>
      </c>
      <c r="AR1319" s="16" t="s">
        <v>370</v>
      </c>
      <c r="AT1319" s="16" t="s">
        <v>603</v>
      </c>
      <c r="AU1319" s="16" t="s">
        <v>79</v>
      </c>
      <c r="AY1319" s="16" t="s">
        <v>119</v>
      </c>
      <c r="BE1319" s="151">
        <f>IF(N1319="základní",J1319,0)</f>
        <v>0</v>
      </c>
      <c r="BF1319" s="151">
        <f>IF(N1319="snížená",J1319,0)</f>
        <v>0</v>
      </c>
      <c r="BG1319" s="151">
        <f>IF(N1319="zákl. přenesená",J1319,0)</f>
        <v>0</v>
      </c>
      <c r="BH1319" s="151">
        <f>IF(N1319="sníž. přenesená",J1319,0)</f>
        <v>0</v>
      </c>
      <c r="BI1319" s="151">
        <f>IF(N1319="nulová",J1319,0)</f>
        <v>0</v>
      </c>
      <c r="BJ1319" s="16" t="s">
        <v>77</v>
      </c>
      <c r="BK1319" s="151">
        <f>ROUND(I1319*H1319,2)</f>
        <v>0</v>
      </c>
      <c r="BL1319" s="16" t="s">
        <v>263</v>
      </c>
      <c r="BM1319" s="16" t="s">
        <v>1707</v>
      </c>
    </row>
    <row r="1320" spans="2:65" s="1" customFormat="1">
      <c r="B1320" s="30"/>
      <c r="D1320" s="152" t="s">
        <v>129</v>
      </c>
      <c r="F1320" s="153" t="s">
        <v>1708</v>
      </c>
      <c r="I1320" s="84"/>
      <c r="L1320" s="30"/>
      <c r="M1320" s="154"/>
      <c r="N1320" s="49"/>
      <c r="O1320" s="49"/>
      <c r="P1320" s="49"/>
      <c r="Q1320" s="49"/>
      <c r="R1320" s="49"/>
      <c r="S1320" s="49"/>
      <c r="T1320" s="50"/>
      <c r="AT1320" s="16" t="s">
        <v>129</v>
      </c>
      <c r="AU1320" s="16" t="s">
        <v>79</v>
      </c>
    </row>
    <row r="1321" spans="2:65" s="1" customFormat="1" ht="16.5" customHeight="1">
      <c r="B1321" s="139"/>
      <c r="C1321" s="140" t="s">
        <v>1709</v>
      </c>
      <c r="D1321" s="140" t="s">
        <v>122</v>
      </c>
      <c r="E1321" s="141" t="s">
        <v>1710</v>
      </c>
      <c r="F1321" s="142" t="s">
        <v>1711</v>
      </c>
      <c r="G1321" s="143" t="s">
        <v>360</v>
      </c>
      <c r="H1321" s="144">
        <v>29</v>
      </c>
      <c r="I1321" s="145"/>
      <c r="J1321" s="146">
        <f>ROUND(I1321*H1321,2)</f>
        <v>0</v>
      </c>
      <c r="K1321" s="142" t="s">
        <v>126</v>
      </c>
      <c r="L1321" s="30"/>
      <c r="M1321" s="147" t="s">
        <v>1</v>
      </c>
      <c r="N1321" s="148" t="s">
        <v>41</v>
      </c>
      <c r="O1321" s="49"/>
      <c r="P1321" s="149">
        <f>O1321*H1321</f>
        <v>0</v>
      </c>
      <c r="Q1321" s="149">
        <v>0</v>
      </c>
      <c r="R1321" s="149">
        <f>Q1321*H1321</f>
        <v>0</v>
      </c>
      <c r="S1321" s="149">
        <v>0</v>
      </c>
      <c r="T1321" s="150">
        <f>S1321*H1321</f>
        <v>0</v>
      </c>
      <c r="AR1321" s="16" t="s">
        <v>263</v>
      </c>
      <c r="AT1321" s="16" t="s">
        <v>122</v>
      </c>
      <c r="AU1321" s="16" t="s">
        <v>79</v>
      </c>
      <c r="AY1321" s="16" t="s">
        <v>119</v>
      </c>
      <c r="BE1321" s="151">
        <f>IF(N1321="základní",J1321,0)</f>
        <v>0</v>
      </c>
      <c r="BF1321" s="151">
        <f>IF(N1321="snížená",J1321,0)</f>
        <v>0</v>
      </c>
      <c r="BG1321" s="151">
        <f>IF(N1321="zákl. přenesená",J1321,0)</f>
        <v>0</v>
      </c>
      <c r="BH1321" s="151">
        <f>IF(N1321="sníž. přenesená",J1321,0)</f>
        <v>0</v>
      </c>
      <c r="BI1321" s="151">
        <f>IF(N1321="nulová",J1321,0)</f>
        <v>0</v>
      </c>
      <c r="BJ1321" s="16" t="s">
        <v>77</v>
      </c>
      <c r="BK1321" s="151">
        <f>ROUND(I1321*H1321,2)</f>
        <v>0</v>
      </c>
      <c r="BL1321" s="16" t="s">
        <v>263</v>
      </c>
      <c r="BM1321" s="16" t="s">
        <v>1712</v>
      </c>
    </row>
    <row r="1322" spans="2:65" s="1" customFormat="1">
      <c r="B1322" s="30"/>
      <c r="D1322" s="152" t="s">
        <v>129</v>
      </c>
      <c r="F1322" s="153" t="s">
        <v>1713</v>
      </c>
      <c r="I1322" s="84"/>
      <c r="L1322" s="30"/>
      <c r="M1322" s="154"/>
      <c r="N1322" s="49"/>
      <c r="O1322" s="49"/>
      <c r="P1322" s="49"/>
      <c r="Q1322" s="49"/>
      <c r="R1322" s="49"/>
      <c r="S1322" s="49"/>
      <c r="T1322" s="50"/>
      <c r="AT1322" s="16" t="s">
        <v>129</v>
      </c>
      <c r="AU1322" s="16" t="s">
        <v>79</v>
      </c>
    </row>
    <row r="1323" spans="2:65" s="1" customFormat="1" ht="16.5" customHeight="1">
      <c r="B1323" s="139"/>
      <c r="C1323" s="189" t="s">
        <v>1714</v>
      </c>
      <c r="D1323" s="189" t="s">
        <v>603</v>
      </c>
      <c r="E1323" s="190" t="s">
        <v>1715</v>
      </c>
      <c r="F1323" s="191" t="s">
        <v>1716</v>
      </c>
      <c r="G1323" s="192" t="s">
        <v>360</v>
      </c>
      <c r="H1323" s="193">
        <v>29</v>
      </c>
      <c r="I1323" s="194"/>
      <c r="J1323" s="195">
        <f>ROUND(I1323*H1323,2)</f>
        <v>0</v>
      </c>
      <c r="K1323" s="191" t="s">
        <v>126</v>
      </c>
      <c r="L1323" s="196"/>
      <c r="M1323" s="197" t="s">
        <v>1</v>
      </c>
      <c r="N1323" s="198" t="s">
        <v>41</v>
      </c>
      <c r="O1323" s="49"/>
      <c r="P1323" s="149">
        <f>O1323*H1323</f>
        <v>0</v>
      </c>
      <c r="Q1323" s="149">
        <v>1.1999999999999999E-3</v>
      </c>
      <c r="R1323" s="149">
        <f>Q1323*H1323</f>
        <v>3.4799999999999998E-2</v>
      </c>
      <c r="S1323" s="149">
        <v>0</v>
      </c>
      <c r="T1323" s="150">
        <f>S1323*H1323</f>
        <v>0</v>
      </c>
      <c r="AR1323" s="16" t="s">
        <v>370</v>
      </c>
      <c r="AT1323" s="16" t="s">
        <v>603</v>
      </c>
      <c r="AU1323" s="16" t="s">
        <v>79</v>
      </c>
      <c r="AY1323" s="16" t="s">
        <v>119</v>
      </c>
      <c r="BE1323" s="151">
        <f>IF(N1323="základní",J1323,0)</f>
        <v>0</v>
      </c>
      <c r="BF1323" s="151">
        <f>IF(N1323="snížená",J1323,0)</f>
        <v>0</v>
      </c>
      <c r="BG1323" s="151">
        <f>IF(N1323="zákl. přenesená",J1323,0)</f>
        <v>0</v>
      </c>
      <c r="BH1323" s="151">
        <f>IF(N1323="sníž. přenesená",J1323,0)</f>
        <v>0</v>
      </c>
      <c r="BI1323" s="151">
        <f>IF(N1323="nulová",J1323,0)</f>
        <v>0</v>
      </c>
      <c r="BJ1323" s="16" t="s">
        <v>77</v>
      </c>
      <c r="BK1323" s="151">
        <f>ROUND(I1323*H1323,2)</f>
        <v>0</v>
      </c>
      <c r="BL1323" s="16" t="s">
        <v>263</v>
      </c>
      <c r="BM1323" s="16" t="s">
        <v>1717</v>
      </c>
    </row>
    <row r="1324" spans="2:65" s="1" customFormat="1">
      <c r="B1324" s="30"/>
      <c r="D1324" s="152" t="s">
        <v>129</v>
      </c>
      <c r="F1324" s="153" t="s">
        <v>1718</v>
      </c>
      <c r="I1324" s="84"/>
      <c r="L1324" s="30"/>
      <c r="M1324" s="154"/>
      <c r="N1324" s="49"/>
      <c r="O1324" s="49"/>
      <c r="P1324" s="49"/>
      <c r="Q1324" s="49"/>
      <c r="R1324" s="49"/>
      <c r="S1324" s="49"/>
      <c r="T1324" s="50"/>
      <c r="AT1324" s="16" t="s">
        <v>129</v>
      </c>
      <c r="AU1324" s="16" t="s">
        <v>79</v>
      </c>
    </row>
    <row r="1325" spans="2:65" s="1" customFormat="1" ht="16.5" customHeight="1">
      <c r="B1325" s="139"/>
      <c r="C1325" s="140" t="s">
        <v>1719</v>
      </c>
      <c r="D1325" s="140" t="s">
        <v>122</v>
      </c>
      <c r="E1325" s="141" t="s">
        <v>1720</v>
      </c>
      <c r="F1325" s="142" t="s">
        <v>1721</v>
      </c>
      <c r="G1325" s="143" t="s">
        <v>360</v>
      </c>
      <c r="H1325" s="144">
        <v>2</v>
      </c>
      <c r="I1325" s="145"/>
      <c r="J1325" s="146">
        <f>ROUND(I1325*H1325,2)</f>
        <v>0</v>
      </c>
      <c r="K1325" s="142" t="s">
        <v>1</v>
      </c>
      <c r="L1325" s="30"/>
      <c r="M1325" s="147" t="s">
        <v>1</v>
      </c>
      <c r="N1325" s="148" t="s">
        <v>41</v>
      </c>
      <c r="O1325" s="49"/>
      <c r="P1325" s="149">
        <f>O1325*H1325</f>
        <v>0</v>
      </c>
      <c r="Q1325" s="149">
        <v>0</v>
      </c>
      <c r="R1325" s="149">
        <f>Q1325*H1325</f>
        <v>0</v>
      </c>
      <c r="S1325" s="149">
        <v>0</v>
      </c>
      <c r="T1325" s="150">
        <f>S1325*H1325</f>
        <v>0</v>
      </c>
      <c r="AR1325" s="16" t="s">
        <v>263</v>
      </c>
      <c r="AT1325" s="16" t="s">
        <v>122</v>
      </c>
      <c r="AU1325" s="16" t="s">
        <v>79</v>
      </c>
      <c r="AY1325" s="16" t="s">
        <v>119</v>
      </c>
      <c r="BE1325" s="151">
        <f>IF(N1325="základní",J1325,0)</f>
        <v>0</v>
      </c>
      <c r="BF1325" s="151">
        <f>IF(N1325="snížená",J1325,0)</f>
        <v>0</v>
      </c>
      <c r="BG1325" s="151">
        <f>IF(N1325="zákl. přenesená",J1325,0)</f>
        <v>0</v>
      </c>
      <c r="BH1325" s="151">
        <f>IF(N1325="sníž. přenesená",J1325,0)</f>
        <v>0</v>
      </c>
      <c r="BI1325" s="151">
        <f>IF(N1325="nulová",J1325,0)</f>
        <v>0</v>
      </c>
      <c r="BJ1325" s="16" t="s">
        <v>77</v>
      </c>
      <c r="BK1325" s="151">
        <f>ROUND(I1325*H1325,2)</f>
        <v>0</v>
      </c>
      <c r="BL1325" s="16" t="s">
        <v>263</v>
      </c>
      <c r="BM1325" s="16" t="s">
        <v>1722</v>
      </c>
    </row>
    <row r="1326" spans="2:65" s="1" customFormat="1">
      <c r="B1326" s="30"/>
      <c r="D1326" s="152" t="s">
        <v>129</v>
      </c>
      <c r="F1326" s="153" t="s">
        <v>1721</v>
      </c>
      <c r="I1326" s="84"/>
      <c r="L1326" s="30"/>
      <c r="M1326" s="154"/>
      <c r="N1326" s="49"/>
      <c r="O1326" s="49"/>
      <c r="P1326" s="49"/>
      <c r="Q1326" s="49"/>
      <c r="R1326" s="49"/>
      <c r="S1326" s="49"/>
      <c r="T1326" s="50"/>
      <c r="AT1326" s="16" t="s">
        <v>129</v>
      </c>
      <c r="AU1326" s="16" t="s">
        <v>79</v>
      </c>
    </row>
    <row r="1327" spans="2:65" s="1" customFormat="1" ht="16.5" customHeight="1">
      <c r="B1327" s="139"/>
      <c r="C1327" s="140" t="s">
        <v>1723</v>
      </c>
      <c r="D1327" s="140" t="s">
        <v>122</v>
      </c>
      <c r="E1327" s="141" t="s">
        <v>1724</v>
      </c>
      <c r="F1327" s="142" t="s">
        <v>1725</v>
      </c>
      <c r="G1327" s="143" t="s">
        <v>125</v>
      </c>
      <c r="H1327" s="144">
        <v>1</v>
      </c>
      <c r="I1327" s="145"/>
      <c r="J1327" s="146">
        <f>ROUND(I1327*H1327,2)</f>
        <v>0</v>
      </c>
      <c r="K1327" s="142" t="s">
        <v>1</v>
      </c>
      <c r="L1327" s="30"/>
      <c r="M1327" s="147" t="s">
        <v>1</v>
      </c>
      <c r="N1327" s="148" t="s">
        <v>41</v>
      </c>
      <c r="O1327" s="49"/>
      <c r="P1327" s="149">
        <f>O1327*H1327</f>
        <v>0</v>
      </c>
      <c r="Q1327" s="149">
        <v>0</v>
      </c>
      <c r="R1327" s="149">
        <f>Q1327*H1327</f>
        <v>0</v>
      </c>
      <c r="S1327" s="149">
        <v>0</v>
      </c>
      <c r="T1327" s="150">
        <f>S1327*H1327</f>
        <v>0</v>
      </c>
      <c r="AR1327" s="16" t="s">
        <v>263</v>
      </c>
      <c r="AT1327" s="16" t="s">
        <v>122</v>
      </c>
      <c r="AU1327" s="16" t="s">
        <v>79</v>
      </c>
      <c r="AY1327" s="16" t="s">
        <v>119</v>
      </c>
      <c r="BE1327" s="151">
        <f>IF(N1327="základní",J1327,0)</f>
        <v>0</v>
      </c>
      <c r="BF1327" s="151">
        <f>IF(N1327="snížená",J1327,0)</f>
        <v>0</v>
      </c>
      <c r="BG1327" s="151">
        <f>IF(N1327="zákl. přenesená",J1327,0)</f>
        <v>0</v>
      </c>
      <c r="BH1327" s="151">
        <f>IF(N1327="sníž. přenesená",J1327,0)</f>
        <v>0</v>
      </c>
      <c r="BI1327" s="151">
        <f>IF(N1327="nulová",J1327,0)</f>
        <v>0</v>
      </c>
      <c r="BJ1327" s="16" t="s">
        <v>77</v>
      </c>
      <c r="BK1327" s="151">
        <f>ROUND(I1327*H1327,2)</f>
        <v>0</v>
      </c>
      <c r="BL1327" s="16" t="s">
        <v>263</v>
      </c>
      <c r="BM1327" s="16" t="s">
        <v>1726</v>
      </c>
    </row>
    <row r="1328" spans="2:65" s="1" customFormat="1">
      <c r="B1328" s="30"/>
      <c r="D1328" s="152" t="s">
        <v>129</v>
      </c>
      <c r="F1328" s="153" t="s">
        <v>1725</v>
      </c>
      <c r="I1328" s="84"/>
      <c r="L1328" s="30"/>
      <c r="M1328" s="154"/>
      <c r="N1328" s="49"/>
      <c r="O1328" s="49"/>
      <c r="P1328" s="49"/>
      <c r="Q1328" s="49"/>
      <c r="R1328" s="49"/>
      <c r="S1328" s="49"/>
      <c r="T1328" s="50"/>
      <c r="AT1328" s="16" t="s">
        <v>129</v>
      </c>
      <c r="AU1328" s="16" t="s">
        <v>79</v>
      </c>
    </row>
    <row r="1329" spans="2:65" s="1" customFormat="1" ht="16.5" customHeight="1">
      <c r="B1329" s="139"/>
      <c r="C1329" s="140" t="s">
        <v>1727</v>
      </c>
      <c r="D1329" s="140" t="s">
        <v>122</v>
      </c>
      <c r="E1329" s="141" t="s">
        <v>1728</v>
      </c>
      <c r="F1329" s="142" t="s">
        <v>1729</v>
      </c>
      <c r="G1329" s="143" t="s">
        <v>125</v>
      </c>
      <c r="H1329" s="144">
        <v>1</v>
      </c>
      <c r="I1329" s="145"/>
      <c r="J1329" s="146">
        <f>ROUND(I1329*H1329,2)</f>
        <v>0</v>
      </c>
      <c r="K1329" s="142" t="s">
        <v>1</v>
      </c>
      <c r="L1329" s="30"/>
      <c r="M1329" s="147" t="s">
        <v>1</v>
      </c>
      <c r="N1329" s="148" t="s">
        <v>41</v>
      </c>
      <c r="O1329" s="49"/>
      <c r="P1329" s="149">
        <f>O1329*H1329</f>
        <v>0</v>
      </c>
      <c r="Q1329" s="149">
        <v>0</v>
      </c>
      <c r="R1329" s="149">
        <f>Q1329*H1329</f>
        <v>0</v>
      </c>
      <c r="S1329" s="149">
        <v>0</v>
      </c>
      <c r="T1329" s="150">
        <f>S1329*H1329</f>
        <v>0</v>
      </c>
      <c r="AR1329" s="16" t="s">
        <v>263</v>
      </c>
      <c r="AT1329" s="16" t="s">
        <v>122</v>
      </c>
      <c r="AU1329" s="16" t="s">
        <v>79</v>
      </c>
      <c r="AY1329" s="16" t="s">
        <v>119</v>
      </c>
      <c r="BE1329" s="151">
        <f>IF(N1329="základní",J1329,0)</f>
        <v>0</v>
      </c>
      <c r="BF1329" s="151">
        <f>IF(N1329="snížená",J1329,0)</f>
        <v>0</v>
      </c>
      <c r="BG1329" s="151">
        <f>IF(N1329="zákl. přenesená",J1329,0)</f>
        <v>0</v>
      </c>
      <c r="BH1329" s="151">
        <f>IF(N1329="sníž. přenesená",J1329,0)</f>
        <v>0</v>
      </c>
      <c r="BI1329" s="151">
        <f>IF(N1329="nulová",J1329,0)</f>
        <v>0</v>
      </c>
      <c r="BJ1329" s="16" t="s">
        <v>77</v>
      </c>
      <c r="BK1329" s="151">
        <f>ROUND(I1329*H1329,2)</f>
        <v>0</v>
      </c>
      <c r="BL1329" s="16" t="s">
        <v>263</v>
      </c>
      <c r="BM1329" s="16" t="s">
        <v>1730</v>
      </c>
    </row>
    <row r="1330" spans="2:65" s="1" customFormat="1">
      <c r="B1330" s="30"/>
      <c r="D1330" s="152" t="s">
        <v>129</v>
      </c>
      <c r="F1330" s="153" t="s">
        <v>1729</v>
      </c>
      <c r="I1330" s="84"/>
      <c r="L1330" s="30"/>
      <c r="M1330" s="154"/>
      <c r="N1330" s="49"/>
      <c r="O1330" s="49"/>
      <c r="P1330" s="49"/>
      <c r="Q1330" s="49"/>
      <c r="R1330" s="49"/>
      <c r="S1330" s="49"/>
      <c r="T1330" s="50"/>
      <c r="AT1330" s="16" t="s">
        <v>129</v>
      </c>
      <c r="AU1330" s="16" t="s">
        <v>79</v>
      </c>
    </row>
    <row r="1331" spans="2:65" s="1" customFormat="1" ht="16.5" customHeight="1">
      <c r="B1331" s="139"/>
      <c r="C1331" s="140" t="s">
        <v>1731</v>
      </c>
      <c r="D1331" s="140" t="s">
        <v>122</v>
      </c>
      <c r="E1331" s="141" t="s">
        <v>1732</v>
      </c>
      <c r="F1331" s="142" t="s">
        <v>1733</v>
      </c>
      <c r="G1331" s="143" t="s">
        <v>125</v>
      </c>
      <c r="H1331" s="144">
        <v>1</v>
      </c>
      <c r="I1331" s="145"/>
      <c r="J1331" s="146">
        <f>ROUND(I1331*H1331,2)</f>
        <v>0</v>
      </c>
      <c r="K1331" s="142" t="s">
        <v>1</v>
      </c>
      <c r="L1331" s="30"/>
      <c r="M1331" s="147" t="s">
        <v>1</v>
      </c>
      <c r="N1331" s="148" t="s">
        <v>41</v>
      </c>
      <c r="O1331" s="49"/>
      <c r="P1331" s="149">
        <f>O1331*H1331</f>
        <v>0</v>
      </c>
      <c r="Q1331" s="149">
        <v>0</v>
      </c>
      <c r="R1331" s="149">
        <f>Q1331*H1331</f>
        <v>0</v>
      </c>
      <c r="S1331" s="149">
        <v>0</v>
      </c>
      <c r="T1331" s="150">
        <f>S1331*H1331</f>
        <v>0</v>
      </c>
      <c r="AR1331" s="16" t="s">
        <v>263</v>
      </c>
      <c r="AT1331" s="16" t="s">
        <v>122</v>
      </c>
      <c r="AU1331" s="16" t="s">
        <v>79</v>
      </c>
      <c r="AY1331" s="16" t="s">
        <v>119</v>
      </c>
      <c r="BE1331" s="151">
        <f>IF(N1331="základní",J1331,0)</f>
        <v>0</v>
      </c>
      <c r="BF1331" s="151">
        <f>IF(N1331="snížená",J1331,0)</f>
        <v>0</v>
      </c>
      <c r="BG1331" s="151">
        <f>IF(N1331="zákl. přenesená",J1331,0)</f>
        <v>0</v>
      </c>
      <c r="BH1331" s="151">
        <f>IF(N1331="sníž. přenesená",J1331,0)</f>
        <v>0</v>
      </c>
      <c r="BI1331" s="151">
        <f>IF(N1331="nulová",J1331,0)</f>
        <v>0</v>
      </c>
      <c r="BJ1331" s="16" t="s">
        <v>77</v>
      </c>
      <c r="BK1331" s="151">
        <f>ROUND(I1331*H1331,2)</f>
        <v>0</v>
      </c>
      <c r="BL1331" s="16" t="s">
        <v>263</v>
      </c>
      <c r="BM1331" s="16" t="s">
        <v>1734</v>
      </c>
    </row>
    <row r="1332" spans="2:65" s="1" customFormat="1">
      <c r="B1332" s="30"/>
      <c r="D1332" s="152" t="s">
        <v>129</v>
      </c>
      <c r="F1332" s="153" t="s">
        <v>1733</v>
      </c>
      <c r="I1332" s="84"/>
      <c r="L1332" s="30"/>
      <c r="M1332" s="154"/>
      <c r="N1332" s="49"/>
      <c r="O1332" s="49"/>
      <c r="P1332" s="49"/>
      <c r="Q1332" s="49"/>
      <c r="R1332" s="49"/>
      <c r="S1332" s="49"/>
      <c r="T1332" s="50"/>
      <c r="AT1332" s="16" t="s">
        <v>129</v>
      </c>
      <c r="AU1332" s="16" t="s">
        <v>79</v>
      </c>
    </row>
    <row r="1333" spans="2:65" s="1" customFormat="1" ht="16.5" customHeight="1">
      <c r="B1333" s="139"/>
      <c r="C1333" s="140" t="s">
        <v>1735</v>
      </c>
      <c r="D1333" s="140" t="s">
        <v>122</v>
      </c>
      <c r="E1333" s="141" t="s">
        <v>1736</v>
      </c>
      <c r="F1333" s="142" t="s">
        <v>1737</v>
      </c>
      <c r="G1333" s="143" t="s">
        <v>125</v>
      </c>
      <c r="H1333" s="144">
        <v>2</v>
      </c>
      <c r="I1333" s="145"/>
      <c r="J1333" s="146">
        <f>ROUND(I1333*H1333,2)</f>
        <v>0</v>
      </c>
      <c r="K1333" s="142" t="s">
        <v>1</v>
      </c>
      <c r="L1333" s="30"/>
      <c r="M1333" s="147" t="s">
        <v>1</v>
      </c>
      <c r="N1333" s="148" t="s">
        <v>41</v>
      </c>
      <c r="O1333" s="49"/>
      <c r="P1333" s="149">
        <f>O1333*H1333</f>
        <v>0</v>
      </c>
      <c r="Q1333" s="149">
        <v>0</v>
      </c>
      <c r="R1333" s="149">
        <f>Q1333*H1333</f>
        <v>0</v>
      </c>
      <c r="S1333" s="149">
        <v>0</v>
      </c>
      <c r="T1333" s="150">
        <f>S1333*H1333</f>
        <v>0</v>
      </c>
      <c r="AR1333" s="16" t="s">
        <v>263</v>
      </c>
      <c r="AT1333" s="16" t="s">
        <v>122</v>
      </c>
      <c r="AU1333" s="16" t="s">
        <v>79</v>
      </c>
      <c r="AY1333" s="16" t="s">
        <v>119</v>
      </c>
      <c r="BE1333" s="151">
        <f>IF(N1333="základní",J1333,0)</f>
        <v>0</v>
      </c>
      <c r="BF1333" s="151">
        <f>IF(N1333="snížená",J1333,0)</f>
        <v>0</v>
      </c>
      <c r="BG1333" s="151">
        <f>IF(N1333="zákl. přenesená",J1333,0)</f>
        <v>0</v>
      </c>
      <c r="BH1333" s="151">
        <f>IF(N1333="sníž. přenesená",J1333,0)</f>
        <v>0</v>
      </c>
      <c r="BI1333" s="151">
        <f>IF(N1333="nulová",J1333,0)</f>
        <v>0</v>
      </c>
      <c r="BJ1333" s="16" t="s">
        <v>77</v>
      </c>
      <c r="BK1333" s="151">
        <f>ROUND(I1333*H1333,2)</f>
        <v>0</v>
      </c>
      <c r="BL1333" s="16" t="s">
        <v>263</v>
      </c>
      <c r="BM1333" s="16" t="s">
        <v>1738</v>
      </c>
    </row>
    <row r="1334" spans="2:65" s="1" customFormat="1">
      <c r="B1334" s="30"/>
      <c r="D1334" s="152" t="s">
        <v>129</v>
      </c>
      <c r="F1334" s="153" t="s">
        <v>1737</v>
      </c>
      <c r="I1334" s="84"/>
      <c r="L1334" s="30"/>
      <c r="M1334" s="154"/>
      <c r="N1334" s="49"/>
      <c r="O1334" s="49"/>
      <c r="P1334" s="49"/>
      <c r="Q1334" s="49"/>
      <c r="R1334" s="49"/>
      <c r="S1334" s="49"/>
      <c r="T1334" s="50"/>
      <c r="AT1334" s="16" t="s">
        <v>129</v>
      </c>
      <c r="AU1334" s="16" t="s">
        <v>79</v>
      </c>
    </row>
    <row r="1335" spans="2:65" s="1" customFormat="1" ht="16.5" customHeight="1">
      <c r="B1335" s="139"/>
      <c r="C1335" s="140" t="s">
        <v>1739</v>
      </c>
      <c r="D1335" s="140" t="s">
        <v>122</v>
      </c>
      <c r="E1335" s="141" t="s">
        <v>1740</v>
      </c>
      <c r="F1335" s="142" t="s">
        <v>1741</v>
      </c>
      <c r="G1335" s="143" t="s">
        <v>1307</v>
      </c>
      <c r="H1335" s="199"/>
      <c r="I1335" s="145"/>
      <c r="J1335" s="146">
        <f>ROUND(I1335*H1335,2)</f>
        <v>0</v>
      </c>
      <c r="K1335" s="142" t="s">
        <v>126</v>
      </c>
      <c r="L1335" s="30"/>
      <c r="M1335" s="147" t="s">
        <v>1</v>
      </c>
      <c r="N1335" s="148" t="s">
        <v>41</v>
      </c>
      <c r="O1335" s="49"/>
      <c r="P1335" s="149">
        <f>O1335*H1335</f>
        <v>0</v>
      </c>
      <c r="Q1335" s="149">
        <v>0</v>
      </c>
      <c r="R1335" s="149">
        <f>Q1335*H1335</f>
        <v>0</v>
      </c>
      <c r="S1335" s="149">
        <v>0</v>
      </c>
      <c r="T1335" s="150">
        <f>S1335*H1335</f>
        <v>0</v>
      </c>
      <c r="AR1335" s="16" t="s">
        <v>263</v>
      </c>
      <c r="AT1335" s="16" t="s">
        <v>122</v>
      </c>
      <c r="AU1335" s="16" t="s">
        <v>79</v>
      </c>
      <c r="AY1335" s="16" t="s">
        <v>119</v>
      </c>
      <c r="BE1335" s="151">
        <f>IF(N1335="základní",J1335,0)</f>
        <v>0</v>
      </c>
      <c r="BF1335" s="151">
        <f>IF(N1335="snížená",J1335,0)</f>
        <v>0</v>
      </c>
      <c r="BG1335" s="151">
        <f>IF(N1335="zákl. přenesená",J1335,0)</f>
        <v>0</v>
      </c>
      <c r="BH1335" s="151">
        <f>IF(N1335="sníž. přenesená",J1335,0)</f>
        <v>0</v>
      </c>
      <c r="BI1335" s="151">
        <f>IF(N1335="nulová",J1335,0)</f>
        <v>0</v>
      </c>
      <c r="BJ1335" s="16" t="s">
        <v>77</v>
      </c>
      <c r="BK1335" s="151">
        <f>ROUND(I1335*H1335,2)</f>
        <v>0</v>
      </c>
      <c r="BL1335" s="16" t="s">
        <v>263</v>
      </c>
      <c r="BM1335" s="16" t="s">
        <v>1742</v>
      </c>
    </row>
    <row r="1336" spans="2:65" s="1" customFormat="1" ht="19.5">
      <c r="B1336" s="30"/>
      <c r="D1336" s="152" t="s">
        <v>129</v>
      </c>
      <c r="F1336" s="153" t="s">
        <v>1743</v>
      </c>
      <c r="I1336" s="84"/>
      <c r="L1336" s="30"/>
      <c r="M1336" s="154"/>
      <c r="N1336" s="49"/>
      <c r="O1336" s="49"/>
      <c r="P1336" s="49"/>
      <c r="Q1336" s="49"/>
      <c r="R1336" s="49"/>
      <c r="S1336" s="49"/>
      <c r="T1336" s="50"/>
      <c r="AT1336" s="16" t="s">
        <v>129</v>
      </c>
      <c r="AU1336" s="16" t="s">
        <v>79</v>
      </c>
    </row>
    <row r="1337" spans="2:65" s="10" customFormat="1" ht="22.9" customHeight="1">
      <c r="B1337" s="126"/>
      <c r="D1337" s="127" t="s">
        <v>69</v>
      </c>
      <c r="E1337" s="137" t="s">
        <v>1744</v>
      </c>
      <c r="F1337" s="137" t="s">
        <v>1745</v>
      </c>
      <c r="I1337" s="129"/>
      <c r="J1337" s="138">
        <f>BK1337</f>
        <v>0</v>
      </c>
      <c r="L1337" s="126"/>
      <c r="M1337" s="131"/>
      <c r="N1337" s="132"/>
      <c r="O1337" s="132"/>
      <c r="P1337" s="133">
        <f>SUM(P1338:P1356)</f>
        <v>0</v>
      </c>
      <c r="Q1337" s="132"/>
      <c r="R1337" s="133">
        <f>SUM(R1338:R1356)</f>
        <v>0</v>
      </c>
      <c r="S1337" s="132"/>
      <c r="T1337" s="134">
        <f>SUM(T1338:T1356)</f>
        <v>0.47300000000000003</v>
      </c>
      <c r="AR1337" s="127" t="s">
        <v>79</v>
      </c>
      <c r="AT1337" s="135" t="s">
        <v>69</v>
      </c>
      <c r="AU1337" s="135" t="s">
        <v>77</v>
      </c>
      <c r="AY1337" s="127" t="s">
        <v>119</v>
      </c>
      <c r="BK1337" s="136">
        <f>SUM(BK1338:BK1356)</f>
        <v>0</v>
      </c>
    </row>
    <row r="1338" spans="2:65" s="1" customFormat="1" ht="16.5" customHeight="1">
      <c r="B1338" s="139"/>
      <c r="C1338" s="140" t="s">
        <v>1746</v>
      </c>
      <c r="D1338" s="140" t="s">
        <v>122</v>
      </c>
      <c r="E1338" s="141" t="s">
        <v>1747</v>
      </c>
      <c r="F1338" s="142" t="s">
        <v>1748</v>
      </c>
      <c r="G1338" s="143" t="s">
        <v>373</v>
      </c>
      <c r="H1338" s="144">
        <v>8.5</v>
      </c>
      <c r="I1338" s="145"/>
      <c r="J1338" s="146">
        <f>ROUND(I1338*H1338,2)</f>
        <v>0</v>
      </c>
      <c r="K1338" s="142" t="s">
        <v>126</v>
      </c>
      <c r="L1338" s="30"/>
      <c r="M1338" s="147" t="s">
        <v>1</v>
      </c>
      <c r="N1338" s="148" t="s">
        <v>41</v>
      </c>
      <c r="O1338" s="49"/>
      <c r="P1338" s="149">
        <f>O1338*H1338</f>
        <v>0</v>
      </c>
      <c r="Q1338" s="149">
        <v>0</v>
      </c>
      <c r="R1338" s="149">
        <f>Q1338*H1338</f>
        <v>0</v>
      </c>
      <c r="S1338" s="149">
        <v>0.05</v>
      </c>
      <c r="T1338" s="150">
        <f>S1338*H1338</f>
        <v>0.42500000000000004</v>
      </c>
      <c r="AR1338" s="16" t="s">
        <v>263</v>
      </c>
      <c r="AT1338" s="16" t="s">
        <v>122</v>
      </c>
      <c r="AU1338" s="16" t="s">
        <v>79</v>
      </c>
      <c r="AY1338" s="16" t="s">
        <v>119</v>
      </c>
      <c r="BE1338" s="151">
        <f>IF(N1338="základní",J1338,0)</f>
        <v>0</v>
      </c>
      <c r="BF1338" s="151">
        <f>IF(N1338="snížená",J1338,0)</f>
        <v>0</v>
      </c>
      <c r="BG1338" s="151">
        <f>IF(N1338="zákl. přenesená",J1338,0)</f>
        <v>0</v>
      </c>
      <c r="BH1338" s="151">
        <f>IF(N1338="sníž. přenesená",J1338,0)</f>
        <v>0</v>
      </c>
      <c r="BI1338" s="151">
        <f>IF(N1338="nulová",J1338,0)</f>
        <v>0</v>
      </c>
      <c r="BJ1338" s="16" t="s">
        <v>77</v>
      </c>
      <c r="BK1338" s="151">
        <f>ROUND(I1338*H1338,2)</f>
        <v>0</v>
      </c>
      <c r="BL1338" s="16" t="s">
        <v>263</v>
      </c>
      <c r="BM1338" s="16" t="s">
        <v>1749</v>
      </c>
    </row>
    <row r="1339" spans="2:65" s="1" customFormat="1">
      <c r="B1339" s="30"/>
      <c r="D1339" s="152" t="s">
        <v>129</v>
      </c>
      <c r="F1339" s="153" t="s">
        <v>1750</v>
      </c>
      <c r="I1339" s="84"/>
      <c r="L1339" s="30"/>
      <c r="M1339" s="154"/>
      <c r="N1339" s="49"/>
      <c r="O1339" s="49"/>
      <c r="P1339" s="49"/>
      <c r="Q1339" s="49"/>
      <c r="R1339" s="49"/>
      <c r="S1339" s="49"/>
      <c r="T1339" s="50"/>
      <c r="AT1339" s="16" t="s">
        <v>129</v>
      </c>
      <c r="AU1339" s="16" t="s">
        <v>79</v>
      </c>
    </row>
    <row r="1340" spans="2:65" s="1" customFormat="1" ht="16.5" customHeight="1">
      <c r="B1340" s="139"/>
      <c r="C1340" s="140" t="s">
        <v>1751</v>
      </c>
      <c r="D1340" s="140" t="s">
        <v>122</v>
      </c>
      <c r="E1340" s="141" t="s">
        <v>1752</v>
      </c>
      <c r="F1340" s="142" t="s">
        <v>1753</v>
      </c>
      <c r="G1340" s="143" t="s">
        <v>373</v>
      </c>
      <c r="H1340" s="144">
        <v>3</v>
      </c>
      <c r="I1340" s="145"/>
      <c r="J1340" s="146">
        <f>ROUND(I1340*H1340,2)</f>
        <v>0</v>
      </c>
      <c r="K1340" s="142" t="s">
        <v>126</v>
      </c>
      <c r="L1340" s="30"/>
      <c r="M1340" s="147" t="s">
        <v>1</v>
      </c>
      <c r="N1340" s="148" t="s">
        <v>41</v>
      </c>
      <c r="O1340" s="49"/>
      <c r="P1340" s="149">
        <f>O1340*H1340</f>
        <v>0</v>
      </c>
      <c r="Q1340" s="149">
        <v>0</v>
      </c>
      <c r="R1340" s="149">
        <f>Q1340*H1340</f>
        <v>0</v>
      </c>
      <c r="S1340" s="149">
        <v>1.6E-2</v>
      </c>
      <c r="T1340" s="150">
        <f>S1340*H1340</f>
        <v>4.8000000000000001E-2</v>
      </c>
      <c r="AR1340" s="16" t="s">
        <v>263</v>
      </c>
      <c r="AT1340" s="16" t="s">
        <v>122</v>
      </c>
      <c r="AU1340" s="16" t="s">
        <v>79</v>
      </c>
      <c r="AY1340" s="16" t="s">
        <v>119</v>
      </c>
      <c r="BE1340" s="151">
        <f>IF(N1340="základní",J1340,0)</f>
        <v>0</v>
      </c>
      <c r="BF1340" s="151">
        <f>IF(N1340="snížená",J1340,0)</f>
        <v>0</v>
      </c>
      <c r="BG1340" s="151">
        <f>IF(N1340="zákl. přenesená",J1340,0)</f>
        <v>0</v>
      </c>
      <c r="BH1340" s="151">
        <f>IF(N1340="sníž. přenesená",J1340,0)</f>
        <v>0</v>
      </c>
      <c r="BI1340" s="151">
        <f>IF(N1340="nulová",J1340,0)</f>
        <v>0</v>
      </c>
      <c r="BJ1340" s="16" t="s">
        <v>77</v>
      </c>
      <c r="BK1340" s="151">
        <f>ROUND(I1340*H1340,2)</f>
        <v>0</v>
      </c>
      <c r="BL1340" s="16" t="s">
        <v>263</v>
      </c>
      <c r="BM1340" s="16" t="s">
        <v>1754</v>
      </c>
    </row>
    <row r="1341" spans="2:65" s="1" customFormat="1">
      <c r="B1341" s="30"/>
      <c r="D1341" s="152" t="s">
        <v>129</v>
      </c>
      <c r="F1341" s="153" t="s">
        <v>1755</v>
      </c>
      <c r="I1341" s="84"/>
      <c r="L1341" s="30"/>
      <c r="M1341" s="154"/>
      <c r="N1341" s="49"/>
      <c r="O1341" s="49"/>
      <c r="P1341" s="49"/>
      <c r="Q1341" s="49"/>
      <c r="R1341" s="49"/>
      <c r="S1341" s="49"/>
      <c r="T1341" s="50"/>
      <c r="AT1341" s="16" t="s">
        <v>129</v>
      </c>
      <c r="AU1341" s="16" t="s">
        <v>79</v>
      </c>
    </row>
    <row r="1342" spans="2:65" s="11" customFormat="1">
      <c r="B1342" s="158"/>
      <c r="D1342" s="152" t="s">
        <v>180</v>
      </c>
      <c r="E1342" s="159" t="s">
        <v>1</v>
      </c>
      <c r="F1342" s="160" t="s">
        <v>880</v>
      </c>
      <c r="H1342" s="161">
        <v>3</v>
      </c>
      <c r="I1342" s="162"/>
      <c r="L1342" s="158"/>
      <c r="M1342" s="163"/>
      <c r="N1342" s="164"/>
      <c r="O1342" s="164"/>
      <c r="P1342" s="164"/>
      <c r="Q1342" s="164"/>
      <c r="R1342" s="164"/>
      <c r="S1342" s="164"/>
      <c r="T1342" s="165"/>
      <c r="AT1342" s="159" t="s">
        <v>180</v>
      </c>
      <c r="AU1342" s="159" t="s">
        <v>79</v>
      </c>
      <c r="AV1342" s="11" t="s">
        <v>79</v>
      </c>
      <c r="AW1342" s="11" t="s">
        <v>32</v>
      </c>
      <c r="AX1342" s="11" t="s">
        <v>77</v>
      </c>
      <c r="AY1342" s="159" t="s">
        <v>119</v>
      </c>
    </row>
    <row r="1343" spans="2:65" s="1" customFormat="1" ht="16.5" customHeight="1">
      <c r="B1343" s="139"/>
      <c r="C1343" s="140" t="s">
        <v>1756</v>
      </c>
      <c r="D1343" s="140" t="s">
        <v>122</v>
      </c>
      <c r="E1343" s="141" t="s">
        <v>1757</v>
      </c>
      <c r="F1343" s="142" t="s">
        <v>1758</v>
      </c>
      <c r="G1343" s="143" t="s">
        <v>125</v>
      </c>
      <c r="H1343" s="144">
        <v>1</v>
      </c>
      <c r="I1343" s="145"/>
      <c r="J1343" s="146">
        <f>ROUND(I1343*H1343,2)</f>
        <v>0</v>
      </c>
      <c r="K1343" s="142" t="s">
        <v>1</v>
      </c>
      <c r="L1343" s="30"/>
      <c r="M1343" s="147" t="s">
        <v>1</v>
      </c>
      <c r="N1343" s="148" t="s">
        <v>41</v>
      </c>
      <c r="O1343" s="49"/>
      <c r="P1343" s="149">
        <f>O1343*H1343</f>
        <v>0</v>
      </c>
      <c r="Q1343" s="149">
        <v>0</v>
      </c>
      <c r="R1343" s="149">
        <f>Q1343*H1343</f>
        <v>0</v>
      </c>
      <c r="S1343" s="149">
        <v>0</v>
      </c>
      <c r="T1343" s="150">
        <f>S1343*H1343</f>
        <v>0</v>
      </c>
      <c r="AR1343" s="16" t="s">
        <v>263</v>
      </c>
      <c r="AT1343" s="16" t="s">
        <v>122</v>
      </c>
      <c r="AU1343" s="16" t="s">
        <v>79</v>
      </c>
      <c r="AY1343" s="16" t="s">
        <v>119</v>
      </c>
      <c r="BE1343" s="151">
        <f>IF(N1343="základní",J1343,0)</f>
        <v>0</v>
      </c>
      <c r="BF1343" s="151">
        <f>IF(N1343="snížená",J1343,0)</f>
        <v>0</v>
      </c>
      <c r="BG1343" s="151">
        <f>IF(N1343="zákl. přenesená",J1343,0)</f>
        <v>0</v>
      </c>
      <c r="BH1343" s="151">
        <f>IF(N1343="sníž. přenesená",J1343,0)</f>
        <v>0</v>
      </c>
      <c r="BI1343" s="151">
        <f>IF(N1343="nulová",J1343,0)</f>
        <v>0</v>
      </c>
      <c r="BJ1343" s="16" t="s">
        <v>77</v>
      </c>
      <c r="BK1343" s="151">
        <f>ROUND(I1343*H1343,2)</f>
        <v>0</v>
      </c>
      <c r="BL1343" s="16" t="s">
        <v>263</v>
      </c>
      <c r="BM1343" s="16" t="s">
        <v>1759</v>
      </c>
    </row>
    <row r="1344" spans="2:65" s="1" customFormat="1">
      <c r="B1344" s="30"/>
      <c r="D1344" s="152" t="s">
        <v>129</v>
      </c>
      <c r="F1344" s="153" t="s">
        <v>1758</v>
      </c>
      <c r="I1344" s="84"/>
      <c r="L1344" s="30"/>
      <c r="M1344" s="154"/>
      <c r="N1344" s="49"/>
      <c r="O1344" s="49"/>
      <c r="P1344" s="49"/>
      <c r="Q1344" s="49"/>
      <c r="R1344" s="49"/>
      <c r="S1344" s="49"/>
      <c r="T1344" s="50"/>
      <c r="AT1344" s="16" t="s">
        <v>129</v>
      </c>
      <c r="AU1344" s="16" t="s">
        <v>79</v>
      </c>
    </row>
    <row r="1345" spans="2:65" s="1" customFormat="1" ht="16.5" customHeight="1">
      <c r="B1345" s="139"/>
      <c r="C1345" s="140" t="s">
        <v>1760</v>
      </c>
      <c r="D1345" s="140" t="s">
        <v>122</v>
      </c>
      <c r="E1345" s="141" t="s">
        <v>1761</v>
      </c>
      <c r="F1345" s="142" t="s">
        <v>1762</v>
      </c>
      <c r="G1345" s="143" t="s">
        <v>125</v>
      </c>
      <c r="H1345" s="144">
        <v>1</v>
      </c>
      <c r="I1345" s="145"/>
      <c r="J1345" s="146">
        <f>ROUND(I1345*H1345,2)</f>
        <v>0</v>
      </c>
      <c r="K1345" s="142" t="s">
        <v>1</v>
      </c>
      <c r="L1345" s="30"/>
      <c r="M1345" s="147" t="s">
        <v>1</v>
      </c>
      <c r="N1345" s="148" t="s">
        <v>41</v>
      </c>
      <c r="O1345" s="49"/>
      <c r="P1345" s="149">
        <f>O1345*H1345</f>
        <v>0</v>
      </c>
      <c r="Q1345" s="149">
        <v>0</v>
      </c>
      <c r="R1345" s="149">
        <f>Q1345*H1345</f>
        <v>0</v>
      </c>
      <c r="S1345" s="149">
        <v>0</v>
      </c>
      <c r="T1345" s="150">
        <f>S1345*H1345</f>
        <v>0</v>
      </c>
      <c r="AR1345" s="16" t="s">
        <v>263</v>
      </c>
      <c r="AT1345" s="16" t="s">
        <v>122</v>
      </c>
      <c r="AU1345" s="16" t="s">
        <v>79</v>
      </c>
      <c r="AY1345" s="16" t="s">
        <v>119</v>
      </c>
      <c r="BE1345" s="151">
        <f>IF(N1345="základní",J1345,0)</f>
        <v>0</v>
      </c>
      <c r="BF1345" s="151">
        <f>IF(N1345="snížená",J1345,0)</f>
        <v>0</v>
      </c>
      <c r="BG1345" s="151">
        <f>IF(N1345="zákl. přenesená",J1345,0)</f>
        <v>0</v>
      </c>
      <c r="BH1345" s="151">
        <f>IF(N1345="sníž. přenesená",J1345,0)</f>
        <v>0</v>
      </c>
      <c r="BI1345" s="151">
        <f>IF(N1345="nulová",J1345,0)</f>
        <v>0</v>
      </c>
      <c r="BJ1345" s="16" t="s">
        <v>77</v>
      </c>
      <c r="BK1345" s="151">
        <f>ROUND(I1345*H1345,2)</f>
        <v>0</v>
      </c>
      <c r="BL1345" s="16" t="s">
        <v>263</v>
      </c>
      <c r="BM1345" s="16" t="s">
        <v>1763</v>
      </c>
    </row>
    <row r="1346" spans="2:65" s="1" customFormat="1">
      <c r="B1346" s="30"/>
      <c r="D1346" s="152" t="s">
        <v>129</v>
      </c>
      <c r="F1346" s="153" t="s">
        <v>1762</v>
      </c>
      <c r="I1346" s="84"/>
      <c r="L1346" s="30"/>
      <c r="M1346" s="154"/>
      <c r="N1346" s="49"/>
      <c r="O1346" s="49"/>
      <c r="P1346" s="49"/>
      <c r="Q1346" s="49"/>
      <c r="R1346" s="49"/>
      <c r="S1346" s="49"/>
      <c r="T1346" s="50"/>
      <c r="AT1346" s="16" t="s">
        <v>129</v>
      </c>
      <c r="AU1346" s="16" t="s">
        <v>79</v>
      </c>
    </row>
    <row r="1347" spans="2:65" s="1" customFormat="1" ht="16.5" customHeight="1">
      <c r="B1347" s="139"/>
      <c r="C1347" s="140" t="s">
        <v>1764</v>
      </c>
      <c r="D1347" s="140" t="s">
        <v>122</v>
      </c>
      <c r="E1347" s="141" t="s">
        <v>1765</v>
      </c>
      <c r="F1347" s="142" t="s">
        <v>1766</v>
      </c>
      <c r="G1347" s="143" t="s">
        <v>125</v>
      </c>
      <c r="H1347" s="144">
        <v>1</v>
      </c>
      <c r="I1347" s="145"/>
      <c r="J1347" s="146">
        <f>ROUND(I1347*H1347,2)</f>
        <v>0</v>
      </c>
      <c r="K1347" s="142" t="s">
        <v>1</v>
      </c>
      <c r="L1347" s="30"/>
      <c r="M1347" s="147" t="s">
        <v>1</v>
      </c>
      <c r="N1347" s="148" t="s">
        <v>41</v>
      </c>
      <c r="O1347" s="49"/>
      <c r="P1347" s="149">
        <f>O1347*H1347</f>
        <v>0</v>
      </c>
      <c r="Q1347" s="149">
        <v>0</v>
      </c>
      <c r="R1347" s="149">
        <f>Q1347*H1347</f>
        <v>0</v>
      </c>
      <c r="S1347" s="149">
        <v>0</v>
      </c>
      <c r="T1347" s="150">
        <f>S1347*H1347</f>
        <v>0</v>
      </c>
      <c r="AR1347" s="16" t="s">
        <v>263</v>
      </c>
      <c r="AT1347" s="16" t="s">
        <v>122</v>
      </c>
      <c r="AU1347" s="16" t="s">
        <v>79</v>
      </c>
      <c r="AY1347" s="16" t="s">
        <v>119</v>
      </c>
      <c r="BE1347" s="151">
        <f>IF(N1347="základní",J1347,0)</f>
        <v>0</v>
      </c>
      <c r="BF1347" s="151">
        <f>IF(N1347="snížená",J1347,0)</f>
        <v>0</v>
      </c>
      <c r="BG1347" s="151">
        <f>IF(N1347="zákl. přenesená",J1347,0)</f>
        <v>0</v>
      </c>
      <c r="BH1347" s="151">
        <f>IF(N1347="sníž. přenesená",J1347,0)</f>
        <v>0</v>
      </c>
      <c r="BI1347" s="151">
        <f>IF(N1347="nulová",J1347,0)</f>
        <v>0</v>
      </c>
      <c r="BJ1347" s="16" t="s">
        <v>77</v>
      </c>
      <c r="BK1347" s="151">
        <f>ROUND(I1347*H1347,2)</f>
        <v>0</v>
      </c>
      <c r="BL1347" s="16" t="s">
        <v>263</v>
      </c>
      <c r="BM1347" s="16" t="s">
        <v>1767</v>
      </c>
    </row>
    <row r="1348" spans="2:65" s="1" customFormat="1">
      <c r="B1348" s="30"/>
      <c r="D1348" s="152" t="s">
        <v>129</v>
      </c>
      <c r="F1348" s="153" t="s">
        <v>1766</v>
      </c>
      <c r="I1348" s="84"/>
      <c r="L1348" s="30"/>
      <c r="M1348" s="154"/>
      <c r="N1348" s="49"/>
      <c r="O1348" s="49"/>
      <c r="P1348" s="49"/>
      <c r="Q1348" s="49"/>
      <c r="R1348" s="49"/>
      <c r="S1348" s="49"/>
      <c r="T1348" s="50"/>
      <c r="AT1348" s="16" t="s">
        <v>129</v>
      </c>
      <c r="AU1348" s="16" t="s">
        <v>79</v>
      </c>
    </row>
    <row r="1349" spans="2:65" s="1" customFormat="1" ht="16.5" customHeight="1">
      <c r="B1349" s="139"/>
      <c r="C1349" s="140" t="s">
        <v>1768</v>
      </c>
      <c r="D1349" s="140" t="s">
        <v>122</v>
      </c>
      <c r="E1349" s="141" t="s">
        <v>1769</v>
      </c>
      <c r="F1349" s="142" t="s">
        <v>1770</v>
      </c>
      <c r="G1349" s="143" t="s">
        <v>125</v>
      </c>
      <c r="H1349" s="144">
        <v>1</v>
      </c>
      <c r="I1349" s="145"/>
      <c r="J1349" s="146">
        <f>ROUND(I1349*H1349,2)</f>
        <v>0</v>
      </c>
      <c r="K1349" s="142" t="s">
        <v>1</v>
      </c>
      <c r="L1349" s="30"/>
      <c r="M1349" s="147" t="s">
        <v>1</v>
      </c>
      <c r="N1349" s="148" t="s">
        <v>41</v>
      </c>
      <c r="O1349" s="49"/>
      <c r="P1349" s="149">
        <f>O1349*H1349</f>
        <v>0</v>
      </c>
      <c r="Q1349" s="149">
        <v>0</v>
      </c>
      <c r="R1349" s="149">
        <f>Q1349*H1349</f>
        <v>0</v>
      </c>
      <c r="S1349" s="149">
        <v>0</v>
      </c>
      <c r="T1349" s="150">
        <f>S1349*H1349</f>
        <v>0</v>
      </c>
      <c r="AR1349" s="16" t="s">
        <v>263</v>
      </c>
      <c r="AT1349" s="16" t="s">
        <v>122</v>
      </c>
      <c r="AU1349" s="16" t="s">
        <v>79</v>
      </c>
      <c r="AY1349" s="16" t="s">
        <v>119</v>
      </c>
      <c r="BE1349" s="151">
        <f>IF(N1349="základní",J1349,0)</f>
        <v>0</v>
      </c>
      <c r="BF1349" s="151">
        <f>IF(N1349="snížená",J1349,0)</f>
        <v>0</v>
      </c>
      <c r="BG1349" s="151">
        <f>IF(N1349="zákl. přenesená",J1349,0)</f>
        <v>0</v>
      </c>
      <c r="BH1349" s="151">
        <f>IF(N1349="sníž. přenesená",J1349,0)</f>
        <v>0</v>
      </c>
      <c r="BI1349" s="151">
        <f>IF(N1349="nulová",J1349,0)</f>
        <v>0</v>
      </c>
      <c r="BJ1349" s="16" t="s">
        <v>77</v>
      </c>
      <c r="BK1349" s="151">
        <f>ROUND(I1349*H1349,2)</f>
        <v>0</v>
      </c>
      <c r="BL1349" s="16" t="s">
        <v>263</v>
      </c>
      <c r="BM1349" s="16" t="s">
        <v>1771</v>
      </c>
    </row>
    <row r="1350" spans="2:65" s="1" customFormat="1">
      <c r="B1350" s="30"/>
      <c r="D1350" s="152" t="s">
        <v>129</v>
      </c>
      <c r="F1350" s="153" t="s">
        <v>1770</v>
      </c>
      <c r="I1350" s="84"/>
      <c r="L1350" s="30"/>
      <c r="M1350" s="154"/>
      <c r="N1350" s="49"/>
      <c r="O1350" s="49"/>
      <c r="P1350" s="49"/>
      <c r="Q1350" s="49"/>
      <c r="R1350" s="49"/>
      <c r="S1350" s="49"/>
      <c r="T1350" s="50"/>
      <c r="AT1350" s="16" t="s">
        <v>129</v>
      </c>
      <c r="AU1350" s="16" t="s">
        <v>79</v>
      </c>
    </row>
    <row r="1351" spans="2:65" s="1" customFormat="1" ht="16.5" customHeight="1">
      <c r="B1351" s="139"/>
      <c r="C1351" s="140" t="s">
        <v>1772</v>
      </c>
      <c r="D1351" s="140" t="s">
        <v>122</v>
      </c>
      <c r="E1351" s="141" t="s">
        <v>1773</v>
      </c>
      <c r="F1351" s="142" t="s">
        <v>1774</v>
      </c>
      <c r="G1351" s="143" t="s">
        <v>125</v>
      </c>
      <c r="H1351" s="144">
        <v>1</v>
      </c>
      <c r="I1351" s="145"/>
      <c r="J1351" s="146">
        <f>ROUND(I1351*H1351,2)</f>
        <v>0</v>
      </c>
      <c r="K1351" s="142" t="s">
        <v>1</v>
      </c>
      <c r="L1351" s="30"/>
      <c r="M1351" s="147" t="s">
        <v>1</v>
      </c>
      <c r="N1351" s="148" t="s">
        <v>41</v>
      </c>
      <c r="O1351" s="49"/>
      <c r="P1351" s="149">
        <f>O1351*H1351</f>
        <v>0</v>
      </c>
      <c r="Q1351" s="149">
        <v>0</v>
      </c>
      <c r="R1351" s="149">
        <f>Q1351*H1351</f>
        <v>0</v>
      </c>
      <c r="S1351" s="149">
        <v>0</v>
      </c>
      <c r="T1351" s="150">
        <f>S1351*H1351</f>
        <v>0</v>
      </c>
      <c r="AR1351" s="16" t="s">
        <v>263</v>
      </c>
      <c r="AT1351" s="16" t="s">
        <v>122</v>
      </c>
      <c r="AU1351" s="16" t="s">
        <v>79</v>
      </c>
      <c r="AY1351" s="16" t="s">
        <v>119</v>
      </c>
      <c r="BE1351" s="151">
        <f>IF(N1351="základní",J1351,0)</f>
        <v>0</v>
      </c>
      <c r="BF1351" s="151">
        <f>IF(N1351="snížená",J1351,0)</f>
        <v>0</v>
      </c>
      <c r="BG1351" s="151">
        <f>IF(N1351="zákl. přenesená",J1351,0)</f>
        <v>0</v>
      </c>
      <c r="BH1351" s="151">
        <f>IF(N1351="sníž. přenesená",J1351,0)</f>
        <v>0</v>
      </c>
      <c r="BI1351" s="151">
        <f>IF(N1351="nulová",J1351,0)</f>
        <v>0</v>
      </c>
      <c r="BJ1351" s="16" t="s">
        <v>77</v>
      </c>
      <c r="BK1351" s="151">
        <f>ROUND(I1351*H1351,2)</f>
        <v>0</v>
      </c>
      <c r="BL1351" s="16" t="s">
        <v>263</v>
      </c>
      <c r="BM1351" s="16" t="s">
        <v>1775</v>
      </c>
    </row>
    <row r="1352" spans="2:65" s="1" customFormat="1">
      <c r="B1352" s="30"/>
      <c r="D1352" s="152" t="s">
        <v>129</v>
      </c>
      <c r="F1352" s="153" t="s">
        <v>1774</v>
      </c>
      <c r="I1352" s="84"/>
      <c r="L1352" s="30"/>
      <c r="M1352" s="154"/>
      <c r="N1352" s="49"/>
      <c r="O1352" s="49"/>
      <c r="P1352" s="49"/>
      <c r="Q1352" s="49"/>
      <c r="R1352" s="49"/>
      <c r="S1352" s="49"/>
      <c r="T1352" s="50"/>
      <c r="AT1352" s="16" t="s">
        <v>129</v>
      </c>
      <c r="AU1352" s="16" t="s">
        <v>79</v>
      </c>
    </row>
    <row r="1353" spans="2:65" s="1" customFormat="1" ht="16.5" customHeight="1">
      <c r="B1353" s="139"/>
      <c r="C1353" s="140" t="s">
        <v>1776</v>
      </c>
      <c r="D1353" s="140" t="s">
        <v>122</v>
      </c>
      <c r="E1353" s="141" t="s">
        <v>1777</v>
      </c>
      <c r="F1353" s="142" t="s">
        <v>1778</v>
      </c>
      <c r="G1353" s="143" t="s">
        <v>360</v>
      </c>
      <c r="H1353" s="144">
        <v>1</v>
      </c>
      <c r="I1353" s="145"/>
      <c r="J1353" s="146">
        <f>ROUND(I1353*H1353,2)</f>
        <v>0</v>
      </c>
      <c r="K1353" s="142" t="s">
        <v>1</v>
      </c>
      <c r="L1353" s="30"/>
      <c r="M1353" s="147" t="s">
        <v>1</v>
      </c>
      <c r="N1353" s="148" t="s">
        <v>41</v>
      </c>
      <c r="O1353" s="49"/>
      <c r="P1353" s="149">
        <f>O1353*H1353</f>
        <v>0</v>
      </c>
      <c r="Q1353" s="149">
        <v>0</v>
      </c>
      <c r="R1353" s="149">
        <f>Q1353*H1353</f>
        <v>0</v>
      </c>
      <c r="S1353" s="149">
        <v>0</v>
      </c>
      <c r="T1353" s="150">
        <f>S1353*H1353</f>
        <v>0</v>
      </c>
      <c r="AR1353" s="16" t="s">
        <v>263</v>
      </c>
      <c r="AT1353" s="16" t="s">
        <v>122</v>
      </c>
      <c r="AU1353" s="16" t="s">
        <v>79</v>
      </c>
      <c r="AY1353" s="16" t="s">
        <v>119</v>
      </c>
      <c r="BE1353" s="151">
        <f>IF(N1353="základní",J1353,0)</f>
        <v>0</v>
      </c>
      <c r="BF1353" s="151">
        <f>IF(N1353="snížená",J1353,0)</f>
        <v>0</v>
      </c>
      <c r="BG1353" s="151">
        <f>IF(N1353="zákl. přenesená",J1353,0)</f>
        <v>0</v>
      </c>
      <c r="BH1353" s="151">
        <f>IF(N1353="sníž. přenesená",J1353,0)</f>
        <v>0</v>
      </c>
      <c r="BI1353" s="151">
        <f>IF(N1353="nulová",J1353,0)</f>
        <v>0</v>
      </c>
      <c r="BJ1353" s="16" t="s">
        <v>77</v>
      </c>
      <c r="BK1353" s="151">
        <f>ROUND(I1353*H1353,2)</f>
        <v>0</v>
      </c>
      <c r="BL1353" s="16" t="s">
        <v>263</v>
      </c>
      <c r="BM1353" s="16" t="s">
        <v>1779</v>
      </c>
    </row>
    <row r="1354" spans="2:65" s="1" customFormat="1">
      <c r="B1354" s="30"/>
      <c r="D1354" s="152" t="s">
        <v>129</v>
      </c>
      <c r="F1354" s="153" t="s">
        <v>1778</v>
      </c>
      <c r="I1354" s="84"/>
      <c r="L1354" s="30"/>
      <c r="M1354" s="154"/>
      <c r="N1354" s="49"/>
      <c r="O1354" s="49"/>
      <c r="P1354" s="49"/>
      <c r="Q1354" s="49"/>
      <c r="R1354" s="49"/>
      <c r="S1354" s="49"/>
      <c r="T1354" s="50"/>
      <c r="AT1354" s="16" t="s">
        <v>129</v>
      </c>
      <c r="AU1354" s="16" t="s">
        <v>79</v>
      </c>
    </row>
    <row r="1355" spans="2:65" s="1" customFormat="1" ht="16.5" customHeight="1">
      <c r="B1355" s="139"/>
      <c r="C1355" s="140" t="s">
        <v>1780</v>
      </c>
      <c r="D1355" s="140" t="s">
        <v>122</v>
      </c>
      <c r="E1355" s="141" t="s">
        <v>1781</v>
      </c>
      <c r="F1355" s="142" t="s">
        <v>1782</v>
      </c>
      <c r="G1355" s="143" t="s">
        <v>1307</v>
      </c>
      <c r="H1355" s="199"/>
      <c r="I1355" s="145"/>
      <c r="J1355" s="146">
        <f>ROUND(I1355*H1355,2)</f>
        <v>0</v>
      </c>
      <c r="K1355" s="142" t="s">
        <v>126</v>
      </c>
      <c r="L1355" s="30"/>
      <c r="M1355" s="147" t="s">
        <v>1</v>
      </c>
      <c r="N1355" s="148" t="s">
        <v>41</v>
      </c>
      <c r="O1355" s="49"/>
      <c r="P1355" s="149">
        <f>O1355*H1355</f>
        <v>0</v>
      </c>
      <c r="Q1355" s="149">
        <v>0</v>
      </c>
      <c r="R1355" s="149">
        <f>Q1355*H1355</f>
        <v>0</v>
      </c>
      <c r="S1355" s="149">
        <v>0</v>
      </c>
      <c r="T1355" s="150">
        <f>S1355*H1355</f>
        <v>0</v>
      </c>
      <c r="AR1355" s="16" t="s">
        <v>263</v>
      </c>
      <c r="AT1355" s="16" t="s">
        <v>122</v>
      </c>
      <c r="AU1355" s="16" t="s">
        <v>79</v>
      </c>
      <c r="AY1355" s="16" t="s">
        <v>119</v>
      </c>
      <c r="BE1355" s="151">
        <f>IF(N1355="základní",J1355,0)</f>
        <v>0</v>
      </c>
      <c r="BF1355" s="151">
        <f>IF(N1355="snížená",J1355,0)</f>
        <v>0</v>
      </c>
      <c r="BG1355" s="151">
        <f>IF(N1355="zákl. přenesená",J1355,0)</f>
        <v>0</v>
      </c>
      <c r="BH1355" s="151">
        <f>IF(N1355="sníž. přenesená",J1355,0)</f>
        <v>0</v>
      </c>
      <c r="BI1355" s="151">
        <f>IF(N1355="nulová",J1355,0)</f>
        <v>0</v>
      </c>
      <c r="BJ1355" s="16" t="s">
        <v>77</v>
      </c>
      <c r="BK1355" s="151">
        <f>ROUND(I1355*H1355,2)</f>
        <v>0</v>
      </c>
      <c r="BL1355" s="16" t="s">
        <v>263</v>
      </c>
      <c r="BM1355" s="16" t="s">
        <v>1783</v>
      </c>
    </row>
    <row r="1356" spans="2:65" s="1" customFormat="1" ht="19.5">
      <c r="B1356" s="30"/>
      <c r="D1356" s="152" t="s">
        <v>129</v>
      </c>
      <c r="F1356" s="153" t="s">
        <v>1784</v>
      </c>
      <c r="I1356" s="84"/>
      <c r="L1356" s="30"/>
      <c r="M1356" s="154"/>
      <c r="N1356" s="49"/>
      <c r="O1356" s="49"/>
      <c r="P1356" s="49"/>
      <c r="Q1356" s="49"/>
      <c r="R1356" s="49"/>
      <c r="S1356" s="49"/>
      <c r="T1356" s="50"/>
      <c r="AT1356" s="16" t="s">
        <v>129</v>
      </c>
      <c r="AU1356" s="16" t="s">
        <v>79</v>
      </c>
    </row>
    <row r="1357" spans="2:65" s="10" customFormat="1" ht="22.9" customHeight="1">
      <c r="B1357" s="126"/>
      <c r="D1357" s="127" t="s">
        <v>69</v>
      </c>
      <c r="E1357" s="137" t="s">
        <v>1785</v>
      </c>
      <c r="F1357" s="137" t="s">
        <v>1786</v>
      </c>
      <c r="I1357" s="129"/>
      <c r="J1357" s="138">
        <f>BK1357</f>
        <v>0</v>
      </c>
      <c r="L1357" s="126"/>
      <c r="M1357" s="131"/>
      <c r="N1357" s="132"/>
      <c r="O1357" s="132"/>
      <c r="P1357" s="133">
        <f>SUM(P1358:P1412)</f>
        <v>0</v>
      </c>
      <c r="Q1357" s="132"/>
      <c r="R1357" s="133">
        <f>SUM(R1358:R1412)</f>
        <v>1.2080673800000001</v>
      </c>
      <c r="S1357" s="132"/>
      <c r="T1357" s="134">
        <f>SUM(T1358:T1412)</f>
        <v>0</v>
      </c>
      <c r="AR1357" s="127" t="s">
        <v>79</v>
      </c>
      <c r="AT1357" s="135" t="s">
        <v>69</v>
      </c>
      <c r="AU1357" s="135" t="s">
        <v>77</v>
      </c>
      <c r="AY1357" s="127" t="s">
        <v>119</v>
      </c>
      <c r="BK1357" s="136">
        <f>SUM(BK1358:BK1412)</f>
        <v>0</v>
      </c>
    </row>
    <row r="1358" spans="2:65" s="1" customFormat="1" ht="16.5" customHeight="1">
      <c r="B1358" s="139"/>
      <c r="C1358" s="140" t="s">
        <v>1787</v>
      </c>
      <c r="D1358" s="140" t="s">
        <v>122</v>
      </c>
      <c r="E1358" s="141" t="s">
        <v>1788</v>
      </c>
      <c r="F1358" s="142" t="s">
        <v>1789</v>
      </c>
      <c r="G1358" s="143" t="s">
        <v>266</v>
      </c>
      <c r="H1358" s="144">
        <v>40</v>
      </c>
      <c r="I1358" s="145"/>
      <c r="J1358" s="146">
        <f>ROUND(I1358*H1358,2)</f>
        <v>0</v>
      </c>
      <c r="K1358" s="142" t="s">
        <v>126</v>
      </c>
      <c r="L1358" s="30"/>
      <c r="M1358" s="147" t="s">
        <v>1</v>
      </c>
      <c r="N1358" s="148" t="s">
        <v>41</v>
      </c>
      <c r="O1358" s="49"/>
      <c r="P1358" s="149">
        <f>O1358*H1358</f>
        <v>0</v>
      </c>
      <c r="Q1358" s="149">
        <v>2.9999999999999997E-4</v>
      </c>
      <c r="R1358" s="149">
        <f>Q1358*H1358</f>
        <v>1.1999999999999999E-2</v>
      </c>
      <c r="S1358" s="149">
        <v>0</v>
      </c>
      <c r="T1358" s="150">
        <f>S1358*H1358</f>
        <v>0</v>
      </c>
      <c r="AR1358" s="16" t="s">
        <v>263</v>
      </c>
      <c r="AT1358" s="16" t="s">
        <v>122</v>
      </c>
      <c r="AU1358" s="16" t="s">
        <v>79</v>
      </c>
      <c r="AY1358" s="16" t="s">
        <v>119</v>
      </c>
      <c r="BE1358" s="151">
        <f>IF(N1358="základní",J1358,0)</f>
        <v>0</v>
      </c>
      <c r="BF1358" s="151">
        <f>IF(N1358="snížená",J1358,0)</f>
        <v>0</v>
      </c>
      <c r="BG1358" s="151">
        <f>IF(N1358="zákl. přenesená",J1358,0)</f>
        <v>0</v>
      </c>
      <c r="BH1358" s="151">
        <f>IF(N1358="sníž. přenesená",J1358,0)</f>
        <v>0</v>
      </c>
      <c r="BI1358" s="151">
        <f>IF(N1358="nulová",J1358,0)</f>
        <v>0</v>
      </c>
      <c r="BJ1358" s="16" t="s">
        <v>77</v>
      </c>
      <c r="BK1358" s="151">
        <f>ROUND(I1358*H1358,2)</f>
        <v>0</v>
      </c>
      <c r="BL1358" s="16" t="s">
        <v>263</v>
      </c>
      <c r="BM1358" s="16" t="s">
        <v>1790</v>
      </c>
    </row>
    <row r="1359" spans="2:65" s="1" customFormat="1">
      <c r="B1359" s="30"/>
      <c r="D1359" s="152" t="s">
        <v>129</v>
      </c>
      <c r="F1359" s="153" t="s">
        <v>1791</v>
      </c>
      <c r="I1359" s="84"/>
      <c r="L1359" s="30"/>
      <c r="M1359" s="154"/>
      <c r="N1359" s="49"/>
      <c r="O1359" s="49"/>
      <c r="P1359" s="49"/>
      <c r="Q1359" s="49"/>
      <c r="R1359" s="49"/>
      <c r="S1359" s="49"/>
      <c r="T1359" s="50"/>
      <c r="AT1359" s="16" t="s">
        <v>129</v>
      </c>
      <c r="AU1359" s="16" t="s">
        <v>79</v>
      </c>
    </row>
    <row r="1360" spans="2:65" s="12" customFormat="1">
      <c r="B1360" s="166"/>
      <c r="D1360" s="152" t="s">
        <v>180</v>
      </c>
      <c r="E1360" s="167" t="s">
        <v>1</v>
      </c>
      <c r="F1360" s="168" t="s">
        <v>316</v>
      </c>
      <c r="H1360" s="167" t="s">
        <v>1</v>
      </c>
      <c r="I1360" s="169"/>
      <c r="L1360" s="166"/>
      <c r="M1360" s="170"/>
      <c r="N1360" s="171"/>
      <c r="O1360" s="171"/>
      <c r="P1360" s="171"/>
      <c r="Q1360" s="171"/>
      <c r="R1360" s="171"/>
      <c r="S1360" s="171"/>
      <c r="T1360" s="172"/>
      <c r="AT1360" s="167" t="s">
        <v>180</v>
      </c>
      <c r="AU1360" s="167" t="s">
        <v>79</v>
      </c>
      <c r="AV1360" s="12" t="s">
        <v>77</v>
      </c>
      <c r="AW1360" s="12" t="s">
        <v>32</v>
      </c>
      <c r="AX1360" s="12" t="s">
        <v>70</v>
      </c>
      <c r="AY1360" s="167" t="s">
        <v>119</v>
      </c>
    </row>
    <row r="1361" spans="2:51" s="11" customFormat="1">
      <c r="B1361" s="158"/>
      <c r="D1361" s="152" t="s">
        <v>180</v>
      </c>
      <c r="E1361" s="159" t="s">
        <v>1</v>
      </c>
      <c r="F1361" s="160" t="s">
        <v>836</v>
      </c>
      <c r="H1361" s="161">
        <v>4.2480000000000002</v>
      </c>
      <c r="I1361" s="162"/>
      <c r="L1361" s="158"/>
      <c r="M1361" s="163"/>
      <c r="N1361" s="164"/>
      <c r="O1361" s="164"/>
      <c r="P1361" s="164"/>
      <c r="Q1361" s="164"/>
      <c r="R1361" s="164"/>
      <c r="S1361" s="164"/>
      <c r="T1361" s="165"/>
      <c r="AT1361" s="159" t="s">
        <v>180</v>
      </c>
      <c r="AU1361" s="159" t="s">
        <v>79</v>
      </c>
      <c r="AV1361" s="11" t="s">
        <v>79</v>
      </c>
      <c r="AW1361" s="11" t="s">
        <v>32</v>
      </c>
      <c r="AX1361" s="11" t="s">
        <v>70</v>
      </c>
      <c r="AY1361" s="159" t="s">
        <v>119</v>
      </c>
    </row>
    <row r="1362" spans="2:51" s="11" customFormat="1">
      <c r="B1362" s="158"/>
      <c r="D1362" s="152" t="s">
        <v>180</v>
      </c>
      <c r="E1362" s="159" t="s">
        <v>1</v>
      </c>
      <c r="F1362" s="160" t="s">
        <v>837</v>
      </c>
      <c r="H1362" s="161">
        <v>0.58299999999999996</v>
      </c>
      <c r="I1362" s="162"/>
      <c r="L1362" s="158"/>
      <c r="M1362" s="163"/>
      <c r="N1362" s="164"/>
      <c r="O1362" s="164"/>
      <c r="P1362" s="164"/>
      <c r="Q1362" s="164"/>
      <c r="R1362" s="164"/>
      <c r="S1362" s="164"/>
      <c r="T1362" s="165"/>
      <c r="AT1362" s="159" t="s">
        <v>180</v>
      </c>
      <c r="AU1362" s="159" t="s">
        <v>79</v>
      </c>
      <c r="AV1362" s="11" t="s">
        <v>79</v>
      </c>
      <c r="AW1362" s="11" t="s">
        <v>32</v>
      </c>
      <c r="AX1362" s="11" t="s">
        <v>70</v>
      </c>
      <c r="AY1362" s="159" t="s">
        <v>119</v>
      </c>
    </row>
    <row r="1363" spans="2:51" s="11" customFormat="1">
      <c r="B1363" s="158"/>
      <c r="D1363" s="152" t="s">
        <v>180</v>
      </c>
      <c r="E1363" s="159" t="s">
        <v>1</v>
      </c>
      <c r="F1363" s="160" t="s">
        <v>838</v>
      </c>
      <c r="H1363" s="161">
        <v>1.4079999999999999</v>
      </c>
      <c r="I1363" s="162"/>
      <c r="L1363" s="158"/>
      <c r="M1363" s="163"/>
      <c r="N1363" s="164"/>
      <c r="O1363" s="164"/>
      <c r="P1363" s="164"/>
      <c r="Q1363" s="164"/>
      <c r="R1363" s="164"/>
      <c r="S1363" s="164"/>
      <c r="T1363" s="165"/>
      <c r="AT1363" s="159" t="s">
        <v>180</v>
      </c>
      <c r="AU1363" s="159" t="s">
        <v>79</v>
      </c>
      <c r="AV1363" s="11" t="s">
        <v>79</v>
      </c>
      <c r="AW1363" s="11" t="s">
        <v>32</v>
      </c>
      <c r="AX1363" s="11" t="s">
        <v>70</v>
      </c>
      <c r="AY1363" s="159" t="s">
        <v>119</v>
      </c>
    </row>
    <row r="1364" spans="2:51" s="11" customFormat="1">
      <c r="B1364" s="158"/>
      <c r="D1364" s="152" t="s">
        <v>180</v>
      </c>
      <c r="E1364" s="159" t="s">
        <v>1</v>
      </c>
      <c r="F1364" s="160" t="s">
        <v>839</v>
      </c>
      <c r="H1364" s="161">
        <v>6.6</v>
      </c>
      <c r="I1364" s="162"/>
      <c r="L1364" s="158"/>
      <c r="M1364" s="163"/>
      <c r="N1364" s="164"/>
      <c r="O1364" s="164"/>
      <c r="P1364" s="164"/>
      <c r="Q1364" s="164"/>
      <c r="R1364" s="164"/>
      <c r="S1364" s="164"/>
      <c r="T1364" s="165"/>
      <c r="AT1364" s="159" t="s">
        <v>180</v>
      </c>
      <c r="AU1364" s="159" t="s">
        <v>79</v>
      </c>
      <c r="AV1364" s="11" t="s">
        <v>79</v>
      </c>
      <c r="AW1364" s="11" t="s">
        <v>32</v>
      </c>
      <c r="AX1364" s="11" t="s">
        <v>70</v>
      </c>
      <c r="AY1364" s="159" t="s">
        <v>119</v>
      </c>
    </row>
    <row r="1365" spans="2:51" s="11" customFormat="1">
      <c r="B1365" s="158"/>
      <c r="D1365" s="152" t="s">
        <v>180</v>
      </c>
      <c r="E1365" s="159" t="s">
        <v>1</v>
      </c>
      <c r="F1365" s="160" t="s">
        <v>840</v>
      </c>
      <c r="H1365" s="161">
        <v>1.02</v>
      </c>
      <c r="I1365" s="162"/>
      <c r="L1365" s="158"/>
      <c r="M1365" s="163"/>
      <c r="N1365" s="164"/>
      <c r="O1365" s="164"/>
      <c r="P1365" s="164"/>
      <c r="Q1365" s="164"/>
      <c r="R1365" s="164"/>
      <c r="S1365" s="164"/>
      <c r="T1365" s="165"/>
      <c r="AT1365" s="159" t="s">
        <v>180</v>
      </c>
      <c r="AU1365" s="159" t="s">
        <v>79</v>
      </c>
      <c r="AV1365" s="11" t="s">
        <v>79</v>
      </c>
      <c r="AW1365" s="11" t="s">
        <v>32</v>
      </c>
      <c r="AX1365" s="11" t="s">
        <v>70</v>
      </c>
      <c r="AY1365" s="159" t="s">
        <v>119</v>
      </c>
    </row>
    <row r="1366" spans="2:51" s="11" customFormat="1">
      <c r="B1366" s="158"/>
      <c r="D1366" s="152" t="s">
        <v>180</v>
      </c>
      <c r="E1366" s="159" t="s">
        <v>1</v>
      </c>
      <c r="F1366" s="160" t="s">
        <v>841</v>
      </c>
      <c r="H1366" s="161">
        <v>2.16</v>
      </c>
      <c r="I1366" s="162"/>
      <c r="L1366" s="158"/>
      <c r="M1366" s="163"/>
      <c r="N1366" s="164"/>
      <c r="O1366" s="164"/>
      <c r="P1366" s="164"/>
      <c r="Q1366" s="164"/>
      <c r="R1366" s="164"/>
      <c r="S1366" s="164"/>
      <c r="T1366" s="165"/>
      <c r="AT1366" s="159" t="s">
        <v>180</v>
      </c>
      <c r="AU1366" s="159" t="s">
        <v>79</v>
      </c>
      <c r="AV1366" s="11" t="s">
        <v>79</v>
      </c>
      <c r="AW1366" s="11" t="s">
        <v>32</v>
      </c>
      <c r="AX1366" s="11" t="s">
        <v>70</v>
      </c>
      <c r="AY1366" s="159" t="s">
        <v>119</v>
      </c>
    </row>
    <row r="1367" spans="2:51" s="11" customFormat="1">
      <c r="B1367" s="158"/>
      <c r="D1367" s="152" t="s">
        <v>180</v>
      </c>
      <c r="E1367" s="159" t="s">
        <v>1</v>
      </c>
      <c r="F1367" s="160" t="s">
        <v>842</v>
      </c>
      <c r="H1367" s="161">
        <v>0.96</v>
      </c>
      <c r="I1367" s="162"/>
      <c r="L1367" s="158"/>
      <c r="M1367" s="163"/>
      <c r="N1367" s="164"/>
      <c r="O1367" s="164"/>
      <c r="P1367" s="164"/>
      <c r="Q1367" s="164"/>
      <c r="R1367" s="164"/>
      <c r="S1367" s="164"/>
      <c r="T1367" s="165"/>
      <c r="AT1367" s="159" t="s">
        <v>180</v>
      </c>
      <c r="AU1367" s="159" t="s">
        <v>79</v>
      </c>
      <c r="AV1367" s="11" t="s">
        <v>79</v>
      </c>
      <c r="AW1367" s="11" t="s">
        <v>32</v>
      </c>
      <c r="AX1367" s="11" t="s">
        <v>70</v>
      </c>
      <c r="AY1367" s="159" t="s">
        <v>119</v>
      </c>
    </row>
    <row r="1368" spans="2:51" s="11" customFormat="1">
      <c r="B1368" s="158"/>
      <c r="D1368" s="152" t="s">
        <v>180</v>
      </c>
      <c r="E1368" s="159" t="s">
        <v>1</v>
      </c>
      <c r="F1368" s="160" t="s">
        <v>843</v>
      </c>
      <c r="H1368" s="161">
        <v>0.18</v>
      </c>
      <c r="I1368" s="162"/>
      <c r="L1368" s="158"/>
      <c r="M1368" s="163"/>
      <c r="N1368" s="164"/>
      <c r="O1368" s="164"/>
      <c r="P1368" s="164"/>
      <c r="Q1368" s="164"/>
      <c r="R1368" s="164"/>
      <c r="S1368" s="164"/>
      <c r="T1368" s="165"/>
      <c r="AT1368" s="159" t="s">
        <v>180</v>
      </c>
      <c r="AU1368" s="159" t="s">
        <v>79</v>
      </c>
      <c r="AV1368" s="11" t="s">
        <v>79</v>
      </c>
      <c r="AW1368" s="11" t="s">
        <v>32</v>
      </c>
      <c r="AX1368" s="11" t="s">
        <v>70</v>
      </c>
      <c r="AY1368" s="159" t="s">
        <v>119</v>
      </c>
    </row>
    <row r="1369" spans="2:51" s="11" customFormat="1">
      <c r="B1369" s="158"/>
      <c r="D1369" s="152" t="s">
        <v>180</v>
      </c>
      <c r="E1369" s="159" t="s">
        <v>1</v>
      </c>
      <c r="F1369" s="160" t="s">
        <v>844</v>
      </c>
      <c r="H1369" s="161">
        <v>1.9970000000000001</v>
      </c>
      <c r="I1369" s="162"/>
      <c r="L1369" s="158"/>
      <c r="M1369" s="163"/>
      <c r="N1369" s="164"/>
      <c r="O1369" s="164"/>
      <c r="P1369" s="164"/>
      <c r="Q1369" s="164"/>
      <c r="R1369" s="164"/>
      <c r="S1369" s="164"/>
      <c r="T1369" s="165"/>
      <c r="AT1369" s="159" t="s">
        <v>180</v>
      </c>
      <c r="AU1369" s="159" t="s">
        <v>79</v>
      </c>
      <c r="AV1369" s="11" t="s">
        <v>79</v>
      </c>
      <c r="AW1369" s="11" t="s">
        <v>32</v>
      </c>
      <c r="AX1369" s="11" t="s">
        <v>70</v>
      </c>
      <c r="AY1369" s="159" t="s">
        <v>119</v>
      </c>
    </row>
    <row r="1370" spans="2:51" s="11" customFormat="1">
      <c r="B1370" s="158"/>
      <c r="D1370" s="152" t="s">
        <v>180</v>
      </c>
      <c r="E1370" s="159" t="s">
        <v>1</v>
      </c>
      <c r="F1370" s="160" t="s">
        <v>845</v>
      </c>
      <c r="H1370" s="161">
        <v>2.0529999999999999</v>
      </c>
      <c r="I1370" s="162"/>
      <c r="L1370" s="158"/>
      <c r="M1370" s="163"/>
      <c r="N1370" s="164"/>
      <c r="O1370" s="164"/>
      <c r="P1370" s="164"/>
      <c r="Q1370" s="164"/>
      <c r="R1370" s="164"/>
      <c r="S1370" s="164"/>
      <c r="T1370" s="165"/>
      <c r="AT1370" s="159" t="s">
        <v>180</v>
      </c>
      <c r="AU1370" s="159" t="s">
        <v>79</v>
      </c>
      <c r="AV1370" s="11" t="s">
        <v>79</v>
      </c>
      <c r="AW1370" s="11" t="s">
        <v>32</v>
      </c>
      <c r="AX1370" s="11" t="s">
        <v>70</v>
      </c>
      <c r="AY1370" s="159" t="s">
        <v>119</v>
      </c>
    </row>
    <row r="1371" spans="2:51" s="11" customFormat="1">
      <c r="B1371" s="158"/>
      <c r="D1371" s="152" t="s">
        <v>180</v>
      </c>
      <c r="E1371" s="159" t="s">
        <v>1</v>
      </c>
      <c r="F1371" s="160" t="s">
        <v>846</v>
      </c>
      <c r="H1371" s="161">
        <v>0.21</v>
      </c>
      <c r="I1371" s="162"/>
      <c r="L1371" s="158"/>
      <c r="M1371" s="163"/>
      <c r="N1371" s="164"/>
      <c r="O1371" s="164"/>
      <c r="P1371" s="164"/>
      <c r="Q1371" s="164"/>
      <c r="R1371" s="164"/>
      <c r="S1371" s="164"/>
      <c r="T1371" s="165"/>
      <c r="AT1371" s="159" t="s">
        <v>180</v>
      </c>
      <c r="AU1371" s="159" t="s">
        <v>79</v>
      </c>
      <c r="AV1371" s="11" t="s">
        <v>79</v>
      </c>
      <c r="AW1371" s="11" t="s">
        <v>32</v>
      </c>
      <c r="AX1371" s="11" t="s">
        <v>70</v>
      </c>
      <c r="AY1371" s="159" t="s">
        <v>119</v>
      </c>
    </row>
    <row r="1372" spans="2:51" s="11" customFormat="1">
      <c r="B1372" s="158"/>
      <c r="D1372" s="152" t="s">
        <v>180</v>
      </c>
      <c r="E1372" s="159" t="s">
        <v>1</v>
      </c>
      <c r="F1372" s="160" t="s">
        <v>847</v>
      </c>
      <c r="H1372" s="161">
        <v>2.94</v>
      </c>
      <c r="I1372" s="162"/>
      <c r="L1372" s="158"/>
      <c r="M1372" s="163"/>
      <c r="N1372" s="164"/>
      <c r="O1372" s="164"/>
      <c r="P1372" s="164"/>
      <c r="Q1372" s="164"/>
      <c r="R1372" s="164"/>
      <c r="S1372" s="164"/>
      <c r="T1372" s="165"/>
      <c r="AT1372" s="159" t="s">
        <v>180</v>
      </c>
      <c r="AU1372" s="159" t="s">
        <v>79</v>
      </c>
      <c r="AV1372" s="11" t="s">
        <v>79</v>
      </c>
      <c r="AW1372" s="11" t="s">
        <v>32</v>
      </c>
      <c r="AX1372" s="11" t="s">
        <v>70</v>
      </c>
      <c r="AY1372" s="159" t="s">
        <v>119</v>
      </c>
    </row>
    <row r="1373" spans="2:51" s="11" customFormat="1">
      <c r="B1373" s="158"/>
      <c r="D1373" s="152" t="s">
        <v>180</v>
      </c>
      <c r="E1373" s="159" t="s">
        <v>1</v>
      </c>
      <c r="F1373" s="160" t="s">
        <v>848</v>
      </c>
      <c r="H1373" s="161">
        <v>0.12</v>
      </c>
      <c r="I1373" s="162"/>
      <c r="L1373" s="158"/>
      <c r="M1373" s="163"/>
      <c r="N1373" s="164"/>
      <c r="O1373" s="164"/>
      <c r="P1373" s="164"/>
      <c r="Q1373" s="164"/>
      <c r="R1373" s="164"/>
      <c r="S1373" s="164"/>
      <c r="T1373" s="165"/>
      <c r="AT1373" s="159" t="s">
        <v>180</v>
      </c>
      <c r="AU1373" s="159" t="s">
        <v>79</v>
      </c>
      <c r="AV1373" s="11" t="s">
        <v>79</v>
      </c>
      <c r="AW1373" s="11" t="s">
        <v>32</v>
      </c>
      <c r="AX1373" s="11" t="s">
        <v>70</v>
      </c>
      <c r="AY1373" s="159" t="s">
        <v>119</v>
      </c>
    </row>
    <row r="1374" spans="2:51" s="11" customFormat="1">
      <c r="B1374" s="158"/>
      <c r="D1374" s="152" t="s">
        <v>180</v>
      </c>
      <c r="E1374" s="159" t="s">
        <v>1</v>
      </c>
      <c r="F1374" s="160" t="s">
        <v>849</v>
      </c>
      <c r="H1374" s="161">
        <v>0.08</v>
      </c>
      <c r="I1374" s="162"/>
      <c r="L1374" s="158"/>
      <c r="M1374" s="163"/>
      <c r="N1374" s="164"/>
      <c r="O1374" s="164"/>
      <c r="P1374" s="164"/>
      <c r="Q1374" s="164"/>
      <c r="R1374" s="164"/>
      <c r="S1374" s="164"/>
      <c r="T1374" s="165"/>
      <c r="AT1374" s="159" t="s">
        <v>180</v>
      </c>
      <c r="AU1374" s="159" t="s">
        <v>79</v>
      </c>
      <c r="AV1374" s="11" t="s">
        <v>79</v>
      </c>
      <c r="AW1374" s="11" t="s">
        <v>32</v>
      </c>
      <c r="AX1374" s="11" t="s">
        <v>70</v>
      </c>
      <c r="AY1374" s="159" t="s">
        <v>119</v>
      </c>
    </row>
    <row r="1375" spans="2:51" s="11" customFormat="1">
      <c r="B1375" s="158"/>
      <c r="D1375" s="152" t="s">
        <v>180</v>
      </c>
      <c r="E1375" s="159" t="s">
        <v>1</v>
      </c>
      <c r="F1375" s="160" t="s">
        <v>850</v>
      </c>
      <c r="H1375" s="161">
        <v>8.6709999999999994</v>
      </c>
      <c r="I1375" s="162"/>
      <c r="L1375" s="158"/>
      <c r="M1375" s="163"/>
      <c r="N1375" s="164"/>
      <c r="O1375" s="164"/>
      <c r="P1375" s="164"/>
      <c r="Q1375" s="164"/>
      <c r="R1375" s="164"/>
      <c r="S1375" s="164"/>
      <c r="T1375" s="165"/>
      <c r="AT1375" s="159" t="s">
        <v>180</v>
      </c>
      <c r="AU1375" s="159" t="s">
        <v>79</v>
      </c>
      <c r="AV1375" s="11" t="s">
        <v>79</v>
      </c>
      <c r="AW1375" s="11" t="s">
        <v>32</v>
      </c>
      <c r="AX1375" s="11" t="s">
        <v>70</v>
      </c>
      <c r="AY1375" s="159" t="s">
        <v>119</v>
      </c>
    </row>
    <row r="1376" spans="2:51" s="14" customFormat="1">
      <c r="B1376" s="181"/>
      <c r="D1376" s="152" t="s">
        <v>180</v>
      </c>
      <c r="E1376" s="182" t="s">
        <v>1</v>
      </c>
      <c r="F1376" s="183" t="s">
        <v>319</v>
      </c>
      <c r="H1376" s="184">
        <v>33.230000000000004</v>
      </c>
      <c r="I1376" s="185"/>
      <c r="L1376" s="181"/>
      <c r="M1376" s="186"/>
      <c r="N1376" s="187"/>
      <c r="O1376" s="187"/>
      <c r="P1376" s="187"/>
      <c r="Q1376" s="187"/>
      <c r="R1376" s="187"/>
      <c r="S1376" s="187"/>
      <c r="T1376" s="188"/>
      <c r="AT1376" s="182" t="s">
        <v>180</v>
      </c>
      <c r="AU1376" s="182" t="s">
        <v>79</v>
      </c>
      <c r="AV1376" s="14" t="s">
        <v>133</v>
      </c>
      <c r="AW1376" s="14" t="s">
        <v>32</v>
      </c>
      <c r="AX1376" s="14" t="s">
        <v>70</v>
      </c>
      <c r="AY1376" s="182" t="s">
        <v>119</v>
      </c>
    </row>
    <row r="1377" spans="2:65" s="12" customFormat="1">
      <c r="B1377" s="166"/>
      <c r="D1377" s="152" t="s">
        <v>180</v>
      </c>
      <c r="E1377" s="167" t="s">
        <v>1</v>
      </c>
      <c r="F1377" s="168" t="s">
        <v>320</v>
      </c>
      <c r="H1377" s="167" t="s">
        <v>1</v>
      </c>
      <c r="I1377" s="169"/>
      <c r="L1377" s="166"/>
      <c r="M1377" s="170"/>
      <c r="N1377" s="171"/>
      <c r="O1377" s="171"/>
      <c r="P1377" s="171"/>
      <c r="Q1377" s="171"/>
      <c r="R1377" s="171"/>
      <c r="S1377" s="171"/>
      <c r="T1377" s="172"/>
      <c r="AT1377" s="167" t="s">
        <v>180</v>
      </c>
      <c r="AU1377" s="167" t="s">
        <v>79</v>
      </c>
      <c r="AV1377" s="12" t="s">
        <v>77</v>
      </c>
      <c r="AW1377" s="12" t="s">
        <v>32</v>
      </c>
      <c r="AX1377" s="12" t="s">
        <v>70</v>
      </c>
      <c r="AY1377" s="167" t="s">
        <v>119</v>
      </c>
    </row>
    <row r="1378" spans="2:65" s="11" customFormat="1">
      <c r="B1378" s="158"/>
      <c r="D1378" s="152" t="s">
        <v>180</v>
      </c>
      <c r="E1378" s="159" t="s">
        <v>1</v>
      </c>
      <c r="F1378" s="160" t="s">
        <v>861</v>
      </c>
      <c r="H1378" s="161">
        <v>3.66</v>
      </c>
      <c r="I1378" s="162"/>
      <c r="L1378" s="158"/>
      <c r="M1378" s="163"/>
      <c r="N1378" s="164"/>
      <c r="O1378" s="164"/>
      <c r="P1378" s="164"/>
      <c r="Q1378" s="164"/>
      <c r="R1378" s="164"/>
      <c r="S1378" s="164"/>
      <c r="T1378" s="165"/>
      <c r="AT1378" s="159" t="s">
        <v>180</v>
      </c>
      <c r="AU1378" s="159" t="s">
        <v>79</v>
      </c>
      <c r="AV1378" s="11" t="s">
        <v>79</v>
      </c>
      <c r="AW1378" s="11" t="s">
        <v>32</v>
      </c>
      <c r="AX1378" s="11" t="s">
        <v>70</v>
      </c>
      <c r="AY1378" s="159" t="s">
        <v>119</v>
      </c>
    </row>
    <row r="1379" spans="2:65" s="11" customFormat="1">
      <c r="B1379" s="158"/>
      <c r="D1379" s="152" t="s">
        <v>180</v>
      </c>
      <c r="E1379" s="159" t="s">
        <v>1</v>
      </c>
      <c r="F1379" s="160" t="s">
        <v>862</v>
      </c>
      <c r="H1379" s="161">
        <v>2.88</v>
      </c>
      <c r="I1379" s="162"/>
      <c r="L1379" s="158"/>
      <c r="M1379" s="163"/>
      <c r="N1379" s="164"/>
      <c r="O1379" s="164"/>
      <c r="P1379" s="164"/>
      <c r="Q1379" s="164"/>
      <c r="R1379" s="164"/>
      <c r="S1379" s="164"/>
      <c r="T1379" s="165"/>
      <c r="AT1379" s="159" t="s">
        <v>180</v>
      </c>
      <c r="AU1379" s="159" t="s">
        <v>79</v>
      </c>
      <c r="AV1379" s="11" t="s">
        <v>79</v>
      </c>
      <c r="AW1379" s="11" t="s">
        <v>32</v>
      </c>
      <c r="AX1379" s="11" t="s">
        <v>70</v>
      </c>
      <c r="AY1379" s="159" t="s">
        <v>119</v>
      </c>
    </row>
    <row r="1380" spans="2:65" s="11" customFormat="1">
      <c r="B1380" s="158"/>
      <c r="D1380" s="152" t="s">
        <v>180</v>
      </c>
      <c r="E1380" s="159" t="s">
        <v>1</v>
      </c>
      <c r="F1380" s="160" t="s">
        <v>863</v>
      </c>
      <c r="H1380" s="161">
        <v>0.09</v>
      </c>
      <c r="I1380" s="162"/>
      <c r="L1380" s="158"/>
      <c r="M1380" s="163"/>
      <c r="N1380" s="164"/>
      <c r="O1380" s="164"/>
      <c r="P1380" s="164"/>
      <c r="Q1380" s="164"/>
      <c r="R1380" s="164"/>
      <c r="S1380" s="164"/>
      <c r="T1380" s="165"/>
      <c r="AT1380" s="159" t="s">
        <v>180</v>
      </c>
      <c r="AU1380" s="159" t="s">
        <v>79</v>
      </c>
      <c r="AV1380" s="11" t="s">
        <v>79</v>
      </c>
      <c r="AW1380" s="11" t="s">
        <v>32</v>
      </c>
      <c r="AX1380" s="11" t="s">
        <v>70</v>
      </c>
      <c r="AY1380" s="159" t="s">
        <v>119</v>
      </c>
    </row>
    <row r="1381" spans="2:65" s="11" customFormat="1">
      <c r="B1381" s="158"/>
      <c r="D1381" s="152" t="s">
        <v>180</v>
      </c>
      <c r="E1381" s="159" t="s">
        <v>1</v>
      </c>
      <c r="F1381" s="160" t="s">
        <v>864</v>
      </c>
      <c r="H1381" s="161">
        <v>0.14000000000000001</v>
      </c>
      <c r="I1381" s="162"/>
      <c r="L1381" s="158"/>
      <c r="M1381" s="163"/>
      <c r="N1381" s="164"/>
      <c r="O1381" s="164"/>
      <c r="P1381" s="164"/>
      <c r="Q1381" s="164"/>
      <c r="R1381" s="164"/>
      <c r="S1381" s="164"/>
      <c r="T1381" s="165"/>
      <c r="AT1381" s="159" t="s">
        <v>180</v>
      </c>
      <c r="AU1381" s="159" t="s">
        <v>79</v>
      </c>
      <c r="AV1381" s="11" t="s">
        <v>79</v>
      </c>
      <c r="AW1381" s="11" t="s">
        <v>32</v>
      </c>
      <c r="AX1381" s="11" t="s">
        <v>70</v>
      </c>
      <c r="AY1381" s="159" t="s">
        <v>119</v>
      </c>
    </row>
    <row r="1382" spans="2:65" s="14" customFormat="1">
      <c r="B1382" s="181"/>
      <c r="D1382" s="152" t="s">
        <v>180</v>
      </c>
      <c r="E1382" s="182" t="s">
        <v>1</v>
      </c>
      <c r="F1382" s="183" t="s">
        <v>319</v>
      </c>
      <c r="H1382" s="184">
        <v>6.77</v>
      </c>
      <c r="I1382" s="185"/>
      <c r="L1382" s="181"/>
      <c r="M1382" s="186"/>
      <c r="N1382" s="187"/>
      <c r="O1382" s="187"/>
      <c r="P1382" s="187"/>
      <c r="Q1382" s="187"/>
      <c r="R1382" s="187"/>
      <c r="S1382" s="187"/>
      <c r="T1382" s="188"/>
      <c r="AT1382" s="182" t="s">
        <v>180</v>
      </c>
      <c r="AU1382" s="182" t="s">
        <v>79</v>
      </c>
      <c r="AV1382" s="14" t="s">
        <v>133</v>
      </c>
      <c r="AW1382" s="14" t="s">
        <v>32</v>
      </c>
      <c r="AX1382" s="14" t="s">
        <v>70</v>
      </c>
      <c r="AY1382" s="182" t="s">
        <v>119</v>
      </c>
    </row>
    <row r="1383" spans="2:65" s="13" customFormat="1">
      <c r="B1383" s="173"/>
      <c r="D1383" s="152" t="s">
        <v>180</v>
      </c>
      <c r="E1383" s="174" t="s">
        <v>1</v>
      </c>
      <c r="F1383" s="175" t="s">
        <v>249</v>
      </c>
      <c r="H1383" s="176">
        <v>40.000000000000007</v>
      </c>
      <c r="I1383" s="177"/>
      <c r="L1383" s="173"/>
      <c r="M1383" s="178"/>
      <c r="N1383" s="179"/>
      <c r="O1383" s="179"/>
      <c r="P1383" s="179"/>
      <c r="Q1383" s="179"/>
      <c r="R1383" s="179"/>
      <c r="S1383" s="179"/>
      <c r="T1383" s="180"/>
      <c r="AT1383" s="174" t="s">
        <v>180</v>
      </c>
      <c r="AU1383" s="174" t="s">
        <v>79</v>
      </c>
      <c r="AV1383" s="13" t="s">
        <v>139</v>
      </c>
      <c r="AW1383" s="13" t="s">
        <v>32</v>
      </c>
      <c r="AX1383" s="13" t="s">
        <v>77</v>
      </c>
      <c r="AY1383" s="174" t="s">
        <v>119</v>
      </c>
    </row>
    <row r="1384" spans="2:65" s="1" customFormat="1" ht="16.5" customHeight="1">
      <c r="B1384" s="139"/>
      <c r="C1384" s="140" t="s">
        <v>1792</v>
      </c>
      <c r="D1384" s="140" t="s">
        <v>122</v>
      </c>
      <c r="E1384" s="141" t="s">
        <v>1793</v>
      </c>
      <c r="F1384" s="142" t="s">
        <v>1794</v>
      </c>
      <c r="G1384" s="143" t="s">
        <v>266</v>
      </c>
      <c r="H1384" s="144">
        <v>40</v>
      </c>
      <c r="I1384" s="145"/>
      <c r="J1384" s="146">
        <f>ROUND(I1384*H1384,2)</f>
        <v>0</v>
      </c>
      <c r="K1384" s="142" t="s">
        <v>126</v>
      </c>
      <c r="L1384" s="30"/>
      <c r="M1384" s="147" t="s">
        <v>1</v>
      </c>
      <c r="N1384" s="148" t="s">
        <v>41</v>
      </c>
      <c r="O1384" s="49"/>
      <c r="P1384" s="149">
        <f>O1384*H1384</f>
        <v>0</v>
      </c>
      <c r="Q1384" s="149">
        <v>6.3E-3</v>
      </c>
      <c r="R1384" s="149">
        <f>Q1384*H1384</f>
        <v>0.252</v>
      </c>
      <c r="S1384" s="149">
        <v>0</v>
      </c>
      <c r="T1384" s="150">
        <f>S1384*H1384</f>
        <v>0</v>
      </c>
      <c r="AR1384" s="16" t="s">
        <v>263</v>
      </c>
      <c r="AT1384" s="16" t="s">
        <v>122</v>
      </c>
      <c r="AU1384" s="16" t="s">
        <v>79</v>
      </c>
      <c r="AY1384" s="16" t="s">
        <v>119</v>
      </c>
      <c r="BE1384" s="151">
        <f>IF(N1384="základní",J1384,0)</f>
        <v>0</v>
      </c>
      <c r="BF1384" s="151">
        <f>IF(N1384="snížená",J1384,0)</f>
        <v>0</v>
      </c>
      <c r="BG1384" s="151">
        <f>IF(N1384="zákl. přenesená",J1384,0)</f>
        <v>0</v>
      </c>
      <c r="BH1384" s="151">
        <f>IF(N1384="sníž. přenesená",J1384,0)</f>
        <v>0</v>
      </c>
      <c r="BI1384" s="151">
        <f>IF(N1384="nulová",J1384,0)</f>
        <v>0</v>
      </c>
      <c r="BJ1384" s="16" t="s">
        <v>77</v>
      </c>
      <c r="BK1384" s="151">
        <f>ROUND(I1384*H1384,2)</f>
        <v>0</v>
      </c>
      <c r="BL1384" s="16" t="s">
        <v>263</v>
      </c>
      <c r="BM1384" s="16" t="s">
        <v>1795</v>
      </c>
    </row>
    <row r="1385" spans="2:65" s="1" customFormat="1">
      <c r="B1385" s="30"/>
      <c r="D1385" s="152" t="s">
        <v>129</v>
      </c>
      <c r="F1385" s="153" t="s">
        <v>1796</v>
      </c>
      <c r="I1385" s="84"/>
      <c r="L1385" s="30"/>
      <c r="M1385" s="154"/>
      <c r="N1385" s="49"/>
      <c r="O1385" s="49"/>
      <c r="P1385" s="49"/>
      <c r="Q1385" s="49"/>
      <c r="R1385" s="49"/>
      <c r="S1385" s="49"/>
      <c r="T1385" s="50"/>
      <c r="AT1385" s="16" t="s">
        <v>129</v>
      </c>
      <c r="AU1385" s="16" t="s">
        <v>79</v>
      </c>
    </row>
    <row r="1386" spans="2:65" s="11" customFormat="1">
      <c r="B1386" s="158"/>
      <c r="D1386" s="152" t="s">
        <v>180</v>
      </c>
      <c r="E1386" s="159" t="s">
        <v>1</v>
      </c>
      <c r="F1386" s="160" t="s">
        <v>431</v>
      </c>
      <c r="H1386" s="161">
        <v>40</v>
      </c>
      <c r="I1386" s="162"/>
      <c r="L1386" s="158"/>
      <c r="M1386" s="163"/>
      <c r="N1386" s="164"/>
      <c r="O1386" s="164"/>
      <c r="P1386" s="164"/>
      <c r="Q1386" s="164"/>
      <c r="R1386" s="164"/>
      <c r="S1386" s="164"/>
      <c r="T1386" s="165"/>
      <c r="AT1386" s="159" t="s">
        <v>180</v>
      </c>
      <c r="AU1386" s="159" t="s">
        <v>79</v>
      </c>
      <c r="AV1386" s="11" t="s">
        <v>79</v>
      </c>
      <c r="AW1386" s="11" t="s">
        <v>32</v>
      </c>
      <c r="AX1386" s="11" t="s">
        <v>77</v>
      </c>
      <c r="AY1386" s="159" t="s">
        <v>119</v>
      </c>
    </row>
    <row r="1387" spans="2:65" s="1" customFormat="1" ht="16.5" customHeight="1">
      <c r="B1387" s="139"/>
      <c r="C1387" s="189" t="s">
        <v>1797</v>
      </c>
      <c r="D1387" s="189" t="s">
        <v>603</v>
      </c>
      <c r="E1387" s="190" t="s">
        <v>1798</v>
      </c>
      <c r="F1387" s="191" t="s">
        <v>1799</v>
      </c>
      <c r="G1387" s="192" t="s">
        <v>266</v>
      </c>
      <c r="H1387" s="193">
        <v>44</v>
      </c>
      <c r="I1387" s="194"/>
      <c r="J1387" s="195">
        <f>ROUND(I1387*H1387,2)</f>
        <v>0</v>
      </c>
      <c r="K1387" s="191" t="s">
        <v>126</v>
      </c>
      <c r="L1387" s="196"/>
      <c r="M1387" s="197" t="s">
        <v>1</v>
      </c>
      <c r="N1387" s="198" t="s">
        <v>41</v>
      </c>
      <c r="O1387" s="49"/>
      <c r="P1387" s="149">
        <f>O1387*H1387</f>
        <v>0</v>
      </c>
      <c r="Q1387" s="149">
        <v>1.9199999999999998E-2</v>
      </c>
      <c r="R1387" s="149">
        <f>Q1387*H1387</f>
        <v>0.84479999999999988</v>
      </c>
      <c r="S1387" s="149">
        <v>0</v>
      </c>
      <c r="T1387" s="150">
        <f>S1387*H1387</f>
        <v>0</v>
      </c>
      <c r="AR1387" s="16" t="s">
        <v>370</v>
      </c>
      <c r="AT1387" s="16" t="s">
        <v>603</v>
      </c>
      <c r="AU1387" s="16" t="s">
        <v>79</v>
      </c>
      <c r="AY1387" s="16" t="s">
        <v>119</v>
      </c>
      <c r="BE1387" s="151">
        <f>IF(N1387="základní",J1387,0)</f>
        <v>0</v>
      </c>
      <c r="BF1387" s="151">
        <f>IF(N1387="snížená",J1387,0)</f>
        <v>0</v>
      </c>
      <c r="BG1387" s="151">
        <f>IF(N1387="zákl. přenesená",J1387,0)</f>
        <v>0</v>
      </c>
      <c r="BH1387" s="151">
        <f>IF(N1387="sníž. přenesená",J1387,0)</f>
        <v>0</v>
      </c>
      <c r="BI1387" s="151">
        <f>IF(N1387="nulová",J1387,0)</f>
        <v>0</v>
      </c>
      <c r="BJ1387" s="16" t="s">
        <v>77</v>
      </c>
      <c r="BK1387" s="151">
        <f>ROUND(I1387*H1387,2)</f>
        <v>0</v>
      </c>
      <c r="BL1387" s="16" t="s">
        <v>263</v>
      </c>
      <c r="BM1387" s="16" t="s">
        <v>1800</v>
      </c>
    </row>
    <row r="1388" spans="2:65" s="1" customFormat="1">
      <c r="B1388" s="30"/>
      <c r="D1388" s="152" t="s">
        <v>129</v>
      </c>
      <c r="F1388" s="153" t="s">
        <v>1801</v>
      </c>
      <c r="I1388" s="84"/>
      <c r="L1388" s="30"/>
      <c r="M1388" s="154"/>
      <c r="N1388" s="49"/>
      <c r="O1388" s="49"/>
      <c r="P1388" s="49"/>
      <c r="Q1388" s="49"/>
      <c r="R1388" s="49"/>
      <c r="S1388" s="49"/>
      <c r="T1388" s="50"/>
      <c r="AT1388" s="16" t="s">
        <v>129</v>
      </c>
      <c r="AU1388" s="16" t="s">
        <v>79</v>
      </c>
    </row>
    <row r="1389" spans="2:65" s="11" customFormat="1">
      <c r="B1389" s="158"/>
      <c r="D1389" s="152" t="s">
        <v>180</v>
      </c>
      <c r="F1389" s="160" t="s">
        <v>1802</v>
      </c>
      <c r="H1389" s="161">
        <v>44</v>
      </c>
      <c r="I1389" s="162"/>
      <c r="L1389" s="158"/>
      <c r="M1389" s="163"/>
      <c r="N1389" s="164"/>
      <c r="O1389" s="164"/>
      <c r="P1389" s="164"/>
      <c r="Q1389" s="164"/>
      <c r="R1389" s="164"/>
      <c r="S1389" s="164"/>
      <c r="T1389" s="165"/>
      <c r="AT1389" s="159" t="s">
        <v>180</v>
      </c>
      <c r="AU1389" s="159" t="s">
        <v>79</v>
      </c>
      <c r="AV1389" s="11" t="s">
        <v>79</v>
      </c>
      <c r="AW1389" s="11" t="s">
        <v>3</v>
      </c>
      <c r="AX1389" s="11" t="s">
        <v>77</v>
      </c>
      <c r="AY1389" s="159" t="s">
        <v>119</v>
      </c>
    </row>
    <row r="1390" spans="2:65" s="1" customFormat="1" ht="16.5" customHeight="1">
      <c r="B1390" s="139"/>
      <c r="C1390" s="140" t="s">
        <v>1803</v>
      </c>
      <c r="D1390" s="140" t="s">
        <v>122</v>
      </c>
      <c r="E1390" s="141" t="s">
        <v>1804</v>
      </c>
      <c r="F1390" s="142" t="s">
        <v>1805</v>
      </c>
      <c r="G1390" s="143" t="s">
        <v>373</v>
      </c>
      <c r="H1390" s="144">
        <v>46.298000000000002</v>
      </c>
      <c r="I1390" s="145"/>
      <c r="J1390" s="146">
        <f>ROUND(I1390*H1390,2)</f>
        <v>0</v>
      </c>
      <c r="K1390" s="142" t="s">
        <v>126</v>
      </c>
      <c r="L1390" s="30"/>
      <c r="M1390" s="147" t="s">
        <v>1</v>
      </c>
      <c r="N1390" s="148" t="s">
        <v>41</v>
      </c>
      <c r="O1390" s="49"/>
      <c r="P1390" s="149">
        <f>O1390*H1390</f>
        <v>0</v>
      </c>
      <c r="Q1390" s="149">
        <v>4.2999999999999999E-4</v>
      </c>
      <c r="R1390" s="149">
        <f>Q1390*H1390</f>
        <v>1.9908140000000001E-2</v>
      </c>
      <c r="S1390" s="149">
        <v>0</v>
      </c>
      <c r="T1390" s="150">
        <f>S1390*H1390</f>
        <v>0</v>
      </c>
      <c r="AR1390" s="16" t="s">
        <v>263</v>
      </c>
      <c r="AT1390" s="16" t="s">
        <v>122</v>
      </c>
      <c r="AU1390" s="16" t="s">
        <v>79</v>
      </c>
      <c r="AY1390" s="16" t="s">
        <v>119</v>
      </c>
      <c r="BE1390" s="151">
        <f>IF(N1390="základní",J1390,0)</f>
        <v>0</v>
      </c>
      <c r="BF1390" s="151">
        <f>IF(N1390="snížená",J1390,0)</f>
        <v>0</v>
      </c>
      <c r="BG1390" s="151">
        <f>IF(N1390="zákl. přenesená",J1390,0)</f>
        <v>0</v>
      </c>
      <c r="BH1390" s="151">
        <f>IF(N1390="sníž. přenesená",J1390,0)</f>
        <v>0</v>
      </c>
      <c r="BI1390" s="151">
        <f>IF(N1390="nulová",J1390,0)</f>
        <v>0</v>
      </c>
      <c r="BJ1390" s="16" t="s">
        <v>77</v>
      </c>
      <c r="BK1390" s="151">
        <f>ROUND(I1390*H1390,2)</f>
        <v>0</v>
      </c>
      <c r="BL1390" s="16" t="s">
        <v>263</v>
      </c>
      <c r="BM1390" s="16" t="s">
        <v>1806</v>
      </c>
    </row>
    <row r="1391" spans="2:65" s="1" customFormat="1">
      <c r="B1391" s="30"/>
      <c r="D1391" s="152" t="s">
        <v>129</v>
      </c>
      <c r="F1391" s="153" t="s">
        <v>1807</v>
      </c>
      <c r="I1391" s="84"/>
      <c r="L1391" s="30"/>
      <c r="M1391" s="154"/>
      <c r="N1391" s="49"/>
      <c r="O1391" s="49"/>
      <c r="P1391" s="49"/>
      <c r="Q1391" s="49"/>
      <c r="R1391" s="49"/>
      <c r="S1391" s="49"/>
      <c r="T1391" s="50"/>
      <c r="AT1391" s="16" t="s">
        <v>129</v>
      </c>
      <c r="AU1391" s="16" t="s">
        <v>79</v>
      </c>
    </row>
    <row r="1392" spans="2:65" s="12" customFormat="1">
      <c r="B1392" s="166"/>
      <c r="D1392" s="152" t="s">
        <v>180</v>
      </c>
      <c r="E1392" s="167" t="s">
        <v>1</v>
      </c>
      <c r="F1392" s="168" t="s">
        <v>316</v>
      </c>
      <c r="H1392" s="167" t="s">
        <v>1</v>
      </c>
      <c r="I1392" s="169"/>
      <c r="L1392" s="166"/>
      <c r="M1392" s="170"/>
      <c r="N1392" s="171"/>
      <c r="O1392" s="171"/>
      <c r="P1392" s="171"/>
      <c r="Q1392" s="171"/>
      <c r="R1392" s="171"/>
      <c r="S1392" s="171"/>
      <c r="T1392" s="172"/>
      <c r="AT1392" s="167" t="s">
        <v>180</v>
      </c>
      <c r="AU1392" s="167" t="s">
        <v>79</v>
      </c>
      <c r="AV1392" s="12" t="s">
        <v>77</v>
      </c>
      <c r="AW1392" s="12" t="s">
        <v>32</v>
      </c>
      <c r="AX1392" s="12" t="s">
        <v>70</v>
      </c>
      <c r="AY1392" s="167" t="s">
        <v>119</v>
      </c>
    </row>
    <row r="1393" spans="2:65" s="11" customFormat="1" ht="22.5">
      <c r="B1393" s="158"/>
      <c r="D1393" s="152" t="s">
        <v>180</v>
      </c>
      <c r="E1393" s="159" t="s">
        <v>1</v>
      </c>
      <c r="F1393" s="160" t="s">
        <v>1808</v>
      </c>
      <c r="H1393" s="161">
        <v>46.298000000000002</v>
      </c>
      <c r="I1393" s="162"/>
      <c r="L1393" s="158"/>
      <c r="M1393" s="163"/>
      <c r="N1393" s="164"/>
      <c r="O1393" s="164"/>
      <c r="P1393" s="164"/>
      <c r="Q1393" s="164"/>
      <c r="R1393" s="164"/>
      <c r="S1393" s="164"/>
      <c r="T1393" s="165"/>
      <c r="AT1393" s="159" t="s">
        <v>180</v>
      </c>
      <c r="AU1393" s="159" t="s">
        <v>79</v>
      </c>
      <c r="AV1393" s="11" t="s">
        <v>79</v>
      </c>
      <c r="AW1393" s="11" t="s">
        <v>32</v>
      </c>
      <c r="AX1393" s="11" t="s">
        <v>77</v>
      </c>
      <c r="AY1393" s="159" t="s">
        <v>119</v>
      </c>
    </row>
    <row r="1394" spans="2:65" s="1" customFormat="1" ht="16.5" customHeight="1">
      <c r="B1394" s="139"/>
      <c r="C1394" s="189" t="s">
        <v>1809</v>
      </c>
      <c r="D1394" s="189" t="s">
        <v>603</v>
      </c>
      <c r="E1394" s="190" t="s">
        <v>1810</v>
      </c>
      <c r="F1394" s="191" t="s">
        <v>1811</v>
      </c>
      <c r="G1394" s="192" t="s">
        <v>360</v>
      </c>
      <c r="H1394" s="193">
        <v>169.74199999999999</v>
      </c>
      <c r="I1394" s="194"/>
      <c r="J1394" s="195">
        <f>ROUND(I1394*H1394,2)</f>
        <v>0</v>
      </c>
      <c r="K1394" s="191" t="s">
        <v>126</v>
      </c>
      <c r="L1394" s="196"/>
      <c r="M1394" s="197" t="s">
        <v>1</v>
      </c>
      <c r="N1394" s="198" t="s">
        <v>41</v>
      </c>
      <c r="O1394" s="49"/>
      <c r="P1394" s="149">
        <f>O1394*H1394</f>
        <v>0</v>
      </c>
      <c r="Q1394" s="149">
        <v>4.4999999999999999E-4</v>
      </c>
      <c r="R1394" s="149">
        <f>Q1394*H1394</f>
        <v>7.6383899999999991E-2</v>
      </c>
      <c r="S1394" s="149">
        <v>0</v>
      </c>
      <c r="T1394" s="150">
        <f>S1394*H1394</f>
        <v>0</v>
      </c>
      <c r="AR1394" s="16" t="s">
        <v>370</v>
      </c>
      <c r="AT1394" s="16" t="s">
        <v>603</v>
      </c>
      <c r="AU1394" s="16" t="s">
        <v>79</v>
      </c>
      <c r="AY1394" s="16" t="s">
        <v>119</v>
      </c>
      <c r="BE1394" s="151">
        <f>IF(N1394="základní",J1394,0)</f>
        <v>0</v>
      </c>
      <c r="BF1394" s="151">
        <f>IF(N1394="snížená",J1394,0)</f>
        <v>0</v>
      </c>
      <c r="BG1394" s="151">
        <f>IF(N1394="zákl. přenesená",J1394,0)</f>
        <v>0</v>
      </c>
      <c r="BH1394" s="151">
        <f>IF(N1394="sníž. přenesená",J1394,0)</f>
        <v>0</v>
      </c>
      <c r="BI1394" s="151">
        <f>IF(N1394="nulová",J1394,0)</f>
        <v>0</v>
      </c>
      <c r="BJ1394" s="16" t="s">
        <v>77</v>
      </c>
      <c r="BK1394" s="151">
        <f>ROUND(I1394*H1394,2)</f>
        <v>0</v>
      </c>
      <c r="BL1394" s="16" t="s">
        <v>263</v>
      </c>
      <c r="BM1394" s="16" t="s">
        <v>1812</v>
      </c>
    </row>
    <row r="1395" spans="2:65" s="1" customFormat="1">
      <c r="B1395" s="30"/>
      <c r="D1395" s="152" t="s">
        <v>129</v>
      </c>
      <c r="F1395" s="153" t="s">
        <v>1813</v>
      </c>
      <c r="I1395" s="84"/>
      <c r="L1395" s="30"/>
      <c r="M1395" s="154"/>
      <c r="N1395" s="49"/>
      <c r="O1395" s="49"/>
      <c r="P1395" s="49"/>
      <c r="Q1395" s="49"/>
      <c r="R1395" s="49"/>
      <c r="S1395" s="49"/>
      <c r="T1395" s="50"/>
      <c r="AT1395" s="16" t="s">
        <v>129</v>
      </c>
      <c r="AU1395" s="16" t="s">
        <v>79</v>
      </c>
    </row>
    <row r="1396" spans="2:65" s="11" customFormat="1">
      <c r="B1396" s="158"/>
      <c r="D1396" s="152" t="s">
        <v>180</v>
      </c>
      <c r="E1396" s="159" t="s">
        <v>1</v>
      </c>
      <c r="F1396" s="160" t="s">
        <v>1814</v>
      </c>
      <c r="H1396" s="161">
        <v>154.31100000000001</v>
      </c>
      <c r="I1396" s="162"/>
      <c r="L1396" s="158"/>
      <c r="M1396" s="163"/>
      <c r="N1396" s="164"/>
      <c r="O1396" s="164"/>
      <c r="P1396" s="164"/>
      <c r="Q1396" s="164"/>
      <c r="R1396" s="164"/>
      <c r="S1396" s="164"/>
      <c r="T1396" s="165"/>
      <c r="AT1396" s="159" t="s">
        <v>180</v>
      </c>
      <c r="AU1396" s="159" t="s">
        <v>79</v>
      </c>
      <c r="AV1396" s="11" t="s">
        <v>79</v>
      </c>
      <c r="AW1396" s="11" t="s">
        <v>32</v>
      </c>
      <c r="AX1396" s="11" t="s">
        <v>77</v>
      </c>
      <c r="AY1396" s="159" t="s">
        <v>119</v>
      </c>
    </row>
    <row r="1397" spans="2:65" s="11" customFormat="1">
      <c r="B1397" s="158"/>
      <c r="D1397" s="152" t="s">
        <v>180</v>
      </c>
      <c r="F1397" s="160" t="s">
        <v>1815</v>
      </c>
      <c r="H1397" s="161">
        <v>169.74199999999999</v>
      </c>
      <c r="I1397" s="162"/>
      <c r="L1397" s="158"/>
      <c r="M1397" s="163"/>
      <c r="N1397" s="164"/>
      <c r="O1397" s="164"/>
      <c r="P1397" s="164"/>
      <c r="Q1397" s="164"/>
      <c r="R1397" s="164"/>
      <c r="S1397" s="164"/>
      <c r="T1397" s="165"/>
      <c r="AT1397" s="159" t="s">
        <v>180</v>
      </c>
      <c r="AU1397" s="159" t="s">
        <v>79</v>
      </c>
      <c r="AV1397" s="11" t="s">
        <v>79</v>
      </c>
      <c r="AW1397" s="11" t="s">
        <v>3</v>
      </c>
      <c r="AX1397" s="11" t="s">
        <v>77</v>
      </c>
      <c r="AY1397" s="159" t="s">
        <v>119</v>
      </c>
    </row>
    <row r="1398" spans="2:65" s="1" customFormat="1" ht="16.5" customHeight="1">
      <c r="B1398" s="139"/>
      <c r="C1398" s="140" t="s">
        <v>1816</v>
      </c>
      <c r="D1398" s="140" t="s">
        <v>122</v>
      </c>
      <c r="E1398" s="141" t="s">
        <v>1817</v>
      </c>
      <c r="F1398" s="142" t="s">
        <v>1818</v>
      </c>
      <c r="G1398" s="143" t="s">
        <v>373</v>
      </c>
      <c r="H1398" s="144">
        <v>99.177999999999997</v>
      </c>
      <c r="I1398" s="145"/>
      <c r="J1398" s="146">
        <f>ROUND(I1398*H1398,2)</f>
        <v>0</v>
      </c>
      <c r="K1398" s="142" t="s">
        <v>126</v>
      </c>
      <c r="L1398" s="30"/>
      <c r="M1398" s="147" t="s">
        <v>1</v>
      </c>
      <c r="N1398" s="148" t="s">
        <v>41</v>
      </c>
      <c r="O1398" s="49"/>
      <c r="P1398" s="149">
        <f>O1398*H1398</f>
        <v>0</v>
      </c>
      <c r="Q1398" s="149">
        <v>3.0000000000000001E-5</v>
      </c>
      <c r="R1398" s="149">
        <f>Q1398*H1398</f>
        <v>2.9753399999999999E-3</v>
      </c>
      <c r="S1398" s="149">
        <v>0</v>
      </c>
      <c r="T1398" s="150">
        <f>S1398*H1398</f>
        <v>0</v>
      </c>
      <c r="AR1398" s="16" t="s">
        <v>263</v>
      </c>
      <c r="AT1398" s="16" t="s">
        <v>122</v>
      </c>
      <c r="AU1398" s="16" t="s">
        <v>79</v>
      </c>
      <c r="AY1398" s="16" t="s">
        <v>119</v>
      </c>
      <c r="BE1398" s="151">
        <f>IF(N1398="základní",J1398,0)</f>
        <v>0</v>
      </c>
      <c r="BF1398" s="151">
        <f>IF(N1398="snížená",J1398,0)</f>
        <v>0</v>
      </c>
      <c r="BG1398" s="151">
        <f>IF(N1398="zákl. přenesená",J1398,0)</f>
        <v>0</v>
      </c>
      <c r="BH1398" s="151">
        <f>IF(N1398="sníž. přenesená",J1398,0)</f>
        <v>0</v>
      </c>
      <c r="BI1398" s="151">
        <f>IF(N1398="nulová",J1398,0)</f>
        <v>0</v>
      </c>
      <c r="BJ1398" s="16" t="s">
        <v>77</v>
      </c>
      <c r="BK1398" s="151">
        <f>ROUND(I1398*H1398,2)</f>
        <v>0</v>
      </c>
      <c r="BL1398" s="16" t="s">
        <v>263</v>
      </c>
      <c r="BM1398" s="16" t="s">
        <v>1819</v>
      </c>
    </row>
    <row r="1399" spans="2:65" s="1" customFormat="1">
      <c r="B1399" s="30"/>
      <c r="D1399" s="152" t="s">
        <v>129</v>
      </c>
      <c r="F1399" s="153" t="s">
        <v>1820</v>
      </c>
      <c r="I1399" s="84"/>
      <c r="L1399" s="30"/>
      <c r="M1399" s="154"/>
      <c r="N1399" s="49"/>
      <c r="O1399" s="49"/>
      <c r="P1399" s="49"/>
      <c r="Q1399" s="49"/>
      <c r="R1399" s="49"/>
      <c r="S1399" s="49"/>
      <c r="T1399" s="50"/>
      <c r="AT1399" s="16" t="s">
        <v>129</v>
      </c>
      <c r="AU1399" s="16" t="s">
        <v>79</v>
      </c>
    </row>
    <row r="1400" spans="2:65" s="12" customFormat="1">
      <c r="B1400" s="166"/>
      <c r="D1400" s="152" t="s">
        <v>180</v>
      </c>
      <c r="E1400" s="167" t="s">
        <v>1</v>
      </c>
      <c r="F1400" s="168" t="s">
        <v>316</v>
      </c>
      <c r="H1400" s="167" t="s">
        <v>1</v>
      </c>
      <c r="I1400" s="169"/>
      <c r="L1400" s="166"/>
      <c r="M1400" s="170"/>
      <c r="N1400" s="171"/>
      <c r="O1400" s="171"/>
      <c r="P1400" s="171"/>
      <c r="Q1400" s="171"/>
      <c r="R1400" s="171"/>
      <c r="S1400" s="171"/>
      <c r="T1400" s="172"/>
      <c r="AT1400" s="167" t="s">
        <v>180</v>
      </c>
      <c r="AU1400" s="167" t="s">
        <v>79</v>
      </c>
      <c r="AV1400" s="12" t="s">
        <v>77</v>
      </c>
      <c r="AW1400" s="12" t="s">
        <v>32</v>
      </c>
      <c r="AX1400" s="12" t="s">
        <v>70</v>
      </c>
      <c r="AY1400" s="167" t="s">
        <v>119</v>
      </c>
    </row>
    <row r="1401" spans="2:65" s="11" customFormat="1" ht="22.5">
      <c r="B1401" s="158"/>
      <c r="D1401" s="152" t="s">
        <v>180</v>
      </c>
      <c r="E1401" s="159" t="s">
        <v>1</v>
      </c>
      <c r="F1401" s="160" t="s">
        <v>1821</v>
      </c>
      <c r="H1401" s="161">
        <v>37.817999999999998</v>
      </c>
      <c r="I1401" s="162"/>
      <c r="L1401" s="158"/>
      <c r="M1401" s="163"/>
      <c r="N1401" s="164"/>
      <c r="O1401" s="164"/>
      <c r="P1401" s="164"/>
      <c r="Q1401" s="164"/>
      <c r="R1401" s="164"/>
      <c r="S1401" s="164"/>
      <c r="T1401" s="165"/>
      <c r="AT1401" s="159" t="s">
        <v>180</v>
      </c>
      <c r="AU1401" s="159" t="s">
        <v>79</v>
      </c>
      <c r="AV1401" s="11" t="s">
        <v>79</v>
      </c>
      <c r="AW1401" s="11" t="s">
        <v>32</v>
      </c>
      <c r="AX1401" s="11" t="s">
        <v>70</v>
      </c>
      <c r="AY1401" s="159" t="s">
        <v>119</v>
      </c>
    </row>
    <row r="1402" spans="2:65" s="11" customFormat="1" ht="33.75">
      <c r="B1402" s="158"/>
      <c r="D1402" s="152" t="s">
        <v>180</v>
      </c>
      <c r="E1402" s="159" t="s">
        <v>1</v>
      </c>
      <c r="F1402" s="160" t="s">
        <v>1822</v>
      </c>
      <c r="H1402" s="161">
        <v>22.4</v>
      </c>
      <c r="I1402" s="162"/>
      <c r="L1402" s="158"/>
      <c r="M1402" s="163"/>
      <c r="N1402" s="164"/>
      <c r="O1402" s="164"/>
      <c r="P1402" s="164"/>
      <c r="Q1402" s="164"/>
      <c r="R1402" s="164"/>
      <c r="S1402" s="164"/>
      <c r="T1402" s="165"/>
      <c r="AT1402" s="159" t="s">
        <v>180</v>
      </c>
      <c r="AU1402" s="159" t="s">
        <v>79</v>
      </c>
      <c r="AV1402" s="11" t="s">
        <v>79</v>
      </c>
      <c r="AW1402" s="11" t="s">
        <v>32</v>
      </c>
      <c r="AX1402" s="11" t="s">
        <v>70</v>
      </c>
      <c r="AY1402" s="159" t="s">
        <v>119</v>
      </c>
    </row>
    <row r="1403" spans="2:65" s="11" customFormat="1">
      <c r="B1403" s="158"/>
      <c r="D1403" s="152" t="s">
        <v>180</v>
      </c>
      <c r="E1403" s="159" t="s">
        <v>1</v>
      </c>
      <c r="F1403" s="160" t="s">
        <v>1823</v>
      </c>
      <c r="H1403" s="161">
        <v>22.26</v>
      </c>
      <c r="I1403" s="162"/>
      <c r="L1403" s="158"/>
      <c r="M1403" s="163"/>
      <c r="N1403" s="164"/>
      <c r="O1403" s="164"/>
      <c r="P1403" s="164"/>
      <c r="Q1403" s="164"/>
      <c r="R1403" s="164"/>
      <c r="S1403" s="164"/>
      <c r="T1403" s="165"/>
      <c r="AT1403" s="159" t="s">
        <v>180</v>
      </c>
      <c r="AU1403" s="159" t="s">
        <v>79</v>
      </c>
      <c r="AV1403" s="11" t="s">
        <v>79</v>
      </c>
      <c r="AW1403" s="11" t="s">
        <v>32</v>
      </c>
      <c r="AX1403" s="11" t="s">
        <v>70</v>
      </c>
      <c r="AY1403" s="159" t="s">
        <v>119</v>
      </c>
    </row>
    <row r="1404" spans="2:65" s="14" customFormat="1">
      <c r="B1404" s="181"/>
      <c r="D1404" s="152" t="s">
        <v>180</v>
      </c>
      <c r="E1404" s="182" t="s">
        <v>1</v>
      </c>
      <c r="F1404" s="183" t="s">
        <v>319</v>
      </c>
      <c r="H1404" s="184">
        <v>82.477999999999994</v>
      </c>
      <c r="I1404" s="185"/>
      <c r="L1404" s="181"/>
      <c r="M1404" s="186"/>
      <c r="N1404" s="187"/>
      <c r="O1404" s="187"/>
      <c r="P1404" s="187"/>
      <c r="Q1404" s="187"/>
      <c r="R1404" s="187"/>
      <c r="S1404" s="187"/>
      <c r="T1404" s="188"/>
      <c r="AT1404" s="182" t="s">
        <v>180</v>
      </c>
      <c r="AU1404" s="182" t="s">
        <v>79</v>
      </c>
      <c r="AV1404" s="14" t="s">
        <v>133</v>
      </c>
      <c r="AW1404" s="14" t="s">
        <v>32</v>
      </c>
      <c r="AX1404" s="14" t="s">
        <v>70</v>
      </c>
      <c r="AY1404" s="182" t="s">
        <v>119</v>
      </c>
    </row>
    <row r="1405" spans="2:65" s="12" customFormat="1">
      <c r="B1405" s="166"/>
      <c r="D1405" s="152" t="s">
        <v>180</v>
      </c>
      <c r="E1405" s="167" t="s">
        <v>1</v>
      </c>
      <c r="F1405" s="168" t="s">
        <v>320</v>
      </c>
      <c r="H1405" s="167" t="s">
        <v>1</v>
      </c>
      <c r="I1405" s="169"/>
      <c r="L1405" s="166"/>
      <c r="M1405" s="170"/>
      <c r="N1405" s="171"/>
      <c r="O1405" s="171"/>
      <c r="P1405" s="171"/>
      <c r="Q1405" s="171"/>
      <c r="R1405" s="171"/>
      <c r="S1405" s="171"/>
      <c r="T1405" s="172"/>
      <c r="AT1405" s="167" t="s">
        <v>180</v>
      </c>
      <c r="AU1405" s="167" t="s">
        <v>79</v>
      </c>
      <c r="AV1405" s="12" t="s">
        <v>77</v>
      </c>
      <c r="AW1405" s="12" t="s">
        <v>32</v>
      </c>
      <c r="AX1405" s="12" t="s">
        <v>70</v>
      </c>
      <c r="AY1405" s="167" t="s">
        <v>119</v>
      </c>
    </row>
    <row r="1406" spans="2:65" s="11" customFormat="1">
      <c r="B1406" s="158"/>
      <c r="D1406" s="152" t="s">
        <v>180</v>
      </c>
      <c r="E1406" s="159" t="s">
        <v>1</v>
      </c>
      <c r="F1406" s="160" t="s">
        <v>1824</v>
      </c>
      <c r="H1406" s="161">
        <v>16.7</v>
      </c>
      <c r="I1406" s="162"/>
      <c r="L1406" s="158"/>
      <c r="M1406" s="163"/>
      <c r="N1406" s="164"/>
      <c r="O1406" s="164"/>
      <c r="P1406" s="164"/>
      <c r="Q1406" s="164"/>
      <c r="R1406" s="164"/>
      <c r="S1406" s="164"/>
      <c r="T1406" s="165"/>
      <c r="AT1406" s="159" t="s">
        <v>180</v>
      </c>
      <c r="AU1406" s="159" t="s">
        <v>79</v>
      </c>
      <c r="AV1406" s="11" t="s">
        <v>79</v>
      </c>
      <c r="AW1406" s="11" t="s">
        <v>32</v>
      </c>
      <c r="AX1406" s="11" t="s">
        <v>70</v>
      </c>
      <c r="AY1406" s="159" t="s">
        <v>119</v>
      </c>
    </row>
    <row r="1407" spans="2:65" s="14" customFormat="1">
      <c r="B1407" s="181"/>
      <c r="D1407" s="152" t="s">
        <v>180</v>
      </c>
      <c r="E1407" s="182" t="s">
        <v>1</v>
      </c>
      <c r="F1407" s="183" t="s">
        <v>319</v>
      </c>
      <c r="H1407" s="184">
        <v>16.7</v>
      </c>
      <c r="I1407" s="185"/>
      <c r="L1407" s="181"/>
      <c r="M1407" s="186"/>
      <c r="N1407" s="187"/>
      <c r="O1407" s="187"/>
      <c r="P1407" s="187"/>
      <c r="Q1407" s="187"/>
      <c r="R1407" s="187"/>
      <c r="S1407" s="187"/>
      <c r="T1407" s="188"/>
      <c r="AT1407" s="182" t="s">
        <v>180</v>
      </c>
      <c r="AU1407" s="182" t="s">
        <v>79</v>
      </c>
      <c r="AV1407" s="14" t="s">
        <v>133</v>
      </c>
      <c r="AW1407" s="14" t="s">
        <v>32</v>
      </c>
      <c r="AX1407" s="14" t="s">
        <v>70</v>
      </c>
      <c r="AY1407" s="182" t="s">
        <v>119</v>
      </c>
    </row>
    <row r="1408" spans="2:65" s="13" customFormat="1">
      <c r="B1408" s="173"/>
      <c r="D1408" s="152" t="s">
        <v>180</v>
      </c>
      <c r="E1408" s="174" t="s">
        <v>1</v>
      </c>
      <c r="F1408" s="175" t="s">
        <v>249</v>
      </c>
      <c r="H1408" s="176">
        <v>99.177999999999997</v>
      </c>
      <c r="I1408" s="177"/>
      <c r="L1408" s="173"/>
      <c r="M1408" s="178"/>
      <c r="N1408" s="179"/>
      <c r="O1408" s="179"/>
      <c r="P1408" s="179"/>
      <c r="Q1408" s="179"/>
      <c r="R1408" s="179"/>
      <c r="S1408" s="179"/>
      <c r="T1408" s="180"/>
      <c r="AT1408" s="174" t="s">
        <v>180</v>
      </c>
      <c r="AU1408" s="174" t="s">
        <v>79</v>
      </c>
      <c r="AV1408" s="13" t="s">
        <v>139</v>
      </c>
      <c r="AW1408" s="13" t="s">
        <v>32</v>
      </c>
      <c r="AX1408" s="13" t="s">
        <v>77</v>
      </c>
      <c r="AY1408" s="174" t="s">
        <v>119</v>
      </c>
    </row>
    <row r="1409" spans="2:65" s="1" customFormat="1" ht="16.5" customHeight="1">
      <c r="B1409" s="139"/>
      <c r="C1409" s="140" t="s">
        <v>1825</v>
      </c>
      <c r="D1409" s="140" t="s">
        <v>122</v>
      </c>
      <c r="E1409" s="141" t="s">
        <v>1826</v>
      </c>
      <c r="F1409" s="142" t="s">
        <v>1827</v>
      </c>
      <c r="G1409" s="143" t="s">
        <v>373</v>
      </c>
      <c r="H1409" s="144">
        <v>3.2</v>
      </c>
      <c r="I1409" s="145"/>
      <c r="J1409" s="146">
        <f>ROUND(I1409*H1409,2)</f>
        <v>0</v>
      </c>
      <c r="K1409" s="142" t="s">
        <v>126</v>
      </c>
      <c r="L1409" s="30"/>
      <c r="M1409" s="147" t="s">
        <v>1</v>
      </c>
      <c r="N1409" s="148" t="s">
        <v>41</v>
      </c>
      <c r="O1409" s="49"/>
      <c r="P1409" s="149">
        <f>O1409*H1409</f>
        <v>0</v>
      </c>
      <c r="Q1409" s="149">
        <v>0</v>
      </c>
      <c r="R1409" s="149">
        <f>Q1409*H1409</f>
        <v>0</v>
      </c>
      <c r="S1409" s="149">
        <v>0</v>
      </c>
      <c r="T1409" s="150">
        <f>S1409*H1409</f>
        <v>0</v>
      </c>
      <c r="AR1409" s="16" t="s">
        <v>263</v>
      </c>
      <c r="AT1409" s="16" t="s">
        <v>122</v>
      </c>
      <c r="AU1409" s="16" t="s">
        <v>79</v>
      </c>
      <c r="AY1409" s="16" t="s">
        <v>119</v>
      </c>
      <c r="BE1409" s="151">
        <f>IF(N1409="základní",J1409,0)</f>
        <v>0</v>
      </c>
      <c r="BF1409" s="151">
        <f>IF(N1409="snížená",J1409,0)</f>
        <v>0</v>
      </c>
      <c r="BG1409" s="151">
        <f>IF(N1409="zákl. přenesená",J1409,0)</f>
        <v>0</v>
      </c>
      <c r="BH1409" s="151">
        <f>IF(N1409="sníž. přenesená",J1409,0)</f>
        <v>0</v>
      </c>
      <c r="BI1409" s="151">
        <f>IF(N1409="nulová",J1409,0)</f>
        <v>0</v>
      </c>
      <c r="BJ1409" s="16" t="s">
        <v>77</v>
      </c>
      <c r="BK1409" s="151">
        <f>ROUND(I1409*H1409,2)</f>
        <v>0</v>
      </c>
      <c r="BL1409" s="16" t="s">
        <v>263</v>
      </c>
      <c r="BM1409" s="16" t="s">
        <v>1828</v>
      </c>
    </row>
    <row r="1410" spans="2:65" s="1" customFormat="1">
      <c r="B1410" s="30"/>
      <c r="D1410" s="152" t="s">
        <v>129</v>
      </c>
      <c r="F1410" s="153" t="s">
        <v>1829</v>
      </c>
      <c r="I1410" s="84"/>
      <c r="L1410" s="30"/>
      <c r="M1410" s="154"/>
      <c r="N1410" s="49"/>
      <c r="O1410" s="49"/>
      <c r="P1410" s="49"/>
      <c r="Q1410" s="49"/>
      <c r="R1410" s="49"/>
      <c r="S1410" s="49"/>
      <c r="T1410" s="50"/>
      <c r="AT1410" s="16" t="s">
        <v>129</v>
      </c>
      <c r="AU1410" s="16" t="s">
        <v>79</v>
      </c>
    </row>
    <row r="1411" spans="2:65" s="1" customFormat="1" ht="16.5" customHeight="1">
      <c r="B1411" s="139"/>
      <c r="C1411" s="140" t="s">
        <v>1830</v>
      </c>
      <c r="D1411" s="140" t="s">
        <v>122</v>
      </c>
      <c r="E1411" s="141" t="s">
        <v>1831</v>
      </c>
      <c r="F1411" s="142" t="s">
        <v>1832</v>
      </c>
      <c r="G1411" s="143" t="s">
        <v>1307</v>
      </c>
      <c r="H1411" s="199"/>
      <c r="I1411" s="145"/>
      <c r="J1411" s="146">
        <f>ROUND(I1411*H1411,2)</f>
        <v>0</v>
      </c>
      <c r="K1411" s="142" t="s">
        <v>126</v>
      </c>
      <c r="L1411" s="30"/>
      <c r="M1411" s="147" t="s">
        <v>1</v>
      </c>
      <c r="N1411" s="148" t="s">
        <v>41</v>
      </c>
      <c r="O1411" s="49"/>
      <c r="P1411" s="149">
        <f>O1411*H1411</f>
        <v>0</v>
      </c>
      <c r="Q1411" s="149">
        <v>0</v>
      </c>
      <c r="R1411" s="149">
        <f>Q1411*H1411</f>
        <v>0</v>
      </c>
      <c r="S1411" s="149">
        <v>0</v>
      </c>
      <c r="T1411" s="150">
        <f>S1411*H1411</f>
        <v>0</v>
      </c>
      <c r="AR1411" s="16" t="s">
        <v>263</v>
      </c>
      <c r="AT1411" s="16" t="s">
        <v>122</v>
      </c>
      <c r="AU1411" s="16" t="s">
        <v>79</v>
      </c>
      <c r="AY1411" s="16" t="s">
        <v>119</v>
      </c>
      <c r="BE1411" s="151">
        <f>IF(N1411="základní",J1411,0)</f>
        <v>0</v>
      </c>
      <c r="BF1411" s="151">
        <f>IF(N1411="snížená",J1411,0)</f>
        <v>0</v>
      </c>
      <c r="BG1411" s="151">
        <f>IF(N1411="zákl. přenesená",J1411,0)</f>
        <v>0</v>
      </c>
      <c r="BH1411" s="151">
        <f>IF(N1411="sníž. přenesená",J1411,0)</f>
        <v>0</v>
      </c>
      <c r="BI1411" s="151">
        <f>IF(N1411="nulová",J1411,0)</f>
        <v>0</v>
      </c>
      <c r="BJ1411" s="16" t="s">
        <v>77</v>
      </c>
      <c r="BK1411" s="151">
        <f>ROUND(I1411*H1411,2)</f>
        <v>0</v>
      </c>
      <c r="BL1411" s="16" t="s">
        <v>263</v>
      </c>
      <c r="BM1411" s="16" t="s">
        <v>1833</v>
      </c>
    </row>
    <row r="1412" spans="2:65" s="1" customFormat="1" ht="19.5">
      <c r="B1412" s="30"/>
      <c r="D1412" s="152" t="s">
        <v>129</v>
      </c>
      <c r="F1412" s="153" t="s">
        <v>1834</v>
      </c>
      <c r="I1412" s="84"/>
      <c r="L1412" s="30"/>
      <c r="M1412" s="154"/>
      <c r="N1412" s="49"/>
      <c r="O1412" s="49"/>
      <c r="P1412" s="49"/>
      <c r="Q1412" s="49"/>
      <c r="R1412" s="49"/>
      <c r="S1412" s="49"/>
      <c r="T1412" s="50"/>
      <c r="AT1412" s="16" t="s">
        <v>129</v>
      </c>
      <c r="AU1412" s="16" t="s">
        <v>79</v>
      </c>
    </row>
    <row r="1413" spans="2:65" s="10" customFormat="1" ht="22.9" customHeight="1">
      <c r="B1413" s="126"/>
      <c r="D1413" s="127" t="s">
        <v>69</v>
      </c>
      <c r="E1413" s="137" t="s">
        <v>1835</v>
      </c>
      <c r="F1413" s="137" t="s">
        <v>1836</v>
      </c>
      <c r="I1413" s="129"/>
      <c r="J1413" s="138">
        <f>BK1413</f>
        <v>0</v>
      </c>
      <c r="L1413" s="126"/>
      <c r="M1413" s="131"/>
      <c r="N1413" s="132"/>
      <c r="O1413" s="132"/>
      <c r="P1413" s="133">
        <f>SUM(P1414:P1564)</f>
        <v>0</v>
      </c>
      <c r="Q1413" s="132"/>
      <c r="R1413" s="133">
        <f>SUM(R1414:R1564)</f>
        <v>1.06940155</v>
      </c>
      <c r="S1413" s="132"/>
      <c r="T1413" s="134">
        <f>SUM(T1414:T1564)</f>
        <v>0.84808919999999999</v>
      </c>
      <c r="AR1413" s="127" t="s">
        <v>79</v>
      </c>
      <c r="AT1413" s="135" t="s">
        <v>69</v>
      </c>
      <c r="AU1413" s="135" t="s">
        <v>77</v>
      </c>
      <c r="AY1413" s="127" t="s">
        <v>119</v>
      </c>
      <c r="BK1413" s="136">
        <f>SUM(BK1414:BK1564)</f>
        <v>0</v>
      </c>
    </row>
    <row r="1414" spans="2:65" s="1" customFormat="1" ht="16.5" customHeight="1">
      <c r="B1414" s="139"/>
      <c r="C1414" s="140" t="s">
        <v>1837</v>
      </c>
      <c r="D1414" s="140" t="s">
        <v>122</v>
      </c>
      <c r="E1414" s="141" t="s">
        <v>1838</v>
      </c>
      <c r="F1414" s="142" t="s">
        <v>1839</v>
      </c>
      <c r="G1414" s="143" t="s">
        <v>266</v>
      </c>
      <c r="H1414" s="144">
        <v>312.60899999999998</v>
      </c>
      <c r="I1414" s="145"/>
      <c r="J1414" s="146">
        <f>ROUND(I1414*H1414,2)</f>
        <v>0</v>
      </c>
      <c r="K1414" s="142" t="s">
        <v>126</v>
      </c>
      <c r="L1414" s="30"/>
      <c r="M1414" s="147" t="s">
        <v>1</v>
      </c>
      <c r="N1414" s="148" t="s">
        <v>41</v>
      </c>
      <c r="O1414" s="49"/>
      <c r="P1414" s="149">
        <f>O1414*H1414</f>
        <v>0</v>
      </c>
      <c r="Q1414" s="149">
        <v>0</v>
      </c>
      <c r="R1414" s="149">
        <f>Q1414*H1414</f>
        <v>0</v>
      </c>
      <c r="S1414" s="149">
        <v>2.5000000000000001E-3</v>
      </c>
      <c r="T1414" s="150">
        <f>S1414*H1414</f>
        <v>0.78152250000000001</v>
      </c>
      <c r="AR1414" s="16" t="s">
        <v>263</v>
      </c>
      <c r="AT1414" s="16" t="s">
        <v>122</v>
      </c>
      <c r="AU1414" s="16" t="s">
        <v>79</v>
      </c>
      <c r="AY1414" s="16" t="s">
        <v>119</v>
      </c>
      <c r="BE1414" s="151">
        <f>IF(N1414="základní",J1414,0)</f>
        <v>0</v>
      </c>
      <c r="BF1414" s="151">
        <f>IF(N1414="snížená",J1414,0)</f>
        <v>0</v>
      </c>
      <c r="BG1414" s="151">
        <f>IF(N1414="zákl. přenesená",J1414,0)</f>
        <v>0</v>
      </c>
      <c r="BH1414" s="151">
        <f>IF(N1414="sníž. přenesená",J1414,0)</f>
        <v>0</v>
      </c>
      <c r="BI1414" s="151">
        <f>IF(N1414="nulová",J1414,0)</f>
        <v>0</v>
      </c>
      <c r="BJ1414" s="16" t="s">
        <v>77</v>
      </c>
      <c r="BK1414" s="151">
        <f>ROUND(I1414*H1414,2)</f>
        <v>0</v>
      </c>
      <c r="BL1414" s="16" t="s">
        <v>263</v>
      </c>
      <c r="BM1414" s="16" t="s">
        <v>1840</v>
      </c>
    </row>
    <row r="1415" spans="2:65" s="1" customFormat="1">
      <c r="B1415" s="30"/>
      <c r="D1415" s="152" t="s">
        <v>129</v>
      </c>
      <c r="F1415" s="153" t="s">
        <v>1841</v>
      </c>
      <c r="I1415" s="84"/>
      <c r="L1415" s="30"/>
      <c r="M1415" s="154"/>
      <c r="N1415" s="49"/>
      <c r="O1415" s="49"/>
      <c r="P1415" s="49"/>
      <c r="Q1415" s="49"/>
      <c r="R1415" s="49"/>
      <c r="S1415" s="49"/>
      <c r="T1415" s="50"/>
      <c r="AT1415" s="16" t="s">
        <v>129</v>
      </c>
      <c r="AU1415" s="16" t="s">
        <v>79</v>
      </c>
    </row>
    <row r="1416" spans="2:65" s="12" customFormat="1">
      <c r="B1416" s="166"/>
      <c r="D1416" s="152" t="s">
        <v>180</v>
      </c>
      <c r="E1416" s="167" t="s">
        <v>1</v>
      </c>
      <c r="F1416" s="168" t="s">
        <v>316</v>
      </c>
      <c r="H1416" s="167" t="s">
        <v>1</v>
      </c>
      <c r="I1416" s="169"/>
      <c r="L1416" s="166"/>
      <c r="M1416" s="170"/>
      <c r="N1416" s="171"/>
      <c r="O1416" s="171"/>
      <c r="P1416" s="171"/>
      <c r="Q1416" s="171"/>
      <c r="R1416" s="171"/>
      <c r="S1416" s="171"/>
      <c r="T1416" s="172"/>
      <c r="AT1416" s="167" t="s">
        <v>180</v>
      </c>
      <c r="AU1416" s="167" t="s">
        <v>79</v>
      </c>
      <c r="AV1416" s="12" t="s">
        <v>77</v>
      </c>
      <c r="AW1416" s="12" t="s">
        <v>32</v>
      </c>
      <c r="AX1416" s="12" t="s">
        <v>70</v>
      </c>
      <c r="AY1416" s="167" t="s">
        <v>119</v>
      </c>
    </row>
    <row r="1417" spans="2:65" s="11" customFormat="1">
      <c r="B1417" s="158"/>
      <c r="D1417" s="152" t="s">
        <v>180</v>
      </c>
      <c r="E1417" s="159" t="s">
        <v>1</v>
      </c>
      <c r="F1417" s="160" t="s">
        <v>1842</v>
      </c>
      <c r="H1417" s="161">
        <v>48.607999999999997</v>
      </c>
      <c r="I1417" s="162"/>
      <c r="L1417" s="158"/>
      <c r="M1417" s="163"/>
      <c r="N1417" s="164"/>
      <c r="O1417" s="164"/>
      <c r="P1417" s="164"/>
      <c r="Q1417" s="164"/>
      <c r="R1417" s="164"/>
      <c r="S1417" s="164"/>
      <c r="T1417" s="165"/>
      <c r="AT1417" s="159" t="s">
        <v>180</v>
      </c>
      <c r="AU1417" s="159" t="s">
        <v>79</v>
      </c>
      <c r="AV1417" s="11" t="s">
        <v>79</v>
      </c>
      <c r="AW1417" s="11" t="s">
        <v>32</v>
      </c>
      <c r="AX1417" s="11" t="s">
        <v>70</v>
      </c>
      <c r="AY1417" s="159" t="s">
        <v>119</v>
      </c>
    </row>
    <row r="1418" spans="2:65" s="11" customFormat="1">
      <c r="B1418" s="158"/>
      <c r="D1418" s="152" t="s">
        <v>180</v>
      </c>
      <c r="E1418" s="159" t="s">
        <v>1</v>
      </c>
      <c r="F1418" s="160" t="s">
        <v>859</v>
      </c>
      <c r="H1418" s="161">
        <v>-0.14000000000000001</v>
      </c>
      <c r="I1418" s="162"/>
      <c r="L1418" s="158"/>
      <c r="M1418" s="163"/>
      <c r="N1418" s="164"/>
      <c r="O1418" s="164"/>
      <c r="P1418" s="164"/>
      <c r="Q1418" s="164"/>
      <c r="R1418" s="164"/>
      <c r="S1418" s="164"/>
      <c r="T1418" s="165"/>
      <c r="AT1418" s="159" t="s">
        <v>180</v>
      </c>
      <c r="AU1418" s="159" t="s">
        <v>79</v>
      </c>
      <c r="AV1418" s="11" t="s">
        <v>79</v>
      </c>
      <c r="AW1418" s="11" t="s">
        <v>32</v>
      </c>
      <c r="AX1418" s="11" t="s">
        <v>70</v>
      </c>
      <c r="AY1418" s="159" t="s">
        <v>119</v>
      </c>
    </row>
    <row r="1419" spans="2:65" s="11" customFormat="1">
      <c r="B1419" s="158"/>
      <c r="D1419" s="152" t="s">
        <v>180</v>
      </c>
      <c r="E1419" s="159" t="s">
        <v>1</v>
      </c>
      <c r="F1419" s="160" t="s">
        <v>1843</v>
      </c>
      <c r="H1419" s="161">
        <v>0.108</v>
      </c>
      <c r="I1419" s="162"/>
      <c r="L1419" s="158"/>
      <c r="M1419" s="163"/>
      <c r="N1419" s="164"/>
      <c r="O1419" s="164"/>
      <c r="P1419" s="164"/>
      <c r="Q1419" s="164"/>
      <c r="R1419" s="164"/>
      <c r="S1419" s="164"/>
      <c r="T1419" s="165"/>
      <c r="AT1419" s="159" t="s">
        <v>180</v>
      </c>
      <c r="AU1419" s="159" t="s">
        <v>79</v>
      </c>
      <c r="AV1419" s="11" t="s">
        <v>79</v>
      </c>
      <c r="AW1419" s="11" t="s">
        <v>32</v>
      </c>
      <c r="AX1419" s="11" t="s">
        <v>70</v>
      </c>
      <c r="AY1419" s="159" t="s">
        <v>119</v>
      </c>
    </row>
    <row r="1420" spans="2:65" s="11" customFormat="1">
      <c r="B1420" s="158"/>
      <c r="D1420" s="152" t="s">
        <v>180</v>
      </c>
      <c r="E1420" s="159" t="s">
        <v>1</v>
      </c>
      <c r="F1420" s="160" t="s">
        <v>1844</v>
      </c>
      <c r="H1420" s="161">
        <v>-0.28799999999999998</v>
      </c>
      <c r="I1420" s="162"/>
      <c r="L1420" s="158"/>
      <c r="M1420" s="163"/>
      <c r="N1420" s="164"/>
      <c r="O1420" s="164"/>
      <c r="P1420" s="164"/>
      <c r="Q1420" s="164"/>
      <c r="R1420" s="164"/>
      <c r="S1420" s="164"/>
      <c r="T1420" s="165"/>
      <c r="AT1420" s="159" t="s">
        <v>180</v>
      </c>
      <c r="AU1420" s="159" t="s">
        <v>79</v>
      </c>
      <c r="AV1420" s="11" t="s">
        <v>79</v>
      </c>
      <c r="AW1420" s="11" t="s">
        <v>32</v>
      </c>
      <c r="AX1420" s="11" t="s">
        <v>70</v>
      </c>
      <c r="AY1420" s="159" t="s">
        <v>119</v>
      </c>
    </row>
    <row r="1421" spans="2:65" s="11" customFormat="1">
      <c r="B1421" s="158"/>
      <c r="D1421" s="152" t="s">
        <v>180</v>
      </c>
      <c r="E1421" s="159" t="s">
        <v>1</v>
      </c>
      <c r="F1421" s="160" t="s">
        <v>1845</v>
      </c>
      <c r="H1421" s="161">
        <v>-0.23599999999999999</v>
      </c>
      <c r="I1421" s="162"/>
      <c r="L1421" s="158"/>
      <c r="M1421" s="163"/>
      <c r="N1421" s="164"/>
      <c r="O1421" s="164"/>
      <c r="P1421" s="164"/>
      <c r="Q1421" s="164"/>
      <c r="R1421" s="164"/>
      <c r="S1421" s="164"/>
      <c r="T1421" s="165"/>
      <c r="AT1421" s="159" t="s">
        <v>180</v>
      </c>
      <c r="AU1421" s="159" t="s">
        <v>79</v>
      </c>
      <c r="AV1421" s="11" t="s">
        <v>79</v>
      </c>
      <c r="AW1421" s="11" t="s">
        <v>32</v>
      </c>
      <c r="AX1421" s="11" t="s">
        <v>70</v>
      </c>
      <c r="AY1421" s="159" t="s">
        <v>119</v>
      </c>
    </row>
    <row r="1422" spans="2:65" s="11" customFormat="1">
      <c r="B1422" s="158"/>
      <c r="D1422" s="152" t="s">
        <v>180</v>
      </c>
      <c r="E1422" s="159" t="s">
        <v>1</v>
      </c>
      <c r="F1422" s="160" t="s">
        <v>1846</v>
      </c>
      <c r="H1422" s="161">
        <v>3.948</v>
      </c>
      <c r="I1422" s="162"/>
      <c r="L1422" s="158"/>
      <c r="M1422" s="163"/>
      <c r="N1422" s="164"/>
      <c r="O1422" s="164"/>
      <c r="P1422" s="164"/>
      <c r="Q1422" s="164"/>
      <c r="R1422" s="164"/>
      <c r="S1422" s="164"/>
      <c r="T1422" s="165"/>
      <c r="AT1422" s="159" t="s">
        <v>180</v>
      </c>
      <c r="AU1422" s="159" t="s">
        <v>79</v>
      </c>
      <c r="AV1422" s="11" t="s">
        <v>79</v>
      </c>
      <c r="AW1422" s="11" t="s">
        <v>32</v>
      </c>
      <c r="AX1422" s="11" t="s">
        <v>70</v>
      </c>
      <c r="AY1422" s="159" t="s">
        <v>119</v>
      </c>
    </row>
    <row r="1423" spans="2:65" s="11" customFormat="1">
      <c r="B1423" s="158"/>
      <c r="D1423" s="152" t="s">
        <v>180</v>
      </c>
      <c r="E1423" s="159" t="s">
        <v>1</v>
      </c>
      <c r="F1423" s="160" t="s">
        <v>1847</v>
      </c>
      <c r="H1423" s="161">
        <v>0.54</v>
      </c>
      <c r="I1423" s="162"/>
      <c r="L1423" s="158"/>
      <c r="M1423" s="163"/>
      <c r="N1423" s="164"/>
      <c r="O1423" s="164"/>
      <c r="P1423" s="164"/>
      <c r="Q1423" s="164"/>
      <c r="R1423" s="164"/>
      <c r="S1423" s="164"/>
      <c r="T1423" s="165"/>
      <c r="AT1423" s="159" t="s">
        <v>180</v>
      </c>
      <c r="AU1423" s="159" t="s">
        <v>79</v>
      </c>
      <c r="AV1423" s="11" t="s">
        <v>79</v>
      </c>
      <c r="AW1423" s="11" t="s">
        <v>32</v>
      </c>
      <c r="AX1423" s="11" t="s">
        <v>70</v>
      </c>
      <c r="AY1423" s="159" t="s">
        <v>119</v>
      </c>
    </row>
    <row r="1424" spans="2:65" s="11" customFormat="1">
      <c r="B1424" s="158"/>
      <c r="D1424" s="152" t="s">
        <v>180</v>
      </c>
      <c r="E1424" s="159" t="s">
        <v>1</v>
      </c>
      <c r="F1424" s="160" t="s">
        <v>1848</v>
      </c>
      <c r="H1424" s="161">
        <v>2.625</v>
      </c>
      <c r="I1424" s="162"/>
      <c r="L1424" s="158"/>
      <c r="M1424" s="163"/>
      <c r="N1424" s="164"/>
      <c r="O1424" s="164"/>
      <c r="P1424" s="164"/>
      <c r="Q1424" s="164"/>
      <c r="R1424" s="164"/>
      <c r="S1424" s="164"/>
      <c r="T1424" s="165"/>
      <c r="AT1424" s="159" t="s">
        <v>180</v>
      </c>
      <c r="AU1424" s="159" t="s">
        <v>79</v>
      </c>
      <c r="AV1424" s="11" t="s">
        <v>79</v>
      </c>
      <c r="AW1424" s="11" t="s">
        <v>32</v>
      </c>
      <c r="AX1424" s="11" t="s">
        <v>70</v>
      </c>
      <c r="AY1424" s="159" t="s">
        <v>119</v>
      </c>
    </row>
    <row r="1425" spans="2:51" s="11" customFormat="1">
      <c r="B1425" s="158"/>
      <c r="D1425" s="152" t="s">
        <v>180</v>
      </c>
      <c r="E1425" s="159" t="s">
        <v>1</v>
      </c>
      <c r="F1425" s="160" t="s">
        <v>849</v>
      </c>
      <c r="H1425" s="161">
        <v>0.08</v>
      </c>
      <c r="I1425" s="162"/>
      <c r="L1425" s="158"/>
      <c r="M1425" s="163"/>
      <c r="N1425" s="164"/>
      <c r="O1425" s="164"/>
      <c r="P1425" s="164"/>
      <c r="Q1425" s="164"/>
      <c r="R1425" s="164"/>
      <c r="S1425" s="164"/>
      <c r="T1425" s="165"/>
      <c r="AT1425" s="159" t="s">
        <v>180</v>
      </c>
      <c r="AU1425" s="159" t="s">
        <v>79</v>
      </c>
      <c r="AV1425" s="11" t="s">
        <v>79</v>
      </c>
      <c r="AW1425" s="11" t="s">
        <v>32</v>
      </c>
      <c r="AX1425" s="11" t="s">
        <v>70</v>
      </c>
      <c r="AY1425" s="159" t="s">
        <v>119</v>
      </c>
    </row>
    <row r="1426" spans="2:51" s="11" customFormat="1">
      <c r="B1426" s="158"/>
      <c r="D1426" s="152" t="s">
        <v>180</v>
      </c>
      <c r="E1426" s="159" t="s">
        <v>1</v>
      </c>
      <c r="F1426" s="160" t="s">
        <v>1849</v>
      </c>
      <c r="H1426" s="161">
        <v>2.8220000000000001</v>
      </c>
      <c r="I1426" s="162"/>
      <c r="L1426" s="158"/>
      <c r="M1426" s="163"/>
      <c r="N1426" s="164"/>
      <c r="O1426" s="164"/>
      <c r="P1426" s="164"/>
      <c r="Q1426" s="164"/>
      <c r="R1426" s="164"/>
      <c r="S1426" s="164"/>
      <c r="T1426" s="165"/>
      <c r="AT1426" s="159" t="s">
        <v>180</v>
      </c>
      <c r="AU1426" s="159" t="s">
        <v>79</v>
      </c>
      <c r="AV1426" s="11" t="s">
        <v>79</v>
      </c>
      <c r="AW1426" s="11" t="s">
        <v>32</v>
      </c>
      <c r="AX1426" s="11" t="s">
        <v>70</v>
      </c>
      <c r="AY1426" s="159" t="s">
        <v>119</v>
      </c>
    </row>
    <row r="1427" spans="2:51" s="11" customFormat="1">
      <c r="B1427" s="158"/>
      <c r="D1427" s="152" t="s">
        <v>180</v>
      </c>
      <c r="E1427" s="159" t="s">
        <v>1</v>
      </c>
      <c r="F1427" s="160" t="s">
        <v>1850</v>
      </c>
      <c r="H1427" s="161">
        <v>1.71</v>
      </c>
      <c r="I1427" s="162"/>
      <c r="L1427" s="158"/>
      <c r="M1427" s="163"/>
      <c r="N1427" s="164"/>
      <c r="O1427" s="164"/>
      <c r="P1427" s="164"/>
      <c r="Q1427" s="164"/>
      <c r="R1427" s="164"/>
      <c r="S1427" s="164"/>
      <c r="T1427" s="165"/>
      <c r="AT1427" s="159" t="s">
        <v>180</v>
      </c>
      <c r="AU1427" s="159" t="s">
        <v>79</v>
      </c>
      <c r="AV1427" s="11" t="s">
        <v>79</v>
      </c>
      <c r="AW1427" s="11" t="s">
        <v>32</v>
      </c>
      <c r="AX1427" s="11" t="s">
        <v>70</v>
      </c>
      <c r="AY1427" s="159" t="s">
        <v>119</v>
      </c>
    </row>
    <row r="1428" spans="2:51" s="11" customFormat="1">
      <c r="B1428" s="158"/>
      <c r="D1428" s="152" t="s">
        <v>180</v>
      </c>
      <c r="E1428" s="159" t="s">
        <v>1</v>
      </c>
      <c r="F1428" s="160" t="s">
        <v>1851</v>
      </c>
      <c r="H1428" s="161">
        <v>15.124000000000001</v>
      </c>
      <c r="I1428" s="162"/>
      <c r="L1428" s="158"/>
      <c r="M1428" s="163"/>
      <c r="N1428" s="164"/>
      <c r="O1428" s="164"/>
      <c r="P1428" s="164"/>
      <c r="Q1428" s="164"/>
      <c r="R1428" s="164"/>
      <c r="S1428" s="164"/>
      <c r="T1428" s="165"/>
      <c r="AT1428" s="159" t="s">
        <v>180</v>
      </c>
      <c r="AU1428" s="159" t="s">
        <v>79</v>
      </c>
      <c r="AV1428" s="11" t="s">
        <v>79</v>
      </c>
      <c r="AW1428" s="11" t="s">
        <v>32</v>
      </c>
      <c r="AX1428" s="11" t="s">
        <v>70</v>
      </c>
      <c r="AY1428" s="159" t="s">
        <v>119</v>
      </c>
    </row>
    <row r="1429" spans="2:51" s="11" customFormat="1">
      <c r="B1429" s="158"/>
      <c r="D1429" s="152" t="s">
        <v>180</v>
      </c>
      <c r="E1429" s="159" t="s">
        <v>1</v>
      </c>
      <c r="F1429" s="160" t="s">
        <v>909</v>
      </c>
      <c r="H1429" s="161">
        <v>0.06</v>
      </c>
      <c r="I1429" s="162"/>
      <c r="L1429" s="158"/>
      <c r="M1429" s="163"/>
      <c r="N1429" s="164"/>
      <c r="O1429" s="164"/>
      <c r="P1429" s="164"/>
      <c r="Q1429" s="164"/>
      <c r="R1429" s="164"/>
      <c r="S1429" s="164"/>
      <c r="T1429" s="165"/>
      <c r="AT1429" s="159" t="s">
        <v>180</v>
      </c>
      <c r="AU1429" s="159" t="s">
        <v>79</v>
      </c>
      <c r="AV1429" s="11" t="s">
        <v>79</v>
      </c>
      <c r="AW1429" s="11" t="s">
        <v>32</v>
      </c>
      <c r="AX1429" s="11" t="s">
        <v>70</v>
      </c>
      <c r="AY1429" s="159" t="s">
        <v>119</v>
      </c>
    </row>
    <row r="1430" spans="2:51" s="11" customFormat="1">
      <c r="B1430" s="158"/>
      <c r="D1430" s="152" t="s">
        <v>180</v>
      </c>
      <c r="E1430" s="159" t="s">
        <v>1</v>
      </c>
      <c r="F1430" s="160" t="s">
        <v>909</v>
      </c>
      <c r="H1430" s="161">
        <v>0.06</v>
      </c>
      <c r="I1430" s="162"/>
      <c r="L1430" s="158"/>
      <c r="M1430" s="163"/>
      <c r="N1430" s="164"/>
      <c r="O1430" s="164"/>
      <c r="P1430" s="164"/>
      <c r="Q1430" s="164"/>
      <c r="R1430" s="164"/>
      <c r="S1430" s="164"/>
      <c r="T1430" s="165"/>
      <c r="AT1430" s="159" t="s">
        <v>180</v>
      </c>
      <c r="AU1430" s="159" t="s">
        <v>79</v>
      </c>
      <c r="AV1430" s="11" t="s">
        <v>79</v>
      </c>
      <c r="AW1430" s="11" t="s">
        <v>32</v>
      </c>
      <c r="AX1430" s="11" t="s">
        <v>70</v>
      </c>
      <c r="AY1430" s="159" t="s">
        <v>119</v>
      </c>
    </row>
    <row r="1431" spans="2:51" s="11" customFormat="1">
      <c r="B1431" s="158"/>
      <c r="D1431" s="152" t="s">
        <v>180</v>
      </c>
      <c r="E1431" s="159" t="s">
        <v>1</v>
      </c>
      <c r="F1431" s="160" t="s">
        <v>1852</v>
      </c>
      <c r="H1431" s="161">
        <v>2.67</v>
      </c>
      <c r="I1431" s="162"/>
      <c r="L1431" s="158"/>
      <c r="M1431" s="163"/>
      <c r="N1431" s="164"/>
      <c r="O1431" s="164"/>
      <c r="P1431" s="164"/>
      <c r="Q1431" s="164"/>
      <c r="R1431" s="164"/>
      <c r="S1431" s="164"/>
      <c r="T1431" s="165"/>
      <c r="AT1431" s="159" t="s">
        <v>180</v>
      </c>
      <c r="AU1431" s="159" t="s">
        <v>79</v>
      </c>
      <c r="AV1431" s="11" t="s">
        <v>79</v>
      </c>
      <c r="AW1431" s="11" t="s">
        <v>32</v>
      </c>
      <c r="AX1431" s="11" t="s">
        <v>70</v>
      </c>
      <c r="AY1431" s="159" t="s">
        <v>119</v>
      </c>
    </row>
    <row r="1432" spans="2:51" s="11" customFormat="1">
      <c r="B1432" s="158"/>
      <c r="D1432" s="152" t="s">
        <v>180</v>
      </c>
      <c r="E1432" s="159" t="s">
        <v>1</v>
      </c>
      <c r="F1432" s="160" t="s">
        <v>1853</v>
      </c>
      <c r="H1432" s="161">
        <v>71.28</v>
      </c>
      <c r="I1432" s="162"/>
      <c r="L1432" s="158"/>
      <c r="M1432" s="163"/>
      <c r="N1432" s="164"/>
      <c r="O1432" s="164"/>
      <c r="P1432" s="164"/>
      <c r="Q1432" s="164"/>
      <c r="R1432" s="164"/>
      <c r="S1432" s="164"/>
      <c r="T1432" s="165"/>
      <c r="AT1432" s="159" t="s">
        <v>180</v>
      </c>
      <c r="AU1432" s="159" t="s">
        <v>79</v>
      </c>
      <c r="AV1432" s="11" t="s">
        <v>79</v>
      </c>
      <c r="AW1432" s="11" t="s">
        <v>32</v>
      </c>
      <c r="AX1432" s="11" t="s">
        <v>70</v>
      </c>
      <c r="AY1432" s="159" t="s">
        <v>119</v>
      </c>
    </row>
    <row r="1433" spans="2:51" s="11" customFormat="1">
      <c r="B1433" s="158"/>
      <c r="D1433" s="152" t="s">
        <v>180</v>
      </c>
      <c r="E1433" s="159" t="s">
        <v>1</v>
      </c>
      <c r="F1433" s="160" t="s">
        <v>879</v>
      </c>
      <c r="H1433" s="161">
        <v>-0.105</v>
      </c>
      <c r="I1433" s="162"/>
      <c r="L1433" s="158"/>
      <c r="M1433" s="163"/>
      <c r="N1433" s="164"/>
      <c r="O1433" s="164"/>
      <c r="P1433" s="164"/>
      <c r="Q1433" s="164"/>
      <c r="R1433" s="164"/>
      <c r="S1433" s="164"/>
      <c r="T1433" s="165"/>
      <c r="AT1433" s="159" t="s">
        <v>180</v>
      </c>
      <c r="AU1433" s="159" t="s">
        <v>79</v>
      </c>
      <c r="AV1433" s="11" t="s">
        <v>79</v>
      </c>
      <c r="AW1433" s="11" t="s">
        <v>32</v>
      </c>
      <c r="AX1433" s="11" t="s">
        <v>70</v>
      </c>
      <c r="AY1433" s="159" t="s">
        <v>119</v>
      </c>
    </row>
    <row r="1434" spans="2:51" s="11" customFormat="1">
      <c r="B1434" s="158"/>
      <c r="D1434" s="152" t="s">
        <v>180</v>
      </c>
      <c r="E1434" s="159" t="s">
        <v>1</v>
      </c>
      <c r="F1434" s="160" t="s">
        <v>1854</v>
      </c>
      <c r="H1434" s="161">
        <v>-10</v>
      </c>
      <c r="I1434" s="162"/>
      <c r="L1434" s="158"/>
      <c r="M1434" s="163"/>
      <c r="N1434" s="164"/>
      <c r="O1434" s="164"/>
      <c r="P1434" s="164"/>
      <c r="Q1434" s="164"/>
      <c r="R1434" s="164"/>
      <c r="S1434" s="164"/>
      <c r="T1434" s="165"/>
      <c r="AT1434" s="159" t="s">
        <v>180</v>
      </c>
      <c r="AU1434" s="159" t="s">
        <v>79</v>
      </c>
      <c r="AV1434" s="11" t="s">
        <v>79</v>
      </c>
      <c r="AW1434" s="11" t="s">
        <v>32</v>
      </c>
      <c r="AX1434" s="11" t="s">
        <v>70</v>
      </c>
      <c r="AY1434" s="159" t="s">
        <v>119</v>
      </c>
    </row>
    <row r="1435" spans="2:51" s="11" customFormat="1">
      <c r="B1435" s="158"/>
      <c r="D1435" s="152" t="s">
        <v>180</v>
      </c>
      <c r="E1435" s="159" t="s">
        <v>1</v>
      </c>
      <c r="F1435" s="160" t="s">
        <v>1855</v>
      </c>
      <c r="H1435" s="161">
        <v>-0.33</v>
      </c>
      <c r="I1435" s="162"/>
      <c r="L1435" s="158"/>
      <c r="M1435" s="163"/>
      <c r="N1435" s="164"/>
      <c r="O1435" s="164"/>
      <c r="P1435" s="164"/>
      <c r="Q1435" s="164"/>
      <c r="R1435" s="164"/>
      <c r="S1435" s="164"/>
      <c r="T1435" s="165"/>
      <c r="AT1435" s="159" t="s">
        <v>180</v>
      </c>
      <c r="AU1435" s="159" t="s">
        <v>79</v>
      </c>
      <c r="AV1435" s="11" t="s">
        <v>79</v>
      </c>
      <c r="AW1435" s="11" t="s">
        <v>32</v>
      </c>
      <c r="AX1435" s="11" t="s">
        <v>70</v>
      </c>
      <c r="AY1435" s="159" t="s">
        <v>119</v>
      </c>
    </row>
    <row r="1436" spans="2:51" s="11" customFormat="1">
      <c r="B1436" s="158"/>
      <c r="D1436" s="152" t="s">
        <v>180</v>
      </c>
      <c r="E1436" s="159" t="s">
        <v>1</v>
      </c>
      <c r="F1436" s="160" t="s">
        <v>1856</v>
      </c>
      <c r="H1436" s="161">
        <v>-0.105</v>
      </c>
      <c r="I1436" s="162"/>
      <c r="L1436" s="158"/>
      <c r="M1436" s="163"/>
      <c r="N1436" s="164"/>
      <c r="O1436" s="164"/>
      <c r="P1436" s="164"/>
      <c r="Q1436" s="164"/>
      <c r="R1436" s="164"/>
      <c r="S1436" s="164"/>
      <c r="T1436" s="165"/>
      <c r="AT1436" s="159" t="s">
        <v>180</v>
      </c>
      <c r="AU1436" s="159" t="s">
        <v>79</v>
      </c>
      <c r="AV1436" s="11" t="s">
        <v>79</v>
      </c>
      <c r="AW1436" s="11" t="s">
        <v>32</v>
      </c>
      <c r="AX1436" s="11" t="s">
        <v>70</v>
      </c>
      <c r="AY1436" s="159" t="s">
        <v>119</v>
      </c>
    </row>
    <row r="1437" spans="2:51" s="11" customFormat="1">
      <c r="B1437" s="158"/>
      <c r="D1437" s="152" t="s">
        <v>180</v>
      </c>
      <c r="E1437" s="159" t="s">
        <v>1</v>
      </c>
      <c r="F1437" s="160" t="s">
        <v>929</v>
      </c>
      <c r="H1437" s="161">
        <v>0.42899999999999999</v>
      </c>
      <c r="I1437" s="162"/>
      <c r="L1437" s="158"/>
      <c r="M1437" s="163"/>
      <c r="N1437" s="164"/>
      <c r="O1437" s="164"/>
      <c r="P1437" s="164"/>
      <c r="Q1437" s="164"/>
      <c r="R1437" s="164"/>
      <c r="S1437" s="164"/>
      <c r="T1437" s="165"/>
      <c r="AT1437" s="159" t="s">
        <v>180</v>
      </c>
      <c r="AU1437" s="159" t="s">
        <v>79</v>
      </c>
      <c r="AV1437" s="11" t="s">
        <v>79</v>
      </c>
      <c r="AW1437" s="11" t="s">
        <v>32</v>
      </c>
      <c r="AX1437" s="11" t="s">
        <v>70</v>
      </c>
      <c r="AY1437" s="159" t="s">
        <v>119</v>
      </c>
    </row>
    <row r="1438" spans="2:51" s="11" customFormat="1">
      <c r="B1438" s="158"/>
      <c r="D1438" s="152" t="s">
        <v>180</v>
      </c>
      <c r="E1438" s="159" t="s">
        <v>1</v>
      </c>
      <c r="F1438" s="160" t="s">
        <v>1857</v>
      </c>
      <c r="H1438" s="161">
        <v>3.5179999999999998</v>
      </c>
      <c r="I1438" s="162"/>
      <c r="L1438" s="158"/>
      <c r="M1438" s="163"/>
      <c r="N1438" s="164"/>
      <c r="O1438" s="164"/>
      <c r="P1438" s="164"/>
      <c r="Q1438" s="164"/>
      <c r="R1438" s="164"/>
      <c r="S1438" s="164"/>
      <c r="T1438" s="165"/>
      <c r="AT1438" s="159" t="s">
        <v>180</v>
      </c>
      <c r="AU1438" s="159" t="s">
        <v>79</v>
      </c>
      <c r="AV1438" s="11" t="s">
        <v>79</v>
      </c>
      <c r="AW1438" s="11" t="s">
        <v>32</v>
      </c>
      <c r="AX1438" s="11" t="s">
        <v>70</v>
      </c>
      <c r="AY1438" s="159" t="s">
        <v>119</v>
      </c>
    </row>
    <row r="1439" spans="2:51" s="11" customFormat="1">
      <c r="B1439" s="158"/>
      <c r="D1439" s="152" t="s">
        <v>180</v>
      </c>
      <c r="E1439" s="159" t="s">
        <v>1</v>
      </c>
      <c r="F1439" s="160" t="s">
        <v>1462</v>
      </c>
      <c r="H1439" s="161">
        <v>0.85399999999999998</v>
      </c>
      <c r="I1439" s="162"/>
      <c r="L1439" s="158"/>
      <c r="M1439" s="163"/>
      <c r="N1439" s="164"/>
      <c r="O1439" s="164"/>
      <c r="P1439" s="164"/>
      <c r="Q1439" s="164"/>
      <c r="R1439" s="164"/>
      <c r="S1439" s="164"/>
      <c r="T1439" s="165"/>
      <c r="AT1439" s="159" t="s">
        <v>180</v>
      </c>
      <c r="AU1439" s="159" t="s">
        <v>79</v>
      </c>
      <c r="AV1439" s="11" t="s">
        <v>79</v>
      </c>
      <c r="AW1439" s="11" t="s">
        <v>32</v>
      </c>
      <c r="AX1439" s="11" t="s">
        <v>70</v>
      </c>
      <c r="AY1439" s="159" t="s">
        <v>119</v>
      </c>
    </row>
    <row r="1440" spans="2:51" s="14" customFormat="1">
      <c r="B1440" s="181"/>
      <c r="D1440" s="152" t="s">
        <v>180</v>
      </c>
      <c r="E1440" s="182" t="s">
        <v>1</v>
      </c>
      <c r="F1440" s="183" t="s">
        <v>319</v>
      </c>
      <c r="H1440" s="184">
        <v>143.23200000000003</v>
      </c>
      <c r="I1440" s="185"/>
      <c r="L1440" s="181"/>
      <c r="M1440" s="186"/>
      <c r="N1440" s="187"/>
      <c r="O1440" s="187"/>
      <c r="P1440" s="187"/>
      <c r="Q1440" s="187"/>
      <c r="R1440" s="187"/>
      <c r="S1440" s="187"/>
      <c r="T1440" s="188"/>
      <c r="AT1440" s="182" t="s">
        <v>180</v>
      </c>
      <c r="AU1440" s="182" t="s">
        <v>79</v>
      </c>
      <c r="AV1440" s="14" t="s">
        <v>133</v>
      </c>
      <c r="AW1440" s="14" t="s">
        <v>32</v>
      </c>
      <c r="AX1440" s="14" t="s">
        <v>70</v>
      </c>
      <c r="AY1440" s="182" t="s">
        <v>119</v>
      </c>
    </row>
    <row r="1441" spans="2:51" s="11" customFormat="1">
      <c r="B1441" s="158"/>
      <c r="D1441" s="152" t="s">
        <v>180</v>
      </c>
      <c r="E1441" s="159" t="s">
        <v>1</v>
      </c>
      <c r="F1441" s="160" t="s">
        <v>1858</v>
      </c>
      <c r="H1441" s="161">
        <v>17.350999999999999</v>
      </c>
      <c r="I1441" s="162"/>
      <c r="L1441" s="158"/>
      <c r="M1441" s="163"/>
      <c r="N1441" s="164"/>
      <c r="O1441" s="164"/>
      <c r="P1441" s="164"/>
      <c r="Q1441" s="164"/>
      <c r="R1441" s="164"/>
      <c r="S1441" s="164"/>
      <c r="T1441" s="165"/>
      <c r="AT1441" s="159" t="s">
        <v>180</v>
      </c>
      <c r="AU1441" s="159" t="s">
        <v>79</v>
      </c>
      <c r="AV1441" s="11" t="s">
        <v>79</v>
      </c>
      <c r="AW1441" s="11" t="s">
        <v>32</v>
      </c>
      <c r="AX1441" s="11" t="s">
        <v>70</v>
      </c>
      <c r="AY1441" s="159" t="s">
        <v>119</v>
      </c>
    </row>
    <row r="1442" spans="2:51" s="11" customFormat="1">
      <c r="B1442" s="158"/>
      <c r="D1442" s="152" t="s">
        <v>180</v>
      </c>
      <c r="E1442" s="159" t="s">
        <v>1</v>
      </c>
      <c r="F1442" s="160" t="s">
        <v>909</v>
      </c>
      <c r="H1442" s="161">
        <v>0.06</v>
      </c>
      <c r="I1442" s="162"/>
      <c r="L1442" s="158"/>
      <c r="M1442" s="163"/>
      <c r="N1442" s="164"/>
      <c r="O1442" s="164"/>
      <c r="P1442" s="164"/>
      <c r="Q1442" s="164"/>
      <c r="R1442" s="164"/>
      <c r="S1442" s="164"/>
      <c r="T1442" s="165"/>
      <c r="AT1442" s="159" t="s">
        <v>180</v>
      </c>
      <c r="AU1442" s="159" t="s">
        <v>79</v>
      </c>
      <c r="AV1442" s="11" t="s">
        <v>79</v>
      </c>
      <c r="AW1442" s="11" t="s">
        <v>32</v>
      </c>
      <c r="AX1442" s="11" t="s">
        <v>70</v>
      </c>
      <c r="AY1442" s="159" t="s">
        <v>119</v>
      </c>
    </row>
    <row r="1443" spans="2:51" s="11" customFormat="1">
      <c r="B1443" s="158"/>
      <c r="D1443" s="152" t="s">
        <v>180</v>
      </c>
      <c r="E1443" s="159" t="s">
        <v>1</v>
      </c>
      <c r="F1443" s="160" t="s">
        <v>1859</v>
      </c>
      <c r="H1443" s="161">
        <v>0.17699999999999999</v>
      </c>
      <c r="I1443" s="162"/>
      <c r="L1443" s="158"/>
      <c r="M1443" s="163"/>
      <c r="N1443" s="164"/>
      <c r="O1443" s="164"/>
      <c r="P1443" s="164"/>
      <c r="Q1443" s="164"/>
      <c r="R1443" s="164"/>
      <c r="S1443" s="164"/>
      <c r="T1443" s="165"/>
      <c r="AT1443" s="159" t="s">
        <v>180</v>
      </c>
      <c r="AU1443" s="159" t="s">
        <v>79</v>
      </c>
      <c r="AV1443" s="11" t="s">
        <v>79</v>
      </c>
      <c r="AW1443" s="11" t="s">
        <v>32</v>
      </c>
      <c r="AX1443" s="11" t="s">
        <v>70</v>
      </c>
      <c r="AY1443" s="159" t="s">
        <v>119</v>
      </c>
    </row>
    <row r="1444" spans="2:51" s="11" customFormat="1">
      <c r="B1444" s="158"/>
      <c r="D1444" s="152" t="s">
        <v>180</v>
      </c>
      <c r="E1444" s="159" t="s">
        <v>1</v>
      </c>
      <c r="F1444" s="160" t="s">
        <v>848</v>
      </c>
      <c r="H1444" s="161">
        <v>0.12</v>
      </c>
      <c r="I1444" s="162"/>
      <c r="L1444" s="158"/>
      <c r="M1444" s="163"/>
      <c r="N1444" s="164"/>
      <c r="O1444" s="164"/>
      <c r="P1444" s="164"/>
      <c r="Q1444" s="164"/>
      <c r="R1444" s="164"/>
      <c r="S1444" s="164"/>
      <c r="T1444" s="165"/>
      <c r="AT1444" s="159" t="s">
        <v>180</v>
      </c>
      <c r="AU1444" s="159" t="s">
        <v>79</v>
      </c>
      <c r="AV1444" s="11" t="s">
        <v>79</v>
      </c>
      <c r="AW1444" s="11" t="s">
        <v>32</v>
      </c>
      <c r="AX1444" s="11" t="s">
        <v>70</v>
      </c>
      <c r="AY1444" s="159" t="s">
        <v>119</v>
      </c>
    </row>
    <row r="1445" spans="2:51" s="11" customFormat="1">
      <c r="B1445" s="158"/>
      <c r="D1445" s="152" t="s">
        <v>180</v>
      </c>
      <c r="E1445" s="159" t="s">
        <v>1</v>
      </c>
      <c r="F1445" s="160" t="s">
        <v>1860</v>
      </c>
      <c r="H1445" s="161">
        <v>9.6989999999999998</v>
      </c>
      <c r="I1445" s="162"/>
      <c r="L1445" s="158"/>
      <c r="M1445" s="163"/>
      <c r="N1445" s="164"/>
      <c r="O1445" s="164"/>
      <c r="P1445" s="164"/>
      <c r="Q1445" s="164"/>
      <c r="R1445" s="164"/>
      <c r="S1445" s="164"/>
      <c r="T1445" s="165"/>
      <c r="AT1445" s="159" t="s">
        <v>180</v>
      </c>
      <c r="AU1445" s="159" t="s">
        <v>79</v>
      </c>
      <c r="AV1445" s="11" t="s">
        <v>79</v>
      </c>
      <c r="AW1445" s="11" t="s">
        <v>32</v>
      </c>
      <c r="AX1445" s="11" t="s">
        <v>70</v>
      </c>
      <c r="AY1445" s="159" t="s">
        <v>119</v>
      </c>
    </row>
    <row r="1446" spans="2:51" s="11" customFormat="1">
      <c r="B1446" s="158"/>
      <c r="D1446" s="152" t="s">
        <v>180</v>
      </c>
      <c r="E1446" s="159" t="s">
        <v>1</v>
      </c>
      <c r="F1446" s="160" t="s">
        <v>859</v>
      </c>
      <c r="H1446" s="161">
        <v>-0.14000000000000001</v>
      </c>
      <c r="I1446" s="162"/>
      <c r="L1446" s="158"/>
      <c r="M1446" s="163"/>
      <c r="N1446" s="164"/>
      <c r="O1446" s="164"/>
      <c r="P1446" s="164"/>
      <c r="Q1446" s="164"/>
      <c r="R1446" s="164"/>
      <c r="S1446" s="164"/>
      <c r="T1446" s="165"/>
      <c r="AT1446" s="159" t="s">
        <v>180</v>
      </c>
      <c r="AU1446" s="159" t="s">
        <v>79</v>
      </c>
      <c r="AV1446" s="11" t="s">
        <v>79</v>
      </c>
      <c r="AW1446" s="11" t="s">
        <v>32</v>
      </c>
      <c r="AX1446" s="11" t="s">
        <v>70</v>
      </c>
      <c r="AY1446" s="159" t="s">
        <v>119</v>
      </c>
    </row>
    <row r="1447" spans="2:51" s="11" customFormat="1">
      <c r="B1447" s="158"/>
      <c r="D1447" s="152" t="s">
        <v>180</v>
      </c>
      <c r="E1447" s="159" t="s">
        <v>1</v>
      </c>
      <c r="F1447" s="160" t="s">
        <v>1861</v>
      </c>
      <c r="H1447" s="161">
        <v>0.21199999999999999</v>
      </c>
      <c r="I1447" s="162"/>
      <c r="L1447" s="158"/>
      <c r="M1447" s="163"/>
      <c r="N1447" s="164"/>
      <c r="O1447" s="164"/>
      <c r="P1447" s="164"/>
      <c r="Q1447" s="164"/>
      <c r="R1447" s="164"/>
      <c r="S1447" s="164"/>
      <c r="T1447" s="165"/>
      <c r="AT1447" s="159" t="s">
        <v>180</v>
      </c>
      <c r="AU1447" s="159" t="s">
        <v>79</v>
      </c>
      <c r="AV1447" s="11" t="s">
        <v>79</v>
      </c>
      <c r="AW1447" s="11" t="s">
        <v>32</v>
      </c>
      <c r="AX1447" s="11" t="s">
        <v>70</v>
      </c>
      <c r="AY1447" s="159" t="s">
        <v>119</v>
      </c>
    </row>
    <row r="1448" spans="2:51" s="11" customFormat="1">
      <c r="B1448" s="158"/>
      <c r="D1448" s="152" t="s">
        <v>180</v>
      </c>
      <c r="E1448" s="159" t="s">
        <v>1</v>
      </c>
      <c r="F1448" s="160" t="s">
        <v>1459</v>
      </c>
      <c r="H1448" s="161">
        <v>12.382</v>
      </c>
      <c r="I1448" s="162"/>
      <c r="L1448" s="158"/>
      <c r="M1448" s="163"/>
      <c r="N1448" s="164"/>
      <c r="O1448" s="164"/>
      <c r="P1448" s="164"/>
      <c r="Q1448" s="164"/>
      <c r="R1448" s="164"/>
      <c r="S1448" s="164"/>
      <c r="T1448" s="165"/>
      <c r="AT1448" s="159" t="s">
        <v>180</v>
      </c>
      <c r="AU1448" s="159" t="s">
        <v>79</v>
      </c>
      <c r="AV1448" s="11" t="s">
        <v>79</v>
      </c>
      <c r="AW1448" s="11" t="s">
        <v>32</v>
      </c>
      <c r="AX1448" s="11" t="s">
        <v>70</v>
      </c>
      <c r="AY1448" s="159" t="s">
        <v>119</v>
      </c>
    </row>
    <row r="1449" spans="2:51" s="11" customFormat="1">
      <c r="B1449" s="158"/>
      <c r="D1449" s="152" t="s">
        <v>180</v>
      </c>
      <c r="E1449" s="159" t="s">
        <v>1</v>
      </c>
      <c r="F1449" s="160" t="s">
        <v>1862</v>
      </c>
      <c r="H1449" s="161">
        <v>-0.27600000000000002</v>
      </c>
      <c r="I1449" s="162"/>
      <c r="L1449" s="158"/>
      <c r="M1449" s="163"/>
      <c r="N1449" s="164"/>
      <c r="O1449" s="164"/>
      <c r="P1449" s="164"/>
      <c r="Q1449" s="164"/>
      <c r="R1449" s="164"/>
      <c r="S1449" s="164"/>
      <c r="T1449" s="165"/>
      <c r="AT1449" s="159" t="s">
        <v>180</v>
      </c>
      <c r="AU1449" s="159" t="s">
        <v>79</v>
      </c>
      <c r="AV1449" s="11" t="s">
        <v>79</v>
      </c>
      <c r="AW1449" s="11" t="s">
        <v>32</v>
      </c>
      <c r="AX1449" s="11" t="s">
        <v>70</v>
      </c>
      <c r="AY1449" s="159" t="s">
        <v>119</v>
      </c>
    </row>
    <row r="1450" spans="2:51" s="11" customFormat="1">
      <c r="B1450" s="158"/>
      <c r="D1450" s="152" t="s">
        <v>180</v>
      </c>
      <c r="E1450" s="159" t="s">
        <v>1</v>
      </c>
      <c r="F1450" s="160" t="s">
        <v>1053</v>
      </c>
      <c r="H1450" s="161">
        <v>19.655999999999999</v>
      </c>
      <c r="I1450" s="162"/>
      <c r="L1450" s="158"/>
      <c r="M1450" s="163"/>
      <c r="N1450" s="164"/>
      <c r="O1450" s="164"/>
      <c r="P1450" s="164"/>
      <c r="Q1450" s="164"/>
      <c r="R1450" s="164"/>
      <c r="S1450" s="164"/>
      <c r="T1450" s="165"/>
      <c r="AT1450" s="159" t="s">
        <v>180</v>
      </c>
      <c r="AU1450" s="159" t="s">
        <v>79</v>
      </c>
      <c r="AV1450" s="11" t="s">
        <v>79</v>
      </c>
      <c r="AW1450" s="11" t="s">
        <v>32</v>
      </c>
      <c r="AX1450" s="11" t="s">
        <v>70</v>
      </c>
      <c r="AY1450" s="159" t="s">
        <v>119</v>
      </c>
    </row>
    <row r="1451" spans="2:51" s="11" customFormat="1">
      <c r="B1451" s="158"/>
      <c r="D1451" s="152" t="s">
        <v>180</v>
      </c>
      <c r="E1451" s="159" t="s">
        <v>1</v>
      </c>
      <c r="F1451" s="160" t="s">
        <v>1863</v>
      </c>
      <c r="H1451" s="161">
        <v>19.488</v>
      </c>
      <c r="I1451" s="162"/>
      <c r="L1451" s="158"/>
      <c r="M1451" s="163"/>
      <c r="N1451" s="164"/>
      <c r="O1451" s="164"/>
      <c r="P1451" s="164"/>
      <c r="Q1451" s="164"/>
      <c r="R1451" s="164"/>
      <c r="S1451" s="164"/>
      <c r="T1451" s="165"/>
      <c r="AT1451" s="159" t="s">
        <v>180</v>
      </c>
      <c r="AU1451" s="159" t="s">
        <v>79</v>
      </c>
      <c r="AV1451" s="11" t="s">
        <v>79</v>
      </c>
      <c r="AW1451" s="11" t="s">
        <v>32</v>
      </c>
      <c r="AX1451" s="11" t="s">
        <v>70</v>
      </c>
      <c r="AY1451" s="159" t="s">
        <v>119</v>
      </c>
    </row>
    <row r="1452" spans="2:51" s="11" customFormat="1">
      <c r="B1452" s="158"/>
      <c r="D1452" s="152" t="s">
        <v>180</v>
      </c>
      <c r="E1452" s="159" t="s">
        <v>1</v>
      </c>
      <c r="F1452" s="160" t="s">
        <v>859</v>
      </c>
      <c r="H1452" s="161">
        <v>-0.14000000000000001</v>
      </c>
      <c r="I1452" s="162"/>
      <c r="L1452" s="158"/>
      <c r="M1452" s="163"/>
      <c r="N1452" s="164"/>
      <c r="O1452" s="164"/>
      <c r="P1452" s="164"/>
      <c r="Q1452" s="164"/>
      <c r="R1452" s="164"/>
      <c r="S1452" s="164"/>
      <c r="T1452" s="165"/>
      <c r="AT1452" s="159" t="s">
        <v>180</v>
      </c>
      <c r="AU1452" s="159" t="s">
        <v>79</v>
      </c>
      <c r="AV1452" s="11" t="s">
        <v>79</v>
      </c>
      <c r="AW1452" s="11" t="s">
        <v>32</v>
      </c>
      <c r="AX1452" s="11" t="s">
        <v>70</v>
      </c>
      <c r="AY1452" s="159" t="s">
        <v>119</v>
      </c>
    </row>
    <row r="1453" spans="2:51" s="11" customFormat="1">
      <c r="B1453" s="158"/>
      <c r="D1453" s="152" t="s">
        <v>180</v>
      </c>
      <c r="E1453" s="159" t="s">
        <v>1</v>
      </c>
      <c r="F1453" s="160" t="s">
        <v>848</v>
      </c>
      <c r="H1453" s="161">
        <v>0.12</v>
      </c>
      <c r="I1453" s="162"/>
      <c r="L1453" s="158"/>
      <c r="M1453" s="163"/>
      <c r="N1453" s="164"/>
      <c r="O1453" s="164"/>
      <c r="P1453" s="164"/>
      <c r="Q1453" s="164"/>
      <c r="R1453" s="164"/>
      <c r="S1453" s="164"/>
      <c r="T1453" s="165"/>
      <c r="AT1453" s="159" t="s">
        <v>180</v>
      </c>
      <c r="AU1453" s="159" t="s">
        <v>79</v>
      </c>
      <c r="AV1453" s="11" t="s">
        <v>79</v>
      </c>
      <c r="AW1453" s="11" t="s">
        <v>32</v>
      </c>
      <c r="AX1453" s="11" t="s">
        <v>70</v>
      </c>
      <c r="AY1453" s="159" t="s">
        <v>119</v>
      </c>
    </row>
    <row r="1454" spans="2:51" s="11" customFormat="1">
      <c r="B1454" s="158"/>
      <c r="D1454" s="152" t="s">
        <v>180</v>
      </c>
      <c r="E1454" s="159" t="s">
        <v>1</v>
      </c>
      <c r="F1454" s="160" t="s">
        <v>848</v>
      </c>
      <c r="H1454" s="161">
        <v>0.12</v>
      </c>
      <c r="I1454" s="162"/>
      <c r="L1454" s="158"/>
      <c r="M1454" s="163"/>
      <c r="N1454" s="164"/>
      <c r="O1454" s="164"/>
      <c r="P1454" s="164"/>
      <c r="Q1454" s="164"/>
      <c r="R1454" s="164"/>
      <c r="S1454" s="164"/>
      <c r="T1454" s="165"/>
      <c r="AT1454" s="159" t="s">
        <v>180</v>
      </c>
      <c r="AU1454" s="159" t="s">
        <v>79</v>
      </c>
      <c r="AV1454" s="11" t="s">
        <v>79</v>
      </c>
      <c r="AW1454" s="11" t="s">
        <v>32</v>
      </c>
      <c r="AX1454" s="11" t="s">
        <v>70</v>
      </c>
      <c r="AY1454" s="159" t="s">
        <v>119</v>
      </c>
    </row>
    <row r="1455" spans="2:51" s="11" customFormat="1">
      <c r="B1455" s="158"/>
      <c r="D1455" s="152" t="s">
        <v>180</v>
      </c>
      <c r="E1455" s="159" t="s">
        <v>1</v>
      </c>
      <c r="F1455" s="160" t="s">
        <v>1864</v>
      </c>
      <c r="H1455" s="161">
        <v>18.696999999999999</v>
      </c>
      <c r="I1455" s="162"/>
      <c r="L1455" s="158"/>
      <c r="M1455" s="163"/>
      <c r="N1455" s="164"/>
      <c r="O1455" s="164"/>
      <c r="P1455" s="164"/>
      <c r="Q1455" s="164"/>
      <c r="R1455" s="164"/>
      <c r="S1455" s="164"/>
      <c r="T1455" s="165"/>
      <c r="AT1455" s="159" t="s">
        <v>180</v>
      </c>
      <c r="AU1455" s="159" t="s">
        <v>79</v>
      </c>
      <c r="AV1455" s="11" t="s">
        <v>79</v>
      </c>
      <c r="AW1455" s="11" t="s">
        <v>32</v>
      </c>
      <c r="AX1455" s="11" t="s">
        <v>70</v>
      </c>
      <c r="AY1455" s="159" t="s">
        <v>119</v>
      </c>
    </row>
    <row r="1456" spans="2:51" s="11" customFormat="1">
      <c r="B1456" s="158"/>
      <c r="D1456" s="152" t="s">
        <v>180</v>
      </c>
      <c r="E1456" s="159" t="s">
        <v>1</v>
      </c>
      <c r="F1456" s="160" t="s">
        <v>1865</v>
      </c>
      <c r="H1456" s="161">
        <v>0.156</v>
      </c>
      <c r="I1456" s="162"/>
      <c r="L1456" s="158"/>
      <c r="M1456" s="163"/>
      <c r="N1456" s="164"/>
      <c r="O1456" s="164"/>
      <c r="P1456" s="164"/>
      <c r="Q1456" s="164"/>
      <c r="R1456" s="164"/>
      <c r="S1456" s="164"/>
      <c r="T1456" s="165"/>
      <c r="AT1456" s="159" t="s">
        <v>180</v>
      </c>
      <c r="AU1456" s="159" t="s">
        <v>79</v>
      </c>
      <c r="AV1456" s="11" t="s">
        <v>79</v>
      </c>
      <c r="AW1456" s="11" t="s">
        <v>32</v>
      </c>
      <c r="AX1456" s="11" t="s">
        <v>70</v>
      </c>
      <c r="AY1456" s="159" t="s">
        <v>119</v>
      </c>
    </row>
    <row r="1457" spans="2:51" s="11" customFormat="1">
      <c r="B1457" s="158"/>
      <c r="D1457" s="152" t="s">
        <v>180</v>
      </c>
      <c r="E1457" s="159" t="s">
        <v>1</v>
      </c>
      <c r="F1457" s="160" t="s">
        <v>1866</v>
      </c>
      <c r="H1457" s="161">
        <v>0.09</v>
      </c>
      <c r="I1457" s="162"/>
      <c r="L1457" s="158"/>
      <c r="M1457" s="163"/>
      <c r="N1457" s="164"/>
      <c r="O1457" s="164"/>
      <c r="P1457" s="164"/>
      <c r="Q1457" s="164"/>
      <c r="R1457" s="164"/>
      <c r="S1457" s="164"/>
      <c r="T1457" s="165"/>
      <c r="AT1457" s="159" t="s">
        <v>180</v>
      </c>
      <c r="AU1457" s="159" t="s">
        <v>79</v>
      </c>
      <c r="AV1457" s="11" t="s">
        <v>79</v>
      </c>
      <c r="AW1457" s="11" t="s">
        <v>32</v>
      </c>
      <c r="AX1457" s="11" t="s">
        <v>70</v>
      </c>
      <c r="AY1457" s="159" t="s">
        <v>119</v>
      </c>
    </row>
    <row r="1458" spans="2:51" s="11" customFormat="1">
      <c r="B1458" s="158"/>
      <c r="D1458" s="152" t="s">
        <v>180</v>
      </c>
      <c r="E1458" s="159" t="s">
        <v>1</v>
      </c>
      <c r="F1458" s="160" t="s">
        <v>933</v>
      </c>
      <c r="H1458" s="161">
        <v>0.48</v>
      </c>
      <c r="I1458" s="162"/>
      <c r="L1458" s="158"/>
      <c r="M1458" s="163"/>
      <c r="N1458" s="164"/>
      <c r="O1458" s="164"/>
      <c r="P1458" s="164"/>
      <c r="Q1458" s="164"/>
      <c r="R1458" s="164"/>
      <c r="S1458" s="164"/>
      <c r="T1458" s="165"/>
      <c r="AT1458" s="159" t="s">
        <v>180</v>
      </c>
      <c r="AU1458" s="159" t="s">
        <v>79</v>
      </c>
      <c r="AV1458" s="11" t="s">
        <v>79</v>
      </c>
      <c r="AW1458" s="11" t="s">
        <v>32</v>
      </c>
      <c r="AX1458" s="11" t="s">
        <v>70</v>
      </c>
      <c r="AY1458" s="159" t="s">
        <v>119</v>
      </c>
    </row>
    <row r="1459" spans="2:51" s="11" customFormat="1">
      <c r="B1459" s="158"/>
      <c r="D1459" s="152" t="s">
        <v>180</v>
      </c>
      <c r="E1459" s="159" t="s">
        <v>1</v>
      </c>
      <c r="F1459" s="160" t="s">
        <v>1867</v>
      </c>
      <c r="H1459" s="161">
        <v>71.28</v>
      </c>
      <c r="I1459" s="162"/>
      <c r="L1459" s="158"/>
      <c r="M1459" s="163"/>
      <c r="N1459" s="164"/>
      <c r="O1459" s="164"/>
      <c r="P1459" s="164"/>
      <c r="Q1459" s="164"/>
      <c r="R1459" s="164"/>
      <c r="S1459" s="164"/>
      <c r="T1459" s="165"/>
      <c r="AT1459" s="159" t="s">
        <v>180</v>
      </c>
      <c r="AU1459" s="159" t="s">
        <v>79</v>
      </c>
      <c r="AV1459" s="11" t="s">
        <v>79</v>
      </c>
      <c r="AW1459" s="11" t="s">
        <v>32</v>
      </c>
      <c r="AX1459" s="11" t="s">
        <v>70</v>
      </c>
      <c r="AY1459" s="159" t="s">
        <v>119</v>
      </c>
    </row>
    <row r="1460" spans="2:51" s="11" customFormat="1">
      <c r="B1460" s="158"/>
      <c r="D1460" s="152" t="s">
        <v>180</v>
      </c>
      <c r="E1460" s="159" t="s">
        <v>1</v>
      </c>
      <c r="F1460" s="160" t="s">
        <v>849</v>
      </c>
      <c r="H1460" s="161">
        <v>0.08</v>
      </c>
      <c r="I1460" s="162"/>
      <c r="L1460" s="158"/>
      <c r="M1460" s="163"/>
      <c r="N1460" s="164"/>
      <c r="O1460" s="164"/>
      <c r="P1460" s="164"/>
      <c r="Q1460" s="164"/>
      <c r="R1460" s="164"/>
      <c r="S1460" s="164"/>
      <c r="T1460" s="165"/>
      <c r="AT1460" s="159" t="s">
        <v>180</v>
      </c>
      <c r="AU1460" s="159" t="s">
        <v>79</v>
      </c>
      <c r="AV1460" s="11" t="s">
        <v>79</v>
      </c>
      <c r="AW1460" s="11" t="s">
        <v>32</v>
      </c>
      <c r="AX1460" s="11" t="s">
        <v>70</v>
      </c>
      <c r="AY1460" s="159" t="s">
        <v>119</v>
      </c>
    </row>
    <row r="1461" spans="2:51" s="11" customFormat="1">
      <c r="B1461" s="158"/>
      <c r="D1461" s="152" t="s">
        <v>180</v>
      </c>
      <c r="E1461" s="159" t="s">
        <v>1</v>
      </c>
      <c r="F1461" s="160" t="s">
        <v>849</v>
      </c>
      <c r="H1461" s="161">
        <v>0.08</v>
      </c>
      <c r="I1461" s="162"/>
      <c r="L1461" s="158"/>
      <c r="M1461" s="163"/>
      <c r="N1461" s="164"/>
      <c r="O1461" s="164"/>
      <c r="P1461" s="164"/>
      <c r="Q1461" s="164"/>
      <c r="R1461" s="164"/>
      <c r="S1461" s="164"/>
      <c r="T1461" s="165"/>
      <c r="AT1461" s="159" t="s">
        <v>180</v>
      </c>
      <c r="AU1461" s="159" t="s">
        <v>79</v>
      </c>
      <c r="AV1461" s="11" t="s">
        <v>79</v>
      </c>
      <c r="AW1461" s="11" t="s">
        <v>32</v>
      </c>
      <c r="AX1461" s="11" t="s">
        <v>70</v>
      </c>
      <c r="AY1461" s="159" t="s">
        <v>119</v>
      </c>
    </row>
    <row r="1462" spans="2:51" s="11" customFormat="1">
      <c r="B1462" s="158"/>
      <c r="D1462" s="152" t="s">
        <v>180</v>
      </c>
      <c r="E1462" s="159" t="s">
        <v>1</v>
      </c>
      <c r="F1462" s="160" t="s">
        <v>849</v>
      </c>
      <c r="H1462" s="161">
        <v>0.08</v>
      </c>
      <c r="I1462" s="162"/>
      <c r="L1462" s="158"/>
      <c r="M1462" s="163"/>
      <c r="N1462" s="164"/>
      <c r="O1462" s="164"/>
      <c r="P1462" s="164"/>
      <c r="Q1462" s="164"/>
      <c r="R1462" s="164"/>
      <c r="S1462" s="164"/>
      <c r="T1462" s="165"/>
      <c r="AT1462" s="159" t="s">
        <v>180</v>
      </c>
      <c r="AU1462" s="159" t="s">
        <v>79</v>
      </c>
      <c r="AV1462" s="11" t="s">
        <v>79</v>
      </c>
      <c r="AW1462" s="11" t="s">
        <v>32</v>
      </c>
      <c r="AX1462" s="11" t="s">
        <v>70</v>
      </c>
      <c r="AY1462" s="159" t="s">
        <v>119</v>
      </c>
    </row>
    <row r="1463" spans="2:51" s="11" customFormat="1">
      <c r="B1463" s="158"/>
      <c r="D1463" s="152" t="s">
        <v>180</v>
      </c>
      <c r="E1463" s="159" t="s">
        <v>1</v>
      </c>
      <c r="F1463" s="160" t="s">
        <v>1855</v>
      </c>
      <c r="H1463" s="161">
        <v>-0.33</v>
      </c>
      <c r="I1463" s="162"/>
      <c r="L1463" s="158"/>
      <c r="M1463" s="163"/>
      <c r="N1463" s="164"/>
      <c r="O1463" s="164"/>
      <c r="P1463" s="164"/>
      <c r="Q1463" s="164"/>
      <c r="R1463" s="164"/>
      <c r="S1463" s="164"/>
      <c r="T1463" s="165"/>
      <c r="AT1463" s="159" t="s">
        <v>180</v>
      </c>
      <c r="AU1463" s="159" t="s">
        <v>79</v>
      </c>
      <c r="AV1463" s="11" t="s">
        <v>79</v>
      </c>
      <c r="AW1463" s="11" t="s">
        <v>32</v>
      </c>
      <c r="AX1463" s="11" t="s">
        <v>70</v>
      </c>
      <c r="AY1463" s="159" t="s">
        <v>119</v>
      </c>
    </row>
    <row r="1464" spans="2:51" s="11" customFormat="1">
      <c r="B1464" s="158"/>
      <c r="D1464" s="152" t="s">
        <v>180</v>
      </c>
      <c r="E1464" s="159" t="s">
        <v>1</v>
      </c>
      <c r="F1464" s="160" t="s">
        <v>1868</v>
      </c>
      <c r="H1464" s="161">
        <v>-3.41</v>
      </c>
      <c r="I1464" s="162"/>
      <c r="L1464" s="158"/>
      <c r="M1464" s="163"/>
      <c r="N1464" s="164"/>
      <c r="O1464" s="164"/>
      <c r="P1464" s="164"/>
      <c r="Q1464" s="164"/>
      <c r="R1464" s="164"/>
      <c r="S1464" s="164"/>
      <c r="T1464" s="165"/>
      <c r="AT1464" s="159" t="s">
        <v>180</v>
      </c>
      <c r="AU1464" s="159" t="s">
        <v>79</v>
      </c>
      <c r="AV1464" s="11" t="s">
        <v>79</v>
      </c>
      <c r="AW1464" s="11" t="s">
        <v>32</v>
      </c>
      <c r="AX1464" s="11" t="s">
        <v>70</v>
      </c>
      <c r="AY1464" s="159" t="s">
        <v>119</v>
      </c>
    </row>
    <row r="1465" spans="2:51" s="11" customFormat="1">
      <c r="B1465" s="158"/>
      <c r="D1465" s="152" t="s">
        <v>180</v>
      </c>
      <c r="E1465" s="159" t="s">
        <v>1</v>
      </c>
      <c r="F1465" s="160" t="s">
        <v>1869</v>
      </c>
      <c r="H1465" s="161">
        <v>0.105</v>
      </c>
      <c r="I1465" s="162"/>
      <c r="L1465" s="158"/>
      <c r="M1465" s="163"/>
      <c r="N1465" s="164"/>
      <c r="O1465" s="164"/>
      <c r="P1465" s="164"/>
      <c r="Q1465" s="164"/>
      <c r="R1465" s="164"/>
      <c r="S1465" s="164"/>
      <c r="T1465" s="165"/>
      <c r="AT1465" s="159" t="s">
        <v>180</v>
      </c>
      <c r="AU1465" s="159" t="s">
        <v>79</v>
      </c>
      <c r="AV1465" s="11" t="s">
        <v>79</v>
      </c>
      <c r="AW1465" s="11" t="s">
        <v>32</v>
      </c>
      <c r="AX1465" s="11" t="s">
        <v>70</v>
      </c>
      <c r="AY1465" s="159" t="s">
        <v>119</v>
      </c>
    </row>
    <row r="1466" spans="2:51" s="11" customFormat="1">
      <c r="B1466" s="158"/>
      <c r="D1466" s="152" t="s">
        <v>180</v>
      </c>
      <c r="E1466" s="159" t="s">
        <v>1</v>
      </c>
      <c r="F1466" s="160" t="s">
        <v>1870</v>
      </c>
      <c r="H1466" s="161">
        <v>0.216</v>
      </c>
      <c r="I1466" s="162"/>
      <c r="L1466" s="158"/>
      <c r="M1466" s="163"/>
      <c r="N1466" s="164"/>
      <c r="O1466" s="164"/>
      <c r="P1466" s="164"/>
      <c r="Q1466" s="164"/>
      <c r="R1466" s="164"/>
      <c r="S1466" s="164"/>
      <c r="T1466" s="165"/>
      <c r="AT1466" s="159" t="s">
        <v>180</v>
      </c>
      <c r="AU1466" s="159" t="s">
        <v>79</v>
      </c>
      <c r="AV1466" s="11" t="s">
        <v>79</v>
      </c>
      <c r="AW1466" s="11" t="s">
        <v>32</v>
      </c>
      <c r="AX1466" s="11" t="s">
        <v>70</v>
      </c>
      <c r="AY1466" s="159" t="s">
        <v>119</v>
      </c>
    </row>
    <row r="1467" spans="2:51" s="11" customFormat="1">
      <c r="B1467" s="158"/>
      <c r="D1467" s="152" t="s">
        <v>180</v>
      </c>
      <c r="E1467" s="159" t="s">
        <v>1</v>
      </c>
      <c r="F1467" s="160" t="s">
        <v>1871</v>
      </c>
      <c r="H1467" s="161">
        <v>1.359</v>
      </c>
      <c r="I1467" s="162"/>
      <c r="L1467" s="158"/>
      <c r="M1467" s="163"/>
      <c r="N1467" s="164"/>
      <c r="O1467" s="164"/>
      <c r="P1467" s="164"/>
      <c r="Q1467" s="164"/>
      <c r="R1467" s="164"/>
      <c r="S1467" s="164"/>
      <c r="T1467" s="165"/>
      <c r="AT1467" s="159" t="s">
        <v>180</v>
      </c>
      <c r="AU1467" s="159" t="s">
        <v>79</v>
      </c>
      <c r="AV1467" s="11" t="s">
        <v>79</v>
      </c>
      <c r="AW1467" s="11" t="s">
        <v>32</v>
      </c>
      <c r="AX1467" s="11" t="s">
        <v>70</v>
      </c>
      <c r="AY1467" s="159" t="s">
        <v>119</v>
      </c>
    </row>
    <row r="1468" spans="2:51" s="11" customFormat="1">
      <c r="B1468" s="158"/>
      <c r="D1468" s="152" t="s">
        <v>180</v>
      </c>
      <c r="E1468" s="159" t="s">
        <v>1</v>
      </c>
      <c r="F1468" s="160" t="s">
        <v>1872</v>
      </c>
      <c r="H1468" s="161">
        <v>1.53</v>
      </c>
      <c r="I1468" s="162"/>
      <c r="L1468" s="158"/>
      <c r="M1468" s="163"/>
      <c r="N1468" s="164"/>
      <c r="O1468" s="164"/>
      <c r="P1468" s="164"/>
      <c r="Q1468" s="164"/>
      <c r="R1468" s="164"/>
      <c r="S1468" s="164"/>
      <c r="T1468" s="165"/>
      <c r="AT1468" s="159" t="s">
        <v>180</v>
      </c>
      <c r="AU1468" s="159" t="s">
        <v>79</v>
      </c>
      <c r="AV1468" s="11" t="s">
        <v>79</v>
      </c>
      <c r="AW1468" s="11" t="s">
        <v>32</v>
      </c>
      <c r="AX1468" s="11" t="s">
        <v>70</v>
      </c>
      <c r="AY1468" s="159" t="s">
        <v>119</v>
      </c>
    </row>
    <row r="1469" spans="2:51" s="11" customFormat="1">
      <c r="B1469" s="158"/>
      <c r="D1469" s="152" t="s">
        <v>180</v>
      </c>
      <c r="E1469" s="159" t="s">
        <v>1</v>
      </c>
      <c r="F1469" s="160" t="s">
        <v>1873</v>
      </c>
      <c r="H1469" s="161">
        <v>0.24</v>
      </c>
      <c r="I1469" s="162"/>
      <c r="L1469" s="158"/>
      <c r="M1469" s="163"/>
      <c r="N1469" s="164"/>
      <c r="O1469" s="164"/>
      <c r="P1469" s="164"/>
      <c r="Q1469" s="164"/>
      <c r="R1469" s="164"/>
      <c r="S1469" s="164"/>
      <c r="T1469" s="165"/>
      <c r="AT1469" s="159" t="s">
        <v>180</v>
      </c>
      <c r="AU1469" s="159" t="s">
        <v>79</v>
      </c>
      <c r="AV1469" s="11" t="s">
        <v>79</v>
      </c>
      <c r="AW1469" s="11" t="s">
        <v>32</v>
      </c>
      <c r="AX1469" s="11" t="s">
        <v>70</v>
      </c>
      <c r="AY1469" s="159" t="s">
        <v>119</v>
      </c>
    </row>
    <row r="1470" spans="2:51" s="11" customFormat="1">
      <c r="B1470" s="158"/>
      <c r="D1470" s="152" t="s">
        <v>180</v>
      </c>
      <c r="E1470" s="159" t="s">
        <v>1</v>
      </c>
      <c r="F1470" s="160" t="s">
        <v>1856</v>
      </c>
      <c r="H1470" s="161">
        <v>-0.105</v>
      </c>
      <c r="I1470" s="162"/>
      <c r="L1470" s="158"/>
      <c r="M1470" s="163"/>
      <c r="N1470" s="164"/>
      <c r="O1470" s="164"/>
      <c r="P1470" s="164"/>
      <c r="Q1470" s="164"/>
      <c r="R1470" s="164"/>
      <c r="S1470" s="164"/>
      <c r="T1470" s="165"/>
      <c r="AT1470" s="159" t="s">
        <v>180</v>
      </c>
      <c r="AU1470" s="159" t="s">
        <v>79</v>
      </c>
      <c r="AV1470" s="11" t="s">
        <v>79</v>
      </c>
      <c r="AW1470" s="11" t="s">
        <v>32</v>
      </c>
      <c r="AX1470" s="11" t="s">
        <v>70</v>
      </c>
      <c r="AY1470" s="159" t="s">
        <v>119</v>
      </c>
    </row>
    <row r="1471" spans="2:51" s="14" customFormat="1">
      <c r="B1471" s="181"/>
      <c r="D1471" s="152" t="s">
        <v>180</v>
      </c>
      <c r="E1471" s="182" t="s">
        <v>1</v>
      </c>
      <c r="F1471" s="183" t="s">
        <v>319</v>
      </c>
      <c r="H1471" s="184">
        <v>169.37700000000007</v>
      </c>
      <c r="I1471" s="185"/>
      <c r="L1471" s="181"/>
      <c r="M1471" s="186"/>
      <c r="N1471" s="187"/>
      <c r="O1471" s="187"/>
      <c r="P1471" s="187"/>
      <c r="Q1471" s="187"/>
      <c r="R1471" s="187"/>
      <c r="S1471" s="187"/>
      <c r="T1471" s="188"/>
      <c r="AT1471" s="182" t="s">
        <v>180</v>
      </c>
      <c r="AU1471" s="182" t="s">
        <v>79</v>
      </c>
      <c r="AV1471" s="14" t="s">
        <v>133</v>
      </c>
      <c r="AW1471" s="14" t="s">
        <v>32</v>
      </c>
      <c r="AX1471" s="14" t="s">
        <v>70</v>
      </c>
      <c r="AY1471" s="182" t="s">
        <v>119</v>
      </c>
    </row>
    <row r="1472" spans="2:51" s="13" customFormat="1">
      <c r="B1472" s="173"/>
      <c r="D1472" s="152" t="s">
        <v>180</v>
      </c>
      <c r="E1472" s="174" t="s">
        <v>1</v>
      </c>
      <c r="F1472" s="175" t="s">
        <v>249</v>
      </c>
      <c r="H1472" s="176">
        <v>312.60899999999998</v>
      </c>
      <c r="I1472" s="177"/>
      <c r="L1472" s="173"/>
      <c r="M1472" s="178"/>
      <c r="N1472" s="179"/>
      <c r="O1472" s="179"/>
      <c r="P1472" s="179"/>
      <c r="Q1472" s="179"/>
      <c r="R1472" s="179"/>
      <c r="S1472" s="179"/>
      <c r="T1472" s="180"/>
      <c r="AT1472" s="174" t="s">
        <v>180</v>
      </c>
      <c r="AU1472" s="174" t="s">
        <v>79</v>
      </c>
      <c r="AV1472" s="13" t="s">
        <v>139</v>
      </c>
      <c r="AW1472" s="13" t="s">
        <v>32</v>
      </c>
      <c r="AX1472" s="13" t="s">
        <v>77</v>
      </c>
      <c r="AY1472" s="174" t="s">
        <v>119</v>
      </c>
    </row>
    <row r="1473" spans="2:65" s="1" customFormat="1" ht="16.5" customHeight="1">
      <c r="B1473" s="139"/>
      <c r="C1473" s="140" t="s">
        <v>1874</v>
      </c>
      <c r="D1473" s="140" t="s">
        <v>122</v>
      </c>
      <c r="E1473" s="141" t="s">
        <v>1875</v>
      </c>
      <c r="F1473" s="142" t="s">
        <v>1876</v>
      </c>
      <c r="G1473" s="143" t="s">
        <v>373</v>
      </c>
      <c r="H1473" s="144">
        <v>221.88900000000001</v>
      </c>
      <c r="I1473" s="145"/>
      <c r="J1473" s="146">
        <f>ROUND(I1473*H1473,2)</f>
        <v>0</v>
      </c>
      <c r="K1473" s="142" t="s">
        <v>126</v>
      </c>
      <c r="L1473" s="30"/>
      <c r="M1473" s="147" t="s">
        <v>1</v>
      </c>
      <c r="N1473" s="148" t="s">
        <v>41</v>
      </c>
      <c r="O1473" s="49"/>
      <c r="P1473" s="149">
        <f>O1473*H1473</f>
        <v>0</v>
      </c>
      <c r="Q1473" s="149">
        <v>0</v>
      </c>
      <c r="R1473" s="149">
        <f>Q1473*H1473</f>
        <v>0</v>
      </c>
      <c r="S1473" s="149">
        <v>2.9999999999999997E-4</v>
      </c>
      <c r="T1473" s="150">
        <f>S1473*H1473</f>
        <v>6.6566699999999993E-2</v>
      </c>
      <c r="AR1473" s="16" t="s">
        <v>263</v>
      </c>
      <c r="AT1473" s="16" t="s">
        <v>122</v>
      </c>
      <c r="AU1473" s="16" t="s">
        <v>79</v>
      </c>
      <c r="AY1473" s="16" t="s">
        <v>119</v>
      </c>
      <c r="BE1473" s="151">
        <f>IF(N1473="základní",J1473,0)</f>
        <v>0</v>
      </c>
      <c r="BF1473" s="151">
        <f>IF(N1473="snížená",J1473,0)</f>
        <v>0</v>
      </c>
      <c r="BG1473" s="151">
        <f>IF(N1473="zákl. přenesená",J1473,0)</f>
        <v>0</v>
      </c>
      <c r="BH1473" s="151">
        <f>IF(N1473="sníž. přenesená",J1473,0)</f>
        <v>0</v>
      </c>
      <c r="BI1473" s="151">
        <f>IF(N1473="nulová",J1473,0)</f>
        <v>0</v>
      </c>
      <c r="BJ1473" s="16" t="s">
        <v>77</v>
      </c>
      <c r="BK1473" s="151">
        <f>ROUND(I1473*H1473,2)</f>
        <v>0</v>
      </c>
      <c r="BL1473" s="16" t="s">
        <v>263</v>
      </c>
      <c r="BM1473" s="16" t="s">
        <v>1877</v>
      </c>
    </row>
    <row r="1474" spans="2:65" s="1" customFormat="1">
      <c r="B1474" s="30"/>
      <c r="D1474" s="152" t="s">
        <v>129</v>
      </c>
      <c r="F1474" s="153" t="s">
        <v>1878</v>
      </c>
      <c r="I1474" s="84"/>
      <c r="L1474" s="30"/>
      <c r="M1474" s="154"/>
      <c r="N1474" s="49"/>
      <c r="O1474" s="49"/>
      <c r="P1474" s="49"/>
      <c r="Q1474" s="49"/>
      <c r="R1474" s="49"/>
      <c r="S1474" s="49"/>
      <c r="T1474" s="50"/>
      <c r="AT1474" s="16" t="s">
        <v>129</v>
      </c>
      <c r="AU1474" s="16" t="s">
        <v>79</v>
      </c>
    </row>
    <row r="1475" spans="2:65" s="12" customFormat="1">
      <c r="B1475" s="166"/>
      <c r="D1475" s="152" t="s">
        <v>180</v>
      </c>
      <c r="E1475" s="167" t="s">
        <v>1</v>
      </c>
      <c r="F1475" s="168" t="s">
        <v>316</v>
      </c>
      <c r="H1475" s="167" t="s">
        <v>1</v>
      </c>
      <c r="I1475" s="169"/>
      <c r="L1475" s="166"/>
      <c r="M1475" s="170"/>
      <c r="N1475" s="171"/>
      <c r="O1475" s="171"/>
      <c r="P1475" s="171"/>
      <c r="Q1475" s="171"/>
      <c r="R1475" s="171"/>
      <c r="S1475" s="171"/>
      <c r="T1475" s="172"/>
      <c r="AT1475" s="167" t="s">
        <v>180</v>
      </c>
      <c r="AU1475" s="167" t="s">
        <v>79</v>
      </c>
      <c r="AV1475" s="12" t="s">
        <v>77</v>
      </c>
      <c r="AW1475" s="12" t="s">
        <v>32</v>
      </c>
      <c r="AX1475" s="12" t="s">
        <v>70</v>
      </c>
      <c r="AY1475" s="167" t="s">
        <v>119</v>
      </c>
    </row>
    <row r="1476" spans="2:65" s="11" customFormat="1" ht="22.5">
      <c r="B1476" s="158"/>
      <c r="D1476" s="152" t="s">
        <v>180</v>
      </c>
      <c r="E1476" s="159" t="s">
        <v>1</v>
      </c>
      <c r="F1476" s="160" t="s">
        <v>1879</v>
      </c>
      <c r="H1476" s="161">
        <v>85.26</v>
      </c>
      <c r="I1476" s="162"/>
      <c r="L1476" s="158"/>
      <c r="M1476" s="163"/>
      <c r="N1476" s="164"/>
      <c r="O1476" s="164"/>
      <c r="P1476" s="164"/>
      <c r="Q1476" s="164"/>
      <c r="R1476" s="164"/>
      <c r="S1476" s="164"/>
      <c r="T1476" s="165"/>
      <c r="AT1476" s="159" t="s">
        <v>180</v>
      </c>
      <c r="AU1476" s="159" t="s">
        <v>79</v>
      </c>
      <c r="AV1476" s="11" t="s">
        <v>79</v>
      </c>
      <c r="AW1476" s="11" t="s">
        <v>32</v>
      </c>
      <c r="AX1476" s="11" t="s">
        <v>70</v>
      </c>
      <c r="AY1476" s="159" t="s">
        <v>119</v>
      </c>
    </row>
    <row r="1477" spans="2:65" s="11" customFormat="1">
      <c r="B1477" s="158"/>
      <c r="D1477" s="152" t="s">
        <v>180</v>
      </c>
      <c r="E1477" s="159" t="s">
        <v>1</v>
      </c>
      <c r="F1477" s="160" t="s">
        <v>1880</v>
      </c>
      <c r="H1477" s="161">
        <v>8.0749999999999993</v>
      </c>
      <c r="I1477" s="162"/>
      <c r="L1477" s="158"/>
      <c r="M1477" s="163"/>
      <c r="N1477" s="164"/>
      <c r="O1477" s="164"/>
      <c r="P1477" s="164"/>
      <c r="Q1477" s="164"/>
      <c r="R1477" s="164"/>
      <c r="S1477" s="164"/>
      <c r="T1477" s="165"/>
      <c r="AT1477" s="159" t="s">
        <v>180</v>
      </c>
      <c r="AU1477" s="159" t="s">
        <v>79</v>
      </c>
      <c r="AV1477" s="11" t="s">
        <v>79</v>
      </c>
      <c r="AW1477" s="11" t="s">
        <v>32</v>
      </c>
      <c r="AX1477" s="11" t="s">
        <v>70</v>
      </c>
      <c r="AY1477" s="159" t="s">
        <v>119</v>
      </c>
    </row>
    <row r="1478" spans="2:65" s="14" customFormat="1">
      <c r="B1478" s="181"/>
      <c r="D1478" s="152" t="s">
        <v>180</v>
      </c>
      <c r="E1478" s="182" t="s">
        <v>1</v>
      </c>
      <c r="F1478" s="183" t="s">
        <v>319</v>
      </c>
      <c r="H1478" s="184">
        <v>93.335000000000008</v>
      </c>
      <c r="I1478" s="185"/>
      <c r="L1478" s="181"/>
      <c r="M1478" s="186"/>
      <c r="N1478" s="187"/>
      <c r="O1478" s="187"/>
      <c r="P1478" s="187"/>
      <c r="Q1478" s="187"/>
      <c r="R1478" s="187"/>
      <c r="S1478" s="187"/>
      <c r="T1478" s="188"/>
      <c r="AT1478" s="182" t="s">
        <v>180</v>
      </c>
      <c r="AU1478" s="182" t="s">
        <v>79</v>
      </c>
      <c r="AV1478" s="14" t="s">
        <v>133</v>
      </c>
      <c r="AW1478" s="14" t="s">
        <v>32</v>
      </c>
      <c r="AX1478" s="14" t="s">
        <v>70</v>
      </c>
      <c r="AY1478" s="182" t="s">
        <v>119</v>
      </c>
    </row>
    <row r="1479" spans="2:65" s="12" customFormat="1">
      <c r="B1479" s="166"/>
      <c r="D1479" s="152" t="s">
        <v>180</v>
      </c>
      <c r="E1479" s="167" t="s">
        <v>1</v>
      </c>
      <c r="F1479" s="168" t="s">
        <v>320</v>
      </c>
      <c r="H1479" s="167" t="s">
        <v>1</v>
      </c>
      <c r="I1479" s="169"/>
      <c r="L1479" s="166"/>
      <c r="M1479" s="170"/>
      <c r="N1479" s="171"/>
      <c r="O1479" s="171"/>
      <c r="P1479" s="171"/>
      <c r="Q1479" s="171"/>
      <c r="R1479" s="171"/>
      <c r="S1479" s="171"/>
      <c r="T1479" s="172"/>
      <c r="AT1479" s="167" t="s">
        <v>180</v>
      </c>
      <c r="AU1479" s="167" t="s">
        <v>79</v>
      </c>
      <c r="AV1479" s="12" t="s">
        <v>77</v>
      </c>
      <c r="AW1479" s="12" t="s">
        <v>32</v>
      </c>
      <c r="AX1479" s="12" t="s">
        <v>70</v>
      </c>
      <c r="AY1479" s="167" t="s">
        <v>119</v>
      </c>
    </row>
    <row r="1480" spans="2:65" s="11" customFormat="1" ht="22.5">
      <c r="B1480" s="158"/>
      <c r="D1480" s="152" t="s">
        <v>180</v>
      </c>
      <c r="E1480" s="159" t="s">
        <v>1</v>
      </c>
      <c r="F1480" s="160" t="s">
        <v>1881</v>
      </c>
      <c r="H1480" s="161">
        <v>89.513999999999996</v>
      </c>
      <c r="I1480" s="162"/>
      <c r="L1480" s="158"/>
      <c r="M1480" s="163"/>
      <c r="N1480" s="164"/>
      <c r="O1480" s="164"/>
      <c r="P1480" s="164"/>
      <c r="Q1480" s="164"/>
      <c r="R1480" s="164"/>
      <c r="S1480" s="164"/>
      <c r="T1480" s="165"/>
      <c r="AT1480" s="159" t="s">
        <v>180</v>
      </c>
      <c r="AU1480" s="159" t="s">
        <v>79</v>
      </c>
      <c r="AV1480" s="11" t="s">
        <v>79</v>
      </c>
      <c r="AW1480" s="11" t="s">
        <v>32</v>
      </c>
      <c r="AX1480" s="11" t="s">
        <v>70</v>
      </c>
      <c r="AY1480" s="159" t="s">
        <v>119</v>
      </c>
    </row>
    <row r="1481" spans="2:65" s="11" customFormat="1" ht="22.5">
      <c r="B1481" s="158"/>
      <c r="D1481" s="152" t="s">
        <v>180</v>
      </c>
      <c r="E1481" s="159" t="s">
        <v>1</v>
      </c>
      <c r="F1481" s="160" t="s">
        <v>1882</v>
      </c>
      <c r="H1481" s="161">
        <v>32.42</v>
      </c>
      <c r="I1481" s="162"/>
      <c r="L1481" s="158"/>
      <c r="M1481" s="163"/>
      <c r="N1481" s="164"/>
      <c r="O1481" s="164"/>
      <c r="P1481" s="164"/>
      <c r="Q1481" s="164"/>
      <c r="R1481" s="164"/>
      <c r="S1481" s="164"/>
      <c r="T1481" s="165"/>
      <c r="AT1481" s="159" t="s">
        <v>180</v>
      </c>
      <c r="AU1481" s="159" t="s">
        <v>79</v>
      </c>
      <c r="AV1481" s="11" t="s">
        <v>79</v>
      </c>
      <c r="AW1481" s="11" t="s">
        <v>32</v>
      </c>
      <c r="AX1481" s="11" t="s">
        <v>70</v>
      </c>
      <c r="AY1481" s="159" t="s">
        <v>119</v>
      </c>
    </row>
    <row r="1482" spans="2:65" s="11" customFormat="1">
      <c r="B1482" s="158"/>
      <c r="D1482" s="152" t="s">
        <v>180</v>
      </c>
      <c r="E1482" s="159" t="s">
        <v>1</v>
      </c>
      <c r="F1482" s="160" t="s">
        <v>1883</v>
      </c>
      <c r="H1482" s="161">
        <v>6.62</v>
      </c>
      <c r="I1482" s="162"/>
      <c r="L1482" s="158"/>
      <c r="M1482" s="163"/>
      <c r="N1482" s="164"/>
      <c r="O1482" s="164"/>
      <c r="P1482" s="164"/>
      <c r="Q1482" s="164"/>
      <c r="R1482" s="164"/>
      <c r="S1482" s="164"/>
      <c r="T1482" s="165"/>
      <c r="AT1482" s="159" t="s">
        <v>180</v>
      </c>
      <c r="AU1482" s="159" t="s">
        <v>79</v>
      </c>
      <c r="AV1482" s="11" t="s">
        <v>79</v>
      </c>
      <c r="AW1482" s="11" t="s">
        <v>32</v>
      </c>
      <c r="AX1482" s="11" t="s">
        <v>70</v>
      </c>
      <c r="AY1482" s="159" t="s">
        <v>119</v>
      </c>
    </row>
    <row r="1483" spans="2:65" s="14" customFormat="1">
      <c r="B1483" s="181"/>
      <c r="D1483" s="152" t="s">
        <v>180</v>
      </c>
      <c r="E1483" s="182" t="s">
        <v>1</v>
      </c>
      <c r="F1483" s="183" t="s">
        <v>319</v>
      </c>
      <c r="H1483" s="184">
        <v>128.554</v>
      </c>
      <c r="I1483" s="185"/>
      <c r="L1483" s="181"/>
      <c r="M1483" s="186"/>
      <c r="N1483" s="187"/>
      <c r="O1483" s="187"/>
      <c r="P1483" s="187"/>
      <c r="Q1483" s="187"/>
      <c r="R1483" s="187"/>
      <c r="S1483" s="187"/>
      <c r="T1483" s="188"/>
      <c r="AT1483" s="182" t="s">
        <v>180</v>
      </c>
      <c r="AU1483" s="182" t="s">
        <v>79</v>
      </c>
      <c r="AV1483" s="14" t="s">
        <v>133</v>
      </c>
      <c r="AW1483" s="14" t="s">
        <v>32</v>
      </c>
      <c r="AX1483" s="14" t="s">
        <v>70</v>
      </c>
      <c r="AY1483" s="182" t="s">
        <v>119</v>
      </c>
    </row>
    <row r="1484" spans="2:65" s="13" customFormat="1">
      <c r="B1484" s="173"/>
      <c r="D1484" s="152" t="s">
        <v>180</v>
      </c>
      <c r="E1484" s="174" t="s">
        <v>1</v>
      </c>
      <c r="F1484" s="175" t="s">
        <v>249</v>
      </c>
      <c r="H1484" s="176">
        <v>221.88900000000001</v>
      </c>
      <c r="I1484" s="177"/>
      <c r="L1484" s="173"/>
      <c r="M1484" s="178"/>
      <c r="N1484" s="179"/>
      <c r="O1484" s="179"/>
      <c r="P1484" s="179"/>
      <c r="Q1484" s="179"/>
      <c r="R1484" s="179"/>
      <c r="S1484" s="179"/>
      <c r="T1484" s="180"/>
      <c r="AT1484" s="174" t="s">
        <v>180</v>
      </c>
      <c r="AU1484" s="174" t="s">
        <v>79</v>
      </c>
      <c r="AV1484" s="13" t="s">
        <v>139</v>
      </c>
      <c r="AW1484" s="13" t="s">
        <v>32</v>
      </c>
      <c r="AX1484" s="13" t="s">
        <v>77</v>
      </c>
      <c r="AY1484" s="174" t="s">
        <v>119</v>
      </c>
    </row>
    <row r="1485" spans="2:65" s="1" customFormat="1" ht="16.5" customHeight="1">
      <c r="B1485" s="139"/>
      <c r="C1485" s="140" t="s">
        <v>1884</v>
      </c>
      <c r="D1485" s="140" t="s">
        <v>122</v>
      </c>
      <c r="E1485" s="141" t="s">
        <v>1885</v>
      </c>
      <c r="F1485" s="142" t="s">
        <v>1886</v>
      </c>
      <c r="G1485" s="143" t="s">
        <v>266</v>
      </c>
      <c r="H1485" s="144">
        <v>277.863</v>
      </c>
      <c r="I1485" s="145"/>
      <c r="J1485" s="146">
        <f>ROUND(I1485*H1485,2)</f>
        <v>0</v>
      </c>
      <c r="K1485" s="142" t="s">
        <v>126</v>
      </c>
      <c r="L1485" s="30"/>
      <c r="M1485" s="147" t="s">
        <v>1</v>
      </c>
      <c r="N1485" s="148" t="s">
        <v>41</v>
      </c>
      <c r="O1485" s="49"/>
      <c r="P1485" s="149">
        <f>O1485*H1485</f>
        <v>0</v>
      </c>
      <c r="Q1485" s="149">
        <v>3.0000000000000001E-5</v>
      </c>
      <c r="R1485" s="149">
        <f>Q1485*H1485</f>
        <v>8.3358900000000003E-3</v>
      </c>
      <c r="S1485" s="149">
        <v>0</v>
      </c>
      <c r="T1485" s="150">
        <f>S1485*H1485</f>
        <v>0</v>
      </c>
      <c r="AR1485" s="16" t="s">
        <v>263</v>
      </c>
      <c r="AT1485" s="16" t="s">
        <v>122</v>
      </c>
      <c r="AU1485" s="16" t="s">
        <v>79</v>
      </c>
      <c r="AY1485" s="16" t="s">
        <v>119</v>
      </c>
      <c r="BE1485" s="151">
        <f>IF(N1485="základní",J1485,0)</f>
        <v>0</v>
      </c>
      <c r="BF1485" s="151">
        <f>IF(N1485="snížená",J1485,0)</f>
        <v>0</v>
      </c>
      <c r="BG1485" s="151">
        <f>IF(N1485="zákl. přenesená",J1485,0)</f>
        <v>0</v>
      </c>
      <c r="BH1485" s="151">
        <f>IF(N1485="sníž. přenesená",J1485,0)</f>
        <v>0</v>
      </c>
      <c r="BI1485" s="151">
        <f>IF(N1485="nulová",J1485,0)</f>
        <v>0</v>
      </c>
      <c r="BJ1485" s="16" t="s">
        <v>77</v>
      </c>
      <c r="BK1485" s="151">
        <f>ROUND(I1485*H1485,2)</f>
        <v>0</v>
      </c>
      <c r="BL1485" s="16" t="s">
        <v>263</v>
      </c>
      <c r="BM1485" s="16" t="s">
        <v>1887</v>
      </c>
    </row>
    <row r="1486" spans="2:65" s="1" customFormat="1">
      <c r="B1486" s="30"/>
      <c r="D1486" s="152" t="s">
        <v>129</v>
      </c>
      <c r="F1486" s="153" t="s">
        <v>1888</v>
      </c>
      <c r="I1486" s="84"/>
      <c r="L1486" s="30"/>
      <c r="M1486" s="154"/>
      <c r="N1486" s="49"/>
      <c r="O1486" s="49"/>
      <c r="P1486" s="49"/>
      <c r="Q1486" s="49"/>
      <c r="R1486" s="49"/>
      <c r="S1486" s="49"/>
      <c r="T1486" s="50"/>
      <c r="AT1486" s="16" t="s">
        <v>129</v>
      </c>
      <c r="AU1486" s="16" t="s">
        <v>79</v>
      </c>
    </row>
    <row r="1487" spans="2:65" s="12" customFormat="1">
      <c r="B1487" s="166"/>
      <c r="D1487" s="152" t="s">
        <v>180</v>
      </c>
      <c r="E1487" s="167" t="s">
        <v>1</v>
      </c>
      <c r="F1487" s="168" t="s">
        <v>316</v>
      </c>
      <c r="H1487" s="167" t="s">
        <v>1</v>
      </c>
      <c r="I1487" s="169"/>
      <c r="L1487" s="166"/>
      <c r="M1487" s="170"/>
      <c r="N1487" s="171"/>
      <c r="O1487" s="171"/>
      <c r="P1487" s="171"/>
      <c r="Q1487" s="171"/>
      <c r="R1487" s="171"/>
      <c r="S1487" s="171"/>
      <c r="T1487" s="172"/>
      <c r="AT1487" s="167" t="s">
        <v>180</v>
      </c>
      <c r="AU1487" s="167" t="s">
        <v>79</v>
      </c>
      <c r="AV1487" s="12" t="s">
        <v>77</v>
      </c>
      <c r="AW1487" s="12" t="s">
        <v>32</v>
      </c>
      <c r="AX1487" s="12" t="s">
        <v>70</v>
      </c>
      <c r="AY1487" s="167" t="s">
        <v>119</v>
      </c>
    </row>
    <row r="1488" spans="2:65" s="11" customFormat="1">
      <c r="B1488" s="158"/>
      <c r="D1488" s="152" t="s">
        <v>180</v>
      </c>
      <c r="E1488" s="159" t="s">
        <v>1</v>
      </c>
      <c r="F1488" s="160" t="s">
        <v>851</v>
      </c>
      <c r="H1488" s="161">
        <v>7.0949999999999998</v>
      </c>
      <c r="I1488" s="162"/>
      <c r="L1488" s="158"/>
      <c r="M1488" s="163"/>
      <c r="N1488" s="164"/>
      <c r="O1488" s="164"/>
      <c r="P1488" s="164"/>
      <c r="Q1488" s="164"/>
      <c r="R1488" s="164"/>
      <c r="S1488" s="164"/>
      <c r="T1488" s="165"/>
      <c r="AT1488" s="159" t="s">
        <v>180</v>
      </c>
      <c r="AU1488" s="159" t="s">
        <v>79</v>
      </c>
      <c r="AV1488" s="11" t="s">
        <v>79</v>
      </c>
      <c r="AW1488" s="11" t="s">
        <v>32</v>
      </c>
      <c r="AX1488" s="11" t="s">
        <v>70</v>
      </c>
      <c r="AY1488" s="159" t="s">
        <v>119</v>
      </c>
    </row>
    <row r="1489" spans="2:51" s="11" customFormat="1">
      <c r="B1489" s="158"/>
      <c r="D1489" s="152" t="s">
        <v>180</v>
      </c>
      <c r="E1489" s="159" t="s">
        <v>1</v>
      </c>
      <c r="F1489" s="160" t="s">
        <v>852</v>
      </c>
      <c r="H1489" s="161">
        <v>0.1</v>
      </c>
      <c r="I1489" s="162"/>
      <c r="L1489" s="158"/>
      <c r="M1489" s="163"/>
      <c r="N1489" s="164"/>
      <c r="O1489" s="164"/>
      <c r="P1489" s="164"/>
      <c r="Q1489" s="164"/>
      <c r="R1489" s="164"/>
      <c r="S1489" s="164"/>
      <c r="T1489" s="165"/>
      <c r="AT1489" s="159" t="s">
        <v>180</v>
      </c>
      <c r="AU1489" s="159" t="s">
        <v>79</v>
      </c>
      <c r="AV1489" s="11" t="s">
        <v>79</v>
      </c>
      <c r="AW1489" s="11" t="s">
        <v>32</v>
      </c>
      <c r="AX1489" s="11" t="s">
        <v>70</v>
      </c>
      <c r="AY1489" s="159" t="s">
        <v>119</v>
      </c>
    </row>
    <row r="1490" spans="2:51" s="11" customFormat="1">
      <c r="B1490" s="158"/>
      <c r="D1490" s="152" t="s">
        <v>180</v>
      </c>
      <c r="E1490" s="159" t="s">
        <v>1</v>
      </c>
      <c r="F1490" s="160" t="s">
        <v>853</v>
      </c>
      <c r="H1490" s="161">
        <v>1.44</v>
      </c>
      <c r="I1490" s="162"/>
      <c r="L1490" s="158"/>
      <c r="M1490" s="163"/>
      <c r="N1490" s="164"/>
      <c r="O1490" s="164"/>
      <c r="P1490" s="164"/>
      <c r="Q1490" s="164"/>
      <c r="R1490" s="164"/>
      <c r="S1490" s="164"/>
      <c r="T1490" s="165"/>
      <c r="AT1490" s="159" t="s">
        <v>180</v>
      </c>
      <c r="AU1490" s="159" t="s">
        <v>79</v>
      </c>
      <c r="AV1490" s="11" t="s">
        <v>79</v>
      </c>
      <c r="AW1490" s="11" t="s">
        <v>32</v>
      </c>
      <c r="AX1490" s="11" t="s">
        <v>70</v>
      </c>
      <c r="AY1490" s="159" t="s">
        <v>119</v>
      </c>
    </row>
    <row r="1491" spans="2:51" s="11" customFormat="1">
      <c r="B1491" s="158"/>
      <c r="D1491" s="152" t="s">
        <v>180</v>
      </c>
      <c r="E1491" s="159" t="s">
        <v>1</v>
      </c>
      <c r="F1491" s="160" t="s">
        <v>854</v>
      </c>
      <c r="H1491" s="161">
        <v>35.067</v>
      </c>
      <c r="I1491" s="162"/>
      <c r="L1491" s="158"/>
      <c r="M1491" s="163"/>
      <c r="N1491" s="164"/>
      <c r="O1491" s="164"/>
      <c r="P1491" s="164"/>
      <c r="Q1491" s="164"/>
      <c r="R1491" s="164"/>
      <c r="S1491" s="164"/>
      <c r="T1491" s="165"/>
      <c r="AT1491" s="159" t="s">
        <v>180</v>
      </c>
      <c r="AU1491" s="159" t="s">
        <v>79</v>
      </c>
      <c r="AV1491" s="11" t="s">
        <v>79</v>
      </c>
      <c r="AW1491" s="11" t="s">
        <v>32</v>
      </c>
      <c r="AX1491" s="11" t="s">
        <v>70</v>
      </c>
      <c r="AY1491" s="159" t="s">
        <v>119</v>
      </c>
    </row>
    <row r="1492" spans="2:51" s="11" customFormat="1">
      <c r="B1492" s="158"/>
      <c r="D1492" s="152" t="s">
        <v>180</v>
      </c>
      <c r="E1492" s="159" t="s">
        <v>1</v>
      </c>
      <c r="F1492" s="160" t="s">
        <v>855</v>
      </c>
      <c r="H1492" s="161">
        <v>9.6</v>
      </c>
      <c r="I1492" s="162"/>
      <c r="L1492" s="158"/>
      <c r="M1492" s="163"/>
      <c r="N1492" s="164"/>
      <c r="O1492" s="164"/>
      <c r="P1492" s="164"/>
      <c r="Q1492" s="164"/>
      <c r="R1492" s="164"/>
      <c r="S1492" s="164"/>
      <c r="T1492" s="165"/>
      <c r="AT1492" s="159" t="s">
        <v>180</v>
      </c>
      <c r="AU1492" s="159" t="s">
        <v>79</v>
      </c>
      <c r="AV1492" s="11" t="s">
        <v>79</v>
      </c>
      <c r="AW1492" s="11" t="s">
        <v>32</v>
      </c>
      <c r="AX1492" s="11" t="s">
        <v>70</v>
      </c>
      <c r="AY1492" s="159" t="s">
        <v>119</v>
      </c>
    </row>
    <row r="1493" spans="2:51" s="11" customFormat="1">
      <c r="B1493" s="158"/>
      <c r="D1493" s="152" t="s">
        <v>180</v>
      </c>
      <c r="E1493" s="159" t="s">
        <v>1</v>
      </c>
      <c r="F1493" s="160" t="s">
        <v>856</v>
      </c>
      <c r="H1493" s="161">
        <v>1.05</v>
      </c>
      <c r="I1493" s="162"/>
      <c r="L1493" s="158"/>
      <c r="M1493" s="163"/>
      <c r="N1493" s="164"/>
      <c r="O1493" s="164"/>
      <c r="P1493" s="164"/>
      <c r="Q1493" s="164"/>
      <c r="R1493" s="164"/>
      <c r="S1493" s="164"/>
      <c r="T1493" s="165"/>
      <c r="AT1493" s="159" t="s">
        <v>180</v>
      </c>
      <c r="AU1493" s="159" t="s">
        <v>79</v>
      </c>
      <c r="AV1493" s="11" t="s">
        <v>79</v>
      </c>
      <c r="AW1493" s="11" t="s">
        <v>32</v>
      </c>
      <c r="AX1493" s="11" t="s">
        <v>70</v>
      </c>
      <c r="AY1493" s="159" t="s">
        <v>119</v>
      </c>
    </row>
    <row r="1494" spans="2:51" s="11" customFormat="1">
      <c r="B1494" s="158"/>
      <c r="D1494" s="152" t="s">
        <v>180</v>
      </c>
      <c r="E1494" s="159" t="s">
        <v>1</v>
      </c>
      <c r="F1494" s="160" t="s">
        <v>857</v>
      </c>
      <c r="H1494" s="161">
        <v>0.23</v>
      </c>
      <c r="I1494" s="162"/>
      <c r="L1494" s="158"/>
      <c r="M1494" s="163"/>
      <c r="N1494" s="164"/>
      <c r="O1494" s="164"/>
      <c r="P1494" s="164"/>
      <c r="Q1494" s="164"/>
      <c r="R1494" s="164"/>
      <c r="S1494" s="164"/>
      <c r="T1494" s="165"/>
      <c r="AT1494" s="159" t="s">
        <v>180</v>
      </c>
      <c r="AU1494" s="159" t="s">
        <v>79</v>
      </c>
      <c r="AV1494" s="11" t="s">
        <v>79</v>
      </c>
      <c r="AW1494" s="11" t="s">
        <v>32</v>
      </c>
      <c r="AX1494" s="11" t="s">
        <v>70</v>
      </c>
      <c r="AY1494" s="159" t="s">
        <v>119</v>
      </c>
    </row>
    <row r="1495" spans="2:51" s="11" customFormat="1">
      <c r="B1495" s="158"/>
      <c r="D1495" s="152" t="s">
        <v>180</v>
      </c>
      <c r="E1495" s="159" t="s">
        <v>1</v>
      </c>
      <c r="F1495" s="160" t="s">
        <v>858</v>
      </c>
      <c r="H1495" s="161">
        <v>0.27</v>
      </c>
      <c r="I1495" s="162"/>
      <c r="L1495" s="158"/>
      <c r="M1495" s="163"/>
      <c r="N1495" s="164"/>
      <c r="O1495" s="164"/>
      <c r="P1495" s="164"/>
      <c r="Q1495" s="164"/>
      <c r="R1495" s="164"/>
      <c r="S1495" s="164"/>
      <c r="T1495" s="165"/>
      <c r="AT1495" s="159" t="s">
        <v>180</v>
      </c>
      <c r="AU1495" s="159" t="s">
        <v>79</v>
      </c>
      <c r="AV1495" s="11" t="s">
        <v>79</v>
      </c>
      <c r="AW1495" s="11" t="s">
        <v>32</v>
      </c>
      <c r="AX1495" s="11" t="s">
        <v>70</v>
      </c>
      <c r="AY1495" s="159" t="s">
        <v>119</v>
      </c>
    </row>
    <row r="1496" spans="2:51" s="11" customFormat="1">
      <c r="B1496" s="158"/>
      <c r="D1496" s="152" t="s">
        <v>180</v>
      </c>
      <c r="E1496" s="159" t="s">
        <v>1</v>
      </c>
      <c r="F1496" s="160" t="s">
        <v>859</v>
      </c>
      <c r="H1496" s="161">
        <v>-0.14000000000000001</v>
      </c>
      <c r="I1496" s="162"/>
      <c r="L1496" s="158"/>
      <c r="M1496" s="163"/>
      <c r="N1496" s="164"/>
      <c r="O1496" s="164"/>
      <c r="P1496" s="164"/>
      <c r="Q1496" s="164"/>
      <c r="R1496" s="164"/>
      <c r="S1496" s="164"/>
      <c r="T1496" s="165"/>
      <c r="AT1496" s="159" t="s">
        <v>180</v>
      </c>
      <c r="AU1496" s="159" t="s">
        <v>79</v>
      </c>
      <c r="AV1496" s="11" t="s">
        <v>79</v>
      </c>
      <c r="AW1496" s="11" t="s">
        <v>32</v>
      </c>
      <c r="AX1496" s="11" t="s">
        <v>70</v>
      </c>
      <c r="AY1496" s="159" t="s">
        <v>119</v>
      </c>
    </row>
    <row r="1497" spans="2:51" s="14" customFormat="1">
      <c r="B1497" s="181"/>
      <c r="D1497" s="152" t="s">
        <v>180</v>
      </c>
      <c r="E1497" s="182" t="s">
        <v>1</v>
      </c>
      <c r="F1497" s="183" t="s">
        <v>319</v>
      </c>
      <c r="H1497" s="184">
        <v>54.711999999999996</v>
      </c>
      <c r="I1497" s="185"/>
      <c r="L1497" s="181"/>
      <c r="M1497" s="186"/>
      <c r="N1497" s="187"/>
      <c r="O1497" s="187"/>
      <c r="P1497" s="187"/>
      <c r="Q1497" s="187"/>
      <c r="R1497" s="187"/>
      <c r="S1497" s="187"/>
      <c r="T1497" s="188"/>
      <c r="AT1497" s="182" t="s">
        <v>180</v>
      </c>
      <c r="AU1497" s="182" t="s">
        <v>79</v>
      </c>
      <c r="AV1497" s="14" t="s">
        <v>133</v>
      </c>
      <c r="AW1497" s="14" t="s">
        <v>32</v>
      </c>
      <c r="AX1497" s="14" t="s">
        <v>70</v>
      </c>
      <c r="AY1497" s="182" t="s">
        <v>119</v>
      </c>
    </row>
    <row r="1498" spans="2:51" s="12" customFormat="1">
      <c r="B1498" s="166"/>
      <c r="D1498" s="152" t="s">
        <v>180</v>
      </c>
      <c r="E1498" s="167" t="s">
        <v>1</v>
      </c>
      <c r="F1498" s="168" t="s">
        <v>320</v>
      </c>
      <c r="H1498" s="167" t="s">
        <v>1</v>
      </c>
      <c r="I1498" s="169"/>
      <c r="L1498" s="166"/>
      <c r="M1498" s="170"/>
      <c r="N1498" s="171"/>
      <c r="O1498" s="171"/>
      <c r="P1498" s="171"/>
      <c r="Q1498" s="171"/>
      <c r="R1498" s="171"/>
      <c r="S1498" s="171"/>
      <c r="T1498" s="172"/>
      <c r="AT1498" s="167" t="s">
        <v>180</v>
      </c>
      <c r="AU1498" s="167" t="s">
        <v>79</v>
      </c>
      <c r="AV1498" s="12" t="s">
        <v>77</v>
      </c>
      <c r="AW1498" s="12" t="s">
        <v>32</v>
      </c>
      <c r="AX1498" s="12" t="s">
        <v>70</v>
      </c>
      <c r="AY1498" s="167" t="s">
        <v>119</v>
      </c>
    </row>
    <row r="1499" spans="2:51" s="11" customFormat="1">
      <c r="B1499" s="158"/>
      <c r="D1499" s="152" t="s">
        <v>180</v>
      </c>
      <c r="E1499" s="159" t="s">
        <v>1</v>
      </c>
      <c r="F1499" s="160" t="s">
        <v>865</v>
      </c>
      <c r="H1499" s="161">
        <v>2.8279999999999998</v>
      </c>
      <c r="I1499" s="162"/>
      <c r="L1499" s="158"/>
      <c r="M1499" s="163"/>
      <c r="N1499" s="164"/>
      <c r="O1499" s="164"/>
      <c r="P1499" s="164"/>
      <c r="Q1499" s="164"/>
      <c r="R1499" s="164"/>
      <c r="S1499" s="164"/>
      <c r="T1499" s="165"/>
      <c r="AT1499" s="159" t="s">
        <v>180</v>
      </c>
      <c r="AU1499" s="159" t="s">
        <v>79</v>
      </c>
      <c r="AV1499" s="11" t="s">
        <v>79</v>
      </c>
      <c r="AW1499" s="11" t="s">
        <v>32</v>
      </c>
      <c r="AX1499" s="11" t="s">
        <v>70</v>
      </c>
      <c r="AY1499" s="159" t="s">
        <v>119</v>
      </c>
    </row>
    <row r="1500" spans="2:51" s="11" customFormat="1">
      <c r="B1500" s="158"/>
      <c r="D1500" s="152" t="s">
        <v>180</v>
      </c>
      <c r="E1500" s="159" t="s">
        <v>1</v>
      </c>
      <c r="F1500" s="160" t="s">
        <v>866</v>
      </c>
      <c r="H1500" s="161">
        <v>0.13500000000000001</v>
      </c>
      <c r="I1500" s="162"/>
      <c r="L1500" s="158"/>
      <c r="M1500" s="163"/>
      <c r="N1500" s="164"/>
      <c r="O1500" s="164"/>
      <c r="P1500" s="164"/>
      <c r="Q1500" s="164"/>
      <c r="R1500" s="164"/>
      <c r="S1500" s="164"/>
      <c r="T1500" s="165"/>
      <c r="AT1500" s="159" t="s">
        <v>180</v>
      </c>
      <c r="AU1500" s="159" t="s">
        <v>79</v>
      </c>
      <c r="AV1500" s="11" t="s">
        <v>79</v>
      </c>
      <c r="AW1500" s="11" t="s">
        <v>32</v>
      </c>
      <c r="AX1500" s="11" t="s">
        <v>70</v>
      </c>
      <c r="AY1500" s="159" t="s">
        <v>119</v>
      </c>
    </row>
    <row r="1501" spans="2:51" s="11" customFormat="1">
      <c r="B1501" s="158"/>
      <c r="D1501" s="152" t="s">
        <v>180</v>
      </c>
      <c r="E1501" s="159" t="s">
        <v>1</v>
      </c>
      <c r="F1501" s="160" t="s">
        <v>867</v>
      </c>
      <c r="H1501" s="161">
        <v>9.7230000000000008</v>
      </c>
      <c r="I1501" s="162"/>
      <c r="L1501" s="158"/>
      <c r="M1501" s="163"/>
      <c r="N1501" s="164"/>
      <c r="O1501" s="164"/>
      <c r="P1501" s="164"/>
      <c r="Q1501" s="164"/>
      <c r="R1501" s="164"/>
      <c r="S1501" s="164"/>
      <c r="T1501" s="165"/>
      <c r="AT1501" s="159" t="s">
        <v>180</v>
      </c>
      <c r="AU1501" s="159" t="s">
        <v>79</v>
      </c>
      <c r="AV1501" s="11" t="s">
        <v>79</v>
      </c>
      <c r="AW1501" s="11" t="s">
        <v>32</v>
      </c>
      <c r="AX1501" s="11" t="s">
        <v>70</v>
      </c>
      <c r="AY1501" s="159" t="s">
        <v>119</v>
      </c>
    </row>
    <row r="1502" spans="2:51" s="11" customFormat="1">
      <c r="B1502" s="158"/>
      <c r="D1502" s="152" t="s">
        <v>180</v>
      </c>
      <c r="E1502" s="159" t="s">
        <v>1</v>
      </c>
      <c r="F1502" s="160" t="s">
        <v>868</v>
      </c>
      <c r="H1502" s="161">
        <v>0.09</v>
      </c>
      <c r="I1502" s="162"/>
      <c r="L1502" s="158"/>
      <c r="M1502" s="163"/>
      <c r="N1502" s="164"/>
      <c r="O1502" s="164"/>
      <c r="P1502" s="164"/>
      <c r="Q1502" s="164"/>
      <c r="R1502" s="164"/>
      <c r="S1502" s="164"/>
      <c r="T1502" s="165"/>
      <c r="AT1502" s="159" t="s">
        <v>180</v>
      </c>
      <c r="AU1502" s="159" t="s">
        <v>79</v>
      </c>
      <c r="AV1502" s="11" t="s">
        <v>79</v>
      </c>
      <c r="AW1502" s="11" t="s">
        <v>32</v>
      </c>
      <c r="AX1502" s="11" t="s">
        <v>70</v>
      </c>
      <c r="AY1502" s="159" t="s">
        <v>119</v>
      </c>
    </row>
    <row r="1503" spans="2:51" s="11" customFormat="1">
      <c r="B1503" s="158"/>
      <c r="D1503" s="152" t="s">
        <v>180</v>
      </c>
      <c r="E1503" s="159" t="s">
        <v>1</v>
      </c>
      <c r="F1503" s="160" t="s">
        <v>869</v>
      </c>
      <c r="H1503" s="161">
        <v>8.4000000000000005E-2</v>
      </c>
      <c r="I1503" s="162"/>
      <c r="L1503" s="158"/>
      <c r="M1503" s="163"/>
      <c r="N1503" s="164"/>
      <c r="O1503" s="164"/>
      <c r="P1503" s="164"/>
      <c r="Q1503" s="164"/>
      <c r="R1503" s="164"/>
      <c r="S1503" s="164"/>
      <c r="T1503" s="165"/>
      <c r="AT1503" s="159" t="s">
        <v>180</v>
      </c>
      <c r="AU1503" s="159" t="s">
        <v>79</v>
      </c>
      <c r="AV1503" s="11" t="s">
        <v>79</v>
      </c>
      <c r="AW1503" s="11" t="s">
        <v>32</v>
      </c>
      <c r="AX1503" s="11" t="s">
        <v>70</v>
      </c>
      <c r="AY1503" s="159" t="s">
        <v>119</v>
      </c>
    </row>
    <row r="1504" spans="2:51" s="11" customFormat="1">
      <c r="B1504" s="158"/>
      <c r="D1504" s="152" t="s">
        <v>180</v>
      </c>
      <c r="E1504" s="159" t="s">
        <v>1</v>
      </c>
      <c r="F1504" s="160" t="s">
        <v>870</v>
      </c>
      <c r="H1504" s="161">
        <v>29.039000000000001</v>
      </c>
      <c r="I1504" s="162"/>
      <c r="L1504" s="158"/>
      <c r="M1504" s="163"/>
      <c r="N1504" s="164"/>
      <c r="O1504" s="164"/>
      <c r="P1504" s="164"/>
      <c r="Q1504" s="164"/>
      <c r="R1504" s="164"/>
      <c r="S1504" s="164"/>
      <c r="T1504" s="165"/>
      <c r="AT1504" s="159" t="s">
        <v>180</v>
      </c>
      <c r="AU1504" s="159" t="s">
        <v>79</v>
      </c>
      <c r="AV1504" s="11" t="s">
        <v>79</v>
      </c>
      <c r="AW1504" s="11" t="s">
        <v>32</v>
      </c>
      <c r="AX1504" s="11" t="s">
        <v>70</v>
      </c>
      <c r="AY1504" s="159" t="s">
        <v>119</v>
      </c>
    </row>
    <row r="1505" spans="2:51" s="11" customFormat="1">
      <c r="B1505" s="158"/>
      <c r="D1505" s="152" t="s">
        <v>180</v>
      </c>
      <c r="E1505" s="159" t="s">
        <v>1</v>
      </c>
      <c r="F1505" s="160" t="s">
        <v>859</v>
      </c>
      <c r="H1505" s="161">
        <v>-0.14000000000000001</v>
      </c>
      <c r="I1505" s="162"/>
      <c r="L1505" s="158"/>
      <c r="M1505" s="163"/>
      <c r="N1505" s="164"/>
      <c r="O1505" s="164"/>
      <c r="P1505" s="164"/>
      <c r="Q1505" s="164"/>
      <c r="R1505" s="164"/>
      <c r="S1505" s="164"/>
      <c r="T1505" s="165"/>
      <c r="AT1505" s="159" t="s">
        <v>180</v>
      </c>
      <c r="AU1505" s="159" t="s">
        <v>79</v>
      </c>
      <c r="AV1505" s="11" t="s">
        <v>79</v>
      </c>
      <c r="AW1505" s="11" t="s">
        <v>32</v>
      </c>
      <c r="AX1505" s="11" t="s">
        <v>70</v>
      </c>
      <c r="AY1505" s="159" t="s">
        <v>119</v>
      </c>
    </row>
    <row r="1506" spans="2:51" s="11" customFormat="1">
      <c r="B1506" s="158"/>
      <c r="D1506" s="152" t="s">
        <v>180</v>
      </c>
      <c r="E1506" s="159" t="s">
        <v>1</v>
      </c>
      <c r="F1506" s="160" t="s">
        <v>871</v>
      </c>
      <c r="H1506" s="161">
        <v>8.5559999999999992</v>
      </c>
      <c r="I1506" s="162"/>
      <c r="L1506" s="158"/>
      <c r="M1506" s="163"/>
      <c r="N1506" s="164"/>
      <c r="O1506" s="164"/>
      <c r="P1506" s="164"/>
      <c r="Q1506" s="164"/>
      <c r="R1506" s="164"/>
      <c r="S1506" s="164"/>
      <c r="T1506" s="165"/>
      <c r="AT1506" s="159" t="s">
        <v>180</v>
      </c>
      <c r="AU1506" s="159" t="s">
        <v>79</v>
      </c>
      <c r="AV1506" s="11" t="s">
        <v>79</v>
      </c>
      <c r="AW1506" s="11" t="s">
        <v>32</v>
      </c>
      <c r="AX1506" s="11" t="s">
        <v>70</v>
      </c>
      <c r="AY1506" s="159" t="s">
        <v>119</v>
      </c>
    </row>
    <row r="1507" spans="2:51" s="11" customFormat="1">
      <c r="B1507" s="158"/>
      <c r="D1507" s="152" t="s">
        <v>180</v>
      </c>
      <c r="E1507" s="159" t="s">
        <v>1</v>
      </c>
      <c r="F1507" s="160" t="s">
        <v>868</v>
      </c>
      <c r="H1507" s="161">
        <v>0.09</v>
      </c>
      <c r="I1507" s="162"/>
      <c r="L1507" s="158"/>
      <c r="M1507" s="163"/>
      <c r="N1507" s="164"/>
      <c r="O1507" s="164"/>
      <c r="P1507" s="164"/>
      <c r="Q1507" s="164"/>
      <c r="R1507" s="164"/>
      <c r="S1507" s="164"/>
      <c r="T1507" s="165"/>
      <c r="AT1507" s="159" t="s">
        <v>180</v>
      </c>
      <c r="AU1507" s="159" t="s">
        <v>79</v>
      </c>
      <c r="AV1507" s="11" t="s">
        <v>79</v>
      </c>
      <c r="AW1507" s="11" t="s">
        <v>32</v>
      </c>
      <c r="AX1507" s="11" t="s">
        <v>70</v>
      </c>
      <c r="AY1507" s="159" t="s">
        <v>119</v>
      </c>
    </row>
    <row r="1508" spans="2:51" s="11" customFormat="1">
      <c r="B1508" s="158"/>
      <c r="D1508" s="152" t="s">
        <v>180</v>
      </c>
      <c r="E1508" s="159" t="s">
        <v>1</v>
      </c>
      <c r="F1508" s="160" t="s">
        <v>872</v>
      </c>
      <c r="H1508" s="161">
        <v>5.6550000000000002</v>
      </c>
      <c r="I1508" s="162"/>
      <c r="L1508" s="158"/>
      <c r="M1508" s="163"/>
      <c r="N1508" s="164"/>
      <c r="O1508" s="164"/>
      <c r="P1508" s="164"/>
      <c r="Q1508" s="164"/>
      <c r="R1508" s="164"/>
      <c r="S1508" s="164"/>
      <c r="T1508" s="165"/>
      <c r="AT1508" s="159" t="s">
        <v>180</v>
      </c>
      <c r="AU1508" s="159" t="s">
        <v>79</v>
      </c>
      <c r="AV1508" s="11" t="s">
        <v>79</v>
      </c>
      <c r="AW1508" s="11" t="s">
        <v>32</v>
      </c>
      <c r="AX1508" s="11" t="s">
        <v>70</v>
      </c>
      <c r="AY1508" s="159" t="s">
        <v>119</v>
      </c>
    </row>
    <row r="1509" spans="2:51" s="11" customFormat="1">
      <c r="B1509" s="158"/>
      <c r="D1509" s="152" t="s">
        <v>180</v>
      </c>
      <c r="E1509" s="159" t="s">
        <v>1</v>
      </c>
      <c r="F1509" s="160" t="s">
        <v>868</v>
      </c>
      <c r="H1509" s="161">
        <v>0.09</v>
      </c>
      <c r="I1509" s="162"/>
      <c r="L1509" s="158"/>
      <c r="M1509" s="163"/>
      <c r="N1509" s="164"/>
      <c r="O1509" s="164"/>
      <c r="P1509" s="164"/>
      <c r="Q1509" s="164"/>
      <c r="R1509" s="164"/>
      <c r="S1509" s="164"/>
      <c r="T1509" s="165"/>
      <c r="AT1509" s="159" t="s">
        <v>180</v>
      </c>
      <c r="AU1509" s="159" t="s">
        <v>79</v>
      </c>
      <c r="AV1509" s="11" t="s">
        <v>79</v>
      </c>
      <c r="AW1509" s="11" t="s">
        <v>32</v>
      </c>
      <c r="AX1509" s="11" t="s">
        <v>70</v>
      </c>
      <c r="AY1509" s="159" t="s">
        <v>119</v>
      </c>
    </row>
    <row r="1510" spans="2:51" s="11" customFormat="1">
      <c r="B1510" s="158"/>
      <c r="D1510" s="152" t="s">
        <v>180</v>
      </c>
      <c r="E1510" s="159" t="s">
        <v>1</v>
      </c>
      <c r="F1510" s="160" t="s">
        <v>873</v>
      </c>
      <c r="H1510" s="161">
        <v>3.4950000000000001</v>
      </c>
      <c r="I1510" s="162"/>
      <c r="L1510" s="158"/>
      <c r="M1510" s="163"/>
      <c r="N1510" s="164"/>
      <c r="O1510" s="164"/>
      <c r="P1510" s="164"/>
      <c r="Q1510" s="164"/>
      <c r="R1510" s="164"/>
      <c r="S1510" s="164"/>
      <c r="T1510" s="165"/>
      <c r="AT1510" s="159" t="s">
        <v>180</v>
      </c>
      <c r="AU1510" s="159" t="s">
        <v>79</v>
      </c>
      <c r="AV1510" s="11" t="s">
        <v>79</v>
      </c>
      <c r="AW1510" s="11" t="s">
        <v>32</v>
      </c>
      <c r="AX1510" s="11" t="s">
        <v>70</v>
      </c>
      <c r="AY1510" s="159" t="s">
        <v>119</v>
      </c>
    </row>
    <row r="1511" spans="2:51" s="11" customFormat="1">
      <c r="B1511" s="158"/>
      <c r="D1511" s="152" t="s">
        <v>180</v>
      </c>
      <c r="E1511" s="159" t="s">
        <v>1</v>
      </c>
      <c r="F1511" s="160" t="s">
        <v>874</v>
      </c>
      <c r="H1511" s="161">
        <v>0.77400000000000002</v>
      </c>
      <c r="I1511" s="162"/>
      <c r="L1511" s="158"/>
      <c r="M1511" s="163"/>
      <c r="N1511" s="164"/>
      <c r="O1511" s="164"/>
      <c r="P1511" s="164"/>
      <c r="Q1511" s="164"/>
      <c r="R1511" s="164"/>
      <c r="S1511" s="164"/>
      <c r="T1511" s="165"/>
      <c r="AT1511" s="159" t="s">
        <v>180</v>
      </c>
      <c r="AU1511" s="159" t="s">
        <v>79</v>
      </c>
      <c r="AV1511" s="11" t="s">
        <v>79</v>
      </c>
      <c r="AW1511" s="11" t="s">
        <v>32</v>
      </c>
      <c r="AX1511" s="11" t="s">
        <v>70</v>
      </c>
      <c r="AY1511" s="159" t="s">
        <v>119</v>
      </c>
    </row>
    <row r="1512" spans="2:51" s="11" customFormat="1">
      <c r="B1512" s="158"/>
      <c r="D1512" s="152" t="s">
        <v>180</v>
      </c>
      <c r="E1512" s="159" t="s">
        <v>1</v>
      </c>
      <c r="F1512" s="160" t="s">
        <v>875</v>
      </c>
      <c r="H1512" s="161">
        <v>17.827000000000002</v>
      </c>
      <c r="I1512" s="162"/>
      <c r="L1512" s="158"/>
      <c r="M1512" s="163"/>
      <c r="N1512" s="164"/>
      <c r="O1512" s="164"/>
      <c r="P1512" s="164"/>
      <c r="Q1512" s="164"/>
      <c r="R1512" s="164"/>
      <c r="S1512" s="164"/>
      <c r="T1512" s="165"/>
      <c r="AT1512" s="159" t="s">
        <v>180</v>
      </c>
      <c r="AU1512" s="159" t="s">
        <v>79</v>
      </c>
      <c r="AV1512" s="11" t="s">
        <v>79</v>
      </c>
      <c r="AW1512" s="11" t="s">
        <v>32</v>
      </c>
      <c r="AX1512" s="11" t="s">
        <v>70</v>
      </c>
      <c r="AY1512" s="159" t="s">
        <v>119</v>
      </c>
    </row>
    <row r="1513" spans="2:51" s="11" customFormat="1">
      <c r="B1513" s="158"/>
      <c r="D1513" s="152" t="s">
        <v>180</v>
      </c>
      <c r="E1513" s="159" t="s">
        <v>1</v>
      </c>
      <c r="F1513" s="160" t="s">
        <v>876</v>
      </c>
      <c r="H1513" s="161">
        <v>3.2090000000000001</v>
      </c>
      <c r="I1513" s="162"/>
      <c r="L1513" s="158"/>
      <c r="M1513" s="163"/>
      <c r="N1513" s="164"/>
      <c r="O1513" s="164"/>
      <c r="P1513" s="164"/>
      <c r="Q1513" s="164"/>
      <c r="R1513" s="164"/>
      <c r="S1513" s="164"/>
      <c r="T1513" s="165"/>
      <c r="AT1513" s="159" t="s">
        <v>180</v>
      </c>
      <c r="AU1513" s="159" t="s">
        <v>79</v>
      </c>
      <c r="AV1513" s="11" t="s">
        <v>79</v>
      </c>
      <c r="AW1513" s="11" t="s">
        <v>32</v>
      </c>
      <c r="AX1513" s="11" t="s">
        <v>70</v>
      </c>
      <c r="AY1513" s="159" t="s">
        <v>119</v>
      </c>
    </row>
    <row r="1514" spans="2:51" s="11" customFormat="1">
      <c r="B1514" s="158"/>
      <c r="D1514" s="152" t="s">
        <v>180</v>
      </c>
      <c r="E1514" s="159" t="s">
        <v>1</v>
      </c>
      <c r="F1514" s="160" t="s">
        <v>859</v>
      </c>
      <c r="H1514" s="161">
        <v>-0.14000000000000001</v>
      </c>
      <c r="I1514" s="162"/>
      <c r="L1514" s="158"/>
      <c r="M1514" s="163"/>
      <c r="N1514" s="164"/>
      <c r="O1514" s="164"/>
      <c r="P1514" s="164"/>
      <c r="Q1514" s="164"/>
      <c r="R1514" s="164"/>
      <c r="S1514" s="164"/>
      <c r="T1514" s="165"/>
      <c r="AT1514" s="159" t="s">
        <v>180</v>
      </c>
      <c r="AU1514" s="159" t="s">
        <v>79</v>
      </c>
      <c r="AV1514" s="11" t="s">
        <v>79</v>
      </c>
      <c r="AW1514" s="11" t="s">
        <v>32</v>
      </c>
      <c r="AX1514" s="11" t="s">
        <v>70</v>
      </c>
      <c r="AY1514" s="159" t="s">
        <v>119</v>
      </c>
    </row>
    <row r="1515" spans="2:51" s="11" customFormat="1">
      <c r="B1515" s="158"/>
      <c r="D1515" s="152" t="s">
        <v>180</v>
      </c>
      <c r="E1515" s="159" t="s">
        <v>1</v>
      </c>
      <c r="F1515" s="160" t="s">
        <v>877</v>
      </c>
      <c r="H1515" s="161">
        <v>19.655999999999999</v>
      </c>
      <c r="I1515" s="162"/>
      <c r="L1515" s="158"/>
      <c r="M1515" s="163"/>
      <c r="N1515" s="164"/>
      <c r="O1515" s="164"/>
      <c r="P1515" s="164"/>
      <c r="Q1515" s="164"/>
      <c r="R1515" s="164"/>
      <c r="S1515" s="164"/>
      <c r="T1515" s="165"/>
      <c r="AT1515" s="159" t="s">
        <v>180</v>
      </c>
      <c r="AU1515" s="159" t="s">
        <v>79</v>
      </c>
      <c r="AV1515" s="11" t="s">
        <v>79</v>
      </c>
      <c r="AW1515" s="11" t="s">
        <v>32</v>
      </c>
      <c r="AX1515" s="11" t="s">
        <v>70</v>
      </c>
      <c r="AY1515" s="159" t="s">
        <v>119</v>
      </c>
    </row>
    <row r="1516" spans="2:51" s="11" customFormat="1">
      <c r="B1516" s="158"/>
      <c r="D1516" s="152" t="s">
        <v>180</v>
      </c>
      <c r="E1516" s="159" t="s">
        <v>1</v>
      </c>
      <c r="F1516" s="160" t="s">
        <v>878</v>
      </c>
      <c r="H1516" s="161">
        <v>33.840000000000003</v>
      </c>
      <c r="I1516" s="162"/>
      <c r="L1516" s="158"/>
      <c r="M1516" s="163"/>
      <c r="N1516" s="164"/>
      <c r="O1516" s="164"/>
      <c r="P1516" s="164"/>
      <c r="Q1516" s="164"/>
      <c r="R1516" s="164"/>
      <c r="S1516" s="164"/>
      <c r="T1516" s="165"/>
      <c r="AT1516" s="159" t="s">
        <v>180</v>
      </c>
      <c r="AU1516" s="159" t="s">
        <v>79</v>
      </c>
      <c r="AV1516" s="11" t="s">
        <v>79</v>
      </c>
      <c r="AW1516" s="11" t="s">
        <v>32</v>
      </c>
      <c r="AX1516" s="11" t="s">
        <v>70</v>
      </c>
      <c r="AY1516" s="159" t="s">
        <v>119</v>
      </c>
    </row>
    <row r="1517" spans="2:51" s="11" customFormat="1">
      <c r="B1517" s="158"/>
      <c r="D1517" s="152" t="s">
        <v>180</v>
      </c>
      <c r="E1517" s="159" t="s">
        <v>1</v>
      </c>
      <c r="F1517" s="160" t="s">
        <v>879</v>
      </c>
      <c r="H1517" s="161">
        <v>-0.105</v>
      </c>
      <c r="I1517" s="162"/>
      <c r="L1517" s="158"/>
      <c r="M1517" s="163"/>
      <c r="N1517" s="164"/>
      <c r="O1517" s="164"/>
      <c r="P1517" s="164"/>
      <c r="Q1517" s="164"/>
      <c r="R1517" s="164"/>
      <c r="S1517" s="164"/>
      <c r="T1517" s="165"/>
      <c r="AT1517" s="159" t="s">
        <v>180</v>
      </c>
      <c r="AU1517" s="159" t="s">
        <v>79</v>
      </c>
      <c r="AV1517" s="11" t="s">
        <v>79</v>
      </c>
      <c r="AW1517" s="11" t="s">
        <v>32</v>
      </c>
      <c r="AX1517" s="11" t="s">
        <v>70</v>
      </c>
      <c r="AY1517" s="159" t="s">
        <v>119</v>
      </c>
    </row>
    <row r="1518" spans="2:51" s="11" customFormat="1">
      <c r="B1518" s="158"/>
      <c r="D1518" s="152" t="s">
        <v>180</v>
      </c>
      <c r="E1518" s="159" t="s">
        <v>1</v>
      </c>
      <c r="F1518" s="160" t="s">
        <v>848</v>
      </c>
      <c r="H1518" s="161">
        <v>0.12</v>
      </c>
      <c r="I1518" s="162"/>
      <c r="L1518" s="158"/>
      <c r="M1518" s="163"/>
      <c r="N1518" s="164"/>
      <c r="O1518" s="164"/>
      <c r="P1518" s="164"/>
      <c r="Q1518" s="164"/>
      <c r="R1518" s="164"/>
      <c r="S1518" s="164"/>
      <c r="T1518" s="165"/>
      <c r="AT1518" s="159" t="s">
        <v>180</v>
      </c>
      <c r="AU1518" s="159" t="s">
        <v>79</v>
      </c>
      <c r="AV1518" s="11" t="s">
        <v>79</v>
      </c>
      <c r="AW1518" s="11" t="s">
        <v>32</v>
      </c>
      <c r="AX1518" s="11" t="s">
        <v>70</v>
      </c>
      <c r="AY1518" s="159" t="s">
        <v>119</v>
      </c>
    </row>
    <row r="1519" spans="2:51" s="11" customFormat="1">
      <c r="B1519" s="158"/>
      <c r="D1519" s="152" t="s">
        <v>180</v>
      </c>
      <c r="E1519" s="159" t="s">
        <v>1</v>
      </c>
      <c r="F1519" s="160" t="s">
        <v>849</v>
      </c>
      <c r="H1519" s="161">
        <v>0.08</v>
      </c>
      <c r="I1519" s="162"/>
      <c r="L1519" s="158"/>
      <c r="M1519" s="163"/>
      <c r="N1519" s="164"/>
      <c r="O1519" s="164"/>
      <c r="P1519" s="164"/>
      <c r="Q1519" s="164"/>
      <c r="R1519" s="164"/>
      <c r="S1519" s="164"/>
      <c r="T1519" s="165"/>
      <c r="AT1519" s="159" t="s">
        <v>180</v>
      </c>
      <c r="AU1519" s="159" t="s">
        <v>79</v>
      </c>
      <c r="AV1519" s="11" t="s">
        <v>79</v>
      </c>
      <c r="AW1519" s="11" t="s">
        <v>32</v>
      </c>
      <c r="AX1519" s="11" t="s">
        <v>70</v>
      </c>
      <c r="AY1519" s="159" t="s">
        <v>119</v>
      </c>
    </row>
    <row r="1520" spans="2:51" s="11" customFormat="1">
      <c r="B1520" s="158"/>
      <c r="D1520" s="152" t="s">
        <v>180</v>
      </c>
      <c r="E1520" s="159" t="s">
        <v>1</v>
      </c>
      <c r="F1520" s="160" t="s">
        <v>880</v>
      </c>
      <c r="H1520" s="161">
        <v>3</v>
      </c>
      <c r="I1520" s="162"/>
      <c r="L1520" s="158"/>
      <c r="M1520" s="163"/>
      <c r="N1520" s="164"/>
      <c r="O1520" s="164"/>
      <c r="P1520" s="164"/>
      <c r="Q1520" s="164"/>
      <c r="R1520" s="164"/>
      <c r="S1520" s="164"/>
      <c r="T1520" s="165"/>
      <c r="AT1520" s="159" t="s">
        <v>180</v>
      </c>
      <c r="AU1520" s="159" t="s">
        <v>79</v>
      </c>
      <c r="AV1520" s="11" t="s">
        <v>79</v>
      </c>
      <c r="AW1520" s="11" t="s">
        <v>32</v>
      </c>
      <c r="AX1520" s="11" t="s">
        <v>70</v>
      </c>
      <c r="AY1520" s="159" t="s">
        <v>119</v>
      </c>
    </row>
    <row r="1521" spans="2:51" s="11" customFormat="1">
      <c r="B1521" s="158"/>
      <c r="D1521" s="152" t="s">
        <v>180</v>
      </c>
      <c r="E1521" s="159" t="s">
        <v>1</v>
      </c>
      <c r="F1521" s="160" t="s">
        <v>852</v>
      </c>
      <c r="H1521" s="161">
        <v>0.1</v>
      </c>
      <c r="I1521" s="162"/>
      <c r="L1521" s="158"/>
      <c r="M1521" s="163"/>
      <c r="N1521" s="164"/>
      <c r="O1521" s="164"/>
      <c r="P1521" s="164"/>
      <c r="Q1521" s="164"/>
      <c r="R1521" s="164"/>
      <c r="S1521" s="164"/>
      <c r="T1521" s="165"/>
      <c r="AT1521" s="159" t="s">
        <v>180</v>
      </c>
      <c r="AU1521" s="159" t="s">
        <v>79</v>
      </c>
      <c r="AV1521" s="11" t="s">
        <v>79</v>
      </c>
      <c r="AW1521" s="11" t="s">
        <v>32</v>
      </c>
      <c r="AX1521" s="11" t="s">
        <v>70</v>
      </c>
      <c r="AY1521" s="159" t="s">
        <v>119</v>
      </c>
    </row>
    <row r="1522" spans="2:51" s="11" customFormat="1">
      <c r="B1522" s="158"/>
      <c r="D1522" s="152" t="s">
        <v>180</v>
      </c>
      <c r="E1522" s="159" t="s">
        <v>1</v>
      </c>
      <c r="F1522" s="160" t="s">
        <v>881</v>
      </c>
      <c r="H1522" s="161">
        <v>0.38700000000000001</v>
      </c>
      <c r="I1522" s="162"/>
      <c r="L1522" s="158"/>
      <c r="M1522" s="163"/>
      <c r="N1522" s="164"/>
      <c r="O1522" s="164"/>
      <c r="P1522" s="164"/>
      <c r="Q1522" s="164"/>
      <c r="R1522" s="164"/>
      <c r="S1522" s="164"/>
      <c r="T1522" s="165"/>
      <c r="AT1522" s="159" t="s">
        <v>180</v>
      </c>
      <c r="AU1522" s="159" t="s">
        <v>79</v>
      </c>
      <c r="AV1522" s="11" t="s">
        <v>79</v>
      </c>
      <c r="AW1522" s="11" t="s">
        <v>32</v>
      </c>
      <c r="AX1522" s="11" t="s">
        <v>70</v>
      </c>
      <c r="AY1522" s="159" t="s">
        <v>119</v>
      </c>
    </row>
    <row r="1523" spans="2:51" s="11" customFormat="1">
      <c r="B1523" s="158"/>
      <c r="D1523" s="152" t="s">
        <v>180</v>
      </c>
      <c r="E1523" s="159" t="s">
        <v>1</v>
      </c>
      <c r="F1523" s="160" t="s">
        <v>882</v>
      </c>
      <c r="H1523" s="161">
        <v>23.52</v>
      </c>
      <c r="I1523" s="162"/>
      <c r="L1523" s="158"/>
      <c r="M1523" s="163"/>
      <c r="N1523" s="164"/>
      <c r="O1523" s="164"/>
      <c r="P1523" s="164"/>
      <c r="Q1523" s="164"/>
      <c r="R1523" s="164"/>
      <c r="S1523" s="164"/>
      <c r="T1523" s="165"/>
      <c r="AT1523" s="159" t="s">
        <v>180</v>
      </c>
      <c r="AU1523" s="159" t="s">
        <v>79</v>
      </c>
      <c r="AV1523" s="11" t="s">
        <v>79</v>
      </c>
      <c r="AW1523" s="11" t="s">
        <v>32</v>
      </c>
      <c r="AX1523" s="11" t="s">
        <v>70</v>
      </c>
      <c r="AY1523" s="159" t="s">
        <v>119</v>
      </c>
    </row>
    <row r="1524" spans="2:51" s="11" customFormat="1">
      <c r="B1524" s="158"/>
      <c r="D1524" s="152" t="s">
        <v>180</v>
      </c>
      <c r="E1524" s="159" t="s">
        <v>1</v>
      </c>
      <c r="F1524" s="160" t="s">
        <v>883</v>
      </c>
      <c r="H1524" s="161">
        <v>-0.36</v>
      </c>
      <c r="I1524" s="162"/>
      <c r="L1524" s="158"/>
      <c r="M1524" s="163"/>
      <c r="N1524" s="164"/>
      <c r="O1524" s="164"/>
      <c r="P1524" s="164"/>
      <c r="Q1524" s="164"/>
      <c r="R1524" s="164"/>
      <c r="S1524" s="164"/>
      <c r="T1524" s="165"/>
      <c r="AT1524" s="159" t="s">
        <v>180</v>
      </c>
      <c r="AU1524" s="159" t="s">
        <v>79</v>
      </c>
      <c r="AV1524" s="11" t="s">
        <v>79</v>
      </c>
      <c r="AW1524" s="11" t="s">
        <v>32</v>
      </c>
      <c r="AX1524" s="11" t="s">
        <v>70</v>
      </c>
      <c r="AY1524" s="159" t="s">
        <v>119</v>
      </c>
    </row>
    <row r="1525" spans="2:51" s="11" customFormat="1">
      <c r="B1525" s="158"/>
      <c r="D1525" s="152" t="s">
        <v>180</v>
      </c>
      <c r="E1525" s="159" t="s">
        <v>1</v>
      </c>
      <c r="F1525" s="160" t="s">
        <v>884</v>
      </c>
      <c r="H1525" s="161">
        <v>6.3339999999999996</v>
      </c>
      <c r="I1525" s="162"/>
      <c r="L1525" s="158"/>
      <c r="M1525" s="163"/>
      <c r="N1525" s="164"/>
      <c r="O1525" s="164"/>
      <c r="P1525" s="164"/>
      <c r="Q1525" s="164"/>
      <c r="R1525" s="164"/>
      <c r="S1525" s="164"/>
      <c r="T1525" s="165"/>
      <c r="AT1525" s="159" t="s">
        <v>180</v>
      </c>
      <c r="AU1525" s="159" t="s">
        <v>79</v>
      </c>
      <c r="AV1525" s="11" t="s">
        <v>79</v>
      </c>
      <c r="AW1525" s="11" t="s">
        <v>32</v>
      </c>
      <c r="AX1525" s="11" t="s">
        <v>70</v>
      </c>
      <c r="AY1525" s="159" t="s">
        <v>119</v>
      </c>
    </row>
    <row r="1526" spans="2:51" s="11" customFormat="1">
      <c r="B1526" s="158"/>
      <c r="D1526" s="152" t="s">
        <v>180</v>
      </c>
      <c r="E1526" s="159" t="s">
        <v>1</v>
      </c>
      <c r="F1526" s="160" t="s">
        <v>885</v>
      </c>
      <c r="H1526" s="161">
        <v>8.3719999999999999</v>
      </c>
      <c r="I1526" s="162"/>
      <c r="L1526" s="158"/>
      <c r="M1526" s="163"/>
      <c r="N1526" s="164"/>
      <c r="O1526" s="164"/>
      <c r="P1526" s="164"/>
      <c r="Q1526" s="164"/>
      <c r="R1526" s="164"/>
      <c r="S1526" s="164"/>
      <c r="T1526" s="165"/>
      <c r="AT1526" s="159" t="s">
        <v>180</v>
      </c>
      <c r="AU1526" s="159" t="s">
        <v>79</v>
      </c>
      <c r="AV1526" s="11" t="s">
        <v>79</v>
      </c>
      <c r="AW1526" s="11" t="s">
        <v>32</v>
      </c>
      <c r="AX1526" s="11" t="s">
        <v>70</v>
      </c>
      <c r="AY1526" s="159" t="s">
        <v>119</v>
      </c>
    </row>
    <row r="1527" spans="2:51" s="11" customFormat="1">
      <c r="B1527" s="158"/>
      <c r="D1527" s="152" t="s">
        <v>180</v>
      </c>
      <c r="E1527" s="159" t="s">
        <v>1</v>
      </c>
      <c r="F1527" s="160" t="s">
        <v>886</v>
      </c>
      <c r="H1527" s="161">
        <v>0.16300000000000001</v>
      </c>
      <c r="I1527" s="162"/>
      <c r="L1527" s="158"/>
      <c r="M1527" s="163"/>
      <c r="N1527" s="164"/>
      <c r="O1527" s="164"/>
      <c r="P1527" s="164"/>
      <c r="Q1527" s="164"/>
      <c r="R1527" s="164"/>
      <c r="S1527" s="164"/>
      <c r="T1527" s="165"/>
      <c r="AT1527" s="159" t="s">
        <v>180</v>
      </c>
      <c r="AU1527" s="159" t="s">
        <v>79</v>
      </c>
      <c r="AV1527" s="11" t="s">
        <v>79</v>
      </c>
      <c r="AW1527" s="11" t="s">
        <v>32</v>
      </c>
      <c r="AX1527" s="11" t="s">
        <v>70</v>
      </c>
      <c r="AY1527" s="159" t="s">
        <v>119</v>
      </c>
    </row>
    <row r="1528" spans="2:51" s="11" customFormat="1">
      <c r="B1528" s="158"/>
      <c r="D1528" s="152" t="s">
        <v>180</v>
      </c>
      <c r="E1528" s="159" t="s">
        <v>1</v>
      </c>
      <c r="F1528" s="160" t="s">
        <v>859</v>
      </c>
      <c r="H1528" s="161">
        <v>-0.14000000000000001</v>
      </c>
      <c r="I1528" s="162"/>
      <c r="L1528" s="158"/>
      <c r="M1528" s="163"/>
      <c r="N1528" s="164"/>
      <c r="O1528" s="164"/>
      <c r="P1528" s="164"/>
      <c r="Q1528" s="164"/>
      <c r="R1528" s="164"/>
      <c r="S1528" s="164"/>
      <c r="T1528" s="165"/>
      <c r="AT1528" s="159" t="s">
        <v>180</v>
      </c>
      <c r="AU1528" s="159" t="s">
        <v>79</v>
      </c>
      <c r="AV1528" s="11" t="s">
        <v>79</v>
      </c>
      <c r="AW1528" s="11" t="s">
        <v>32</v>
      </c>
      <c r="AX1528" s="11" t="s">
        <v>70</v>
      </c>
      <c r="AY1528" s="159" t="s">
        <v>119</v>
      </c>
    </row>
    <row r="1529" spans="2:51" s="11" customFormat="1">
      <c r="B1529" s="158"/>
      <c r="D1529" s="152" t="s">
        <v>180</v>
      </c>
      <c r="E1529" s="159" t="s">
        <v>1</v>
      </c>
      <c r="F1529" s="160" t="s">
        <v>887</v>
      </c>
      <c r="H1529" s="161">
        <v>0.35</v>
      </c>
      <c r="I1529" s="162"/>
      <c r="L1529" s="158"/>
      <c r="M1529" s="163"/>
      <c r="N1529" s="164"/>
      <c r="O1529" s="164"/>
      <c r="P1529" s="164"/>
      <c r="Q1529" s="164"/>
      <c r="R1529" s="164"/>
      <c r="S1529" s="164"/>
      <c r="T1529" s="165"/>
      <c r="AT1529" s="159" t="s">
        <v>180</v>
      </c>
      <c r="AU1529" s="159" t="s">
        <v>79</v>
      </c>
      <c r="AV1529" s="11" t="s">
        <v>79</v>
      </c>
      <c r="AW1529" s="11" t="s">
        <v>32</v>
      </c>
      <c r="AX1529" s="11" t="s">
        <v>70</v>
      </c>
      <c r="AY1529" s="159" t="s">
        <v>119</v>
      </c>
    </row>
    <row r="1530" spans="2:51" s="11" customFormat="1">
      <c r="B1530" s="158"/>
      <c r="D1530" s="152" t="s">
        <v>180</v>
      </c>
      <c r="E1530" s="159" t="s">
        <v>1</v>
      </c>
      <c r="F1530" s="160" t="s">
        <v>888</v>
      </c>
      <c r="H1530" s="161">
        <v>6.06</v>
      </c>
      <c r="I1530" s="162"/>
      <c r="L1530" s="158"/>
      <c r="M1530" s="163"/>
      <c r="N1530" s="164"/>
      <c r="O1530" s="164"/>
      <c r="P1530" s="164"/>
      <c r="Q1530" s="164"/>
      <c r="R1530" s="164"/>
      <c r="S1530" s="164"/>
      <c r="T1530" s="165"/>
      <c r="AT1530" s="159" t="s">
        <v>180</v>
      </c>
      <c r="AU1530" s="159" t="s">
        <v>79</v>
      </c>
      <c r="AV1530" s="11" t="s">
        <v>79</v>
      </c>
      <c r="AW1530" s="11" t="s">
        <v>32</v>
      </c>
      <c r="AX1530" s="11" t="s">
        <v>70</v>
      </c>
      <c r="AY1530" s="159" t="s">
        <v>119</v>
      </c>
    </row>
    <row r="1531" spans="2:51" s="11" customFormat="1">
      <c r="B1531" s="158"/>
      <c r="D1531" s="152" t="s">
        <v>180</v>
      </c>
      <c r="E1531" s="159" t="s">
        <v>1</v>
      </c>
      <c r="F1531" s="160" t="s">
        <v>859</v>
      </c>
      <c r="H1531" s="161">
        <v>-0.14000000000000001</v>
      </c>
      <c r="I1531" s="162"/>
      <c r="L1531" s="158"/>
      <c r="M1531" s="163"/>
      <c r="N1531" s="164"/>
      <c r="O1531" s="164"/>
      <c r="P1531" s="164"/>
      <c r="Q1531" s="164"/>
      <c r="R1531" s="164"/>
      <c r="S1531" s="164"/>
      <c r="T1531" s="165"/>
      <c r="AT1531" s="159" t="s">
        <v>180</v>
      </c>
      <c r="AU1531" s="159" t="s">
        <v>79</v>
      </c>
      <c r="AV1531" s="11" t="s">
        <v>79</v>
      </c>
      <c r="AW1531" s="11" t="s">
        <v>32</v>
      </c>
      <c r="AX1531" s="11" t="s">
        <v>70</v>
      </c>
      <c r="AY1531" s="159" t="s">
        <v>119</v>
      </c>
    </row>
    <row r="1532" spans="2:51" s="11" customFormat="1">
      <c r="B1532" s="158"/>
      <c r="D1532" s="152" t="s">
        <v>180</v>
      </c>
      <c r="E1532" s="159" t="s">
        <v>1</v>
      </c>
      <c r="F1532" s="160" t="s">
        <v>848</v>
      </c>
      <c r="H1532" s="161">
        <v>0.12</v>
      </c>
      <c r="I1532" s="162"/>
      <c r="L1532" s="158"/>
      <c r="M1532" s="163"/>
      <c r="N1532" s="164"/>
      <c r="O1532" s="164"/>
      <c r="P1532" s="164"/>
      <c r="Q1532" s="164"/>
      <c r="R1532" s="164"/>
      <c r="S1532" s="164"/>
      <c r="T1532" s="165"/>
      <c r="AT1532" s="159" t="s">
        <v>180</v>
      </c>
      <c r="AU1532" s="159" t="s">
        <v>79</v>
      </c>
      <c r="AV1532" s="11" t="s">
        <v>79</v>
      </c>
      <c r="AW1532" s="11" t="s">
        <v>32</v>
      </c>
      <c r="AX1532" s="11" t="s">
        <v>70</v>
      </c>
      <c r="AY1532" s="159" t="s">
        <v>119</v>
      </c>
    </row>
    <row r="1533" spans="2:51" s="11" customFormat="1">
      <c r="B1533" s="158"/>
      <c r="D1533" s="152" t="s">
        <v>180</v>
      </c>
      <c r="E1533" s="159" t="s">
        <v>1</v>
      </c>
      <c r="F1533" s="160" t="s">
        <v>889</v>
      </c>
      <c r="H1533" s="161">
        <v>13.13</v>
      </c>
      <c r="I1533" s="162"/>
      <c r="L1533" s="158"/>
      <c r="M1533" s="163"/>
      <c r="N1533" s="164"/>
      <c r="O1533" s="164"/>
      <c r="P1533" s="164"/>
      <c r="Q1533" s="164"/>
      <c r="R1533" s="164"/>
      <c r="S1533" s="164"/>
      <c r="T1533" s="165"/>
      <c r="AT1533" s="159" t="s">
        <v>180</v>
      </c>
      <c r="AU1533" s="159" t="s">
        <v>79</v>
      </c>
      <c r="AV1533" s="11" t="s">
        <v>79</v>
      </c>
      <c r="AW1533" s="11" t="s">
        <v>32</v>
      </c>
      <c r="AX1533" s="11" t="s">
        <v>70</v>
      </c>
      <c r="AY1533" s="159" t="s">
        <v>119</v>
      </c>
    </row>
    <row r="1534" spans="2:51" s="11" customFormat="1">
      <c r="B1534" s="158"/>
      <c r="D1534" s="152" t="s">
        <v>180</v>
      </c>
      <c r="E1534" s="159" t="s">
        <v>1</v>
      </c>
      <c r="F1534" s="160" t="s">
        <v>849</v>
      </c>
      <c r="H1534" s="161">
        <v>0.08</v>
      </c>
      <c r="I1534" s="162"/>
      <c r="L1534" s="158"/>
      <c r="M1534" s="163"/>
      <c r="N1534" s="164"/>
      <c r="O1534" s="164"/>
      <c r="P1534" s="164"/>
      <c r="Q1534" s="164"/>
      <c r="R1534" s="164"/>
      <c r="S1534" s="164"/>
      <c r="T1534" s="165"/>
      <c r="AT1534" s="159" t="s">
        <v>180</v>
      </c>
      <c r="AU1534" s="159" t="s">
        <v>79</v>
      </c>
      <c r="AV1534" s="11" t="s">
        <v>79</v>
      </c>
      <c r="AW1534" s="11" t="s">
        <v>32</v>
      </c>
      <c r="AX1534" s="11" t="s">
        <v>70</v>
      </c>
      <c r="AY1534" s="159" t="s">
        <v>119</v>
      </c>
    </row>
    <row r="1535" spans="2:51" s="11" customFormat="1">
      <c r="B1535" s="158"/>
      <c r="D1535" s="152" t="s">
        <v>180</v>
      </c>
      <c r="E1535" s="159" t="s">
        <v>1</v>
      </c>
      <c r="F1535" s="160" t="s">
        <v>890</v>
      </c>
      <c r="H1535" s="161">
        <v>27.189</v>
      </c>
      <c r="I1535" s="162"/>
      <c r="L1535" s="158"/>
      <c r="M1535" s="163"/>
      <c r="N1535" s="164"/>
      <c r="O1535" s="164"/>
      <c r="P1535" s="164"/>
      <c r="Q1535" s="164"/>
      <c r="R1535" s="164"/>
      <c r="S1535" s="164"/>
      <c r="T1535" s="165"/>
      <c r="AT1535" s="159" t="s">
        <v>180</v>
      </c>
      <c r="AU1535" s="159" t="s">
        <v>79</v>
      </c>
      <c r="AV1535" s="11" t="s">
        <v>79</v>
      </c>
      <c r="AW1535" s="11" t="s">
        <v>32</v>
      </c>
      <c r="AX1535" s="11" t="s">
        <v>70</v>
      </c>
      <c r="AY1535" s="159" t="s">
        <v>119</v>
      </c>
    </row>
    <row r="1536" spans="2:51" s="11" customFormat="1">
      <c r="B1536" s="158"/>
      <c r="D1536" s="152" t="s">
        <v>180</v>
      </c>
      <c r="E1536" s="159" t="s">
        <v>1</v>
      </c>
      <c r="F1536" s="160" t="s">
        <v>849</v>
      </c>
      <c r="H1536" s="161">
        <v>0.08</v>
      </c>
      <c r="I1536" s="162"/>
      <c r="L1536" s="158"/>
      <c r="M1536" s="163"/>
      <c r="N1536" s="164"/>
      <c r="O1536" s="164"/>
      <c r="P1536" s="164"/>
      <c r="Q1536" s="164"/>
      <c r="R1536" s="164"/>
      <c r="S1536" s="164"/>
      <c r="T1536" s="165"/>
      <c r="AT1536" s="159" t="s">
        <v>180</v>
      </c>
      <c r="AU1536" s="159" t="s">
        <v>79</v>
      </c>
      <c r="AV1536" s="11" t="s">
        <v>79</v>
      </c>
      <c r="AW1536" s="11" t="s">
        <v>32</v>
      </c>
      <c r="AX1536" s="11" t="s">
        <v>70</v>
      </c>
      <c r="AY1536" s="159" t="s">
        <v>119</v>
      </c>
    </row>
    <row r="1537" spans="2:65" s="14" customFormat="1">
      <c r="B1537" s="181"/>
      <c r="D1537" s="152" t="s">
        <v>180</v>
      </c>
      <c r="E1537" s="182" t="s">
        <v>1</v>
      </c>
      <c r="F1537" s="183" t="s">
        <v>319</v>
      </c>
      <c r="H1537" s="184">
        <v>223.15100000000007</v>
      </c>
      <c r="I1537" s="185"/>
      <c r="L1537" s="181"/>
      <c r="M1537" s="186"/>
      <c r="N1537" s="187"/>
      <c r="O1537" s="187"/>
      <c r="P1537" s="187"/>
      <c r="Q1537" s="187"/>
      <c r="R1537" s="187"/>
      <c r="S1537" s="187"/>
      <c r="T1537" s="188"/>
      <c r="AT1537" s="182" t="s">
        <v>180</v>
      </c>
      <c r="AU1537" s="182" t="s">
        <v>79</v>
      </c>
      <c r="AV1537" s="14" t="s">
        <v>133</v>
      </c>
      <c r="AW1537" s="14" t="s">
        <v>32</v>
      </c>
      <c r="AX1537" s="14" t="s">
        <v>70</v>
      </c>
      <c r="AY1537" s="182" t="s">
        <v>119</v>
      </c>
    </row>
    <row r="1538" spans="2:65" s="13" customFormat="1">
      <c r="B1538" s="173"/>
      <c r="D1538" s="152" t="s">
        <v>180</v>
      </c>
      <c r="E1538" s="174" t="s">
        <v>1</v>
      </c>
      <c r="F1538" s="175" t="s">
        <v>249</v>
      </c>
      <c r="H1538" s="176">
        <v>277.86300000000011</v>
      </c>
      <c r="I1538" s="177"/>
      <c r="L1538" s="173"/>
      <c r="M1538" s="178"/>
      <c r="N1538" s="179"/>
      <c r="O1538" s="179"/>
      <c r="P1538" s="179"/>
      <c r="Q1538" s="179"/>
      <c r="R1538" s="179"/>
      <c r="S1538" s="179"/>
      <c r="T1538" s="180"/>
      <c r="AT1538" s="174" t="s">
        <v>180</v>
      </c>
      <c r="AU1538" s="174" t="s">
        <v>79</v>
      </c>
      <c r="AV1538" s="13" t="s">
        <v>139</v>
      </c>
      <c r="AW1538" s="13" t="s">
        <v>32</v>
      </c>
      <c r="AX1538" s="13" t="s">
        <v>77</v>
      </c>
      <c r="AY1538" s="174" t="s">
        <v>119</v>
      </c>
    </row>
    <row r="1539" spans="2:65" s="1" customFormat="1" ht="16.5" customHeight="1">
      <c r="B1539" s="139"/>
      <c r="C1539" s="140" t="s">
        <v>1889</v>
      </c>
      <c r="D1539" s="140" t="s">
        <v>122</v>
      </c>
      <c r="E1539" s="141" t="s">
        <v>1890</v>
      </c>
      <c r="F1539" s="142" t="s">
        <v>1891</v>
      </c>
      <c r="G1539" s="143" t="s">
        <v>266</v>
      </c>
      <c r="H1539" s="144">
        <v>277.863</v>
      </c>
      <c r="I1539" s="145"/>
      <c r="J1539" s="146">
        <f>ROUND(I1539*H1539,2)</f>
        <v>0</v>
      </c>
      <c r="K1539" s="142" t="s">
        <v>126</v>
      </c>
      <c r="L1539" s="30"/>
      <c r="M1539" s="147" t="s">
        <v>1</v>
      </c>
      <c r="N1539" s="148" t="s">
        <v>41</v>
      </c>
      <c r="O1539" s="49"/>
      <c r="P1539" s="149">
        <f>O1539*H1539</f>
        <v>0</v>
      </c>
      <c r="Q1539" s="149">
        <v>2.9999999999999997E-4</v>
      </c>
      <c r="R1539" s="149">
        <f>Q1539*H1539</f>
        <v>8.3358899999999986E-2</v>
      </c>
      <c r="S1539" s="149">
        <v>0</v>
      </c>
      <c r="T1539" s="150">
        <f>S1539*H1539</f>
        <v>0</v>
      </c>
      <c r="AR1539" s="16" t="s">
        <v>263</v>
      </c>
      <c r="AT1539" s="16" t="s">
        <v>122</v>
      </c>
      <c r="AU1539" s="16" t="s">
        <v>79</v>
      </c>
      <c r="AY1539" s="16" t="s">
        <v>119</v>
      </c>
      <c r="BE1539" s="151">
        <f>IF(N1539="základní",J1539,0)</f>
        <v>0</v>
      </c>
      <c r="BF1539" s="151">
        <f>IF(N1539="snížená",J1539,0)</f>
        <v>0</v>
      </c>
      <c r="BG1539" s="151">
        <f>IF(N1539="zákl. přenesená",J1539,0)</f>
        <v>0</v>
      </c>
      <c r="BH1539" s="151">
        <f>IF(N1539="sníž. přenesená",J1539,0)</f>
        <v>0</v>
      </c>
      <c r="BI1539" s="151">
        <f>IF(N1539="nulová",J1539,0)</f>
        <v>0</v>
      </c>
      <c r="BJ1539" s="16" t="s">
        <v>77</v>
      </c>
      <c r="BK1539" s="151">
        <f>ROUND(I1539*H1539,2)</f>
        <v>0</v>
      </c>
      <c r="BL1539" s="16" t="s">
        <v>263</v>
      </c>
      <c r="BM1539" s="16" t="s">
        <v>1892</v>
      </c>
    </row>
    <row r="1540" spans="2:65" s="1" customFormat="1">
      <c r="B1540" s="30"/>
      <c r="D1540" s="152" t="s">
        <v>129</v>
      </c>
      <c r="F1540" s="153" t="s">
        <v>1893</v>
      </c>
      <c r="I1540" s="84"/>
      <c r="L1540" s="30"/>
      <c r="M1540" s="154"/>
      <c r="N1540" s="49"/>
      <c r="O1540" s="49"/>
      <c r="P1540" s="49"/>
      <c r="Q1540" s="49"/>
      <c r="R1540" s="49"/>
      <c r="S1540" s="49"/>
      <c r="T1540" s="50"/>
      <c r="AT1540" s="16" t="s">
        <v>129</v>
      </c>
      <c r="AU1540" s="16" t="s">
        <v>79</v>
      </c>
    </row>
    <row r="1541" spans="2:65" s="1" customFormat="1" ht="16.5" customHeight="1">
      <c r="B1541" s="139"/>
      <c r="C1541" s="189" t="s">
        <v>1894</v>
      </c>
      <c r="D1541" s="189" t="s">
        <v>603</v>
      </c>
      <c r="E1541" s="190" t="s">
        <v>1895</v>
      </c>
      <c r="F1541" s="191" t="s">
        <v>1896</v>
      </c>
      <c r="G1541" s="192" t="s">
        <v>266</v>
      </c>
      <c r="H1541" s="193">
        <v>319.54199999999997</v>
      </c>
      <c r="I1541" s="194"/>
      <c r="J1541" s="195">
        <f>ROUND(I1541*H1541,2)</f>
        <v>0</v>
      </c>
      <c r="K1541" s="191" t="s">
        <v>126</v>
      </c>
      <c r="L1541" s="196"/>
      <c r="M1541" s="197" t="s">
        <v>1</v>
      </c>
      <c r="N1541" s="198" t="s">
        <v>41</v>
      </c>
      <c r="O1541" s="49"/>
      <c r="P1541" s="149">
        <f>O1541*H1541</f>
        <v>0</v>
      </c>
      <c r="Q1541" s="149">
        <v>2.8700000000000002E-3</v>
      </c>
      <c r="R1541" s="149">
        <f>Q1541*H1541</f>
        <v>0.91708553999999998</v>
      </c>
      <c r="S1541" s="149">
        <v>0</v>
      </c>
      <c r="T1541" s="150">
        <f>S1541*H1541</f>
        <v>0</v>
      </c>
      <c r="AR1541" s="16" t="s">
        <v>370</v>
      </c>
      <c r="AT1541" s="16" t="s">
        <v>603</v>
      </c>
      <c r="AU1541" s="16" t="s">
        <v>79</v>
      </c>
      <c r="AY1541" s="16" t="s">
        <v>119</v>
      </c>
      <c r="BE1541" s="151">
        <f>IF(N1541="základní",J1541,0)</f>
        <v>0</v>
      </c>
      <c r="BF1541" s="151">
        <f>IF(N1541="snížená",J1541,0)</f>
        <v>0</v>
      </c>
      <c r="BG1541" s="151">
        <f>IF(N1541="zákl. přenesená",J1541,0)</f>
        <v>0</v>
      </c>
      <c r="BH1541" s="151">
        <f>IF(N1541="sníž. přenesená",J1541,0)</f>
        <v>0</v>
      </c>
      <c r="BI1541" s="151">
        <f>IF(N1541="nulová",J1541,0)</f>
        <v>0</v>
      </c>
      <c r="BJ1541" s="16" t="s">
        <v>77</v>
      </c>
      <c r="BK1541" s="151">
        <f>ROUND(I1541*H1541,2)</f>
        <v>0</v>
      </c>
      <c r="BL1541" s="16" t="s">
        <v>263</v>
      </c>
      <c r="BM1541" s="16" t="s">
        <v>1897</v>
      </c>
    </row>
    <row r="1542" spans="2:65" s="1" customFormat="1">
      <c r="B1542" s="30"/>
      <c r="D1542" s="152" t="s">
        <v>129</v>
      </c>
      <c r="F1542" s="153" t="s">
        <v>1898</v>
      </c>
      <c r="I1542" s="84"/>
      <c r="L1542" s="30"/>
      <c r="M1542" s="154"/>
      <c r="N1542" s="49"/>
      <c r="O1542" s="49"/>
      <c r="P1542" s="49"/>
      <c r="Q1542" s="49"/>
      <c r="R1542" s="49"/>
      <c r="S1542" s="49"/>
      <c r="T1542" s="50"/>
      <c r="AT1542" s="16" t="s">
        <v>129</v>
      </c>
      <c r="AU1542" s="16" t="s">
        <v>79</v>
      </c>
    </row>
    <row r="1543" spans="2:65" s="11" customFormat="1">
      <c r="B1543" s="158"/>
      <c r="D1543" s="152" t="s">
        <v>180</v>
      </c>
      <c r="F1543" s="160" t="s">
        <v>1899</v>
      </c>
      <c r="H1543" s="161">
        <v>319.54199999999997</v>
      </c>
      <c r="I1543" s="162"/>
      <c r="L1543" s="158"/>
      <c r="M1543" s="163"/>
      <c r="N1543" s="164"/>
      <c r="O1543" s="164"/>
      <c r="P1543" s="164"/>
      <c r="Q1543" s="164"/>
      <c r="R1543" s="164"/>
      <c r="S1543" s="164"/>
      <c r="T1543" s="165"/>
      <c r="AT1543" s="159" t="s">
        <v>180</v>
      </c>
      <c r="AU1543" s="159" t="s">
        <v>79</v>
      </c>
      <c r="AV1543" s="11" t="s">
        <v>79</v>
      </c>
      <c r="AW1543" s="11" t="s">
        <v>3</v>
      </c>
      <c r="AX1543" s="11" t="s">
        <v>77</v>
      </c>
      <c r="AY1543" s="159" t="s">
        <v>119</v>
      </c>
    </row>
    <row r="1544" spans="2:65" s="1" customFormat="1" ht="16.5" customHeight="1">
      <c r="B1544" s="139"/>
      <c r="C1544" s="140" t="s">
        <v>1900</v>
      </c>
      <c r="D1544" s="140" t="s">
        <v>122</v>
      </c>
      <c r="E1544" s="141" t="s">
        <v>1901</v>
      </c>
      <c r="F1544" s="142" t="s">
        <v>1902</v>
      </c>
      <c r="G1544" s="143" t="s">
        <v>373</v>
      </c>
      <c r="H1544" s="144">
        <v>225.38200000000001</v>
      </c>
      <c r="I1544" s="145"/>
      <c r="J1544" s="146">
        <f>ROUND(I1544*H1544,2)</f>
        <v>0</v>
      </c>
      <c r="K1544" s="142" t="s">
        <v>126</v>
      </c>
      <c r="L1544" s="30"/>
      <c r="M1544" s="147" t="s">
        <v>1</v>
      </c>
      <c r="N1544" s="148" t="s">
        <v>41</v>
      </c>
      <c r="O1544" s="49"/>
      <c r="P1544" s="149">
        <f>O1544*H1544</f>
        <v>0</v>
      </c>
      <c r="Q1544" s="149">
        <v>1.0000000000000001E-5</v>
      </c>
      <c r="R1544" s="149">
        <f>Q1544*H1544</f>
        <v>2.2538200000000001E-3</v>
      </c>
      <c r="S1544" s="149">
        <v>0</v>
      </c>
      <c r="T1544" s="150">
        <f>S1544*H1544</f>
        <v>0</v>
      </c>
      <c r="AR1544" s="16" t="s">
        <v>263</v>
      </c>
      <c r="AT1544" s="16" t="s">
        <v>122</v>
      </c>
      <c r="AU1544" s="16" t="s">
        <v>79</v>
      </c>
      <c r="AY1544" s="16" t="s">
        <v>119</v>
      </c>
      <c r="BE1544" s="151">
        <f>IF(N1544="základní",J1544,0)</f>
        <v>0</v>
      </c>
      <c r="BF1544" s="151">
        <f>IF(N1544="snížená",J1544,0)</f>
        <v>0</v>
      </c>
      <c r="BG1544" s="151">
        <f>IF(N1544="zákl. přenesená",J1544,0)</f>
        <v>0</v>
      </c>
      <c r="BH1544" s="151">
        <f>IF(N1544="sníž. přenesená",J1544,0)</f>
        <v>0</v>
      </c>
      <c r="BI1544" s="151">
        <f>IF(N1544="nulová",J1544,0)</f>
        <v>0</v>
      </c>
      <c r="BJ1544" s="16" t="s">
        <v>77</v>
      </c>
      <c r="BK1544" s="151">
        <f>ROUND(I1544*H1544,2)</f>
        <v>0</v>
      </c>
      <c r="BL1544" s="16" t="s">
        <v>263</v>
      </c>
      <c r="BM1544" s="16" t="s">
        <v>1903</v>
      </c>
    </row>
    <row r="1545" spans="2:65" s="1" customFormat="1">
      <c r="B1545" s="30"/>
      <c r="D1545" s="152" t="s">
        <v>129</v>
      </c>
      <c r="F1545" s="153" t="s">
        <v>1904</v>
      </c>
      <c r="I1545" s="84"/>
      <c r="L1545" s="30"/>
      <c r="M1545" s="154"/>
      <c r="N1545" s="49"/>
      <c r="O1545" s="49"/>
      <c r="P1545" s="49"/>
      <c r="Q1545" s="49"/>
      <c r="R1545" s="49"/>
      <c r="S1545" s="49"/>
      <c r="T1545" s="50"/>
      <c r="AT1545" s="16" t="s">
        <v>129</v>
      </c>
      <c r="AU1545" s="16" t="s">
        <v>79</v>
      </c>
    </row>
    <row r="1546" spans="2:65" s="12" customFormat="1">
      <c r="B1546" s="166"/>
      <c r="D1546" s="152" t="s">
        <v>180</v>
      </c>
      <c r="E1546" s="167" t="s">
        <v>1</v>
      </c>
      <c r="F1546" s="168" t="s">
        <v>316</v>
      </c>
      <c r="H1546" s="167" t="s">
        <v>1</v>
      </c>
      <c r="I1546" s="169"/>
      <c r="L1546" s="166"/>
      <c r="M1546" s="170"/>
      <c r="N1546" s="171"/>
      <c r="O1546" s="171"/>
      <c r="P1546" s="171"/>
      <c r="Q1546" s="171"/>
      <c r="R1546" s="171"/>
      <c r="S1546" s="171"/>
      <c r="T1546" s="172"/>
      <c r="AT1546" s="167" t="s">
        <v>180</v>
      </c>
      <c r="AU1546" s="167" t="s">
        <v>79</v>
      </c>
      <c r="AV1546" s="12" t="s">
        <v>77</v>
      </c>
      <c r="AW1546" s="12" t="s">
        <v>32</v>
      </c>
      <c r="AX1546" s="12" t="s">
        <v>70</v>
      </c>
      <c r="AY1546" s="167" t="s">
        <v>119</v>
      </c>
    </row>
    <row r="1547" spans="2:65" s="11" customFormat="1" ht="22.5">
      <c r="B1547" s="158"/>
      <c r="D1547" s="152" t="s">
        <v>180</v>
      </c>
      <c r="E1547" s="159" t="s">
        <v>1</v>
      </c>
      <c r="F1547" s="160" t="s">
        <v>1905</v>
      </c>
      <c r="H1547" s="161">
        <v>39.231999999999999</v>
      </c>
      <c r="I1547" s="162"/>
      <c r="L1547" s="158"/>
      <c r="M1547" s="163"/>
      <c r="N1547" s="164"/>
      <c r="O1547" s="164"/>
      <c r="P1547" s="164"/>
      <c r="Q1547" s="164"/>
      <c r="R1547" s="164"/>
      <c r="S1547" s="164"/>
      <c r="T1547" s="165"/>
      <c r="AT1547" s="159" t="s">
        <v>180</v>
      </c>
      <c r="AU1547" s="159" t="s">
        <v>79</v>
      </c>
      <c r="AV1547" s="11" t="s">
        <v>79</v>
      </c>
      <c r="AW1547" s="11" t="s">
        <v>32</v>
      </c>
      <c r="AX1547" s="11" t="s">
        <v>70</v>
      </c>
      <c r="AY1547" s="159" t="s">
        <v>119</v>
      </c>
    </row>
    <row r="1548" spans="2:65" s="14" customFormat="1">
      <c r="B1548" s="181"/>
      <c r="D1548" s="152" t="s">
        <v>180</v>
      </c>
      <c r="E1548" s="182" t="s">
        <v>1</v>
      </c>
      <c r="F1548" s="183" t="s">
        <v>319</v>
      </c>
      <c r="H1548" s="184">
        <v>39.231999999999999</v>
      </c>
      <c r="I1548" s="185"/>
      <c r="L1548" s="181"/>
      <c r="M1548" s="186"/>
      <c r="N1548" s="187"/>
      <c r="O1548" s="187"/>
      <c r="P1548" s="187"/>
      <c r="Q1548" s="187"/>
      <c r="R1548" s="187"/>
      <c r="S1548" s="187"/>
      <c r="T1548" s="188"/>
      <c r="AT1548" s="182" t="s">
        <v>180</v>
      </c>
      <c r="AU1548" s="182" t="s">
        <v>79</v>
      </c>
      <c r="AV1548" s="14" t="s">
        <v>133</v>
      </c>
      <c r="AW1548" s="14" t="s">
        <v>32</v>
      </c>
      <c r="AX1548" s="14" t="s">
        <v>70</v>
      </c>
      <c r="AY1548" s="182" t="s">
        <v>119</v>
      </c>
    </row>
    <row r="1549" spans="2:65" s="12" customFormat="1">
      <c r="B1549" s="166"/>
      <c r="D1549" s="152" t="s">
        <v>180</v>
      </c>
      <c r="E1549" s="167" t="s">
        <v>1</v>
      </c>
      <c r="F1549" s="168" t="s">
        <v>320</v>
      </c>
      <c r="H1549" s="167" t="s">
        <v>1</v>
      </c>
      <c r="I1549" s="169"/>
      <c r="L1549" s="166"/>
      <c r="M1549" s="170"/>
      <c r="N1549" s="171"/>
      <c r="O1549" s="171"/>
      <c r="P1549" s="171"/>
      <c r="Q1549" s="171"/>
      <c r="R1549" s="171"/>
      <c r="S1549" s="171"/>
      <c r="T1549" s="172"/>
      <c r="AT1549" s="167" t="s">
        <v>180</v>
      </c>
      <c r="AU1549" s="167" t="s">
        <v>79</v>
      </c>
      <c r="AV1549" s="12" t="s">
        <v>77</v>
      </c>
      <c r="AW1549" s="12" t="s">
        <v>32</v>
      </c>
      <c r="AX1549" s="12" t="s">
        <v>70</v>
      </c>
      <c r="AY1549" s="167" t="s">
        <v>119</v>
      </c>
    </row>
    <row r="1550" spans="2:65" s="11" customFormat="1" ht="22.5">
      <c r="B1550" s="158"/>
      <c r="D1550" s="152" t="s">
        <v>180</v>
      </c>
      <c r="E1550" s="159" t="s">
        <v>1</v>
      </c>
      <c r="F1550" s="160" t="s">
        <v>1906</v>
      </c>
      <c r="H1550" s="161">
        <v>78.48</v>
      </c>
      <c r="I1550" s="162"/>
      <c r="L1550" s="158"/>
      <c r="M1550" s="163"/>
      <c r="N1550" s="164"/>
      <c r="O1550" s="164"/>
      <c r="P1550" s="164"/>
      <c r="Q1550" s="164"/>
      <c r="R1550" s="164"/>
      <c r="S1550" s="164"/>
      <c r="T1550" s="165"/>
      <c r="AT1550" s="159" t="s">
        <v>180</v>
      </c>
      <c r="AU1550" s="159" t="s">
        <v>79</v>
      </c>
      <c r="AV1550" s="11" t="s">
        <v>79</v>
      </c>
      <c r="AW1550" s="11" t="s">
        <v>32</v>
      </c>
      <c r="AX1550" s="11" t="s">
        <v>70</v>
      </c>
      <c r="AY1550" s="159" t="s">
        <v>119</v>
      </c>
    </row>
    <row r="1551" spans="2:65" s="11" customFormat="1" ht="22.5">
      <c r="B1551" s="158"/>
      <c r="D1551" s="152" t="s">
        <v>180</v>
      </c>
      <c r="E1551" s="159" t="s">
        <v>1</v>
      </c>
      <c r="F1551" s="160" t="s">
        <v>1907</v>
      </c>
      <c r="H1551" s="161">
        <v>66.260000000000005</v>
      </c>
      <c r="I1551" s="162"/>
      <c r="L1551" s="158"/>
      <c r="M1551" s="163"/>
      <c r="N1551" s="164"/>
      <c r="O1551" s="164"/>
      <c r="P1551" s="164"/>
      <c r="Q1551" s="164"/>
      <c r="R1551" s="164"/>
      <c r="S1551" s="164"/>
      <c r="T1551" s="165"/>
      <c r="AT1551" s="159" t="s">
        <v>180</v>
      </c>
      <c r="AU1551" s="159" t="s">
        <v>79</v>
      </c>
      <c r="AV1551" s="11" t="s">
        <v>79</v>
      </c>
      <c r="AW1551" s="11" t="s">
        <v>32</v>
      </c>
      <c r="AX1551" s="11" t="s">
        <v>70</v>
      </c>
      <c r="AY1551" s="159" t="s">
        <v>119</v>
      </c>
    </row>
    <row r="1552" spans="2:65" s="11" customFormat="1" ht="22.5">
      <c r="B1552" s="158"/>
      <c r="D1552" s="152" t="s">
        <v>180</v>
      </c>
      <c r="E1552" s="159" t="s">
        <v>1</v>
      </c>
      <c r="F1552" s="160" t="s">
        <v>1908</v>
      </c>
      <c r="H1552" s="161">
        <v>41.41</v>
      </c>
      <c r="I1552" s="162"/>
      <c r="L1552" s="158"/>
      <c r="M1552" s="163"/>
      <c r="N1552" s="164"/>
      <c r="O1552" s="164"/>
      <c r="P1552" s="164"/>
      <c r="Q1552" s="164"/>
      <c r="R1552" s="164"/>
      <c r="S1552" s="164"/>
      <c r="T1552" s="165"/>
      <c r="AT1552" s="159" t="s">
        <v>180</v>
      </c>
      <c r="AU1552" s="159" t="s">
        <v>79</v>
      </c>
      <c r="AV1552" s="11" t="s">
        <v>79</v>
      </c>
      <c r="AW1552" s="11" t="s">
        <v>32</v>
      </c>
      <c r="AX1552" s="11" t="s">
        <v>70</v>
      </c>
      <c r="AY1552" s="159" t="s">
        <v>119</v>
      </c>
    </row>
    <row r="1553" spans="2:65" s="14" customFormat="1">
      <c r="B1553" s="181"/>
      <c r="D1553" s="152" t="s">
        <v>180</v>
      </c>
      <c r="E1553" s="182" t="s">
        <v>1</v>
      </c>
      <c r="F1553" s="183" t="s">
        <v>319</v>
      </c>
      <c r="H1553" s="184">
        <v>186.15</v>
      </c>
      <c r="I1553" s="185"/>
      <c r="L1553" s="181"/>
      <c r="M1553" s="186"/>
      <c r="N1553" s="187"/>
      <c r="O1553" s="187"/>
      <c r="P1553" s="187"/>
      <c r="Q1553" s="187"/>
      <c r="R1553" s="187"/>
      <c r="S1553" s="187"/>
      <c r="T1553" s="188"/>
      <c r="AT1553" s="182" t="s">
        <v>180</v>
      </c>
      <c r="AU1553" s="182" t="s">
        <v>79</v>
      </c>
      <c r="AV1553" s="14" t="s">
        <v>133</v>
      </c>
      <c r="AW1553" s="14" t="s">
        <v>32</v>
      </c>
      <c r="AX1553" s="14" t="s">
        <v>70</v>
      </c>
      <c r="AY1553" s="182" t="s">
        <v>119</v>
      </c>
    </row>
    <row r="1554" spans="2:65" s="13" customFormat="1">
      <c r="B1554" s="173"/>
      <c r="D1554" s="152" t="s">
        <v>180</v>
      </c>
      <c r="E1554" s="174" t="s">
        <v>1</v>
      </c>
      <c r="F1554" s="175" t="s">
        <v>249</v>
      </c>
      <c r="H1554" s="176">
        <v>225.38200000000001</v>
      </c>
      <c r="I1554" s="177"/>
      <c r="L1554" s="173"/>
      <c r="M1554" s="178"/>
      <c r="N1554" s="179"/>
      <c r="O1554" s="179"/>
      <c r="P1554" s="179"/>
      <c r="Q1554" s="179"/>
      <c r="R1554" s="179"/>
      <c r="S1554" s="179"/>
      <c r="T1554" s="180"/>
      <c r="AT1554" s="174" t="s">
        <v>180</v>
      </c>
      <c r="AU1554" s="174" t="s">
        <v>79</v>
      </c>
      <c r="AV1554" s="13" t="s">
        <v>139</v>
      </c>
      <c r="AW1554" s="13" t="s">
        <v>32</v>
      </c>
      <c r="AX1554" s="13" t="s">
        <v>77</v>
      </c>
      <c r="AY1554" s="174" t="s">
        <v>119</v>
      </c>
    </row>
    <row r="1555" spans="2:65" s="1" customFormat="1" ht="16.5" customHeight="1">
      <c r="B1555" s="139"/>
      <c r="C1555" s="189" t="s">
        <v>1909</v>
      </c>
      <c r="D1555" s="189" t="s">
        <v>603</v>
      </c>
      <c r="E1555" s="190" t="s">
        <v>1910</v>
      </c>
      <c r="F1555" s="191" t="s">
        <v>1911</v>
      </c>
      <c r="G1555" s="192" t="s">
        <v>373</v>
      </c>
      <c r="H1555" s="193">
        <v>247.92</v>
      </c>
      <c r="I1555" s="194"/>
      <c r="J1555" s="195">
        <f>ROUND(I1555*H1555,2)</f>
        <v>0</v>
      </c>
      <c r="K1555" s="191" t="s">
        <v>126</v>
      </c>
      <c r="L1555" s="196"/>
      <c r="M1555" s="197" t="s">
        <v>1</v>
      </c>
      <c r="N1555" s="198" t="s">
        <v>41</v>
      </c>
      <c r="O1555" s="49"/>
      <c r="P1555" s="149">
        <f>O1555*H1555</f>
        <v>0</v>
      </c>
      <c r="Q1555" s="149">
        <v>2.2000000000000001E-4</v>
      </c>
      <c r="R1555" s="149">
        <f>Q1555*H1555</f>
        <v>5.4542399999999998E-2</v>
      </c>
      <c r="S1555" s="149">
        <v>0</v>
      </c>
      <c r="T1555" s="150">
        <f>S1555*H1555</f>
        <v>0</v>
      </c>
      <c r="AR1555" s="16" t="s">
        <v>370</v>
      </c>
      <c r="AT1555" s="16" t="s">
        <v>603</v>
      </c>
      <c r="AU1555" s="16" t="s">
        <v>79</v>
      </c>
      <c r="AY1555" s="16" t="s">
        <v>119</v>
      </c>
      <c r="BE1555" s="151">
        <f>IF(N1555="základní",J1555,0)</f>
        <v>0</v>
      </c>
      <c r="BF1555" s="151">
        <f>IF(N1555="snížená",J1555,0)</f>
        <v>0</v>
      </c>
      <c r="BG1555" s="151">
        <f>IF(N1555="zákl. přenesená",J1555,0)</f>
        <v>0</v>
      </c>
      <c r="BH1555" s="151">
        <f>IF(N1555="sníž. přenesená",J1555,0)</f>
        <v>0</v>
      </c>
      <c r="BI1555" s="151">
        <f>IF(N1555="nulová",J1555,0)</f>
        <v>0</v>
      </c>
      <c r="BJ1555" s="16" t="s">
        <v>77</v>
      </c>
      <c r="BK1555" s="151">
        <f>ROUND(I1555*H1555,2)</f>
        <v>0</v>
      </c>
      <c r="BL1555" s="16" t="s">
        <v>263</v>
      </c>
      <c r="BM1555" s="16" t="s">
        <v>1912</v>
      </c>
    </row>
    <row r="1556" spans="2:65" s="1" customFormat="1">
      <c r="B1556" s="30"/>
      <c r="D1556" s="152" t="s">
        <v>129</v>
      </c>
      <c r="F1556" s="153" t="s">
        <v>1911</v>
      </c>
      <c r="I1556" s="84"/>
      <c r="L1556" s="30"/>
      <c r="M1556" s="154"/>
      <c r="N1556" s="49"/>
      <c r="O1556" s="49"/>
      <c r="P1556" s="49"/>
      <c r="Q1556" s="49"/>
      <c r="R1556" s="49"/>
      <c r="S1556" s="49"/>
      <c r="T1556" s="50"/>
      <c r="AT1556" s="16" t="s">
        <v>129</v>
      </c>
      <c r="AU1556" s="16" t="s">
        <v>79</v>
      </c>
    </row>
    <row r="1557" spans="2:65" s="11" customFormat="1">
      <c r="B1557" s="158"/>
      <c r="D1557" s="152" t="s">
        <v>180</v>
      </c>
      <c r="F1557" s="160" t="s">
        <v>1913</v>
      </c>
      <c r="H1557" s="161">
        <v>247.92</v>
      </c>
      <c r="I1557" s="162"/>
      <c r="L1557" s="158"/>
      <c r="M1557" s="163"/>
      <c r="N1557" s="164"/>
      <c r="O1557" s="164"/>
      <c r="P1557" s="164"/>
      <c r="Q1557" s="164"/>
      <c r="R1557" s="164"/>
      <c r="S1557" s="164"/>
      <c r="T1557" s="165"/>
      <c r="AT1557" s="159" t="s">
        <v>180</v>
      </c>
      <c r="AU1557" s="159" t="s">
        <v>79</v>
      </c>
      <c r="AV1557" s="11" t="s">
        <v>79</v>
      </c>
      <c r="AW1557" s="11" t="s">
        <v>3</v>
      </c>
      <c r="AX1557" s="11" t="s">
        <v>77</v>
      </c>
      <c r="AY1557" s="159" t="s">
        <v>119</v>
      </c>
    </row>
    <row r="1558" spans="2:65" s="1" customFormat="1" ht="16.5" customHeight="1">
      <c r="B1558" s="139"/>
      <c r="C1558" s="140" t="s">
        <v>1914</v>
      </c>
      <c r="D1558" s="140" t="s">
        <v>122</v>
      </c>
      <c r="E1558" s="141" t="s">
        <v>1915</v>
      </c>
      <c r="F1558" s="142" t="s">
        <v>1916</v>
      </c>
      <c r="G1558" s="143" t="s">
        <v>373</v>
      </c>
      <c r="H1558" s="144">
        <v>22.5</v>
      </c>
      <c r="I1558" s="145"/>
      <c r="J1558" s="146">
        <f>ROUND(I1558*H1558,2)</f>
        <v>0</v>
      </c>
      <c r="K1558" s="142" t="s">
        <v>126</v>
      </c>
      <c r="L1558" s="30"/>
      <c r="M1558" s="147" t="s">
        <v>1</v>
      </c>
      <c r="N1558" s="148" t="s">
        <v>41</v>
      </c>
      <c r="O1558" s="49"/>
      <c r="P1558" s="149">
        <f>O1558*H1558</f>
        <v>0</v>
      </c>
      <c r="Q1558" s="149">
        <v>0</v>
      </c>
      <c r="R1558" s="149">
        <f>Q1558*H1558</f>
        <v>0</v>
      </c>
      <c r="S1558" s="149">
        <v>0</v>
      </c>
      <c r="T1558" s="150">
        <f>S1558*H1558</f>
        <v>0</v>
      </c>
      <c r="AR1558" s="16" t="s">
        <v>263</v>
      </c>
      <c r="AT1558" s="16" t="s">
        <v>122</v>
      </c>
      <c r="AU1558" s="16" t="s">
        <v>79</v>
      </c>
      <c r="AY1558" s="16" t="s">
        <v>119</v>
      </c>
      <c r="BE1558" s="151">
        <f>IF(N1558="základní",J1558,0)</f>
        <v>0</v>
      </c>
      <c r="BF1558" s="151">
        <f>IF(N1558="snížená",J1558,0)</f>
        <v>0</v>
      </c>
      <c r="BG1558" s="151">
        <f>IF(N1558="zákl. přenesená",J1558,0)</f>
        <v>0</v>
      </c>
      <c r="BH1558" s="151">
        <f>IF(N1558="sníž. přenesená",J1558,0)</f>
        <v>0</v>
      </c>
      <c r="BI1558" s="151">
        <f>IF(N1558="nulová",J1558,0)</f>
        <v>0</v>
      </c>
      <c r="BJ1558" s="16" t="s">
        <v>77</v>
      </c>
      <c r="BK1558" s="151">
        <f>ROUND(I1558*H1558,2)</f>
        <v>0</v>
      </c>
      <c r="BL1558" s="16" t="s">
        <v>263</v>
      </c>
      <c r="BM1558" s="16" t="s">
        <v>1917</v>
      </c>
    </row>
    <row r="1559" spans="2:65" s="1" customFormat="1">
      <c r="B1559" s="30"/>
      <c r="D1559" s="152" t="s">
        <v>129</v>
      </c>
      <c r="F1559" s="153" t="s">
        <v>1918</v>
      </c>
      <c r="I1559" s="84"/>
      <c r="L1559" s="30"/>
      <c r="M1559" s="154"/>
      <c r="N1559" s="49"/>
      <c r="O1559" s="49"/>
      <c r="P1559" s="49"/>
      <c r="Q1559" s="49"/>
      <c r="R1559" s="49"/>
      <c r="S1559" s="49"/>
      <c r="T1559" s="50"/>
      <c r="AT1559" s="16" t="s">
        <v>129</v>
      </c>
      <c r="AU1559" s="16" t="s">
        <v>79</v>
      </c>
    </row>
    <row r="1560" spans="2:65" s="11" customFormat="1">
      <c r="B1560" s="158"/>
      <c r="D1560" s="152" t="s">
        <v>180</v>
      </c>
      <c r="E1560" s="159" t="s">
        <v>1</v>
      </c>
      <c r="F1560" s="160" t="s">
        <v>1919</v>
      </c>
      <c r="H1560" s="161">
        <v>22.5</v>
      </c>
      <c r="I1560" s="162"/>
      <c r="L1560" s="158"/>
      <c r="M1560" s="163"/>
      <c r="N1560" s="164"/>
      <c r="O1560" s="164"/>
      <c r="P1560" s="164"/>
      <c r="Q1560" s="164"/>
      <c r="R1560" s="164"/>
      <c r="S1560" s="164"/>
      <c r="T1560" s="165"/>
      <c r="AT1560" s="159" t="s">
        <v>180</v>
      </c>
      <c r="AU1560" s="159" t="s">
        <v>79</v>
      </c>
      <c r="AV1560" s="11" t="s">
        <v>79</v>
      </c>
      <c r="AW1560" s="11" t="s">
        <v>32</v>
      </c>
      <c r="AX1560" s="11" t="s">
        <v>77</v>
      </c>
      <c r="AY1560" s="159" t="s">
        <v>119</v>
      </c>
    </row>
    <row r="1561" spans="2:65" s="1" customFormat="1" ht="16.5" customHeight="1">
      <c r="B1561" s="139"/>
      <c r="C1561" s="189" t="s">
        <v>1920</v>
      </c>
      <c r="D1561" s="189" t="s">
        <v>603</v>
      </c>
      <c r="E1561" s="190" t="s">
        <v>1921</v>
      </c>
      <c r="F1561" s="191" t="s">
        <v>1922</v>
      </c>
      <c r="G1561" s="192" t="s">
        <v>373</v>
      </c>
      <c r="H1561" s="193">
        <v>22.5</v>
      </c>
      <c r="I1561" s="194"/>
      <c r="J1561" s="195">
        <f>ROUND(I1561*H1561,2)</f>
        <v>0</v>
      </c>
      <c r="K1561" s="191" t="s">
        <v>126</v>
      </c>
      <c r="L1561" s="196"/>
      <c r="M1561" s="197" t="s">
        <v>1</v>
      </c>
      <c r="N1561" s="198" t="s">
        <v>41</v>
      </c>
      <c r="O1561" s="49"/>
      <c r="P1561" s="149">
        <f>O1561*H1561</f>
        <v>0</v>
      </c>
      <c r="Q1561" s="149">
        <v>1.7000000000000001E-4</v>
      </c>
      <c r="R1561" s="149">
        <f>Q1561*H1561</f>
        <v>3.8250000000000003E-3</v>
      </c>
      <c r="S1561" s="149">
        <v>0</v>
      </c>
      <c r="T1561" s="150">
        <f>S1561*H1561</f>
        <v>0</v>
      </c>
      <c r="AR1561" s="16" t="s">
        <v>370</v>
      </c>
      <c r="AT1561" s="16" t="s">
        <v>603</v>
      </c>
      <c r="AU1561" s="16" t="s">
        <v>79</v>
      </c>
      <c r="AY1561" s="16" t="s">
        <v>119</v>
      </c>
      <c r="BE1561" s="151">
        <f>IF(N1561="základní",J1561,0)</f>
        <v>0</v>
      </c>
      <c r="BF1561" s="151">
        <f>IF(N1561="snížená",J1561,0)</f>
        <v>0</v>
      </c>
      <c r="BG1561" s="151">
        <f>IF(N1561="zákl. přenesená",J1561,0)</f>
        <v>0</v>
      </c>
      <c r="BH1561" s="151">
        <f>IF(N1561="sníž. přenesená",J1561,0)</f>
        <v>0</v>
      </c>
      <c r="BI1561" s="151">
        <f>IF(N1561="nulová",J1561,0)</f>
        <v>0</v>
      </c>
      <c r="BJ1561" s="16" t="s">
        <v>77</v>
      </c>
      <c r="BK1561" s="151">
        <f>ROUND(I1561*H1561,2)</f>
        <v>0</v>
      </c>
      <c r="BL1561" s="16" t="s">
        <v>263</v>
      </c>
      <c r="BM1561" s="16" t="s">
        <v>1923</v>
      </c>
    </row>
    <row r="1562" spans="2:65" s="1" customFormat="1">
      <c r="B1562" s="30"/>
      <c r="D1562" s="152" t="s">
        <v>129</v>
      </c>
      <c r="F1562" s="153" t="s">
        <v>1922</v>
      </c>
      <c r="I1562" s="84"/>
      <c r="L1562" s="30"/>
      <c r="M1562" s="154"/>
      <c r="N1562" s="49"/>
      <c r="O1562" s="49"/>
      <c r="P1562" s="49"/>
      <c r="Q1562" s="49"/>
      <c r="R1562" s="49"/>
      <c r="S1562" s="49"/>
      <c r="T1562" s="50"/>
      <c r="AT1562" s="16" t="s">
        <v>129</v>
      </c>
      <c r="AU1562" s="16" t="s">
        <v>79</v>
      </c>
    </row>
    <row r="1563" spans="2:65" s="1" customFormat="1" ht="16.5" customHeight="1">
      <c r="B1563" s="139"/>
      <c r="C1563" s="140" t="s">
        <v>1924</v>
      </c>
      <c r="D1563" s="140" t="s">
        <v>122</v>
      </c>
      <c r="E1563" s="141" t="s">
        <v>1925</v>
      </c>
      <c r="F1563" s="142" t="s">
        <v>1926</v>
      </c>
      <c r="G1563" s="143" t="s">
        <v>1307</v>
      </c>
      <c r="H1563" s="199"/>
      <c r="I1563" s="145"/>
      <c r="J1563" s="146">
        <f>ROUND(I1563*H1563,2)</f>
        <v>0</v>
      </c>
      <c r="K1563" s="142" t="s">
        <v>126</v>
      </c>
      <c r="L1563" s="30"/>
      <c r="M1563" s="147" t="s">
        <v>1</v>
      </c>
      <c r="N1563" s="148" t="s">
        <v>41</v>
      </c>
      <c r="O1563" s="49"/>
      <c r="P1563" s="149">
        <f>O1563*H1563</f>
        <v>0</v>
      </c>
      <c r="Q1563" s="149">
        <v>0</v>
      </c>
      <c r="R1563" s="149">
        <f>Q1563*H1563</f>
        <v>0</v>
      </c>
      <c r="S1563" s="149">
        <v>0</v>
      </c>
      <c r="T1563" s="150">
        <f>S1563*H1563</f>
        <v>0</v>
      </c>
      <c r="AR1563" s="16" t="s">
        <v>263</v>
      </c>
      <c r="AT1563" s="16" t="s">
        <v>122</v>
      </c>
      <c r="AU1563" s="16" t="s">
        <v>79</v>
      </c>
      <c r="AY1563" s="16" t="s">
        <v>119</v>
      </c>
      <c r="BE1563" s="151">
        <f>IF(N1563="základní",J1563,0)</f>
        <v>0</v>
      </c>
      <c r="BF1563" s="151">
        <f>IF(N1563="snížená",J1563,0)</f>
        <v>0</v>
      </c>
      <c r="BG1563" s="151">
        <f>IF(N1563="zákl. přenesená",J1563,0)</f>
        <v>0</v>
      </c>
      <c r="BH1563" s="151">
        <f>IF(N1563="sníž. přenesená",J1563,0)</f>
        <v>0</v>
      </c>
      <c r="BI1563" s="151">
        <f>IF(N1563="nulová",J1563,0)</f>
        <v>0</v>
      </c>
      <c r="BJ1563" s="16" t="s">
        <v>77</v>
      </c>
      <c r="BK1563" s="151">
        <f>ROUND(I1563*H1563,2)</f>
        <v>0</v>
      </c>
      <c r="BL1563" s="16" t="s">
        <v>263</v>
      </c>
      <c r="BM1563" s="16" t="s">
        <v>1927</v>
      </c>
    </row>
    <row r="1564" spans="2:65" s="1" customFormat="1" ht="19.5">
      <c r="B1564" s="30"/>
      <c r="D1564" s="152" t="s">
        <v>129</v>
      </c>
      <c r="F1564" s="153" t="s">
        <v>1928</v>
      </c>
      <c r="I1564" s="84"/>
      <c r="L1564" s="30"/>
      <c r="M1564" s="154"/>
      <c r="N1564" s="49"/>
      <c r="O1564" s="49"/>
      <c r="P1564" s="49"/>
      <c r="Q1564" s="49"/>
      <c r="R1564" s="49"/>
      <c r="S1564" s="49"/>
      <c r="T1564" s="50"/>
      <c r="AT1564" s="16" t="s">
        <v>129</v>
      </c>
      <c r="AU1564" s="16" t="s">
        <v>79</v>
      </c>
    </row>
    <row r="1565" spans="2:65" s="10" customFormat="1" ht="22.9" customHeight="1">
      <c r="B1565" s="126"/>
      <c r="D1565" s="127" t="s">
        <v>69</v>
      </c>
      <c r="E1565" s="137" t="s">
        <v>1929</v>
      </c>
      <c r="F1565" s="137" t="s">
        <v>1930</v>
      </c>
      <c r="I1565" s="129"/>
      <c r="J1565" s="138">
        <f>BK1565</f>
        <v>0</v>
      </c>
      <c r="L1565" s="126"/>
      <c r="M1565" s="131"/>
      <c r="N1565" s="132"/>
      <c r="O1565" s="132"/>
      <c r="P1565" s="133">
        <f>SUM(P1566:P1612)</f>
        <v>0</v>
      </c>
      <c r="Q1565" s="132"/>
      <c r="R1565" s="133">
        <f>SUM(R1566:R1612)</f>
        <v>2.8813969000000004</v>
      </c>
      <c r="S1565" s="132"/>
      <c r="T1565" s="134">
        <f>SUM(T1566:T1612)</f>
        <v>0</v>
      </c>
      <c r="AR1565" s="127" t="s">
        <v>79</v>
      </c>
      <c r="AT1565" s="135" t="s">
        <v>69</v>
      </c>
      <c r="AU1565" s="135" t="s">
        <v>77</v>
      </c>
      <c r="AY1565" s="127" t="s">
        <v>119</v>
      </c>
      <c r="BK1565" s="136">
        <f>SUM(BK1566:BK1612)</f>
        <v>0</v>
      </c>
    </row>
    <row r="1566" spans="2:65" s="1" customFormat="1" ht="16.5" customHeight="1">
      <c r="B1566" s="139"/>
      <c r="C1566" s="140" t="s">
        <v>1931</v>
      </c>
      <c r="D1566" s="140" t="s">
        <v>122</v>
      </c>
      <c r="E1566" s="141" t="s">
        <v>1932</v>
      </c>
      <c r="F1566" s="142" t="s">
        <v>1933</v>
      </c>
      <c r="G1566" s="143" t="s">
        <v>266</v>
      </c>
      <c r="H1566" s="144">
        <v>147.43199999999999</v>
      </c>
      <c r="I1566" s="145"/>
      <c r="J1566" s="146">
        <f>ROUND(I1566*H1566,2)</f>
        <v>0</v>
      </c>
      <c r="K1566" s="142" t="s">
        <v>126</v>
      </c>
      <c r="L1566" s="30"/>
      <c r="M1566" s="147" t="s">
        <v>1</v>
      </c>
      <c r="N1566" s="148" t="s">
        <v>41</v>
      </c>
      <c r="O1566" s="49"/>
      <c r="P1566" s="149">
        <f>O1566*H1566</f>
        <v>0</v>
      </c>
      <c r="Q1566" s="149">
        <v>2.9999999999999997E-4</v>
      </c>
      <c r="R1566" s="149">
        <f>Q1566*H1566</f>
        <v>4.4229599999999994E-2</v>
      </c>
      <c r="S1566" s="149">
        <v>0</v>
      </c>
      <c r="T1566" s="150">
        <f>S1566*H1566</f>
        <v>0</v>
      </c>
      <c r="AR1566" s="16" t="s">
        <v>263</v>
      </c>
      <c r="AT1566" s="16" t="s">
        <v>122</v>
      </c>
      <c r="AU1566" s="16" t="s">
        <v>79</v>
      </c>
      <c r="AY1566" s="16" t="s">
        <v>119</v>
      </c>
      <c r="BE1566" s="151">
        <f>IF(N1566="základní",J1566,0)</f>
        <v>0</v>
      </c>
      <c r="BF1566" s="151">
        <f>IF(N1566="snížená",J1566,0)</f>
        <v>0</v>
      </c>
      <c r="BG1566" s="151">
        <f>IF(N1566="zákl. přenesená",J1566,0)</f>
        <v>0</v>
      </c>
      <c r="BH1566" s="151">
        <f>IF(N1566="sníž. přenesená",J1566,0)</f>
        <v>0</v>
      </c>
      <c r="BI1566" s="151">
        <f>IF(N1566="nulová",J1566,0)</f>
        <v>0</v>
      </c>
      <c r="BJ1566" s="16" t="s">
        <v>77</v>
      </c>
      <c r="BK1566" s="151">
        <f>ROUND(I1566*H1566,2)</f>
        <v>0</v>
      </c>
      <c r="BL1566" s="16" t="s">
        <v>263</v>
      </c>
      <c r="BM1566" s="16" t="s">
        <v>1934</v>
      </c>
    </row>
    <row r="1567" spans="2:65" s="1" customFormat="1">
      <c r="B1567" s="30"/>
      <c r="D1567" s="152" t="s">
        <v>129</v>
      </c>
      <c r="F1567" s="153" t="s">
        <v>1935</v>
      </c>
      <c r="I1567" s="84"/>
      <c r="L1567" s="30"/>
      <c r="M1567" s="154"/>
      <c r="N1567" s="49"/>
      <c r="O1567" s="49"/>
      <c r="P1567" s="49"/>
      <c r="Q1567" s="49"/>
      <c r="R1567" s="49"/>
      <c r="S1567" s="49"/>
      <c r="T1567" s="50"/>
      <c r="AT1567" s="16" t="s">
        <v>129</v>
      </c>
      <c r="AU1567" s="16" t="s">
        <v>79</v>
      </c>
    </row>
    <row r="1568" spans="2:65" s="12" customFormat="1">
      <c r="B1568" s="166"/>
      <c r="D1568" s="152" t="s">
        <v>180</v>
      </c>
      <c r="E1568" s="167" t="s">
        <v>1</v>
      </c>
      <c r="F1568" s="168" t="s">
        <v>316</v>
      </c>
      <c r="H1568" s="167" t="s">
        <v>1</v>
      </c>
      <c r="I1568" s="169"/>
      <c r="L1568" s="166"/>
      <c r="M1568" s="170"/>
      <c r="N1568" s="171"/>
      <c r="O1568" s="171"/>
      <c r="P1568" s="171"/>
      <c r="Q1568" s="171"/>
      <c r="R1568" s="171"/>
      <c r="S1568" s="171"/>
      <c r="T1568" s="172"/>
      <c r="AT1568" s="167" t="s">
        <v>180</v>
      </c>
      <c r="AU1568" s="167" t="s">
        <v>79</v>
      </c>
      <c r="AV1568" s="12" t="s">
        <v>77</v>
      </c>
      <c r="AW1568" s="12" t="s">
        <v>32</v>
      </c>
      <c r="AX1568" s="12" t="s">
        <v>70</v>
      </c>
      <c r="AY1568" s="167" t="s">
        <v>119</v>
      </c>
    </row>
    <row r="1569" spans="2:51" s="11" customFormat="1" ht="22.5">
      <c r="B1569" s="158"/>
      <c r="D1569" s="152" t="s">
        <v>180</v>
      </c>
      <c r="E1569" s="159" t="s">
        <v>1</v>
      </c>
      <c r="F1569" s="160" t="s">
        <v>1936</v>
      </c>
      <c r="H1569" s="161">
        <v>70.400000000000006</v>
      </c>
      <c r="I1569" s="162"/>
      <c r="L1569" s="158"/>
      <c r="M1569" s="163"/>
      <c r="N1569" s="164"/>
      <c r="O1569" s="164"/>
      <c r="P1569" s="164"/>
      <c r="Q1569" s="164"/>
      <c r="R1569" s="164"/>
      <c r="S1569" s="164"/>
      <c r="T1569" s="165"/>
      <c r="AT1569" s="159" t="s">
        <v>180</v>
      </c>
      <c r="AU1569" s="159" t="s">
        <v>79</v>
      </c>
      <c r="AV1569" s="11" t="s">
        <v>79</v>
      </c>
      <c r="AW1569" s="11" t="s">
        <v>32</v>
      </c>
      <c r="AX1569" s="11" t="s">
        <v>70</v>
      </c>
      <c r="AY1569" s="159" t="s">
        <v>119</v>
      </c>
    </row>
    <row r="1570" spans="2:51" s="11" customFormat="1">
      <c r="B1570" s="158"/>
      <c r="D1570" s="152" t="s">
        <v>180</v>
      </c>
      <c r="E1570" s="159" t="s">
        <v>1</v>
      </c>
      <c r="F1570" s="160" t="s">
        <v>333</v>
      </c>
      <c r="H1570" s="161">
        <v>-3.1520000000000001</v>
      </c>
      <c r="I1570" s="162"/>
      <c r="L1570" s="158"/>
      <c r="M1570" s="163"/>
      <c r="N1570" s="164"/>
      <c r="O1570" s="164"/>
      <c r="P1570" s="164"/>
      <c r="Q1570" s="164"/>
      <c r="R1570" s="164"/>
      <c r="S1570" s="164"/>
      <c r="T1570" s="165"/>
      <c r="AT1570" s="159" t="s">
        <v>180</v>
      </c>
      <c r="AU1570" s="159" t="s">
        <v>79</v>
      </c>
      <c r="AV1570" s="11" t="s">
        <v>79</v>
      </c>
      <c r="AW1570" s="11" t="s">
        <v>32</v>
      </c>
      <c r="AX1570" s="11" t="s">
        <v>70</v>
      </c>
      <c r="AY1570" s="159" t="s">
        <v>119</v>
      </c>
    </row>
    <row r="1571" spans="2:51" s="11" customFormat="1">
      <c r="B1571" s="158"/>
      <c r="D1571" s="152" t="s">
        <v>180</v>
      </c>
      <c r="E1571" s="159" t="s">
        <v>1</v>
      </c>
      <c r="F1571" s="160" t="s">
        <v>1937</v>
      </c>
      <c r="H1571" s="161">
        <v>2.16</v>
      </c>
      <c r="I1571" s="162"/>
      <c r="L1571" s="158"/>
      <c r="M1571" s="163"/>
      <c r="N1571" s="164"/>
      <c r="O1571" s="164"/>
      <c r="P1571" s="164"/>
      <c r="Q1571" s="164"/>
      <c r="R1571" s="164"/>
      <c r="S1571" s="164"/>
      <c r="T1571" s="165"/>
      <c r="AT1571" s="159" t="s">
        <v>180</v>
      </c>
      <c r="AU1571" s="159" t="s">
        <v>79</v>
      </c>
      <c r="AV1571" s="11" t="s">
        <v>79</v>
      </c>
      <c r="AW1571" s="11" t="s">
        <v>32</v>
      </c>
      <c r="AX1571" s="11" t="s">
        <v>70</v>
      </c>
      <c r="AY1571" s="159" t="s">
        <v>119</v>
      </c>
    </row>
    <row r="1572" spans="2:51" s="11" customFormat="1">
      <c r="B1572" s="158"/>
      <c r="D1572" s="152" t="s">
        <v>180</v>
      </c>
      <c r="E1572" s="159" t="s">
        <v>1</v>
      </c>
      <c r="F1572" s="160" t="s">
        <v>335</v>
      </c>
      <c r="H1572" s="161">
        <v>-2.758</v>
      </c>
      <c r="I1572" s="162"/>
      <c r="L1572" s="158"/>
      <c r="M1572" s="163"/>
      <c r="N1572" s="164"/>
      <c r="O1572" s="164"/>
      <c r="P1572" s="164"/>
      <c r="Q1572" s="164"/>
      <c r="R1572" s="164"/>
      <c r="S1572" s="164"/>
      <c r="T1572" s="165"/>
      <c r="AT1572" s="159" t="s">
        <v>180</v>
      </c>
      <c r="AU1572" s="159" t="s">
        <v>79</v>
      </c>
      <c r="AV1572" s="11" t="s">
        <v>79</v>
      </c>
      <c r="AW1572" s="11" t="s">
        <v>32</v>
      </c>
      <c r="AX1572" s="11" t="s">
        <v>70</v>
      </c>
      <c r="AY1572" s="159" t="s">
        <v>119</v>
      </c>
    </row>
    <row r="1573" spans="2:51" s="11" customFormat="1">
      <c r="B1573" s="158"/>
      <c r="D1573" s="152" t="s">
        <v>180</v>
      </c>
      <c r="E1573" s="159" t="s">
        <v>1</v>
      </c>
      <c r="F1573" s="160" t="s">
        <v>318</v>
      </c>
      <c r="H1573" s="161">
        <v>-4.7279999999999998</v>
      </c>
      <c r="I1573" s="162"/>
      <c r="L1573" s="158"/>
      <c r="M1573" s="163"/>
      <c r="N1573" s="164"/>
      <c r="O1573" s="164"/>
      <c r="P1573" s="164"/>
      <c r="Q1573" s="164"/>
      <c r="R1573" s="164"/>
      <c r="S1573" s="164"/>
      <c r="T1573" s="165"/>
      <c r="AT1573" s="159" t="s">
        <v>180</v>
      </c>
      <c r="AU1573" s="159" t="s">
        <v>79</v>
      </c>
      <c r="AV1573" s="11" t="s">
        <v>79</v>
      </c>
      <c r="AW1573" s="11" t="s">
        <v>32</v>
      </c>
      <c r="AX1573" s="11" t="s">
        <v>70</v>
      </c>
      <c r="AY1573" s="159" t="s">
        <v>119</v>
      </c>
    </row>
    <row r="1574" spans="2:51" s="11" customFormat="1">
      <c r="B1574" s="158"/>
      <c r="D1574" s="152" t="s">
        <v>180</v>
      </c>
      <c r="E1574" s="159" t="s">
        <v>1</v>
      </c>
      <c r="F1574" s="160" t="s">
        <v>1938</v>
      </c>
      <c r="H1574" s="161">
        <v>50.95</v>
      </c>
      <c r="I1574" s="162"/>
      <c r="L1574" s="158"/>
      <c r="M1574" s="163"/>
      <c r="N1574" s="164"/>
      <c r="O1574" s="164"/>
      <c r="P1574" s="164"/>
      <c r="Q1574" s="164"/>
      <c r="R1574" s="164"/>
      <c r="S1574" s="164"/>
      <c r="T1574" s="165"/>
      <c r="AT1574" s="159" t="s">
        <v>180</v>
      </c>
      <c r="AU1574" s="159" t="s">
        <v>79</v>
      </c>
      <c r="AV1574" s="11" t="s">
        <v>79</v>
      </c>
      <c r="AW1574" s="11" t="s">
        <v>32</v>
      </c>
      <c r="AX1574" s="11" t="s">
        <v>70</v>
      </c>
      <c r="AY1574" s="159" t="s">
        <v>119</v>
      </c>
    </row>
    <row r="1575" spans="2:51" s="11" customFormat="1">
      <c r="B1575" s="158"/>
      <c r="D1575" s="152" t="s">
        <v>180</v>
      </c>
      <c r="E1575" s="159" t="s">
        <v>1</v>
      </c>
      <c r="F1575" s="160" t="s">
        <v>335</v>
      </c>
      <c r="H1575" s="161">
        <v>-2.758</v>
      </c>
      <c r="I1575" s="162"/>
      <c r="L1575" s="158"/>
      <c r="M1575" s="163"/>
      <c r="N1575" s="164"/>
      <c r="O1575" s="164"/>
      <c r="P1575" s="164"/>
      <c r="Q1575" s="164"/>
      <c r="R1575" s="164"/>
      <c r="S1575" s="164"/>
      <c r="T1575" s="165"/>
      <c r="AT1575" s="159" t="s">
        <v>180</v>
      </c>
      <c r="AU1575" s="159" t="s">
        <v>79</v>
      </c>
      <c r="AV1575" s="11" t="s">
        <v>79</v>
      </c>
      <c r="AW1575" s="11" t="s">
        <v>32</v>
      </c>
      <c r="AX1575" s="11" t="s">
        <v>70</v>
      </c>
      <c r="AY1575" s="159" t="s">
        <v>119</v>
      </c>
    </row>
    <row r="1576" spans="2:51" s="14" customFormat="1">
      <c r="B1576" s="181"/>
      <c r="D1576" s="152" t="s">
        <v>180</v>
      </c>
      <c r="E1576" s="182" t="s">
        <v>1</v>
      </c>
      <c r="F1576" s="183" t="s">
        <v>319</v>
      </c>
      <c r="H1576" s="184">
        <v>110.11400000000002</v>
      </c>
      <c r="I1576" s="185"/>
      <c r="L1576" s="181"/>
      <c r="M1576" s="186"/>
      <c r="N1576" s="187"/>
      <c r="O1576" s="187"/>
      <c r="P1576" s="187"/>
      <c r="Q1576" s="187"/>
      <c r="R1576" s="187"/>
      <c r="S1576" s="187"/>
      <c r="T1576" s="188"/>
      <c r="AT1576" s="182" t="s">
        <v>180</v>
      </c>
      <c r="AU1576" s="182" t="s">
        <v>79</v>
      </c>
      <c r="AV1576" s="14" t="s">
        <v>133</v>
      </c>
      <c r="AW1576" s="14" t="s">
        <v>32</v>
      </c>
      <c r="AX1576" s="14" t="s">
        <v>70</v>
      </c>
      <c r="AY1576" s="182" t="s">
        <v>119</v>
      </c>
    </row>
    <row r="1577" spans="2:51" s="12" customFormat="1">
      <c r="B1577" s="166"/>
      <c r="D1577" s="152" t="s">
        <v>180</v>
      </c>
      <c r="E1577" s="167" t="s">
        <v>1</v>
      </c>
      <c r="F1577" s="168" t="s">
        <v>320</v>
      </c>
      <c r="H1577" s="167" t="s">
        <v>1</v>
      </c>
      <c r="I1577" s="169"/>
      <c r="L1577" s="166"/>
      <c r="M1577" s="170"/>
      <c r="N1577" s="171"/>
      <c r="O1577" s="171"/>
      <c r="P1577" s="171"/>
      <c r="Q1577" s="171"/>
      <c r="R1577" s="171"/>
      <c r="S1577" s="171"/>
      <c r="T1577" s="172"/>
      <c r="AT1577" s="167" t="s">
        <v>180</v>
      </c>
      <c r="AU1577" s="167" t="s">
        <v>79</v>
      </c>
      <c r="AV1577" s="12" t="s">
        <v>77</v>
      </c>
      <c r="AW1577" s="12" t="s">
        <v>32</v>
      </c>
      <c r="AX1577" s="12" t="s">
        <v>70</v>
      </c>
      <c r="AY1577" s="167" t="s">
        <v>119</v>
      </c>
    </row>
    <row r="1578" spans="2:51" s="11" customFormat="1">
      <c r="B1578" s="158"/>
      <c r="D1578" s="152" t="s">
        <v>180</v>
      </c>
      <c r="E1578" s="159" t="s">
        <v>1</v>
      </c>
      <c r="F1578" s="160" t="s">
        <v>1939</v>
      </c>
      <c r="H1578" s="161">
        <v>2.274</v>
      </c>
      <c r="I1578" s="162"/>
      <c r="L1578" s="158"/>
      <c r="M1578" s="163"/>
      <c r="N1578" s="164"/>
      <c r="O1578" s="164"/>
      <c r="P1578" s="164"/>
      <c r="Q1578" s="164"/>
      <c r="R1578" s="164"/>
      <c r="S1578" s="164"/>
      <c r="T1578" s="165"/>
      <c r="AT1578" s="159" t="s">
        <v>180</v>
      </c>
      <c r="AU1578" s="159" t="s">
        <v>79</v>
      </c>
      <c r="AV1578" s="11" t="s">
        <v>79</v>
      </c>
      <c r="AW1578" s="11" t="s">
        <v>32</v>
      </c>
      <c r="AX1578" s="11" t="s">
        <v>70</v>
      </c>
      <c r="AY1578" s="159" t="s">
        <v>119</v>
      </c>
    </row>
    <row r="1579" spans="2:51" s="11" customFormat="1">
      <c r="B1579" s="158"/>
      <c r="D1579" s="152" t="s">
        <v>180</v>
      </c>
      <c r="E1579" s="159" t="s">
        <v>1</v>
      </c>
      <c r="F1579" s="160" t="s">
        <v>1940</v>
      </c>
      <c r="H1579" s="161">
        <v>41</v>
      </c>
      <c r="I1579" s="162"/>
      <c r="L1579" s="158"/>
      <c r="M1579" s="163"/>
      <c r="N1579" s="164"/>
      <c r="O1579" s="164"/>
      <c r="P1579" s="164"/>
      <c r="Q1579" s="164"/>
      <c r="R1579" s="164"/>
      <c r="S1579" s="164"/>
      <c r="T1579" s="165"/>
      <c r="AT1579" s="159" t="s">
        <v>180</v>
      </c>
      <c r="AU1579" s="159" t="s">
        <v>79</v>
      </c>
      <c r="AV1579" s="11" t="s">
        <v>79</v>
      </c>
      <c r="AW1579" s="11" t="s">
        <v>32</v>
      </c>
      <c r="AX1579" s="11" t="s">
        <v>70</v>
      </c>
      <c r="AY1579" s="159" t="s">
        <v>119</v>
      </c>
    </row>
    <row r="1580" spans="2:51" s="11" customFormat="1">
      <c r="B1580" s="158"/>
      <c r="D1580" s="152" t="s">
        <v>180</v>
      </c>
      <c r="E1580" s="159" t="s">
        <v>1</v>
      </c>
      <c r="F1580" s="160" t="s">
        <v>318</v>
      </c>
      <c r="H1580" s="161">
        <v>-4.7279999999999998</v>
      </c>
      <c r="I1580" s="162"/>
      <c r="L1580" s="158"/>
      <c r="M1580" s="163"/>
      <c r="N1580" s="164"/>
      <c r="O1580" s="164"/>
      <c r="P1580" s="164"/>
      <c r="Q1580" s="164"/>
      <c r="R1580" s="164"/>
      <c r="S1580" s="164"/>
      <c r="T1580" s="165"/>
      <c r="AT1580" s="159" t="s">
        <v>180</v>
      </c>
      <c r="AU1580" s="159" t="s">
        <v>79</v>
      </c>
      <c r="AV1580" s="11" t="s">
        <v>79</v>
      </c>
      <c r="AW1580" s="11" t="s">
        <v>32</v>
      </c>
      <c r="AX1580" s="11" t="s">
        <v>70</v>
      </c>
      <c r="AY1580" s="159" t="s">
        <v>119</v>
      </c>
    </row>
    <row r="1581" spans="2:51" s="11" customFormat="1">
      <c r="B1581" s="158"/>
      <c r="D1581" s="152" t="s">
        <v>180</v>
      </c>
      <c r="E1581" s="159" t="s">
        <v>1</v>
      </c>
      <c r="F1581" s="160" t="s">
        <v>335</v>
      </c>
      <c r="H1581" s="161">
        <v>-2.758</v>
      </c>
      <c r="I1581" s="162"/>
      <c r="L1581" s="158"/>
      <c r="M1581" s="163"/>
      <c r="N1581" s="164"/>
      <c r="O1581" s="164"/>
      <c r="P1581" s="164"/>
      <c r="Q1581" s="164"/>
      <c r="R1581" s="164"/>
      <c r="S1581" s="164"/>
      <c r="T1581" s="165"/>
      <c r="AT1581" s="159" t="s">
        <v>180</v>
      </c>
      <c r="AU1581" s="159" t="s">
        <v>79</v>
      </c>
      <c r="AV1581" s="11" t="s">
        <v>79</v>
      </c>
      <c r="AW1581" s="11" t="s">
        <v>32</v>
      </c>
      <c r="AX1581" s="11" t="s">
        <v>70</v>
      </c>
      <c r="AY1581" s="159" t="s">
        <v>119</v>
      </c>
    </row>
    <row r="1582" spans="2:51" s="11" customFormat="1">
      <c r="B1582" s="158"/>
      <c r="D1582" s="152" t="s">
        <v>180</v>
      </c>
      <c r="E1582" s="159" t="s">
        <v>1</v>
      </c>
      <c r="F1582" s="160" t="s">
        <v>1941</v>
      </c>
      <c r="H1582" s="161">
        <v>1.53</v>
      </c>
      <c r="I1582" s="162"/>
      <c r="L1582" s="158"/>
      <c r="M1582" s="163"/>
      <c r="N1582" s="164"/>
      <c r="O1582" s="164"/>
      <c r="P1582" s="164"/>
      <c r="Q1582" s="164"/>
      <c r="R1582" s="164"/>
      <c r="S1582" s="164"/>
      <c r="T1582" s="165"/>
      <c r="AT1582" s="159" t="s">
        <v>180</v>
      </c>
      <c r="AU1582" s="159" t="s">
        <v>79</v>
      </c>
      <c r="AV1582" s="11" t="s">
        <v>79</v>
      </c>
      <c r="AW1582" s="11" t="s">
        <v>32</v>
      </c>
      <c r="AX1582" s="11" t="s">
        <v>70</v>
      </c>
      <c r="AY1582" s="159" t="s">
        <v>119</v>
      </c>
    </row>
    <row r="1583" spans="2:51" s="14" customFormat="1">
      <c r="B1583" s="181"/>
      <c r="D1583" s="152" t="s">
        <v>180</v>
      </c>
      <c r="E1583" s="182" t="s">
        <v>1</v>
      </c>
      <c r="F1583" s="183" t="s">
        <v>319</v>
      </c>
      <c r="H1583" s="184">
        <v>37.317999999999998</v>
      </c>
      <c r="I1583" s="185"/>
      <c r="L1583" s="181"/>
      <c r="M1583" s="186"/>
      <c r="N1583" s="187"/>
      <c r="O1583" s="187"/>
      <c r="P1583" s="187"/>
      <c r="Q1583" s="187"/>
      <c r="R1583" s="187"/>
      <c r="S1583" s="187"/>
      <c r="T1583" s="188"/>
      <c r="AT1583" s="182" t="s">
        <v>180</v>
      </c>
      <c r="AU1583" s="182" t="s">
        <v>79</v>
      </c>
      <c r="AV1583" s="14" t="s">
        <v>133</v>
      </c>
      <c r="AW1583" s="14" t="s">
        <v>32</v>
      </c>
      <c r="AX1583" s="14" t="s">
        <v>70</v>
      </c>
      <c r="AY1583" s="182" t="s">
        <v>119</v>
      </c>
    </row>
    <row r="1584" spans="2:51" s="13" customFormat="1">
      <c r="B1584" s="173"/>
      <c r="D1584" s="152" t="s">
        <v>180</v>
      </c>
      <c r="E1584" s="174" t="s">
        <v>1</v>
      </c>
      <c r="F1584" s="175" t="s">
        <v>249</v>
      </c>
      <c r="H1584" s="176">
        <v>147.43200000000002</v>
      </c>
      <c r="I1584" s="177"/>
      <c r="L1584" s="173"/>
      <c r="M1584" s="178"/>
      <c r="N1584" s="179"/>
      <c r="O1584" s="179"/>
      <c r="P1584" s="179"/>
      <c r="Q1584" s="179"/>
      <c r="R1584" s="179"/>
      <c r="S1584" s="179"/>
      <c r="T1584" s="180"/>
      <c r="AT1584" s="174" t="s">
        <v>180</v>
      </c>
      <c r="AU1584" s="174" t="s">
        <v>79</v>
      </c>
      <c r="AV1584" s="13" t="s">
        <v>139</v>
      </c>
      <c r="AW1584" s="13" t="s">
        <v>32</v>
      </c>
      <c r="AX1584" s="13" t="s">
        <v>77</v>
      </c>
      <c r="AY1584" s="174" t="s">
        <v>119</v>
      </c>
    </row>
    <row r="1585" spans="2:65" s="1" customFormat="1" ht="16.5" customHeight="1">
      <c r="B1585" s="139"/>
      <c r="C1585" s="140" t="s">
        <v>1942</v>
      </c>
      <c r="D1585" s="140" t="s">
        <v>122</v>
      </c>
      <c r="E1585" s="141" t="s">
        <v>1943</v>
      </c>
      <c r="F1585" s="142" t="s">
        <v>1944</v>
      </c>
      <c r="G1585" s="143" t="s">
        <v>266</v>
      </c>
      <c r="H1585" s="144">
        <v>147.43199999999999</v>
      </c>
      <c r="I1585" s="145"/>
      <c r="J1585" s="146">
        <f>ROUND(I1585*H1585,2)</f>
        <v>0</v>
      </c>
      <c r="K1585" s="142" t="s">
        <v>126</v>
      </c>
      <c r="L1585" s="30"/>
      <c r="M1585" s="147" t="s">
        <v>1</v>
      </c>
      <c r="N1585" s="148" t="s">
        <v>41</v>
      </c>
      <c r="O1585" s="49"/>
      <c r="P1585" s="149">
        <f>O1585*H1585</f>
        <v>0</v>
      </c>
      <c r="Q1585" s="149">
        <v>5.1999999999999998E-3</v>
      </c>
      <c r="R1585" s="149">
        <f>Q1585*H1585</f>
        <v>0.76664639999999995</v>
      </c>
      <c r="S1585" s="149">
        <v>0</v>
      </c>
      <c r="T1585" s="150">
        <f>S1585*H1585</f>
        <v>0</v>
      </c>
      <c r="AR1585" s="16" t="s">
        <v>263</v>
      </c>
      <c r="AT1585" s="16" t="s">
        <v>122</v>
      </c>
      <c r="AU1585" s="16" t="s">
        <v>79</v>
      </c>
      <c r="AY1585" s="16" t="s">
        <v>119</v>
      </c>
      <c r="BE1585" s="151">
        <f>IF(N1585="základní",J1585,0)</f>
        <v>0</v>
      </c>
      <c r="BF1585" s="151">
        <f>IF(N1585="snížená",J1585,0)</f>
        <v>0</v>
      </c>
      <c r="BG1585" s="151">
        <f>IF(N1585="zákl. přenesená",J1585,0)</f>
        <v>0</v>
      </c>
      <c r="BH1585" s="151">
        <f>IF(N1585="sníž. přenesená",J1585,0)</f>
        <v>0</v>
      </c>
      <c r="BI1585" s="151">
        <f>IF(N1585="nulová",J1585,0)</f>
        <v>0</v>
      </c>
      <c r="BJ1585" s="16" t="s">
        <v>77</v>
      </c>
      <c r="BK1585" s="151">
        <f>ROUND(I1585*H1585,2)</f>
        <v>0</v>
      </c>
      <c r="BL1585" s="16" t="s">
        <v>263</v>
      </c>
      <c r="BM1585" s="16" t="s">
        <v>1945</v>
      </c>
    </row>
    <row r="1586" spans="2:65" s="1" customFormat="1">
      <c r="B1586" s="30"/>
      <c r="D1586" s="152" t="s">
        <v>129</v>
      </c>
      <c r="F1586" s="153" t="s">
        <v>1946</v>
      </c>
      <c r="I1586" s="84"/>
      <c r="L1586" s="30"/>
      <c r="M1586" s="154"/>
      <c r="N1586" s="49"/>
      <c r="O1586" s="49"/>
      <c r="P1586" s="49"/>
      <c r="Q1586" s="49"/>
      <c r="R1586" s="49"/>
      <c r="S1586" s="49"/>
      <c r="T1586" s="50"/>
      <c r="AT1586" s="16" t="s">
        <v>129</v>
      </c>
      <c r="AU1586" s="16" t="s">
        <v>79</v>
      </c>
    </row>
    <row r="1587" spans="2:65" s="1" customFormat="1" ht="16.5" customHeight="1">
      <c r="B1587" s="139"/>
      <c r="C1587" s="189" t="s">
        <v>1947</v>
      </c>
      <c r="D1587" s="189" t="s">
        <v>603</v>
      </c>
      <c r="E1587" s="190" t="s">
        <v>1948</v>
      </c>
      <c r="F1587" s="191" t="s">
        <v>1949</v>
      </c>
      <c r="G1587" s="192" t="s">
        <v>266</v>
      </c>
      <c r="H1587" s="193">
        <v>162.17500000000001</v>
      </c>
      <c r="I1587" s="194"/>
      <c r="J1587" s="195">
        <f>ROUND(I1587*H1587,2)</f>
        <v>0</v>
      </c>
      <c r="K1587" s="191" t="s">
        <v>126</v>
      </c>
      <c r="L1587" s="196"/>
      <c r="M1587" s="197" t="s">
        <v>1</v>
      </c>
      <c r="N1587" s="198" t="s">
        <v>41</v>
      </c>
      <c r="O1587" s="49"/>
      <c r="P1587" s="149">
        <f>O1587*H1587</f>
        <v>0</v>
      </c>
      <c r="Q1587" s="149">
        <v>1.26E-2</v>
      </c>
      <c r="R1587" s="149">
        <f>Q1587*H1587</f>
        <v>2.0434050000000004</v>
      </c>
      <c r="S1587" s="149">
        <v>0</v>
      </c>
      <c r="T1587" s="150">
        <f>S1587*H1587</f>
        <v>0</v>
      </c>
      <c r="AR1587" s="16" t="s">
        <v>370</v>
      </c>
      <c r="AT1587" s="16" t="s">
        <v>603</v>
      </c>
      <c r="AU1587" s="16" t="s">
        <v>79</v>
      </c>
      <c r="AY1587" s="16" t="s">
        <v>119</v>
      </c>
      <c r="BE1587" s="151">
        <f>IF(N1587="základní",J1587,0)</f>
        <v>0</v>
      </c>
      <c r="BF1587" s="151">
        <f>IF(N1587="snížená",J1587,0)</f>
        <v>0</v>
      </c>
      <c r="BG1587" s="151">
        <f>IF(N1587="zákl. přenesená",J1587,0)</f>
        <v>0</v>
      </c>
      <c r="BH1587" s="151">
        <f>IF(N1587="sníž. přenesená",J1587,0)</f>
        <v>0</v>
      </c>
      <c r="BI1587" s="151">
        <f>IF(N1587="nulová",J1587,0)</f>
        <v>0</v>
      </c>
      <c r="BJ1587" s="16" t="s">
        <v>77</v>
      </c>
      <c r="BK1587" s="151">
        <f>ROUND(I1587*H1587,2)</f>
        <v>0</v>
      </c>
      <c r="BL1587" s="16" t="s">
        <v>263</v>
      </c>
      <c r="BM1587" s="16" t="s">
        <v>1950</v>
      </c>
    </row>
    <row r="1588" spans="2:65" s="1" customFormat="1">
      <c r="B1588" s="30"/>
      <c r="D1588" s="152" t="s">
        <v>129</v>
      </c>
      <c r="F1588" s="153" t="s">
        <v>1951</v>
      </c>
      <c r="I1588" s="84"/>
      <c r="L1588" s="30"/>
      <c r="M1588" s="154"/>
      <c r="N1588" s="49"/>
      <c r="O1588" s="49"/>
      <c r="P1588" s="49"/>
      <c r="Q1588" s="49"/>
      <c r="R1588" s="49"/>
      <c r="S1588" s="49"/>
      <c r="T1588" s="50"/>
      <c r="AT1588" s="16" t="s">
        <v>129</v>
      </c>
      <c r="AU1588" s="16" t="s">
        <v>79</v>
      </c>
    </row>
    <row r="1589" spans="2:65" s="11" customFormat="1">
      <c r="B1589" s="158"/>
      <c r="D1589" s="152" t="s">
        <v>180</v>
      </c>
      <c r="F1589" s="160" t="s">
        <v>1952</v>
      </c>
      <c r="H1589" s="161">
        <v>162.17500000000001</v>
      </c>
      <c r="I1589" s="162"/>
      <c r="L1589" s="158"/>
      <c r="M1589" s="163"/>
      <c r="N1589" s="164"/>
      <c r="O1589" s="164"/>
      <c r="P1589" s="164"/>
      <c r="Q1589" s="164"/>
      <c r="R1589" s="164"/>
      <c r="S1589" s="164"/>
      <c r="T1589" s="165"/>
      <c r="AT1589" s="159" t="s">
        <v>180</v>
      </c>
      <c r="AU1589" s="159" t="s">
        <v>79</v>
      </c>
      <c r="AV1589" s="11" t="s">
        <v>79</v>
      </c>
      <c r="AW1589" s="11" t="s">
        <v>3</v>
      </c>
      <c r="AX1589" s="11" t="s">
        <v>77</v>
      </c>
      <c r="AY1589" s="159" t="s">
        <v>119</v>
      </c>
    </row>
    <row r="1590" spans="2:65" s="1" customFormat="1" ht="16.5" customHeight="1">
      <c r="B1590" s="139"/>
      <c r="C1590" s="140" t="s">
        <v>1953</v>
      </c>
      <c r="D1590" s="140" t="s">
        <v>122</v>
      </c>
      <c r="E1590" s="141" t="s">
        <v>1954</v>
      </c>
      <c r="F1590" s="142" t="s">
        <v>1955</v>
      </c>
      <c r="G1590" s="143" t="s">
        <v>373</v>
      </c>
      <c r="H1590" s="144">
        <v>91.415000000000006</v>
      </c>
      <c r="I1590" s="145"/>
      <c r="J1590" s="146">
        <f>ROUND(I1590*H1590,2)</f>
        <v>0</v>
      </c>
      <c r="K1590" s="142" t="s">
        <v>126</v>
      </c>
      <c r="L1590" s="30"/>
      <c r="M1590" s="147" t="s">
        <v>1</v>
      </c>
      <c r="N1590" s="148" t="s">
        <v>41</v>
      </c>
      <c r="O1590" s="49"/>
      <c r="P1590" s="149">
        <f>O1590*H1590</f>
        <v>0</v>
      </c>
      <c r="Q1590" s="149">
        <v>2.5999999999999998E-4</v>
      </c>
      <c r="R1590" s="149">
        <f>Q1590*H1590</f>
        <v>2.3767899999999998E-2</v>
      </c>
      <c r="S1590" s="149">
        <v>0</v>
      </c>
      <c r="T1590" s="150">
        <f>S1590*H1590</f>
        <v>0</v>
      </c>
      <c r="AR1590" s="16" t="s">
        <v>263</v>
      </c>
      <c r="AT1590" s="16" t="s">
        <v>122</v>
      </c>
      <c r="AU1590" s="16" t="s">
        <v>79</v>
      </c>
      <c r="AY1590" s="16" t="s">
        <v>119</v>
      </c>
      <c r="BE1590" s="151">
        <f>IF(N1590="základní",J1590,0)</f>
        <v>0</v>
      </c>
      <c r="BF1590" s="151">
        <f>IF(N1590="snížená",J1590,0)</f>
        <v>0</v>
      </c>
      <c r="BG1590" s="151">
        <f>IF(N1590="zákl. přenesená",J1590,0)</f>
        <v>0</v>
      </c>
      <c r="BH1590" s="151">
        <f>IF(N1590="sníž. přenesená",J1590,0)</f>
        <v>0</v>
      </c>
      <c r="BI1590" s="151">
        <f>IF(N1590="nulová",J1590,0)</f>
        <v>0</v>
      </c>
      <c r="BJ1590" s="16" t="s">
        <v>77</v>
      </c>
      <c r="BK1590" s="151">
        <f>ROUND(I1590*H1590,2)</f>
        <v>0</v>
      </c>
      <c r="BL1590" s="16" t="s">
        <v>263</v>
      </c>
      <c r="BM1590" s="16" t="s">
        <v>1956</v>
      </c>
    </row>
    <row r="1591" spans="2:65" s="1" customFormat="1">
      <c r="B1591" s="30"/>
      <c r="D1591" s="152" t="s">
        <v>129</v>
      </c>
      <c r="F1591" s="153" t="s">
        <v>1957</v>
      </c>
      <c r="I1591" s="84"/>
      <c r="L1591" s="30"/>
      <c r="M1591" s="154"/>
      <c r="N1591" s="49"/>
      <c r="O1591" s="49"/>
      <c r="P1591" s="49"/>
      <c r="Q1591" s="49"/>
      <c r="R1591" s="49"/>
      <c r="S1591" s="49"/>
      <c r="T1591" s="50"/>
      <c r="AT1591" s="16" t="s">
        <v>129</v>
      </c>
      <c r="AU1591" s="16" t="s">
        <v>79</v>
      </c>
    </row>
    <row r="1592" spans="2:65" s="12" customFormat="1">
      <c r="B1592" s="166"/>
      <c r="D1592" s="152" t="s">
        <v>180</v>
      </c>
      <c r="E1592" s="167" t="s">
        <v>1</v>
      </c>
      <c r="F1592" s="168" t="s">
        <v>316</v>
      </c>
      <c r="H1592" s="167" t="s">
        <v>1</v>
      </c>
      <c r="I1592" s="169"/>
      <c r="L1592" s="166"/>
      <c r="M1592" s="170"/>
      <c r="N1592" s="171"/>
      <c r="O1592" s="171"/>
      <c r="P1592" s="171"/>
      <c r="Q1592" s="171"/>
      <c r="R1592" s="171"/>
      <c r="S1592" s="171"/>
      <c r="T1592" s="172"/>
      <c r="AT1592" s="167" t="s">
        <v>180</v>
      </c>
      <c r="AU1592" s="167" t="s">
        <v>79</v>
      </c>
      <c r="AV1592" s="12" t="s">
        <v>77</v>
      </c>
      <c r="AW1592" s="12" t="s">
        <v>32</v>
      </c>
      <c r="AX1592" s="12" t="s">
        <v>70</v>
      </c>
      <c r="AY1592" s="167" t="s">
        <v>119</v>
      </c>
    </row>
    <row r="1593" spans="2:65" s="11" customFormat="1" ht="22.5">
      <c r="B1593" s="158"/>
      <c r="D1593" s="152" t="s">
        <v>180</v>
      </c>
      <c r="E1593" s="159" t="s">
        <v>1</v>
      </c>
      <c r="F1593" s="160" t="s">
        <v>1958</v>
      </c>
      <c r="H1593" s="161">
        <v>40</v>
      </c>
      <c r="I1593" s="162"/>
      <c r="L1593" s="158"/>
      <c r="M1593" s="163"/>
      <c r="N1593" s="164"/>
      <c r="O1593" s="164"/>
      <c r="P1593" s="164"/>
      <c r="Q1593" s="164"/>
      <c r="R1593" s="164"/>
      <c r="S1593" s="164"/>
      <c r="T1593" s="165"/>
      <c r="AT1593" s="159" t="s">
        <v>180</v>
      </c>
      <c r="AU1593" s="159" t="s">
        <v>79</v>
      </c>
      <c r="AV1593" s="11" t="s">
        <v>79</v>
      </c>
      <c r="AW1593" s="11" t="s">
        <v>32</v>
      </c>
      <c r="AX1593" s="11" t="s">
        <v>70</v>
      </c>
      <c r="AY1593" s="159" t="s">
        <v>119</v>
      </c>
    </row>
    <row r="1594" spans="2:65" s="11" customFormat="1">
      <c r="B1594" s="158"/>
      <c r="D1594" s="152" t="s">
        <v>180</v>
      </c>
      <c r="E1594" s="159" t="s">
        <v>1</v>
      </c>
      <c r="F1594" s="160" t="s">
        <v>1959</v>
      </c>
      <c r="H1594" s="161">
        <v>22.175000000000001</v>
      </c>
      <c r="I1594" s="162"/>
      <c r="L1594" s="158"/>
      <c r="M1594" s="163"/>
      <c r="N1594" s="164"/>
      <c r="O1594" s="164"/>
      <c r="P1594" s="164"/>
      <c r="Q1594" s="164"/>
      <c r="R1594" s="164"/>
      <c r="S1594" s="164"/>
      <c r="T1594" s="165"/>
      <c r="AT1594" s="159" t="s">
        <v>180</v>
      </c>
      <c r="AU1594" s="159" t="s">
        <v>79</v>
      </c>
      <c r="AV1594" s="11" t="s">
        <v>79</v>
      </c>
      <c r="AW1594" s="11" t="s">
        <v>32</v>
      </c>
      <c r="AX1594" s="11" t="s">
        <v>70</v>
      </c>
      <c r="AY1594" s="159" t="s">
        <v>119</v>
      </c>
    </row>
    <row r="1595" spans="2:65" s="14" customFormat="1">
      <c r="B1595" s="181"/>
      <c r="D1595" s="152" t="s">
        <v>180</v>
      </c>
      <c r="E1595" s="182" t="s">
        <v>1</v>
      </c>
      <c r="F1595" s="183" t="s">
        <v>319</v>
      </c>
      <c r="H1595" s="184">
        <v>62.174999999999997</v>
      </c>
      <c r="I1595" s="185"/>
      <c r="L1595" s="181"/>
      <c r="M1595" s="186"/>
      <c r="N1595" s="187"/>
      <c r="O1595" s="187"/>
      <c r="P1595" s="187"/>
      <c r="Q1595" s="187"/>
      <c r="R1595" s="187"/>
      <c r="S1595" s="187"/>
      <c r="T1595" s="188"/>
      <c r="AT1595" s="182" t="s">
        <v>180</v>
      </c>
      <c r="AU1595" s="182" t="s">
        <v>79</v>
      </c>
      <c r="AV1595" s="14" t="s">
        <v>133</v>
      </c>
      <c r="AW1595" s="14" t="s">
        <v>32</v>
      </c>
      <c r="AX1595" s="14" t="s">
        <v>70</v>
      </c>
      <c r="AY1595" s="182" t="s">
        <v>119</v>
      </c>
    </row>
    <row r="1596" spans="2:65" s="12" customFormat="1">
      <c r="B1596" s="166"/>
      <c r="D1596" s="152" t="s">
        <v>180</v>
      </c>
      <c r="E1596" s="167" t="s">
        <v>1</v>
      </c>
      <c r="F1596" s="168" t="s">
        <v>320</v>
      </c>
      <c r="H1596" s="167" t="s">
        <v>1</v>
      </c>
      <c r="I1596" s="169"/>
      <c r="L1596" s="166"/>
      <c r="M1596" s="170"/>
      <c r="N1596" s="171"/>
      <c r="O1596" s="171"/>
      <c r="P1596" s="171"/>
      <c r="Q1596" s="171"/>
      <c r="R1596" s="171"/>
      <c r="S1596" s="171"/>
      <c r="T1596" s="172"/>
      <c r="AT1596" s="167" t="s">
        <v>180</v>
      </c>
      <c r="AU1596" s="167" t="s">
        <v>79</v>
      </c>
      <c r="AV1596" s="12" t="s">
        <v>77</v>
      </c>
      <c r="AW1596" s="12" t="s">
        <v>32</v>
      </c>
      <c r="AX1596" s="12" t="s">
        <v>70</v>
      </c>
      <c r="AY1596" s="167" t="s">
        <v>119</v>
      </c>
    </row>
    <row r="1597" spans="2:65" s="11" customFormat="1" ht="22.5">
      <c r="B1597" s="158"/>
      <c r="D1597" s="152" t="s">
        <v>180</v>
      </c>
      <c r="E1597" s="159" t="s">
        <v>1</v>
      </c>
      <c r="F1597" s="160" t="s">
        <v>1960</v>
      </c>
      <c r="H1597" s="161">
        <v>29.24</v>
      </c>
      <c r="I1597" s="162"/>
      <c r="L1597" s="158"/>
      <c r="M1597" s="163"/>
      <c r="N1597" s="164"/>
      <c r="O1597" s="164"/>
      <c r="P1597" s="164"/>
      <c r="Q1597" s="164"/>
      <c r="R1597" s="164"/>
      <c r="S1597" s="164"/>
      <c r="T1597" s="165"/>
      <c r="AT1597" s="159" t="s">
        <v>180</v>
      </c>
      <c r="AU1597" s="159" t="s">
        <v>79</v>
      </c>
      <c r="AV1597" s="11" t="s">
        <v>79</v>
      </c>
      <c r="AW1597" s="11" t="s">
        <v>32</v>
      </c>
      <c r="AX1597" s="11" t="s">
        <v>70</v>
      </c>
      <c r="AY1597" s="159" t="s">
        <v>119</v>
      </c>
    </row>
    <row r="1598" spans="2:65" s="14" customFormat="1">
      <c r="B1598" s="181"/>
      <c r="D1598" s="152" t="s">
        <v>180</v>
      </c>
      <c r="E1598" s="182" t="s">
        <v>1</v>
      </c>
      <c r="F1598" s="183" t="s">
        <v>319</v>
      </c>
      <c r="H1598" s="184">
        <v>29.24</v>
      </c>
      <c r="I1598" s="185"/>
      <c r="L1598" s="181"/>
      <c r="M1598" s="186"/>
      <c r="N1598" s="187"/>
      <c r="O1598" s="187"/>
      <c r="P1598" s="187"/>
      <c r="Q1598" s="187"/>
      <c r="R1598" s="187"/>
      <c r="S1598" s="187"/>
      <c r="T1598" s="188"/>
      <c r="AT1598" s="182" t="s">
        <v>180</v>
      </c>
      <c r="AU1598" s="182" t="s">
        <v>79</v>
      </c>
      <c r="AV1598" s="14" t="s">
        <v>133</v>
      </c>
      <c r="AW1598" s="14" t="s">
        <v>32</v>
      </c>
      <c r="AX1598" s="14" t="s">
        <v>70</v>
      </c>
      <c r="AY1598" s="182" t="s">
        <v>119</v>
      </c>
    </row>
    <row r="1599" spans="2:65" s="13" customFormat="1">
      <c r="B1599" s="173"/>
      <c r="D1599" s="152" t="s">
        <v>180</v>
      </c>
      <c r="E1599" s="174" t="s">
        <v>1</v>
      </c>
      <c r="F1599" s="175" t="s">
        <v>249</v>
      </c>
      <c r="H1599" s="176">
        <v>91.414999999999992</v>
      </c>
      <c r="I1599" s="177"/>
      <c r="L1599" s="173"/>
      <c r="M1599" s="178"/>
      <c r="N1599" s="179"/>
      <c r="O1599" s="179"/>
      <c r="P1599" s="179"/>
      <c r="Q1599" s="179"/>
      <c r="R1599" s="179"/>
      <c r="S1599" s="179"/>
      <c r="T1599" s="180"/>
      <c r="AT1599" s="174" t="s">
        <v>180</v>
      </c>
      <c r="AU1599" s="174" t="s">
        <v>79</v>
      </c>
      <c r="AV1599" s="13" t="s">
        <v>139</v>
      </c>
      <c r="AW1599" s="13" t="s">
        <v>32</v>
      </c>
      <c r="AX1599" s="13" t="s">
        <v>77</v>
      </c>
      <c r="AY1599" s="174" t="s">
        <v>119</v>
      </c>
    </row>
    <row r="1600" spans="2:65" s="1" customFormat="1" ht="16.5" customHeight="1">
      <c r="B1600" s="139"/>
      <c r="C1600" s="140" t="s">
        <v>1961</v>
      </c>
      <c r="D1600" s="140" t="s">
        <v>122</v>
      </c>
      <c r="E1600" s="141" t="s">
        <v>1962</v>
      </c>
      <c r="F1600" s="142" t="s">
        <v>1963</v>
      </c>
      <c r="G1600" s="143" t="s">
        <v>373</v>
      </c>
      <c r="H1600" s="144">
        <v>111.6</v>
      </c>
      <c r="I1600" s="145"/>
      <c r="J1600" s="146">
        <f>ROUND(I1600*H1600,2)</f>
        <v>0</v>
      </c>
      <c r="K1600" s="142" t="s">
        <v>126</v>
      </c>
      <c r="L1600" s="30"/>
      <c r="M1600" s="147" t="s">
        <v>1</v>
      </c>
      <c r="N1600" s="148" t="s">
        <v>41</v>
      </c>
      <c r="O1600" s="49"/>
      <c r="P1600" s="149">
        <f>O1600*H1600</f>
        <v>0</v>
      </c>
      <c r="Q1600" s="149">
        <v>3.0000000000000001E-5</v>
      </c>
      <c r="R1600" s="149">
        <f>Q1600*H1600</f>
        <v>3.3479999999999998E-3</v>
      </c>
      <c r="S1600" s="149">
        <v>0</v>
      </c>
      <c r="T1600" s="150">
        <f>S1600*H1600</f>
        <v>0</v>
      </c>
      <c r="AR1600" s="16" t="s">
        <v>263</v>
      </c>
      <c r="AT1600" s="16" t="s">
        <v>122</v>
      </c>
      <c r="AU1600" s="16" t="s">
        <v>79</v>
      </c>
      <c r="AY1600" s="16" t="s">
        <v>119</v>
      </c>
      <c r="BE1600" s="151">
        <f>IF(N1600="základní",J1600,0)</f>
        <v>0</v>
      </c>
      <c r="BF1600" s="151">
        <f>IF(N1600="snížená",J1600,0)</f>
        <v>0</v>
      </c>
      <c r="BG1600" s="151">
        <f>IF(N1600="zákl. přenesená",J1600,0)</f>
        <v>0</v>
      </c>
      <c r="BH1600" s="151">
        <f>IF(N1600="sníž. přenesená",J1600,0)</f>
        <v>0</v>
      </c>
      <c r="BI1600" s="151">
        <f>IF(N1600="nulová",J1600,0)</f>
        <v>0</v>
      </c>
      <c r="BJ1600" s="16" t="s">
        <v>77</v>
      </c>
      <c r="BK1600" s="151">
        <f>ROUND(I1600*H1600,2)</f>
        <v>0</v>
      </c>
      <c r="BL1600" s="16" t="s">
        <v>263</v>
      </c>
      <c r="BM1600" s="16" t="s">
        <v>1964</v>
      </c>
    </row>
    <row r="1601" spans="2:65" s="1" customFormat="1">
      <c r="B1601" s="30"/>
      <c r="D1601" s="152" t="s">
        <v>129</v>
      </c>
      <c r="F1601" s="153" t="s">
        <v>1965</v>
      </c>
      <c r="I1601" s="84"/>
      <c r="L1601" s="30"/>
      <c r="M1601" s="154"/>
      <c r="N1601" s="49"/>
      <c r="O1601" s="49"/>
      <c r="P1601" s="49"/>
      <c r="Q1601" s="49"/>
      <c r="R1601" s="49"/>
      <c r="S1601" s="49"/>
      <c r="T1601" s="50"/>
      <c r="AT1601" s="16" t="s">
        <v>129</v>
      </c>
      <c r="AU1601" s="16" t="s">
        <v>79</v>
      </c>
    </row>
    <row r="1602" spans="2:65" s="12" customFormat="1">
      <c r="B1602" s="166"/>
      <c r="D1602" s="152" t="s">
        <v>180</v>
      </c>
      <c r="E1602" s="167" t="s">
        <v>1</v>
      </c>
      <c r="F1602" s="168" t="s">
        <v>316</v>
      </c>
      <c r="H1602" s="167" t="s">
        <v>1</v>
      </c>
      <c r="I1602" s="169"/>
      <c r="L1602" s="166"/>
      <c r="M1602" s="170"/>
      <c r="N1602" s="171"/>
      <c r="O1602" s="171"/>
      <c r="P1602" s="171"/>
      <c r="Q1602" s="171"/>
      <c r="R1602" s="171"/>
      <c r="S1602" s="171"/>
      <c r="T1602" s="172"/>
      <c r="AT1602" s="167" t="s">
        <v>180</v>
      </c>
      <c r="AU1602" s="167" t="s">
        <v>79</v>
      </c>
      <c r="AV1602" s="12" t="s">
        <v>77</v>
      </c>
      <c r="AW1602" s="12" t="s">
        <v>32</v>
      </c>
      <c r="AX1602" s="12" t="s">
        <v>70</v>
      </c>
      <c r="AY1602" s="167" t="s">
        <v>119</v>
      </c>
    </row>
    <row r="1603" spans="2:65" s="11" customFormat="1">
      <c r="B1603" s="158"/>
      <c r="D1603" s="152" t="s">
        <v>180</v>
      </c>
      <c r="E1603" s="159" t="s">
        <v>1</v>
      </c>
      <c r="F1603" s="160" t="s">
        <v>1966</v>
      </c>
      <c r="H1603" s="161">
        <v>76</v>
      </c>
      <c r="I1603" s="162"/>
      <c r="L1603" s="158"/>
      <c r="M1603" s="163"/>
      <c r="N1603" s="164"/>
      <c r="O1603" s="164"/>
      <c r="P1603" s="164"/>
      <c r="Q1603" s="164"/>
      <c r="R1603" s="164"/>
      <c r="S1603" s="164"/>
      <c r="T1603" s="165"/>
      <c r="AT1603" s="159" t="s">
        <v>180</v>
      </c>
      <c r="AU1603" s="159" t="s">
        <v>79</v>
      </c>
      <c r="AV1603" s="11" t="s">
        <v>79</v>
      </c>
      <c r="AW1603" s="11" t="s">
        <v>32</v>
      </c>
      <c r="AX1603" s="11" t="s">
        <v>70</v>
      </c>
      <c r="AY1603" s="159" t="s">
        <v>119</v>
      </c>
    </row>
    <row r="1604" spans="2:65" s="11" customFormat="1">
      <c r="B1604" s="158"/>
      <c r="D1604" s="152" t="s">
        <v>180</v>
      </c>
      <c r="E1604" s="159" t="s">
        <v>1</v>
      </c>
      <c r="F1604" s="160" t="s">
        <v>1967</v>
      </c>
      <c r="H1604" s="161">
        <v>1.2</v>
      </c>
      <c r="I1604" s="162"/>
      <c r="L1604" s="158"/>
      <c r="M1604" s="163"/>
      <c r="N1604" s="164"/>
      <c r="O1604" s="164"/>
      <c r="P1604" s="164"/>
      <c r="Q1604" s="164"/>
      <c r="R1604" s="164"/>
      <c r="S1604" s="164"/>
      <c r="T1604" s="165"/>
      <c r="AT1604" s="159" t="s">
        <v>180</v>
      </c>
      <c r="AU1604" s="159" t="s">
        <v>79</v>
      </c>
      <c r="AV1604" s="11" t="s">
        <v>79</v>
      </c>
      <c r="AW1604" s="11" t="s">
        <v>32</v>
      </c>
      <c r="AX1604" s="11" t="s">
        <v>70</v>
      </c>
      <c r="AY1604" s="159" t="s">
        <v>119</v>
      </c>
    </row>
    <row r="1605" spans="2:65" s="14" customFormat="1">
      <c r="B1605" s="181"/>
      <c r="D1605" s="152" t="s">
        <v>180</v>
      </c>
      <c r="E1605" s="182" t="s">
        <v>1</v>
      </c>
      <c r="F1605" s="183" t="s">
        <v>319</v>
      </c>
      <c r="H1605" s="184">
        <v>77.2</v>
      </c>
      <c r="I1605" s="185"/>
      <c r="L1605" s="181"/>
      <c r="M1605" s="186"/>
      <c r="N1605" s="187"/>
      <c r="O1605" s="187"/>
      <c r="P1605" s="187"/>
      <c r="Q1605" s="187"/>
      <c r="R1605" s="187"/>
      <c r="S1605" s="187"/>
      <c r="T1605" s="188"/>
      <c r="AT1605" s="182" t="s">
        <v>180</v>
      </c>
      <c r="AU1605" s="182" t="s">
        <v>79</v>
      </c>
      <c r="AV1605" s="14" t="s">
        <v>133</v>
      </c>
      <c r="AW1605" s="14" t="s">
        <v>32</v>
      </c>
      <c r="AX1605" s="14" t="s">
        <v>70</v>
      </c>
      <c r="AY1605" s="182" t="s">
        <v>119</v>
      </c>
    </row>
    <row r="1606" spans="2:65" s="12" customFormat="1">
      <c r="B1606" s="166"/>
      <c r="D1606" s="152" t="s">
        <v>180</v>
      </c>
      <c r="E1606" s="167" t="s">
        <v>1</v>
      </c>
      <c r="F1606" s="168" t="s">
        <v>320</v>
      </c>
      <c r="H1606" s="167" t="s">
        <v>1</v>
      </c>
      <c r="I1606" s="169"/>
      <c r="L1606" s="166"/>
      <c r="M1606" s="170"/>
      <c r="N1606" s="171"/>
      <c r="O1606" s="171"/>
      <c r="P1606" s="171"/>
      <c r="Q1606" s="171"/>
      <c r="R1606" s="171"/>
      <c r="S1606" s="171"/>
      <c r="T1606" s="172"/>
      <c r="AT1606" s="167" t="s">
        <v>180</v>
      </c>
      <c r="AU1606" s="167" t="s">
        <v>79</v>
      </c>
      <c r="AV1606" s="12" t="s">
        <v>77</v>
      </c>
      <c r="AW1606" s="12" t="s">
        <v>32</v>
      </c>
      <c r="AX1606" s="12" t="s">
        <v>70</v>
      </c>
      <c r="AY1606" s="167" t="s">
        <v>119</v>
      </c>
    </row>
    <row r="1607" spans="2:65" s="11" customFormat="1">
      <c r="B1607" s="158"/>
      <c r="D1607" s="152" t="s">
        <v>180</v>
      </c>
      <c r="E1607" s="159" t="s">
        <v>1</v>
      </c>
      <c r="F1607" s="160" t="s">
        <v>1968</v>
      </c>
      <c r="H1607" s="161">
        <v>32</v>
      </c>
      <c r="I1607" s="162"/>
      <c r="L1607" s="158"/>
      <c r="M1607" s="163"/>
      <c r="N1607" s="164"/>
      <c r="O1607" s="164"/>
      <c r="P1607" s="164"/>
      <c r="Q1607" s="164"/>
      <c r="R1607" s="164"/>
      <c r="S1607" s="164"/>
      <c r="T1607" s="165"/>
      <c r="AT1607" s="159" t="s">
        <v>180</v>
      </c>
      <c r="AU1607" s="159" t="s">
        <v>79</v>
      </c>
      <c r="AV1607" s="11" t="s">
        <v>79</v>
      </c>
      <c r="AW1607" s="11" t="s">
        <v>32</v>
      </c>
      <c r="AX1607" s="11" t="s">
        <v>70</v>
      </c>
      <c r="AY1607" s="159" t="s">
        <v>119</v>
      </c>
    </row>
    <row r="1608" spans="2:65" s="11" customFormat="1">
      <c r="B1608" s="158"/>
      <c r="D1608" s="152" t="s">
        <v>180</v>
      </c>
      <c r="E1608" s="159" t="s">
        <v>1</v>
      </c>
      <c r="F1608" s="160" t="s">
        <v>1969</v>
      </c>
      <c r="H1608" s="161">
        <v>2.4</v>
      </c>
      <c r="I1608" s="162"/>
      <c r="L1608" s="158"/>
      <c r="M1608" s="163"/>
      <c r="N1608" s="164"/>
      <c r="O1608" s="164"/>
      <c r="P1608" s="164"/>
      <c r="Q1608" s="164"/>
      <c r="R1608" s="164"/>
      <c r="S1608" s="164"/>
      <c r="T1608" s="165"/>
      <c r="AT1608" s="159" t="s">
        <v>180</v>
      </c>
      <c r="AU1608" s="159" t="s">
        <v>79</v>
      </c>
      <c r="AV1608" s="11" t="s">
        <v>79</v>
      </c>
      <c r="AW1608" s="11" t="s">
        <v>32</v>
      </c>
      <c r="AX1608" s="11" t="s">
        <v>70</v>
      </c>
      <c r="AY1608" s="159" t="s">
        <v>119</v>
      </c>
    </row>
    <row r="1609" spans="2:65" s="14" customFormat="1">
      <c r="B1609" s="181"/>
      <c r="D1609" s="152" t="s">
        <v>180</v>
      </c>
      <c r="E1609" s="182" t="s">
        <v>1</v>
      </c>
      <c r="F1609" s="183" t="s">
        <v>319</v>
      </c>
      <c r="H1609" s="184">
        <v>34.4</v>
      </c>
      <c r="I1609" s="185"/>
      <c r="L1609" s="181"/>
      <c r="M1609" s="186"/>
      <c r="N1609" s="187"/>
      <c r="O1609" s="187"/>
      <c r="P1609" s="187"/>
      <c r="Q1609" s="187"/>
      <c r="R1609" s="187"/>
      <c r="S1609" s="187"/>
      <c r="T1609" s="188"/>
      <c r="AT1609" s="182" t="s">
        <v>180</v>
      </c>
      <c r="AU1609" s="182" t="s">
        <v>79</v>
      </c>
      <c r="AV1609" s="14" t="s">
        <v>133</v>
      </c>
      <c r="AW1609" s="14" t="s">
        <v>32</v>
      </c>
      <c r="AX1609" s="14" t="s">
        <v>70</v>
      </c>
      <c r="AY1609" s="182" t="s">
        <v>119</v>
      </c>
    </row>
    <row r="1610" spans="2:65" s="13" customFormat="1">
      <c r="B1610" s="173"/>
      <c r="D1610" s="152" t="s">
        <v>180</v>
      </c>
      <c r="E1610" s="174" t="s">
        <v>1</v>
      </c>
      <c r="F1610" s="175" t="s">
        <v>249</v>
      </c>
      <c r="H1610" s="176">
        <v>111.60000000000001</v>
      </c>
      <c r="I1610" s="177"/>
      <c r="L1610" s="173"/>
      <c r="M1610" s="178"/>
      <c r="N1610" s="179"/>
      <c r="O1610" s="179"/>
      <c r="P1610" s="179"/>
      <c r="Q1610" s="179"/>
      <c r="R1610" s="179"/>
      <c r="S1610" s="179"/>
      <c r="T1610" s="180"/>
      <c r="AT1610" s="174" t="s">
        <v>180</v>
      </c>
      <c r="AU1610" s="174" t="s">
        <v>79</v>
      </c>
      <c r="AV1610" s="13" t="s">
        <v>139</v>
      </c>
      <c r="AW1610" s="13" t="s">
        <v>32</v>
      </c>
      <c r="AX1610" s="13" t="s">
        <v>77</v>
      </c>
      <c r="AY1610" s="174" t="s">
        <v>119</v>
      </c>
    </row>
    <row r="1611" spans="2:65" s="1" customFormat="1" ht="16.5" customHeight="1">
      <c r="B1611" s="139"/>
      <c r="C1611" s="140" t="s">
        <v>1970</v>
      </c>
      <c r="D1611" s="140" t="s">
        <v>122</v>
      </c>
      <c r="E1611" s="141" t="s">
        <v>1971</v>
      </c>
      <c r="F1611" s="142" t="s">
        <v>1972</v>
      </c>
      <c r="G1611" s="143" t="s">
        <v>1307</v>
      </c>
      <c r="H1611" s="199"/>
      <c r="I1611" s="145"/>
      <c r="J1611" s="146">
        <f>ROUND(I1611*H1611,2)</f>
        <v>0</v>
      </c>
      <c r="K1611" s="142" t="s">
        <v>126</v>
      </c>
      <c r="L1611" s="30"/>
      <c r="M1611" s="147" t="s">
        <v>1</v>
      </c>
      <c r="N1611" s="148" t="s">
        <v>41</v>
      </c>
      <c r="O1611" s="49"/>
      <c r="P1611" s="149">
        <f>O1611*H1611</f>
        <v>0</v>
      </c>
      <c r="Q1611" s="149">
        <v>0</v>
      </c>
      <c r="R1611" s="149">
        <f>Q1611*H1611</f>
        <v>0</v>
      </c>
      <c r="S1611" s="149">
        <v>0</v>
      </c>
      <c r="T1611" s="150">
        <f>S1611*H1611</f>
        <v>0</v>
      </c>
      <c r="AR1611" s="16" t="s">
        <v>263</v>
      </c>
      <c r="AT1611" s="16" t="s">
        <v>122</v>
      </c>
      <c r="AU1611" s="16" t="s">
        <v>79</v>
      </c>
      <c r="AY1611" s="16" t="s">
        <v>119</v>
      </c>
      <c r="BE1611" s="151">
        <f>IF(N1611="základní",J1611,0)</f>
        <v>0</v>
      </c>
      <c r="BF1611" s="151">
        <f>IF(N1611="snížená",J1611,0)</f>
        <v>0</v>
      </c>
      <c r="BG1611" s="151">
        <f>IF(N1611="zákl. přenesená",J1611,0)</f>
        <v>0</v>
      </c>
      <c r="BH1611" s="151">
        <f>IF(N1611="sníž. přenesená",J1611,0)</f>
        <v>0</v>
      </c>
      <c r="BI1611" s="151">
        <f>IF(N1611="nulová",J1611,0)</f>
        <v>0</v>
      </c>
      <c r="BJ1611" s="16" t="s">
        <v>77</v>
      </c>
      <c r="BK1611" s="151">
        <f>ROUND(I1611*H1611,2)</f>
        <v>0</v>
      </c>
      <c r="BL1611" s="16" t="s">
        <v>263</v>
      </c>
      <c r="BM1611" s="16" t="s">
        <v>1973</v>
      </c>
    </row>
    <row r="1612" spans="2:65" s="1" customFormat="1" ht="19.5">
      <c r="B1612" s="30"/>
      <c r="D1612" s="152" t="s">
        <v>129</v>
      </c>
      <c r="F1612" s="153" t="s">
        <v>1974</v>
      </c>
      <c r="I1612" s="84"/>
      <c r="L1612" s="30"/>
      <c r="M1612" s="154"/>
      <c r="N1612" s="49"/>
      <c r="O1612" s="49"/>
      <c r="P1612" s="49"/>
      <c r="Q1612" s="49"/>
      <c r="R1612" s="49"/>
      <c r="S1612" s="49"/>
      <c r="T1612" s="50"/>
      <c r="AT1612" s="16" t="s">
        <v>129</v>
      </c>
      <c r="AU1612" s="16" t="s">
        <v>79</v>
      </c>
    </row>
    <row r="1613" spans="2:65" s="10" customFormat="1" ht="22.9" customHeight="1">
      <c r="B1613" s="126"/>
      <c r="D1613" s="127" t="s">
        <v>69</v>
      </c>
      <c r="E1613" s="137" t="s">
        <v>1975</v>
      </c>
      <c r="F1613" s="137" t="s">
        <v>1976</v>
      </c>
      <c r="I1613" s="129"/>
      <c r="J1613" s="138">
        <f>BK1613</f>
        <v>0</v>
      </c>
      <c r="L1613" s="126"/>
      <c r="M1613" s="131"/>
      <c r="N1613" s="132"/>
      <c r="O1613" s="132"/>
      <c r="P1613" s="133">
        <f>SUM(P1614:P1641)</f>
        <v>0</v>
      </c>
      <c r="Q1613" s="132"/>
      <c r="R1613" s="133">
        <f>SUM(R1614:R1641)</f>
        <v>1.2216620000000001E-2</v>
      </c>
      <c r="S1613" s="132"/>
      <c r="T1613" s="134">
        <f>SUM(T1614:T1641)</f>
        <v>0</v>
      </c>
      <c r="AR1613" s="127" t="s">
        <v>79</v>
      </c>
      <c r="AT1613" s="135" t="s">
        <v>69</v>
      </c>
      <c r="AU1613" s="135" t="s">
        <v>77</v>
      </c>
      <c r="AY1613" s="127" t="s">
        <v>119</v>
      </c>
      <c r="BK1613" s="136">
        <f>SUM(BK1614:BK1641)</f>
        <v>0</v>
      </c>
    </row>
    <row r="1614" spans="2:65" s="1" customFormat="1" ht="16.5" customHeight="1">
      <c r="B1614" s="139"/>
      <c r="C1614" s="140" t="s">
        <v>1977</v>
      </c>
      <c r="D1614" s="140" t="s">
        <v>122</v>
      </c>
      <c r="E1614" s="141" t="s">
        <v>1978</v>
      </c>
      <c r="F1614" s="142" t="s">
        <v>1979</v>
      </c>
      <c r="G1614" s="143" t="s">
        <v>266</v>
      </c>
      <c r="H1614" s="144">
        <v>2.1850000000000001</v>
      </c>
      <c r="I1614" s="145"/>
      <c r="J1614" s="146">
        <f>ROUND(I1614*H1614,2)</f>
        <v>0</v>
      </c>
      <c r="K1614" s="142" t="s">
        <v>126</v>
      </c>
      <c r="L1614" s="30"/>
      <c r="M1614" s="147" t="s">
        <v>1</v>
      </c>
      <c r="N1614" s="148" t="s">
        <v>41</v>
      </c>
      <c r="O1614" s="49"/>
      <c r="P1614" s="149">
        <f>O1614*H1614</f>
        <v>0</v>
      </c>
      <c r="Q1614" s="149">
        <v>6.0000000000000002E-5</v>
      </c>
      <c r="R1614" s="149">
        <f>Q1614*H1614</f>
        <v>1.3110000000000002E-4</v>
      </c>
      <c r="S1614" s="149">
        <v>0</v>
      </c>
      <c r="T1614" s="150">
        <f>S1614*H1614</f>
        <v>0</v>
      </c>
      <c r="AR1614" s="16" t="s">
        <v>263</v>
      </c>
      <c r="AT1614" s="16" t="s">
        <v>122</v>
      </c>
      <c r="AU1614" s="16" t="s">
        <v>79</v>
      </c>
      <c r="AY1614" s="16" t="s">
        <v>119</v>
      </c>
      <c r="BE1614" s="151">
        <f>IF(N1614="základní",J1614,0)</f>
        <v>0</v>
      </c>
      <c r="BF1614" s="151">
        <f>IF(N1614="snížená",J1614,0)</f>
        <v>0</v>
      </c>
      <c r="BG1614" s="151">
        <f>IF(N1614="zákl. přenesená",J1614,0)</f>
        <v>0</v>
      </c>
      <c r="BH1614" s="151">
        <f>IF(N1614="sníž. přenesená",J1614,0)</f>
        <v>0</v>
      </c>
      <c r="BI1614" s="151">
        <f>IF(N1614="nulová",J1614,0)</f>
        <v>0</v>
      </c>
      <c r="BJ1614" s="16" t="s">
        <v>77</v>
      </c>
      <c r="BK1614" s="151">
        <f>ROUND(I1614*H1614,2)</f>
        <v>0</v>
      </c>
      <c r="BL1614" s="16" t="s">
        <v>263</v>
      </c>
      <c r="BM1614" s="16" t="s">
        <v>1980</v>
      </c>
    </row>
    <row r="1615" spans="2:65" s="1" customFormat="1">
      <c r="B1615" s="30"/>
      <c r="D1615" s="152" t="s">
        <v>129</v>
      </c>
      <c r="F1615" s="153" t="s">
        <v>1981</v>
      </c>
      <c r="I1615" s="84"/>
      <c r="L1615" s="30"/>
      <c r="M1615" s="154"/>
      <c r="N1615" s="49"/>
      <c r="O1615" s="49"/>
      <c r="P1615" s="49"/>
      <c r="Q1615" s="49"/>
      <c r="R1615" s="49"/>
      <c r="S1615" s="49"/>
      <c r="T1615" s="50"/>
      <c r="AT1615" s="16" t="s">
        <v>129</v>
      </c>
      <c r="AU1615" s="16" t="s">
        <v>79</v>
      </c>
    </row>
    <row r="1616" spans="2:65" s="12" customFormat="1">
      <c r="B1616" s="166"/>
      <c r="D1616" s="152" t="s">
        <v>180</v>
      </c>
      <c r="E1616" s="167" t="s">
        <v>1</v>
      </c>
      <c r="F1616" s="168" t="s">
        <v>1982</v>
      </c>
      <c r="H1616" s="167" t="s">
        <v>1</v>
      </c>
      <c r="I1616" s="169"/>
      <c r="L1616" s="166"/>
      <c r="M1616" s="170"/>
      <c r="N1616" s="171"/>
      <c r="O1616" s="171"/>
      <c r="P1616" s="171"/>
      <c r="Q1616" s="171"/>
      <c r="R1616" s="171"/>
      <c r="S1616" s="171"/>
      <c r="T1616" s="172"/>
      <c r="AT1616" s="167" t="s">
        <v>180</v>
      </c>
      <c r="AU1616" s="167" t="s">
        <v>79</v>
      </c>
      <c r="AV1616" s="12" t="s">
        <v>77</v>
      </c>
      <c r="AW1616" s="12" t="s">
        <v>32</v>
      </c>
      <c r="AX1616" s="12" t="s">
        <v>70</v>
      </c>
      <c r="AY1616" s="167" t="s">
        <v>119</v>
      </c>
    </row>
    <row r="1617" spans="2:65" s="11" customFormat="1">
      <c r="B1617" s="158"/>
      <c r="D1617" s="152" t="s">
        <v>180</v>
      </c>
      <c r="E1617" s="159" t="s">
        <v>1</v>
      </c>
      <c r="F1617" s="160" t="s">
        <v>1983</v>
      </c>
      <c r="H1617" s="161">
        <v>1.2250000000000001</v>
      </c>
      <c r="I1617" s="162"/>
      <c r="L1617" s="158"/>
      <c r="M1617" s="163"/>
      <c r="N1617" s="164"/>
      <c r="O1617" s="164"/>
      <c r="P1617" s="164"/>
      <c r="Q1617" s="164"/>
      <c r="R1617" s="164"/>
      <c r="S1617" s="164"/>
      <c r="T1617" s="165"/>
      <c r="AT1617" s="159" t="s">
        <v>180</v>
      </c>
      <c r="AU1617" s="159" t="s">
        <v>79</v>
      </c>
      <c r="AV1617" s="11" t="s">
        <v>79</v>
      </c>
      <c r="AW1617" s="11" t="s">
        <v>32</v>
      </c>
      <c r="AX1617" s="11" t="s">
        <v>70</v>
      </c>
      <c r="AY1617" s="159" t="s">
        <v>119</v>
      </c>
    </row>
    <row r="1618" spans="2:65" s="11" customFormat="1">
      <c r="B1618" s="158"/>
      <c r="D1618" s="152" t="s">
        <v>180</v>
      </c>
      <c r="E1618" s="159" t="s">
        <v>1</v>
      </c>
      <c r="F1618" s="160" t="s">
        <v>1984</v>
      </c>
      <c r="H1618" s="161">
        <v>0.96</v>
      </c>
      <c r="I1618" s="162"/>
      <c r="L1618" s="158"/>
      <c r="M1618" s="163"/>
      <c r="N1618" s="164"/>
      <c r="O1618" s="164"/>
      <c r="P1618" s="164"/>
      <c r="Q1618" s="164"/>
      <c r="R1618" s="164"/>
      <c r="S1618" s="164"/>
      <c r="T1618" s="165"/>
      <c r="AT1618" s="159" t="s">
        <v>180</v>
      </c>
      <c r="AU1618" s="159" t="s">
        <v>79</v>
      </c>
      <c r="AV1618" s="11" t="s">
        <v>79</v>
      </c>
      <c r="AW1618" s="11" t="s">
        <v>32</v>
      </c>
      <c r="AX1618" s="11" t="s">
        <v>70</v>
      </c>
      <c r="AY1618" s="159" t="s">
        <v>119</v>
      </c>
    </row>
    <row r="1619" spans="2:65" s="13" customFormat="1">
      <c r="B1619" s="173"/>
      <c r="D1619" s="152" t="s">
        <v>180</v>
      </c>
      <c r="E1619" s="174" t="s">
        <v>1</v>
      </c>
      <c r="F1619" s="175" t="s">
        <v>249</v>
      </c>
      <c r="H1619" s="176">
        <v>2.1850000000000001</v>
      </c>
      <c r="I1619" s="177"/>
      <c r="L1619" s="173"/>
      <c r="M1619" s="178"/>
      <c r="N1619" s="179"/>
      <c r="O1619" s="179"/>
      <c r="P1619" s="179"/>
      <c r="Q1619" s="179"/>
      <c r="R1619" s="179"/>
      <c r="S1619" s="179"/>
      <c r="T1619" s="180"/>
      <c r="AT1619" s="174" t="s">
        <v>180</v>
      </c>
      <c r="AU1619" s="174" t="s">
        <v>79</v>
      </c>
      <c r="AV1619" s="13" t="s">
        <v>139</v>
      </c>
      <c r="AW1619" s="13" t="s">
        <v>32</v>
      </c>
      <c r="AX1619" s="13" t="s">
        <v>77</v>
      </c>
      <c r="AY1619" s="174" t="s">
        <v>119</v>
      </c>
    </row>
    <row r="1620" spans="2:65" s="1" customFormat="1" ht="16.5" customHeight="1">
      <c r="B1620" s="139"/>
      <c r="C1620" s="140" t="s">
        <v>1985</v>
      </c>
      <c r="D1620" s="140" t="s">
        <v>122</v>
      </c>
      <c r="E1620" s="141" t="s">
        <v>1986</v>
      </c>
      <c r="F1620" s="142" t="s">
        <v>1987</v>
      </c>
      <c r="G1620" s="143" t="s">
        <v>266</v>
      </c>
      <c r="H1620" s="144">
        <v>31.803999999999998</v>
      </c>
      <c r="I1620" s="145"/>
      <c r="J1620" s="146">
        <f>ROUND(I1620*H1620,2)</f>
        <v>0</v>
      </c>
      <c r="K1620" s="142" t="s">
        <v>126</v>
      </c>
      <c r="L1620" s="30"/>
      <c r="M1620" s="147" t="s">
        <v>1</v>
      </c>
      <c r="N1620" s="148" t="s">
        <v>41</v>
      </c>
      <c r="O1620" s="49"/>
      <c r="P1620" s="149">
        <f>O1620*H1620</f>
        <v>0</v>
      </c>
      <c r="Q1620" s="149">
        <v>1.3999999999999999E-4</v>
      </c>
      <c r="R1620" s="149">
        <f>Q1620*H1620</f>
        <v>4.4525599999999995E-3</v>
      </c>
      <c r="S1620" s="149">
        <v>0</v>
      </c>
      <c r="T1620" s="150">
        <f>S1620*H1620</f>
        <v>0</v>
      </c>
      <c r="AR1620" s="16" t="s">
        <v>263</v>
      </c>
      <c r="AT1620" s="16" t="s">
        <v>122</v>
      </c>
      <c r="AU1620" s="16" t="s">
        <v>79</v>
      </c>
      <c r="AY1620" s="16" t="s">
        <v>119</v>
      </c>
      <c r="BE1620" s="151">
        <f>IF(N1620="základní",J1620,0)</f>
        <v>0</v>
      </c>
      <c r="BF1620" s="151">
        <f>IF(N1620="snížená",J1620,0)</f>
        <v>0</v>
      </c>
      <c r="BG1620" s="151">
        <f>IF(N1620="zákl. přenesená",J1620,0)</f>
        <v>0</v>
      </c>
      <c r="BH1620" s="151">
        <f>IF(N1620="sníž. přenesená",J1620,0)</f>
        <v>0</v>
      </c>
      <c r="BI1620" s="151">
        <f>IF(N1620="nulová",J1620,0)</f>
        <v>0</v>
      </c>
      <c r="BJ1620" s="16" t="s">
        <v>77</v>
      </c>
      <c r="BK1620" s="151">
        <f>ROUND(I1620*H1620,2)</f>
        <v>0</v>
      </c>
      <c r="BL1620" s="16" t="s">
        <v>263</v>
      </c>
      <c r="BM1620" s="16" t="s">
        <v>1988</v>
      </c>
    </row>
    <row r="1621" spans="2:65" s="1" customFormat="1">
      <c r="B1621" s="30"/>
      <c r="D1621" s="152" t="s">
        <v>129</v>
      </c>
      <c r="F1621" s="153" t="s">
        <v>1989</v>
      </c>
      <c r="I1621" s="84"/>
      <c r="L1621" s="30"/>
      <c r="M1621" s="154"/>
      <c r="N1621" s="49"/>
      <c r="O1621" s="49"/>
      <c r="P1621" s="49"/>
      <c r="Q1621" s="49"/>
      <c r="R1621" s="49"/>
      <c r="S1621" s="49"/>
      <c r="T1621" s="50"/>
      <c r="AT1621" s="16" t="s">
        <v>129</v>
      </c>
      <c r="AU1621" s="16" t="s">
        <v>79</v>
      </c>
    </row>
    <row r="1622" spans="2:65" s="12" customFormat="1">
      <c r="B1622" s="166"/>
      <c r="D1622" s="152" t="s">
        <v>180</v>
      </c>
      <c r="E1622" s="167" t="s">
        <v>1</v>
      </c>
      <c r="F1622" s="168" t="s">
        <v>1990</v>
      </c>
      <c r="H1622" s="167" t="s">
        <v>1</v>
      </c>
      <c r="I1622" s="169"/>
      <c r="L1622" s="166"/>
      <c r="M1622" s="170"/>
      <c r="N1622" s="171"/>
      <c r="O1622" s="171"/>
      <c r="P1622" s="171"/>
      <c r="Q1622" s="171"/>
      <c r="R1622" s="171"/>
      <c r="S1622" s="171"/>
      <c r="T1622" s="172"/>
      <c r="AT1622" s="167" t="s">
        <v>180</v>
      </c>
      <c r="AU1622" s="167" t="s">
        <v>79</v>
      </c>
      <c r="AV1622" s="12" t="s">
        <v>77</v>
      </c>
      <c r="AW1622" s="12" t="s">
        <v>32</v>
      </c>
      <c r="AX1622" s="12" t="s">
        <v>70</v>
      </c>
      <c r="AY1622" s="167" t="s">
        <v>119</v>
      </c>
    </row>
    <row r="1623" spans="2:65" s="11" customFormat="1">
      <c r="B1623" s="158"/>
      <c r="D1623" s="152" t="s">
        <v>180</v>
      </c>
      <c r="E1623" s="159" t="s">
        <v>1</v>
      </c>
      <c r="F1623" s="160" t="s">
        <v>1991</v>
      </c>
      <c r="H1623" s="161">
        <v>2.1850000000000001</v>
      </c>
      <c r="I1623" s="162"/>
      <c r="L1623" s="158"/>
      <c r="M1623" s="163"/>
      <c r="N1623" s="164"/>
      <c r="O1623" s="164"/>
      <c r="P1623" s="164"/>
      <c r="Q1623" s="164"/>
      <c r="R1623" s="164"/>
      <c r="S1623" s="164"/>
      <c r="T1623" s="165"/>
      <c r="AT1623" s="159" t="s">
        <v>180</v>
      </c>
      <c r="AU1623" s="159" t="s">
        <v>79</v>
      </c>
      <c r="AV1623" s="11" t="s">
        <v>79</v>
      </c>
      <c r="AW1623" s="11" t="s">
        <v>32</v>
      </c>
      <c r="AX1623" s="11" t="s">
        <v>70</v>
      </c>
      <c r="AY1623" s="159" t="s">
        <v>119</v>
      </c>
    </row>
    <row r="1624" spans="2:65" s="11" customFormat="1">
      <c r="B1624" s="158"/>
      <c r="D1624" s="152" t="s">
        <v>180</v>
      </c>
      <c r="E1624" s="159" t="s">
        <v>1</v>
      </c>
      <c r="F1624" s="160" t="s">
        <v>1992</v>
      </c>
      <c r="H1624" s="161">
        <v>3.7440000000000002</v>
      </c>
      <c r="I1624" s="162"/>
      <c r="L1624" s="158"/>
      <c r="M1624" s="163"/>
      <c r="N1624" s="164"/>
      <c r="O1624" s="164"/>
      <c r="P1624" s="164"/>
      <c r="Q1624" s="164"/>
      <c r="R1624" s="164"/>
      <c r="S1624" s="164"/>
      <c r="T1624" s="165"/>
      <c r="AT1624" s="159" t="s">
        <v>180</v>
      </c>
      <c r="AU1624" s="159" t="s">
        <v>79</v>
      </c>
      <c r="AV1624" s="11" t="s">
        <v>79</v>
      </c>
      <c r="AW1624" s="11" t="s">
        <v>32</v>
      </c>
      <c r="AX1624" s="11" t="s">
        <v>70</v>
      </c>
      <c r="AY1624" s="159" t="s">
        <v>119</v>
      </c>
    </row>
    <row r="1625" spans="2:65" s="11" customFormat="1">
      <c r="B1625" s="158"/>
      <c r="D1625" s="152" t="s">
        <v>180</v>
      </c>
      <c r="E1625" s="159" t="s">
        <v>1</v>
      </c>
      <c r="F1625" s="160" t="s">
        <v>1993</v>
      </c>
      <c r="H1625" s="161">
        <v>3.22</v>
      </c>
      <c r="I1625" s="162"/>
      <c r="L1625" s="158"/>
      <c r="M1625" s="163"/>
      <c r="N1625" s="164"/>
      <c r="O1625" s="164"/>
      <c r="P1625" s="164"/>
      <c r="Q1625" s="164"/>
      <c r="R1625" s="164"/>
      <c r="S1625" s="164"/>
      <c r="T1625" s="165"/>
      <c r="AT1625" s="159" t="s">
        <v>180</v>
      </c>
      <c r="AU1625" s="159" t="s">
        <v>79</v>
      </c>
      <c r="AV1625" s="11" t="s">
        <v>79</v>
      </c>
      <c r="AW1625" s="11" t="s">
        <v>32</v>
      </c>
      <c r="AX1625" s="11" t="s">
        <v>70</v>
      </c>
      <c r="AY1625" s="159" t="s">
        <v>119</v>
      </c>
    </row>
    <row r="1626" spans="2:65" s="11" customFormat="1">
      <c r="B1626" s="158"/>
      <c r="D1626" s="152" t="s">
        <v>180</v>
      </c>
      <c r="E1626" s="159" t="s">
        <v>1</v>
      </c>
      <c r="F1626" s="160" t="s">
        <v>1994</v>
      </c>
      <c r="H1626" s="161">
        <v>3.76</v>
      </c>
      <c r="I1626" s="162"/>
      <c r="L1626" s="158"/>
      <c r="M1626" s="163"/>
      <c r="N1626" s="164"/>
      <c r="O1626" s="164"/>
      <c r="P1626" s="164"/>
      <c r="Q1626" s="164"/>
      <c r="R1626" s="164"/>
      <c r="S1626" s="164"/>
      <c r="T1626" s="165"/>
      <c r="AT1626" s="159" t="s">
        <v>180</v>
      </c>
      <c r="AU1626" s="159" t="s">
        <v>79</v>
      </c>
      <c r="AV1626" s="11" t="s">
        <v>79</v>
      </c>
      <c r="AW1626" s="11" t="s">
        <v>32</v>
      </c>
      <c r="AX1626" s="11" t="s">
        <v>70</v>
      </c>
      <c r="AY1626" s="159" t="s">
        <v>119</v>
      </c>
    </row>
    <row r="1627" spans="2:65" s="11" customFormat="1">
      <c r="B1627" s="158"/>
      <c r="D1627" s="152" t="s">
        <v>180</v>
      </c>
      <c r="E1627" s="159" t="s">
        <v>1</v>
      </c>
      <c r="F1627" s="160" t="s">
        <v>1995</v>
      </c>
      <c r="H1627" s="161">
        <v>5.76</v>
      </c>
      <c r="I1627" s="162"/>
      <c r="L1627" s="158"/>
      <c r="M1627" s="163"/>
      <c r="N1627" s="164"/>
      <c r="O1627" s="164"/>
      <c r="P1627" s="164"/>
      <c r="Q1627" s="164"/>
      <c r="R1627" s="164"/>
      <c r="S1627" s="164"/>
      <c r="T1627" s="165"/>
      <c r="AT1627" s="159" t="s">
        <v>180</v>
      </c>
      <c r="AU1627" s="159" t="s">
        <v>79</v>
      </c>
      <c r="AV1627" s="11" t="s">
        <v>79</v>
      </c>
      <c r="AW1627" s="11" t="s">
        <v>32</v>
      </c>
      <c r="AX1627" s="11" t="s">
        <v>70</v>
      </c>
      <c r="AY1627" s="159" t="s">
        <v>119</v>
      </c>
    </row>
    <row r="1628" spans="2:65" s="11" customFormat="1">
      <c r="B1628" s="158"/>
      <c r="D1628" s="152" t="s">
        <v>180</v>
      </c>
      <c r="E1628" s="159" t="s">
        <v>1</v>
      </c>
      <c r="F1628" s="160" t="s">
        <v>1996</v>
      </c>
      <c r="H1628" s="161">
        <v>1.96</v>
      </c>
      <c r="I1628" s="162"/>
      <c r="L1628" s="158"/>
      <c r="M1628" s="163"/>
      <c r="N1628" s="164"/>
      <c r="O1628" s="164"/>
      <c r="P1628" s="164"/>
      <c r="Q1628" s="164"/>
      <c r="R1628" s="164"/>
      <c r="S1628" s="164"/>
      <c r="T1628" s="165"/>
      <c r="AT1628" s="159" t="s">
        <v>180</v>
      </c>
      <c r="AU1628" s="159" t="s">
        <v>79</v>
      </c>
      <c r="AV1628" s="11" t="s">
        <v>79</v>
      </c>
      <c r="AW1628" s="11" t="s">
        <v>32</v>
      </c>
      <c r="AX1628" s="11" t="s">
        <v>70</v>
      </c>
      <c r="AY1628" s="159" t="s">
        <v>119</v>
      </c>
    </row>
    <row r="1629" spans="2:65" s="11" customFormat="1">
      <c r="B1629" s="158"/>
      <c r="D1629" s="152" t="s">
        <v>180</v>
      </c>
      <c r="E1629" s="159" t="s">
        <v>1</v>
      </c>
      <c r="F1629" s="160" t="s">
        <v>1997</v>
      </c>
      <c r="H1629" s="161">
        <v>4</v>
      </c>
      <c r="I1629" s="162"/>
      <c r="L1629" s="158"/>
      <c r="M1629" s="163"/>
      <c r="N1629" s="164"/>
      <c r="O1629" s="164"/>
      <c r="P1629" s="164"/>
      <c r="Q1629" s="164"/>
      <c r="R1629" s="164"/>
      <c r="S1629" s="164"/>
      <c r="T1629" s="165"/>
      <c r="AT1629" s="159" t="s">
        <v>180</v>
      </c>
      <c r="AU1629" s="159" t="s">
        <v>79</v>
      </c>
      <c r="AV1629" s="11" t="s">
        <v>79</v>
      </c>
      <c r="AW1629" s="11" t="s">
        <v>32</v>
      </c>
      <c r="AX1629" s="11" t="s">
        <v>70</v>
      </c>
      <c r="AY1629" s="159" t="s">
        <v>119</v>
      </c>
    </row>
    <row r="1630" spans="2:65" s="11" customFormat="1">
      <c r="B1630" s="158"/>
      <c r="D1630" s="152" t="s">
        <v>180</v>
      </c>
      <c r="E1630" s="159" t="s">
        <v>1</v>
      </c>
      <c r="F1630" s="160" t="s">
        <v>1998</v>
      </c>
      <c r="H1630" s="161">
        <v>2.35</v>
      </c>
      <c r="I1630" s="162"/>
      <c r="L1630" s="158"/>
      <c r="M1630" s="163"/>
      <c r="N1630" s="164"/>
      <c r="O1630" s="164"/>
      <c r="P1630" s="164"/>
      <c r="Q1630" s="164"/>
      <c r="R1630" s="164"/>
      <c r="S1630" s="164"/>
      <c r="T1630" s="165"/>
      <c r="AT1630" s="159" t="s">
        <v>180</v>
      </c>
      <c r="AU1630" s="159" t="s">
        <v>79</v>
      </c>
      <c r="AV1630" s="11" t="s">
        <v>79</v>
      </c>
      <c r="AW1630" s="11" t="s">
        <v>32</v>
      </c>
      <c r="AX1630" s="11" t="s">
        <v>70</v>
      </c>
      <c r="AY1630" s="159" t="s">
        <v>119</v>
      </c>
    </row>
    <row r="1631" spans="2:65" s="11" customFormat="1">
      <c r="B1631" s="158"/>
      <c r="D1631" s="152" t="s">
        <v>180</v>
      </c>
      <c r="E1631" s="159" t="s">
        <v>1</v>
      </c>
      <c r="F1631" s="160" t="s">
        <v>1999</v>
      </c>
      <c r="H1631" s="161">
        <v>3.6</v>
      </c>
      <c r="I1631" s="162"/>
      <c r="L1631" s="158"/>
      <c r="M1631" s="163"/>
      <c r="N1631" s="164"/>
      <c r="O1631" s="164"/>
      <c r="P1631" s="164"/>
      <c r="Q1631" s="164"/>
      <c r="R1631" s="164"/>
      <c r="S1631" s="164"/>
      <c r="T1631" s="165"/>
      <c r="AT1631" s="159" t="s">
        <v>180</v>
      </c>
      <c r="AU1631" s="159" t="s">
        <v>79</v>
      </c>
      <c r="AV1631" s="11" t="s">
        <v>79</v>
      </c>
      <c r="AW1631" s="11" t="s">
        <v>32</v>
      </c>
      <c r="AX1631" s="11" t="s">
        <v>70</v>
      </c>
      <c r="AY1631" s="159" t="s">
        <v>119</v>
      </c>
    </row>
    <row r="1632" spans="2:65" s="11" customFormat="1">
      <c r="B1632" s="158"/>
      <c r="D1632" s="152" t="s">
        <v>180</v>
      </c>
      <c r="E1632" s="159" t="s">
        <v>1</v>
      </c>
      <c r="F1632" s="160" t="s">
        <v>1983</v>
      </c>
      <c r="H1632" s="161">
        <v>1.2250000000000001</v>
      </c>
      <c r="I1632" s="162"/>
      <c r="L1632" s="158"/>
      <c r="M1632" s="163"/>
      <c r="N1632" s="164"/>
      <c r="O1632" s="164"/>
      <c r="P1632" s="164"/>
      <c r="Q1632" s="164"/>
      <c r="R1632" s="164"/>
      <c r="S1632" s="164"/>
      <c r="T1632" s="165"/>
      <c r="AT1632" s="159" t="s">
        <v>180</v>
      </c>
      <c r="AU1632" s="159" t="s">
        <v>79</v>
      </c>
      <c r="AV1632" s="11" t="s">
        <v>79</v>
      </c>
      <c r="AW1632" s="11" t="s">
        <v>32</v>
      </c>
      <c r="AX1632" s="11" t="s">
        <v>70</v>
      </c>
      <c r="AY1632" s="159" t="s">
        <v>119</v>
      </c>
    </row>
    <row r="1633" spans="2:65" s="13" customFormat="1">
      <c r="B1633" s="173"/>
      <c r="D1633" s="152" t="s">
        <v>180</v>
      </c>
      <c r="E1633" s="174" t="s">
        <v>1</v>
      </c>
      <c r="F1633" s="175" t="s">
        <v>249</v>
      </c>
      <c r="H1633" s="176">
        <v>31.804000000000006</v>
      </c>
      <c r="I1633" s="177"/>
      <c r="L1633" s="173"/>
      <c r="M1633" s="178"/>
      <c r="N1633" s="179"/>
      <c r="O1633" s="179"/>
      <c r="P1633" s="179"/>
      <c r="Q1633" s="179"/>
      <c r="R1633" s="179"/>
      <c r="S1633" s="179"/>
      <c r="T1633" s="180"/>
      <c r="AT1633" s="174" t="s">
        <v>180</v>
      </c>
      <c r="AU1633" s="174" t="s">
        <v>79</v>
      </c>
      <c r="AV1633" s="13" t="s">
        <v>139</v>
      </c>
      <c r="AW1633" s="13" t="s">
        <v>32</v>
      </c>
      <c r="AX1633" s="13" t="s">
        <v>77</v>
      </c>
      <c r="AY1633" s="174" t="s">
        <v>119</v>
      </c>
    </row>
    <row r="1634" spans="2:65" s="1" customFormat="1" ht="16.5" customHeight="1">
      <c r="B1634" s="139"/>
      <c r="C1634" s="140" t="s">
        <v>2000</v>
      </c>
      <c r="D1634" s="140" t="s">
        <v>122</v>
      </c>
      <c r="E1634" s="141" t="s">
        <v>2001</v>
      </c>
      <c r="F1634" s="142" t="s">
        <v>2002</v>
      </c>
      <c r="G1634" s="143" t="s">
        <v>266</v>
      </c>
      <c r="H1634" s="144">
        <v>31.803999999999998</v>
      </c>
      <c r="I1634" s="145"/>
      <c r="J1634" s="146">
        <f>ROUND(I1634*H1634,2)</f>
        <v>0</v>
      </c>
      <c r="K1634" s="142" t="s">
        <v>126</v>
      </c>
      <c r="L1634" s="30"/>
      <c r="M1634" s="147" t="s">
        <v>1</v>
      </c>
      <c r="N1634" s="148" t="s">
        <v>41</v>
      </c>
      <c r="O1634" s="49"/>
      <c r="P1634" s="149">
        <f>O1634*H1634</f>
        <v>0</v>
      </c>
      <c r="Q1634" s="149">
        <v>1.2E-4</v>
      </c>
      <c r="R1634" s="149">
        <f>Q1634*H1634</f>
        <v>3.8164799999999997E-3</v>
      </c>
      <c r="S1634" s="149">
        <v>0</v>
      </c>
      <c r="T1634" s="150">
        <f>S1634*H1634</f>
        <v>0</v>
      </c>
      <c r="AR1634" s="16" t="s">
        <v>263</v>
      </c>
      <c r="AT1634" s="16" t="s">
        <v>122</v>
      </c>
      <c r="AU1634" s="16" t="s">
        <v>79</v>
      </c>
      <c r="AY1634" s="16" t="s">
        <v>119</v>
      </c>
      <c r="BE1634" s="151">
        <f>IF(N1634="základní",J1634,0)</f>
        <v>0</v>
      </c>
      <c r="BF1634" s="151">
        <f>IF(N1634="snížená",J1634,0)</f>
        <v>0</v>
      </c>
      <c r="BG1634" s="151">
        <f>IF(N1634="zákl. přenesená",J1634,0)</f>
        <v>0</v>
      </c>
      <c r="BH1634" s="151">
        <f>IF(N1634="sníž. přenesená",J1634,0)</f>
        <v>0</v>
      </c>
      <c r="BI1634" s="151">
        <f>IF(N1634="nulová",J1634,0)</f>
        <v>0</v>
      </c>
      <c r="BJ1634" s="16" t="s">
        <v>77</v>
      </c>
      <c r="BK1634" s="151">
        <f>ROUND(I1634*H1634,2)</f>
        <v>0</v>
      </c>
      <c r="BL1634" s="16" t="s">
        <v>263</v>
      </c>
      <c r="BM1634" s="16" t="s">
        <v>2003</v>
      </c>
    </row>
    <row r="1635" spans="2:65" s="1" customFormat="1">
      <c r="B1635" s="30"/>
      <c r="D1635" s="152" t="s">
        <v>129</v>
      </c>
      <c r="F1635" s="153" t="s">
        <v>2004</v>
      </c>
      <c r="I1635" s="84"/>
      <c r="L1635" s="30"/>
      <c r="M1635" s="154"/>
      <c r="N1635" s="49"/>
      <c r="O1635" s="49"/>
      <c r="P1635" s="49"/>
      <c r="Q1635" s="49"/>
      <c r="R1635" s="49"/>
      <c r="S1635" s="49"/>
      <c r="T1635" s="50"/>
      <c r="AT1635" s="16" t="s">
        <v>129</v>
      </c>
      <c r="AU1635" s="16" t="s">
        <v>79</v>
      </c>
    </row>
    <row r="1636" spans="2:65" s="1" customFormat="1" ht="16.5" customHeight="1">
      <c r="B1636" s="139"/>
      <c r="C1636" s="140" t="s">
        <v>2005</v>
      </c>
      <c r="D1636" s="140" t="s">
        <v>122</v>
      </c>
      <c r="E1636" s="141" t="s">
        <v>2006</v>
      </c>
      <c r="F1636" s="142" t="s">
        <v>2007</v>
      </c>
      <c r="G1636" s="143" t="s">
        <v>266</v>
      </c>
      <c r="H1636" s="144">
        <v>31.803999999999998</v>
      </c>
      <c r="I1636" s="145"/>
      <c r="J1636" s="146">
        <f>ROUND(I1636*H1636,2)</f>
        <v>0</v>
      </c>
      <c r="K1636" s="142" t="s">
        <v>126</v>
      </c>
      <c r="L1636" s="30"/>
      <c r="M1636" s="147" t="s">
        <v>1</v>
      </c>
      <c r="N1636" s="148" t="s">
        <v>41</v>
      </c>
      <c r="O1636" s="49"/>
      <c r="P1636" s="149">
        <f>O1636*H1636</f>
        <v>0</v>
      </c>
      <c r="Q1636" s="149">
        <v>1.2E-4</v>
      </c>
      <c r="R1636" s="149">
        <f>Q1636*H1636</f>
        <v>3.8164799999999997E-3</v>
      </c>
      <c r="S1636" s="149">
        <v>0</v>
      </c>
      <c r="T1636" s="150">
        <f>S1636*H1636</f>
        <v>0</v>
      </c>
      <c r="AR1636" s="16" t="s">
        <v>263</v>
      </c>
      <c r="AT1636" s="16" t="s">
        <v>122</v>
      </c>
      <c r="AU1636" s="16" t="s">
        <v>79</v>
      </c>
      <c r="AY1636" s="16" t="s">
        <v>119</v>
      </c>
      <c r="BE1636" s="151">
        <f>IF(N1636="základní",J1636,0)</f>
        <v>0</v>
      </c>
      <c r="BF1636" s="151">
        <f>IF(N1636="snížená",J1636,0)</f>
        <v>0</v>
      </c>
      <c r="BG1636" s="151">
        <f>IF(N1636="zákl. přenesená",J1636,0)</f>
        <v>0</v>
      </c>
      <c r="BH1636" s="151">
        <f>IF(N1636="sníž. přenesená",J1636,0)</f>
        <v>0</v>
      </c>
      <c r="BI1636" s="151">
        <f>IF(N1636="nulová",J1636,0)</f>
        <v>0</v>
      </c>
      <c r="BJ1636" s="16" t="s">
        <v>77</v>
      </c>
      <c r="BK1636" s="151">
        <f>ROUND(I1636*H1636,2)</f>
        <v>0</v>
      </c>
      <c r="BL1636" s="16" t="s">
        <v>263</v>
      </c>
      <c r="BM1636" s="16" t="s">
        <v>2008</v>
      </c>
    </row>
    <row r="1637" spans="2:65" s="1" customFormat="1">
      <c r="B1637" s="30"/>
      <c r="D1637" s="152" t="s">
        <v>129</v>
      </c>
      <c r="F1637" s="153" t="s">
        <v>2009</v>
      </c>
      <c r="I1637" s="84"/>
      <c r="L1637" s="30"/>
      <c r="M1637" s="154"/>
      <c r="N1637" s="49"/>
      <c r="O1637" s="49"/>
      <c r="P1637" s="49"/>
      <c r="Q1637" s="49"/>
      <c r="R1637" s="49"/>
      <c r="S1637" s="49"/>
      <c r="T1637" s="50"/>
      <c r="AT1637" s="16" t="s">
        <v>129</v>
      </c>
      <c r="AU1637" s="16" t="s">
        <v>79</v>
      </c>
    </row>
    <row r="1638" spans="2:65" s="1" customFormat="1" ht="16.5" customHeight="1">
      <c r="B1638" s="139"/>
      <c r="C1638" s="140" t="s">
        <v>2010</v>
      </c>
      <c r="D1638" s="140" t="s">
        <v>122</v>
      </c>
      <c r="E1638" s="141" t="s">
        <v>2011</v>
      </c>
      <c r="F1638" s="142" t="s">
        <v>2012</v>
      </c>
      <c r="G1638" s="143" t="s">
        <v>266</v>
      </c>
      <c r="H1638" s="144">
        <v>7.2380000000000004</v>
      </c>
      <c r="I1638" s="145"/>
      <c r="J1638" s="146">
        <f>ROUND(I1638*H1638,2)</f>
        <v>0</v>
      </c>
      <c r="K1638" s="142" t="s">
        <v>1</v>
      </c>
      <c r="L1638" s="30"/>
      <c r="M1638" s="147" t="s">
        <v>1</v>
      </c>
      <c r="N1638" s="148" t="s">
        <v>41</v>
      </c>
      <c r="O1638" s="49"/>
      <c r="P1638" s="149">
        <f>O1638*H1638</f>
        <v>0</v>
      </c>
      <c r="Q1638" s="149">
        <v>0</v>
      </c>
      <c r="R1638" s="149">
        <f>Q1638*H1638</f>
        <v>0</v>
      </c>
      <c r="S1638" s="149">
        <v>0</v>
      </c>
      <c r="T1638" s="150">
        <f>S1638*H1638</f>
        <v>0</v>
      </c>
      <c r="AR1638" s="16" t="s">
        <v>263</v>
      </c>
      <c r="AT1638" s="16" t="s">
        <v>122</v>
      </c>
      <c r="AU1638" s="16" t="s">
        <v>79</v>
      </c>
      <c r="AY1638" s="16" t="s">
        <v>119</v>
      </c>
      <c r="BE1638" s="151">
        <f>IF(N1638="základní",J1638,0)</f>
        <v>0</v>
      </c>
      <c r="BF1638" s="151">
        <f>IF(N1638="snížená",J1638,0)</f>
        <v>0</v>
      </c>
      <c r="BG1638" s="151">
        <f>IF(N1638="zákl. přenesená",J1638,0)</f>
        <v>0</v>
      </c>
      <c r="BH1638" s="151">
        <f>IF(N1638="sníž. přenesená",J1638,0)</f>
        <v>0</v>
      </c>
      <c r="BI1638" s="151">
        <f>IF(N1638="nulová",J1638,0)</f>
        <v>0</v>
      </c>
      <c r="BJ1638" s="16" t="s">
        <v>77</v>
      </c>
      <c r="BK1638" s="151">
        <f>ROUND(I1638*H1638,2)</f>
        <v>0</v>
      </c>
      <c r="BL1638" s="16" t="s">
        <v>263</v>
      </c>
      <c r="BM1638" s="16" t="s">
        <v>2013</v>
      </c>
    </row>
    <row r="1639" spans="2:65" s="1" customFormat="1">
      <c r="B1639" s="30"/>
      <c r="D1639" s="152" t="s">
        <v>129</v>
      </c>
      <c r="F1639" s="153" t="s">
        <v>2012</v>
      </c>
      <c r="I1639" s="84"/>
      <c r="L1639" s="30"/>
      <c r="M1639" s="154"/>
      <c r="N1639" s="49"/>
      <c r="O1639" s="49"/>
      <c r="P1639" s="49"/>
      <c r="Q1639" s="49"/>
      <c r="R1639" s="49"/>
      <c r="S1639" s="49"/>
      <c r="T1639" s="50"/>
      <c r="AT1639" s="16" t="s">
        <v>129</v>
      </c>
      <c r="AU1639" s="16" t="s">
        <v>79</v>
      </c>
    </row>
    <row r="1640" spans="2:65" s="12" customFormat="1">
      <c r="B1640" s="166"/>
      <c r="D1640" s="152" t="s">
        <v>180</v>
      </c>
      <c r="E1640" s="167" t="s">
        <v>1</v>
      </c>
      <c r="F1640" s="168" t="s">
        <v>2014</v>
      </c>
      <c r="H1640" s="167" t="s">
        <v>1</v>
      </c>
      <c r="I1640" s="169"/>
      <c r="L1640" s="166"/>
      <c r="M1640" s="170"/>
      <c r="N1640" s="171"/>
      <c r="O1640" s="171"/>
      <c r="P1640" s="171"/>
      <c r="Q1640" s="171"/>
      <c r="R1640" s="171"/>
      <c r="S1640" s="171"/>
      <c r="T1640" s="172"/>
      <c r="AT1640" s="167" t="s">
        <v>180</v>
      </c>
      <c r="AU1640" s="167" t="s">
        <v>79</v>
      </c>
      <c r="AV1640" s="12" t="s">
        <v>77</v>
      </c>
      <c r="AW1640" s="12" t="s">
        <v>32</v>
      </c>
      <c r="AX1640" s="12" t="s">
        <v>70</v>
      </c>
      <c r="AY1640" s="167" t="s">
        <v>119</v>
      </c>
    </row>
    <row r="1641" spans="2:65" s="11" customFormat="1">
      <c r="B1641" s="158"/>
      <c r="D1641" s="152" t="s">
        <v>180</v>
      </c>
      <c r="E1641" s="159" t="s">
        <v>1</v>
      </c>
      <c r="F1641" s="160" t="s">
        <v>2015</v>
      </c>
      <c r="H1641" s="161">
        <v>7.2380000000000004</v>
      </c>
      <c r="I1641" s="162"/>
      <c r="L1641" s="158"/>
      <c r="M1641" s="163"/>
      <c r="N1641" s="164"/>
      <c r="O1641" s="164"/>
      <c r="P1641" s="164"/>
      <c r="Q1641" s="164"/>
      <c r="R1641" s="164"/>
      <c r="S1641" s="164"/>
      <c r="T1641" s="165"/>
      <c r="AT1641" s="159" t="s">
        <v>180</v>
      </c>
      <c r="AU1641" s="159" t="s">
        <v>79</v>
      </c>
      <c r="AV1641" s="11" t="s">
        <v>79</v>
      </c>
      <c r="AW1641" s="11" t="s">
        <v>32</v>
      </c>
      <c r="AX1641" s="11" t="s">
        <v>77</v>
      </c>
      <c r="AY1641" s="159" t="s">
        <v>119</v>
      </c>
    </row>
    <row r="1642" spans="2:65" s="10" customFormat="1" ht="22.9" customHeight="1">
      <c r="B1642" s="126"/>
      <c r="D1642" s="127" t="s">
        <v>69</v>
      </c>
      <c r="E1642" s="137" t="s">
        <v>2016</v>
      </c>
      <c r="F1642" s="137" t="s">
        <v>2017</v>
      </c>
      <c r="I1642" s="129"/>
      <c r="J1642" s="138">
        <f>BK1642</f>
        <v>0</v>
      </c>
      <c r="L1642" s="126"/>
      <c r="M1642" s="131"/>
      <c r="N1642" s="132"/>
      <c r="O1642" s="132"/>
      <c r="P1642" s="133">
        <f>SUM(P1643:P1647)</f>
        <v>0</v>
      </c>
      <c r="Q1642" s="132"/>
      <c r="R1642" s="133">
        <f>SUM(R1643:R1647)</f>
        <v>0.77932555999999997</v>
      </c>
      <c r="S1642" s="132"/>
      <c r="T1642" s="134">
        <f>SUM(T1643:T1647)</f>
        <v>0</v>
      </c>
      <c r="AR1642" s="127" t="s">
        <v>79</v>
      </c>
      <c r="AT1642" s="135" t="s">
        <v>69</v>
      </c>
      <c r="AU1642" s="135" t="s">
        <v>77</v>
      </c>
      <c r="AY1642" s="127" t="s">
        <v>119</v>
      </c>
      <c r="BK1642" s="136">
        <f>SUM(BK1643:BK1647)</f>
        <v>0</v>
      </c>
    </row>
    <row r="1643" spans="2:65" s="1" customFormat="1" ht="16.5" customHeight="1">
      <c r="B1643" s="139"/>
      <c r="C1643" s="140" t="s">
        <v>2018</v>
      </c>
      <c r="D1643" s="140" t="s">
        <v>122</v>
      </c>
      <c r="E1643" s="141" t="s">
        <v>2019</v>
      </c>
      <c r="F1643" s="142" t="s">
        <v>2020</v>
      </c>
      <c r="G1643" s="143" t="s">
        <v>266</v>
      </c>
      <c r="H1643" s="144">
        <v>1694.1859999999999</v>
      </c>
      <c r="I1643" s="145"/>
      <c r="J1643" s="146">
        <f>ROUND(I1643*H1643,2)</f>
        <v>0</v>
      </c>
      <c r="K1643" s="142" t="s">
        <v>126</v>
      </c>
      <c r="L1643" s="30"/>
      <c r="M1643" s="147" t="s">
        <v>1</v>
      </c>
      <c r="N1643" s="148" t="s">
        <v>41</v>
      </c>
      <c r="O1643" s="49"/>
      <c r="P1643" s="149">
        <f>O1643*H1643</f>
        <v>0</v>
      </c>
      <c r="Q1643" s="149">
        <v>2.0000000000000001E-4</v>
      </c>
      <c r="R1643" s="149">
        <f>Q1643*H1643</f>
        <v>0.33883720000000001</v>
      </c>
      <c r="S1643" s="149">
        <v>0</v>
      </c>
      <c r="T1643" s="150">
        <f>S1643*H1643</f>
        <v>0</v>
      </c>
      <c r="AR1643" s="16" t="s">
        <v>263</v>
      </c>
      <c r="AT1643" s="16" t="s">
        <v>122</v>
      </c>
      <c r="AU1643" s="16" t="s">
        <v>79</v>
      </c>
      <c r="AY1643" s="16" t="s">
        <v>119</v>
      </c>
      <c r="BE1643" s="151">
        <f>IF(N1643="základní",J1643,0)</f>
        <v>0</v>
      </c>
      <c r="BF1643" s="151">
        <f>IF(N1643="snížená",J1643,0)</f>
        <v>0</v>
      </c>
      <c r="BG1643" s="151">
        <f>IF(N1643="zákl. přenesená",J1643,0)</f>
        <v>0</v>
      </c>
      <c r="BH1643" s="151">
        <f>IF(N1643="sníž. přenesená",J1643,0)</f>
        <v>0</v>
      </c>
      <c r="BI1643" s="151">
        <f>IF(N1643="nulová",J1643,0)</f>
        <v>0</v>
      </c>
      <c r="BJ1643" s="16" t="s">
        <v>77</v>
      </c>
      <c r="BK1643" s="151">
        <f>ROUND(I1643*H1643,2)</f>
        <v>0</v>
      </c>
      <c r="BL1643" s="16" t="s">
        <v>263</v>
      </c>
      <c r="BM1643" s="16" t="s">
        <v>2021</v>
      </c>
    </row>
    <row r="1644" spans="2:65" s="1" customFormat="1">
      <c r="B1644" s="30"/>
      <c r="D1644" s="152" t="s">
        <v>129</v>
      </c>
      <c r="F1644" s="153" t="s">
        <v>2022</v>
      </c>
      <c r="I1644" s="84"/>
      <c r="L1644" s="30"/>
      <c r="M1644" s="154"/>
      <c r="N1644" s="49"/>
      <c r="O1644" s="49"/>
      <c r="P1644" s="49"/>
      <c r="Q1644" s="49"/>
      <c r="R1644" s="49"/>
      <c r="S1644" s="49"/>
      <c r="T1644" s="50"/>
      <c r="AT1644" s="16" t="s">
        <v>129</v>
      </c>
      <c r="AU1644" s="16" t="s">
        <v>79</v>
      </c>
    </row>
    <row r="1645" spans="2:65" s="11" customFormat="1">
      <c r="B1645" s="158"/>
      <c r="D1645" s="152" t="s">
        <v>180</v>
      </c>
      <c r="E1645" s="159" t="s">
        <v>1</v>
      </c>
      <c r="F1645" s="160" t="s">
        <v>2023</v>
      </c>
      <c r="H1645" s="161">
        <v>1694.1859999999999</v>
      </c>
      <c r="I1645" s="162"/>
      <c r="L1645" s="158"/>
      <c r="M1645" s="163"/>
      <c r="N1645" s="164"/>
      <c r="O1645" s="164"/>
      <c r="P1645" s="164"/>
      <c r="Q1645" s="164"/>
      <c r="R1645" s="164"/>
      <c r="S1645" s="164"/>
      <c r="T1645" s="165"/>
      <c r="AT1645" s="159" t="s">
        <v>180</v>
      </c>
      <c r="AU1645" s="159" t="s">
        <v>79</v>
      </c>
      <c r="AV1645" s="11" t="s">
        <v>79</v>
      </c>
      <c r="AW1645" s="11" t="s">
        <v>32</v>
      </c>
      <c r="AX1645" s="11" t="s">
        <v>77</v>
      </c>
      <c r="AY1645" s="159" t="s">
        <v>119</v>
      </c>
    </row>
    <row r="1646" spans="2:65" s="1" customFormat="1" ht="16.5" customHeight="1">
      <c r="B1646" s="139"/>
      <c r="C1646" s="140" t="s">
        <v>2024</v>
      </c>
      <c r="D1646" s="140" t="s">
        <v>122</v>
      </c>
      <c r="E1646" s="141" t="s">
        <v>2025</v>
      </c>
      <c r="F1646" s="142" t="s">
        <v>2026</v>
      </c>
      <c r="G1646" s="143" t="s">
        <v>266</v>
      </c>
      <c r="H1646" s="144">
        <v>1694.1859999999999</v>
      </c>
      <c r="I1646" s="145"/>
      <c r="J1646" s="146">
        <f>ROUND(I1646*H1646,2)</f>
        <v>0</v>
      </c>
      <c r="K1646" s="142" t="s">
        <v>126</v>
      </c>
      <c r="L1646" s="30"/>
      <c r="M1646" s="147" t="s">
        <v>1</v>
      </c>
      <c r="N1646" s="148" t="s">
        <v>41</v>
      </c>
      <c r="O1646" s="49"/>
      <c r="P1646" s="149">
        <f>O1646*H1646</f>
        <v>0</v>
      </c>
      <c r="Q1646" s="149">
        <v>2.5999999999999998E-4</v>
      </c>
      <c r="R1646" s="149">
        <f>Q1646*H1646</f>
        <v>0.44048835999999997</v>
      </c>
      <c r="S1646" s="149">
        <v>0</v>
      </c>
      <c r="T1646" s="150">
        <f>S1646*H1646</f>
        <v>0</v>
      </c>
      <c r="AR1646" s="16" t="s">
        <v>263</v>
      </c>
      <c r="AT1646" s="16" t="s">
        <v>122</v>
      </c>
      <c r="AU1646" s="16" t="s">
        <v>79</v>
      </c>
      <c r="AY1646" s="16" t="s">
        <v>119</v>
      </c>
      <c r="BE1646" s="151">
        <f>IF(N1646="základní",J1646,0)</f>
        <v>0</v>
      </c>
      <c r="BF1646" s="151">
        <f>IF(N1646="snížená",J1646,0)</f>
        <v>0</v>
      </c>
      <c r="BG1646" s="151">
        <f>IF(N1646="zákl. přenesená",J1646,0)</f>
        <v>0</v>
      </c>
      <c r="BH1646" s="151">
        <f>IF(N1646="sníž. přenesená",J1646,0)</f>
        <v>0</v>
      </c>
      <c r="BI1646" s="151">
        <f>IF(N1646="nulová",J1646,0)</f>
        <v>0</v>
      </c>
      <c r="BJ1646" s="16" t="s">
        <v>77</v>
      </c>
      <c r="BK1646" s="151">
        <f>ROUND(I1646*H1646,2)</f>
        <v>0</v>
      </c>
      <c r="BL1646" s="16" t="s">
        <v>263</v>
      </c>
      <c r="BM1646" s="16" t="s">
        <v>2027</v>
      </c>
    </row>
    <row r="1647" spans="2:65" s="1" customFormat="1">
      <c r="B1647" s="30"/>
      <c r="D1647" s="152" t="s">
        <v>129</v>
      </c>
      <c r="F1647" s="153" t="s">
        <v>2028</v>
      </c>
      <c r="I1647" s="84"/>
      <c r="L1647" s="30"/>
      <c r="M1647" s="155"/>
      <c r="N1647" s="156"/>
      <c r="O1647" s="156"/>
      <c r="P1647" s="156"/>
      <c r="Q1647" s="156"/>
      <c r="R1647" s="156"/>
      <c r="S1647" s="156"/>
      <c r="T1647" s="157"/>
      <c r="AT1647" s="16" t="s">
        <v>129</v>
      </c>
      <c r="AU1647" s="16" t="s">
        <v>79</v>
      </c>
    </row>
    <row r="1648" spans="2:65" s="1" customFormat="1" ht="6.95" customHeight="1">
      <c r="B1648" s="39"/>
      <c r="C1648" s="40"/>
      <c r="D1648" s="40"/>
      <c r="E1648" s="40"/>
      <c r="F1648" s="40"/>
      <c r="G1648" s="40"/>
      <c r="H1648" s="40"/>
      <c r="I1648" s="100"/>
      <c r="J1648" s="40"/>
      <c r="K1648" s="40"/>
      <c r="L1648" s="30"/>
    </row>
  </sheetData>
  <autoFilter ref="C102:K1647"/>
  <mergeCells count="9">
    <mergeCell ref="E50:H50"/>
    <mergeCell ref="E93:H93"/>
    <mergeCell ref="E95:H9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520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82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8" t="s">
        <v>5</v>
      </c>
      <c r="M2" s="329"/>
      <c r="N2" s="329"/>
      <c r="O2" s="329"/>
      <c r="P2" s="329"/>
      <c r="Q2" s="329"/>
      <c r="R2" s="329"/>
      <c r="S2" s="329"/>
      <c r="T2" s="329"/>
      <c r="U2" s="329"/>
      <c r="V2" s="329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79</v>
      </c>
    </row>
    <row r="4" spans="2:46" ht="24.95" customHeight="1">
      <c r="B4" s="19"/>
      <c r="D4" s="20" t="s">
        <v>92</v>
      </c>
      <c r="L4" s="19"/>
      <c r="M4" s="21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16</v>
      </c>
      <c r="L6" s="19"/>
    </row>
    <row r="7" spans="2:46" ht="16.5" customHeight="1">
      <c r="B7" s="19"/>
      <c r="E7" s="350" t="str">
        <f>'Rekapitulace stavby'!K6</f>
        <v>Změna užívání budovy občanské vybavenosti</v>
      </c>
      <c r="F7" s="351"/>
      <c r="G7" s="351"/>
      <c r="H7" s="351"/>
      <c r="L7" s="19"/>
    </row>
    <row r="8" spans="2:46" s="1" customFormat="1" ht="12" customHeight="1">
      <c r="B8" s="30"/>
      <c r="D8" s="25" t="s">
        <v>93</v>
      </c>
      <c r="I8" s="84"/>
      <c r="L8" s="30"/>
    </row>
    <row r="9" spans="2:46" s="1" customFormat="1" ht="36.950000000000003" customHeight="1">
      <c r="B9" s="30"/>
      <c r="E9" s="336" t="s">
        <v>2029</v>
      </c>
      <c r="F9" s="335"/>
      <c r="G9" s="335"/>
      <c r="H9" s="335"/>
      <c r="I9" s="84"/>
      <c r="L9" s="30"/>
    </row>
    <row r="10" spans="2:46" s="1" customFormat="1">
      <c r="B10" s="30"/>
      <c r="I10" s="84"/>
      <c r="L10" s="30"/>
    </row>
    <row r="11" spans="2:46" s="1" customFormat="1" ht="12" customHeight="1">
      <c r="B11" s="30"/>
      <c r="D11" s="25" t="s">
        <v>18</v>
      </c>
      <c r="F11" s="16" t="s">
        <v>1</v>
      </c>
      <c r="I11" s="85" t="s">
        <v>19</v>
      </c>
      <c r="J11" s="16" t="s">
        <v>1</v>
      </c>
      <c r="L11" s="30"/>
    </row>
    <row r="12" spans="2:46" s="1" customFormat="1" ht="12" customHeight="1">
      <c r="B12" s="30"/>
      <c r="D12" s="25" t="s">
        <v>20</v>
      </c>
      <c r="F12" s="16" t="s">
        <v>21</v>
      </c>
      <c r="I12" s="85" t="s">
        <v>22</v>
      </c>
      <c r="J12" s="46" t="str">
        <f>'Rekapitulace stavby'!AN8</f>
        <v>20. 2. 2019</v>
      </c>
      <c r="L12" s="30"/>
    </row>
    <row r="13" spans="2:46" s="1" customFormat="1" ht="10.9" customHeight="1">
      <c r="B13" s="30"/>
      <c r="I13" s="84"/>
      <c r="L13" s="30"/>
    </row>
    <row r="14" spans="2:46" s="1" customFormat="1" ht="12" customHeight="1">
      <c r="B14" s="30"/>
      <c r="D14" s="25" t="s">
        <v>24</v>
      </c>
      <c r="I14" s="85" t="s">
        <v>25</v>
      </c>
      <c r="J14" s="16" t="s">
        <v>1</v>
      </c>
      <c r="L14" s="30"/>
    </row>
    <row r="15" spans="2:46" s="1" customFormat="1" ht="18" customHeight="1">
      <c r="B15" s="30"/>
      <c r="E15" s="16" t="s">
        <v>26</v>
      </c>
      <c r="I15" s="85" t="s">
        <v>27</v>
      </c>
      <c r="J15" s="16" t="s">
        <v>1</v>
      </c>
      <c r="L15" s="30"/>
    </row>
    <row r="16" spans="2:46" s="1" customFormat="1" ht="6.95" customHeight="1">
      <c r="B16" s="30"/>
      <c r="I16" s="84"/>
      <c r="L16" s="30"/>
    </row>
    <row r="17" spans="2:12" s="1" customFormat="1" ht="12" customHeight="1">
      <c r="B17" s="30"/>
      <c r="D17" s="25" t="s">
        <v>28</v>
      </c>
      <c r="I17" s="8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352" t="str">
        <f>'Rekapitulace stavby'!E14</f>
        <v>Vyplň údaj</v>
      </c>
      <c r="F18" s="339"/>
      <c r="G18" s="339"/>
      <c r="H18" s="339"/>
      <c r="I18" s="85" t="s">
        <v>27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I19" s="84"/>
      <c r="L19" s="30"/>
    </row>
    <row r="20" spans="2:12" s="1" customFormat="1" ht="12" customHeight="1">
      <c r="B20" s="30"/>
      <c r="D20" s="25" t="s">
        <v>30</v>
      </c>
      <c r="I20" s="85" t="s">
        <v>25</v>
      </c>
      <c r="J20" s="16" t="s">
        <v>1</v>
      </c>
      <c r="L20" s="30"/>
    </row>
    <row r="21" spans="2:12" s="1" customFormat="1" ht="18" customHeight="1">
      <c r="B21" s="30"/>
      <c r="E21" s="16" t="s">
        <v>31</v>
      </c>
      <c r="I21" s="85" t="s">
        <v>27</v>
      </c>
      <c r="J21" s="16" t="s">
        <v>1</v>
      </c>
      <c r="L21" s="30"/>
    </row>
    <row r="22" spans="2:12" s="1" customFormat="1" ht="6.95" customHeight="1">
      <c r="B22" s="30"/>
      <c r="I22" s="84"/>
      <c r="L22" s="30"/>
    </row>
    <row r="23" spans="2:12" s="1" customFormat="1" ht="12" customHeight="1">
      <c r="B23" s="30"/>
      <c r="D23" s="25" t="s">
        <v>33</v>
      </c>
      <c r="I23" s="85" t="s">
        <v>25</v>
      </c>
      <c r="J23" s="16" t="s">
        <v>1</v>
      </c>
      <c r="L23" s="30"/>
    </row>
    <row r="24" spans="2:12" s="1" customFormat="1" ht="18" customHeight="1">
      <c r="B24" s="30"/>
      <c r="E24" s="16" t="s">
        <v>34</v>
      </c>
      <c r="I24" s="85" t="s">
        <v>27</v>
      </c>
      <c r="J24" s="16" t="s">
        <v>1</v>
      </c>
      <c r="L24" s="30"/>
    </row>
    <row r="25" spans="2:12" s="1" customFormat="1" ht="6.95" customHeight="1">
      <c r="B25" s="30"/>
      <c r="I25" s="84"/>
      <c r="L25" s="30"/>
    </row>
    <row r="26" spans="2:12" s="1" customFormat="1" ht="12" customHeight="1">
      <c r="B26" s="30"/>
      <c r="D26" s="25" t="s">
        <v>35</v>
      </c>
      <c r="I26" s="84"/>
      <c r="L26" s="30"/>
    </row>
    <row r="27" spans="2:12" s="6" customFormat="1" ht="16.5" customHeight="1">
      <c r="B27" s="86"/>
      <c r="E27" s="343" t="s">
        <v>1</v>
      </c>
      <c r="F27" s="343"/>
      <c r="G27" s="343"/>
      <c r="H27" s="343"/>
      <c r="I27" s="87"/>
      <c r="L27" s="86"/>
    </row>
    <row r="28" spans="2:12" s="1" customFormat="1" ht="6.95" customHeight="1">
      <c r="B28" s="30"/>
      <c r="I28" s="84"/>
      <c r="L28" s="30"/>
    </row>
    <row r="29" spans="2:12" s="1" customFormat="1" ht="6.95" customHeight="1">
      <c r="B29" s="30"/>
      <c r="D29" s="47"/>
      <c r="E29" s="47"/>
      <c r="F29" s="47"/>
      <c r="G29" s="47"/>
      <c r="H29" s="47"/>
      <c r="I29" s="88"/>
      <c r="J29" s="47"/>
      <c r="K29" s="47"/>
      <c r="L29" s="30"/>
    </row>
    <row r="30" spans="2:12" s="1" customFormat="1" ht="25.35" customHeight="1">
      <c r="B30" s="30"/>
      <c r="D30" s="89" t="s">
        <v>36</v>
      </c>
      <c r="I30" s="84"/>
      <c r="J30" s="60">
        <f>ROUND(J97, 2)</f>
        <v>0</v>
      </c>
      <c r="L30" s="30"/>
    </row>
    <row r="31" spans="2:12" s="1" customFormat="1" ht="6.95" customHeight="1">
      <c r="B31" s="30"/>
      <c r="D31" s="47"/>
      <c r="E31" s="47"/>
      <c r="F31" s="47"/>
      <c r="G31" s="47"/>
      <c r="H31" s="47"/>
      <c r="I31" s="88"/>
      <c r="J31" s="47"/>
      <c r="K31" s="47"/>
      <c r="L31" s="30"/>
    </row>
    <row r="32" spans="2:12" s="1" customFormat="1" ht="14.45" customHeight="1">
      <c r="B32" s="30"/>
      <c r="F32" s="33" t="s">
        <v>38</v>
      </c>
      <c r="I32" s="90" t="s">
        <v>37</v>
      </c>
      <c r="J32" s="33" t="s">
        <v>39</v>
      </c>
      <c r="L32" s="30"/>
    </row>
    <row r="33" spans="2:12" s="1" customFormat="1" ht="14.45" customHeight="1">
      <c r="B33" s="30"/>
      <c r="D33" s="25" t="s">
        <v>40</v>
      </c>
      <c r="E33" s="25" t="s">
        <v>41</v>
      </c>
      <c r="F33" s="91">
        <f>ROUND((SUM(BE97:BE519)),  2)</f>
        <v>0</v>
      </c>
      <c r="I33" s="92">
        <v>0.21</v>
      </c>
      <c r="J33" s="91">
        <f>ROUND(((SUM(BE97:BE519))*I33),  2)</f>
        <v>0</v>
      </c>
      <c r="L33" s="30"/>
    </row>
    <row r="34" spans="2:12" s="1" customFormat="1" ht="14.45" customHeight="1">
      <c r="B34" s="30"/>
      <c r="E34" s="25" t="s">
        <v>42</v>
      </c>
      <c r="F34" s="91">
        <f>ROUND((SUM(BF97:BF519)),  2)</f>
        <v>0</v>
      </c>
      <c r="I34" s="92">
        <v>0.15</v>
      </c>
      <c r="J34" s="91">
        <f>ROUND(((SUM(BF97:BF519))*I34),  2)</f>
        <v>0</v>
      </c>
      <c r="L34" s="30"/>
    </row>
    <row r="35" spans="2:12" s="1" customFormat="1" ht="14.45" hidden="1" customHeight="1">
      <c r="B35" s="30"/>
      <c r="E35" s="25" t="s">
        <v>43</v>
      </c>
      <c r="F35" s="91">
        <f>ROUND((SUM(BG97:BG519)),  2)</f>
        <v>0</v>
      </c>
      <c r="I35" s="92">
        <v>0.21</v>
      </c>
      <c r="J35" s="91">
        <f>0</f>
        <v>0</v>
      </c>
      <c r="L35" s="30"/>
    </row>
    <row r="36" spans="2:12" s="1" customFormat="1" ht="14.45" hidden="1" customHeight="1">
      <c r="B36" s="30"/>
      <c r="E36" s="25" t="s">
        <v>44</v>
      </c>
      <c r="F36" s="91">
        <f>ROUND((SUM(BH97:BH519)),  2)</f>
        <v>0</v>
      </c>
      <c r="I36" s="92">
        <v>0.15</v>
      </c>
      <c r="J36" s="91">
        <f>0</f>
        <v>0</v>
      </c>
      <c r="L36" s="30"/>
    </row>
    <row r="37" spans="2:12" s="1" customFormat="1" ht="14.45" hidden="1" customHeight="1">
      <c r="B37" s="30"/>
      <c r="E37" s="25" t="s">
        <v>45</v>
      </c>
      <c r="F37" s="91">
        <f>ROUND((SUM(BI97:BI519)),  2)</f>
        <v>0</v>
      </c>
      <c r="I37" s="92">
        <v>0</v>
      </c>
      <c r="J37" s="91">
        <f>0</f>
        <v>0</v>
      </c>
      <c r="L37" s="30"/>
    </row>
    <row r="38" spans="2:12" s="1" customFormat="1" ht="6.95" customHeight="1">
      <c r="B38" s="30"/>
      <c r="I38" s="84"/>
      <c r="L38" s="30"/>
    </row>
    <row r="39" spans="2:12" s="1" customFormat="1" ht="25.35" customHeight="1">
      <c r="B39" s="30"/>
      <c r="C39" s="93"/>
      <c r="D39" s="94" t="s">
        <v>46</v>
      </c>
      <c r="E39" s="51"/>
      <c r="F39" s="51"/>
      <c r="G39" s="95" t="s">
        <v>47</v>
      </c>
      <c r="H39" s="96" t="s">
        <v>48</v>
      </c>
      <c r="I39" s="97"/>
      <c r="J39" s="98">
        <f>SUM(J30:J37)</f>
        <v>0</v>
      </c>
      <c r="K39" s="99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10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101"/>
      <c r="J44" s="42"/>
      <c r="K44" s="42"/>
      <c r="L44" s="30"/>
    </row>
    <row r="45" spans="2:12" s="1" customFormat="1" ht="24.95" customHeight="1">
      <c r="B45" s="30"/>
      <c r="C45" s="20" t="s">
        <v>95</v>
      </c>
      <c r="I45" s="84"/>
      <c r="L45" s="30"/>
    </row>
    <row r="46" spans="2:12" s="1" customFormat="1" ht="6.95" customHeight="1">
      <c r="B46" s="30"/>
      <c r="I46" s="84"/>
      <c r="L46" s="30"/>
    </row>
    <row r="47" spans="2:12" s="1" customFormat="1" ht="12" customHeight="1">
      <c r="B47" s="30"/>
      <c r="C47" s="25" t="s">
        <v>16</v>
      </c>
      <c r="I47" s="84"/>
      <c r="L47" s="30"/>
    </row>
    <row r="48" spans="2:12" s="1" customFormat="1" ht="16.5" customHeight="1">
      <c r="B48" s="30"/>
      <c r="E48" s="350" t="str">
        <f>E7</f>
        <v>Změna užívání budovy občanské vybavenosti</v>
      </c>
      <c r="F48" s="351"/>
      <c r="G48" s="351"/>
      <c r="H48" s="351"/>
      <c r="I48" s="84"/>
      <c r="L48" s="30"/>
    </row>
    <row r="49" spans="2:47" s="1" customFormat="1" ht="12" customHeight="1">
      <c r="B49" s="30"/>
      <c r="C49" s="25" t="s">
        <v>93</v>
      </c>
      <c r="I49" s="84"/>
      <c r="L49" s="30"/>
    </row>
    <row r="50" spans="2:47" s="1" customFormat="1" ht="16.5" customHeight="1">
      <c r="B50" s="30"/>
      <c r="E50" s="336" t="str">
        <f>E9</f>
        <v>02 - SO 02</v>
      </c>
      <c r="F50" s="335"/>
      <c r="G50" s="335"/>
      <c r="H50" s="335"/>
      <c r="I50" s="84"/>
      <c r="L50" s="30"/>
    </row>
    <row r="51" spans="2:47" s="1" customFormat="1" ht="6.95" customHeight="1">
      <c r="B51" s="30"/>
      <c r="I51" s="84"/>
      <c r="L51" s="30"/>
    </row>
    <row r="52" spans="2:47" s="1" customFormat="1" ht="12" customHeight="1">
      <c r="B52" s="30"/>
      <c r="C52" s="25" t="s">
        <v>20</v>
      </c>
      <c r="F52" s="16" t="str">
        <f>F12</f>
        <v xml:space="preserve">č.p. 2455/2, 2455/4, 2455/33, 2455/34, 2455/35 </v>
      </c>
      <c r="I52" s="85" t="s">
        <v>22</v>
      </c>
      <c r="J52" s="46" t="str">
        <f>IF(J12="","",J12)</f>
        <v>20. 2. 2019</v>
      </c>
      <c r="L52" s="30"/>
    </row>
    <row r="53" spans="2:47" s="1" customFormat="1" ht="6.95" customHeight="1">
      <c r="B53" s="30"/>
      <c r="I53" s="84"/>
      <c r="L53" s="30"/>
    </row>
    <row r="54" spans="2:47" s="1" customFormat="1" ht="13.7" customHeight="1">
      <c r="B54" s="30"/>
      <c r="C54" s="25" t="s">
        <v>24</v>
      </c>
      <c r="F54" s="16" t="str">
        <f>E15</f>
        <v>Leben s.r.o.</v>
      </c>
      <c r="I54" s="85" t="s">
        <v>30</v>
      </c>
      <c r="J54" s="28" t="str">
        <f>E21</f>
        <v>Ing. Martin Dědič</v>
      </c>
      <c r="L54" s="30"/>
    </row>
    <row r="55" spans="2:47" s="1" customFormat="1" ht="13.7" customHeight="1">
      <c r="B55" s="30"/>
      <c r="C55" s="25" t="s">
        <v>28</v>
      </c>
      <c r="F55" s="16" t="str">
        <f>IF(E18="","",E18)</f>
        <v>Vyplň údaj</v>
      </c>
      <c r="I55" s="85" t="s">
        <v>33</v>
      </c>
      <c r="J55" s="28" t="str">
        <f>E24</f>
        <v>Michal Kubelka</v>
      </c>
      <c r="L55" s="30"/>
    </row>
    <row r="56" spans="2:47" s="1" customFormat="1" ht="10.35" customHeight="1">
      <c r="B56" s="30"/>
      <c r="I56" s="84"/>
      <c r="L56" s="30"/>
    </row>
    <row r="57" spans="2:47" s="1" customFormat="1" ht="29.25" customHeight="1">
      <c r="B57" s="30"/>
      <c r="C57" s="102" t="s">
        <v>96</v>
      </c>
      <c r="D57" s="93"/>
      <c r="E57" s="93"/>
      <c r="F57" s="93"/>
      <c r="G57" s="93"/>
      <c r="H57" s="93"/>
      <c r="I57" s="103"/>
      <c r="J57" s="104" t="s">
        <v>97</v>
      </c>
      <c r="K57" s="93"/>
      <c r="L57" s="30"/>
    </row>
    <row r="58" spans="2:47" s="1" customFormat="1" ht="10.35" customHeight="1">
      <c r="B58" s="30"/>
      <c r="I58" s="84"/>
      <c r="L58" s="30"/>
    </row>
    <row r="59" spans="2:47" s="1" customFormat="1" ht="22.9" customHeight="1">
      <c r="B59" s="30"/>
      <c r="C59" s="105" t="s">
        <v>98</v>
      </c>
      <c r="I59" s="84"/>
      <c r="J59" s="60">
        <f>J97</f>
        <v>0</v>
      </c>
      <c r="L59" s="30"/>
      <c r="AU59" s="16" t="s">
        <v>99</v>
      </c>
    </row>
    <row r="60" spans="2:47" s="7" customFormat="1" ht="24.95" customHeight="1">
      <c r="B60" s="106"/>
      <c r="D60" s="107" t="s">
        <v>148</v>
      </c>
      <c r="E60" s="108"/>
      <c r="F60" s="108"/>
      <c r="G60" s="108"/>
      <c r="H60" s="108"/>
      <c r="I60" s="109"/>
      <c r="J60" s="110">
        <f>J98</f>
        <v>0</v>
      </c>
      <c r="L60" s="106"/>
    </row>
    <row r="61" spans="2:47" s="8" customFormat="1" ht="19.899999999999999" customHeight="1">
      <c r="B61" s="111"/>
      <c r="D61" s="112" t="s">
        <v>149</v>
      </c>
      <c r="E61" s="113"/>
      <c r="F61" s="113"/>
      <c r="G61" s="113"/>
      <c r="H61" s="113"/>
      <c r="I61" s="114"/>
      <c r="J61" s="115">
        <f>J99</f>
        <v>0</v>
      </c>
      <c r="L61" s="111"/>
    </row>
    <row r="62" spans="2:47" s="8" customFormat="1" ht="19.899999999999999" customHeight="1">
      <c r="B62" s="111"/>
      <c r="D62" s="112" t="s">
        <v>151</v>
      </c>
      <c r="E62" s="113"/>
      <c r="F62" s="113"/>
      <c r="G62" s="113"/>
      <c r="H62" s="113"/>
      <c r="I62" s="114"/>
      <c r="J62" s="115">
        <f>J123</f>
        <v>0</v>
      </c>
      <c r="L62" s="111"/>
    </row>
    <row r="63" spans="2:47" s="8" customFormat="1" ht="19.899999999999999" customHeight="1">
      <c r="B63" s="111"/>
      <c r="D63" s="112" t="s">
        <v>153</v>
      </c>
      <c r="E63" s="113"/>
      <c r="F63" s="113"/>
      <c r="G63" s="113"/>
      <c r="H63" s="113"/>
      <c r="I63" s="114"/>
      <c r="J63" s="115">
        <f>J140</f>
        <v>0</v>
      </c>
      <c r="L63" s="111"/>
    </row>
    <row r="64" spans="2:47" s="8" customFormat="1" ht="19.899999999999999" customHeight="1">
      <c r="B64" s="111"/>
      <c r="D64" s="112" t="s">
        <v>154</v>
      </c>
      <c r="E64" s="113"/>
      <c r="F64" s="113"/>
      <c r="G64" s="113"/>
      <c r="H64" s="113"/>
      <c r="I64" s="114"/>
      <c r="J64" s="115">
        <f>J235</f>
        <v>0</v>
      </c>
      <c r="L64" s="111"/>
    </row>
    <row r="65" spans="2:12" s="8" customFormat="1" ht="19.899999999999999" customHeight="1">
      <c r="B65" s="111"/>
      <c r="D65" s="112" t="s">
        <v>155</v>
      </c>
      <c r="E65" s="113"/>
      <c r="F65" s="113"/>
      <c r="G65" s="113"/>
      <c r="H65" s="113"/>
      <c r="I65" s="114"/>
      <c r="J65" s="115">
        <f>J311</f>
        <v>0</v>
      </c>
      <c r="L65" s="111"/>
    </row>
    <row r="66" spans="2:12" s="8" customFormat="1" ht="19.899999999999999" customHeight="1">
      <c r="B66" s="111"/>
      <c r="D66" s="112" t="s">
        <v>156</v>
      </c>
      <c r="E66" s="113"/>
      <c r="F66" s="113"/>
      <c r="G66" s="113"/>
      <c r="H66" s="113"/>
      <c r="I66" s="114"/>
      <c r="J66" s="115">
        <f>J325</f>
        <v>0</v>
      </c>
      <c r="L66" s="111"/>
    </row>
    <row r="67" spans="2:12" s="7" customFormat="1" ht="24.95" customHeight="1">
      <c r="B67" s="106"/>
      <c r="D67" s="107" t="s">
        <v>157</v>
      </c>
      <c r="E67" s="108"/>
      <c r="F67" s="108"/>
      <c r="G67" s="108"/>
      <c r="H67" s="108"/>
      <c r="I67" s="109"/>
      <c r="J67" s="110">
        <f>J328</f>
        <v>0</v>
      </c>
      <c r="L67" s="106"/>
    </row>
    <row r="68" spans="2:12" s="8" customFormat="1" ht="19.899999999999999" customHeight="1">
      <c r="B68" s="111"/>
      <c r="D68" s="112" t="s">
        <v>158</v>
      </c>
      <c r="E68" s="113"/>
      <c r="F68" s="113"/>
      <c r="G68" s="113"/>
      <c r="H68" s="113"/>
      <c r="I68" s="114"/>
      <c r="J68" s="115">
        <f>J329</f>
        <v>0</v>
      </c>
      <c r="L68" s="111"/>
    </row>
    <row r="69" spans="2:12" s="8" customFormat="1" ht="19.899999999999999" customHeight="1">
      <c r="B69" s="111"/>
      <c r="D69" s="112" t="s">
        <v>159</v>
      </c>
      <c r="E69" s="113"/>
      <c r="F69" s="113"/>
      <c r="G69" s="113"/>
      <c r="H69" s="113"/>
      <c r="I69" s="114"/>
      <c r="J69" s="115">
        <f>J360</f>
        <v>0</v>
      </c>
      <c r="L69" s="111"/>
    </row>
    <row r="70" spans="2:12" s="8" customFormat="1" ht="19.899999999999999" customHeight="1">
      <c r="B70" s="111"/>
      <c r="D70" s="112" t="s">
        <v>160</v>
      </c>
      <c r="E70" s="113"/>
      <c r="F70" s="113"/>
      <c r="G70" s="113"/>
      <c r="H70" s="113"/>
      <c r="I70" s="114"/>
      <c r="J70" s="115">
        <f>J371</f>
        <v>0</v>
      </c>
      <c r="L70" s="111"/>
    </row>
    <row r="71" spans="2:12" s="8" customFormat="1" ht="19.899999999999999" customHeight="1">
      <c r="B71" s="111"/>
      <c r="D71" s="112" t="s">
        <v>2030</v>
      </c>
      <c r="E71" s="113"/>
      <c r="F71" s="113"/>
      <c r="G71" s="113"/>
      <c r="H71" s="113"/>
      <c r="I71" s="114"/>
      <c r="J71" s="115">
        <f>J391</f>
        <v>0</v>
      </c>
      <c r="L71" s="111"/>
    </row>
    <row r="72" spans="2:12" s="8" customFormat="1" ht="19.899999999999999" customHeight="1">
      <c r="B72" s="111"/>
      <c r="D72" s="112" t="s">
        <v>163</v>
      </c>
      <c r="E72" s="113"/>
      <c r="F72" s="113"/>
      <c r="G72" s="113"/>
      <c r="H72" s="113"/>
      <c r="I72" s="114"/>
      <c r="J72" s="115">
        <f>J402</f>
        <v>0</v>
      </c>
      <c r="L72" s="111"/>
    </row>
    <row r="73" spans="2:12" s="8" customFormat="1" ht="19.899999999999999" customHeight="1">
      <c r="B73" s="111"/>
      <c r="D73" s="112" t="s">
        <v>164</v>
      </c>
      <c r="E73" s="113"/>
      <c r="F73" s="113"/>
      <c r="G73" s="113"/>
      <c r="H73" s="113"/>
      <c r="I73" s="114"/>
      <c r="J73" s="115">
        <f>J428</f>
        <v>0</v>
      </c>
      <c r="L73" s="111"/>
    </row>
    <row r="74" spans="2:12" s="8" customFormat="1" ht="19.899999999999999" customHeight="1">
      <c r="B74" s="111"/>
      <c r="D74" s="112" t="s">
        <v>165</v>
      </c>
      <c r="E74" s="113"/>
      <c r="F74" s="113"/>
      <c r="G74" s="113"/>
      <c r="H74" s="113"/>
      <c r="I74" s="114"/>
      <c r="J74" s="115">
        <f>J453</f>
        <v>0</v>
      </c>
      <c r="L74" s="111"/>
    </row>
    <row r="75" spans="2:12" s="8" customFormat="1" ht="19.899999999999999" customHeight="1">
      <c r="B75" s="111"/>
      <c r="D75" s="112" t="s">
        <v>166</v>
      </c>
      <c r="E75" s="113"/>
      <c r="F75" s="113"/>
      <c r="G75" s="113"/>
      <c r="H75" s="113"/>
      <c r="I75" s="114"/>
      <c r="J75" s="115">
        <f>J482</f>
        <v>0</v>
      </c>
      <c r="L75" s="111"/>
    </row>
    <row r="76" spans="2:12" s="8" customFormat="1" ht="19.899999999999999" customHeight="1">
      <c r="B76" s="111"/>
      <c r="D76" s="112" t="s">
        <v>170</v>
      </c>
      <c r="E76" s="113"/>
      <c r="F76" s="113"/>
      <c r="G76" s="113"/>
      <c r="H76" s="113"/>
      <c r="I76" s="114"/>
      <c r="J76" s="115">
        <f>J505</f>
        <v>0</v>
      </c>
      <c r="L76" s="111"/>
    </row>
    <row r="77" spans="2:12" s="8" customFormat="1" ht="19.899999999999999" customHeight="1">
      <c r="B77" s="111"/>
      <c r="D77" s="112" t="s">
        <v>171</v>
      </c>
      <c r="E77" s="113"/>
      <c r="F77" s="113"/>
      <c r="G77" s="113"/>
      <c r="H77" s="113"/>
      <c r="I77" s="114"/>
      <c r="J77" s="115">
        <f>J514</f>
        <v>0</v>
      </c>
      <c r="L77" s="111"/>
    </row>
    <row r="78" spans="2:12" s="1" customFormat="1" ht="21.75" customHeight="1">
      <c r="B78" s="30"/>
      <c r="I78" s="84"/>
      <c r="L78" s="30"/>
    </row>
    <row r="79" spans="2:12" s="1" customFormat="1" ht="6.95" customHeight="1">
      <c r="B79" s="39"/>
      <c r="C79" s="40"/>
      <c r="D79" s="40"/>
      <c r="E79" s="40"/>
      <c r="F79" s="40"/>
      <c r="G79" s="40"/>
      <c r="H79" s="40"/>
      <c r="I79" s="100"/>
      <c r="J79" s="40"/>
      <c r="K79" s="40"/>
      <c r="L79" s="30"/>
    </row>
    <row r="83" spans="2:20" s="1" customFormat="1" ht="6.95" customHeight="1">
      <c r="B83" s="41"/>
      <c r="C83" s="42"/>
      <c r="D83" s="42"/>
      <c r="E83" s="42"/>
      <c r="F83" s="42"/>
      <c r="G83" s="42"/>
      <c r="H83" s="42"/>
      <c r="I83" s="101"/>
      <c r="J83" s="42"/>
      <c r="K83" s="42"/>
      <c r="L83" s="30"/>
    </row>
    <row r="84" spans="2:20" s="1" customFormat="1" ht="24.95" customHeight="1">
      <c r="B84" s="30"/>
      <c r="C84" s="20" t="s">
        <v>104</v>
      </c>
      <c r="I84" s="84"/>
      <c r="L84" s="30"/>
    </row>
    <row r="85" spans="2:20" s="1" customFormat="1" ht="6.95" customHeight="1">
      <c r="B85" s="30"/>
      <c r="I85" s="84"/>
      <c r="L85" s="30"/>
    </row>
    <row r="86" spans="2:20" s="1" customFormat="1" ht="12" customHeight="1">
      <c r="B86" s="30"/>
      <c r="C86" s="25" t="s">
        <v>16</v>
      </c>
      <c r="I86" s="84"/>
      <c r="L86" s="30"/>
    </row>
    <row r="87" spans="2:20" s="1" customFormat="1" ht="16.5" customHeight="1">
      <c r="B87" s="30"/>
      <c r="E87" s="350" t="str">
        <f>E7</f>
        <v>Změna užívání budovy občanské vybavenosti</v>
      </c>
      <c r="F87" s="351"/>
      <c r="G87" s="351"/>
      <c r="H87" s="351"/>
      <c r="I87" s="84"/>
      <c r="L87" s="30"/>
    </row>
    <row r="88" spans="2:20" s="1" customFormat="1" ht="12" customHeight="1">
      <c r="B88" s="30"/>
      <c r="C88" s="25" t="s">
        <v>93</v>
      </c>
      <c r="I88" s="84"/>
      <c r="L88" s="30"/>
    </row>
    <row r="89" spans="2:20" s="1" customFormat="1" ht="16.5" customHeight="1">
      <c r="B89" s="30"/>
      <c r="E89" s="336" t="str">
        <f>E9</f>
        <v>02 - SO 02</v>
      </c>
      <c r="F89" s="335"/>
      <c r="G89" s="335"/>
      <c r="H89" s="335"/>
      <c r="I89" s="84"/>
      <c r="L89" s="30"/>
    </row>
    <row r="90" spans="2:20" s="1" customFormat="1" ht="6.95" customHeight="1">
      <c r="B90" s="30"/>
      <c r="I90" s="84"/>
      <c r="L90" s="30"/>
    </row>
    <row r="91" spans="2:20" s="1" customFormat="1" ht="12" customHeight="1">
      <c r="B91" s="30"/>
      <c r="C91" s="25" t="s">
        <v>20</v>
      </c>
      <c r="F91" s="16" t="str">
        <f>F12</f>
        <v xml:space="preserve">č.p. 2455/2, 2455/4, 2455/33, 2455/34, 2455/35 </v>
      </c>
      <c r="I91" s="85" t="s">
        <v>22</v>
      </c>
      <c r="J91" s="46" t="str">
        <f>IF(J12="","",J12)</f>
        <v>20. 2. 2019</v>
      </c>
      <c r="L91" s="30"/>
    </row>
    <row r="92" spans="2:20" s="1" customFormat="1" ht="6.95" customHeight="1">
      <c r="B92" s="30"/>
      <c r="I92" s="84"/>
      <c r="L92" s="30"/>
    </row>
    <row r="93" spans="2:20" s="1" customFormat="1" ht="13.7" customHeight="1">
      <c r="B93" s="30"/>
      <c r="C93" s="25" t="s">
        <v>24</v>
      </c>
      <c r="F93" s="16" t="str">
        <f>E15</f>
        <v>Leben s.r.o.</v>
      </c>
      <c r="I93" s="85" t="s">
        <v>30</v>
      </c>
      <c r="J93" s="28" t="str">
        <f>E21</f>
        <v>Ing. Martin Dědič</v>
      </c>
      <c r="L93" s="30"/>
    </row>
    <row r="94" spans="2:20" s="1" customFormat="1" ht="13.7" customHeight="1">
      <c r="B94" s="30"/>
      <c r="C94" s="25" t="s">
        <v>28</v>
      </c>
      <c r="F94" s="16" t="str">
        <f>IF(E18="","",E18)</f>
        <v>Vyplň údaj</v>
      </c>
      <c r="I94" s="85" t="s">
        <v>33</v>
      </c>
      <c r="J94" s="28" t="str">
        <f>E24</f>
        <v>Michal Kubelka</v>
      </c>
      <c r="L94" s="30"/>
    </row>
    <row r="95" spans="2:20" s="1" customFormat="1" ht="10.35" customHeight="1">
      <c r="B95" s="30"/>
      <c r="I95" s="84"/>
      <c r="L95" s="30"/>
    </row>
    <row r="96" spans="2:20" s="9" customFormat="1" ht="29.25" customHeight="1">
      <c r="B96" s="116"/>
      <c r="C96" s="117" t="s">
        <v>105</v>
      </c>
      <c r="D96" s="118" t="s">
        <v>55</v>
      </c>
      <c r="E96" s="118" t="s">
        <v>51</v>
      </c>
      <c r="F96" s="118" t="s">
        <v>52</v>
      </c>
      <c r="G96" s="118" t="s">
        <v>106</v>
      </c>
      <c r="H96" s="118" t="s">
        <v>107</v>
      </c>
      <c r="I96" s="119" t="s">
        <v>108</v>
      </c>
      <c r="J96" s="120" t="s">
        <v>97</v>
      </c>
      <c r="K96" s="121" t="s">
        <v>109</v>
      </c>
      <c r="L96" s="116"/>
      <c r="M96" s="53" t="s">
        <v>1</v>
      </c>
      <c r="N96" s="54" t="s">
        <v>40</v>
      </c>
      <c r="O96" s="54" t="s">
        <v>110</v>
      </c>
      <c r="P96" s="54" t="s">
        <v>111</v>
      </c>
      <c r="Q96" s="54" t="s">
        <v>112</v>
      </c>
      <c r="R96" s="54" t="s">
        <v>113</v>
      </c>
      <c r="S96" s="54" t="s">
        <v>114</v>
      </c>
      <c r="T96" s="55" t="s">
        <v>115</v>
      </c>
    </row>
    <row r="97" spans="2:65" s="1" customFormat="1" ht="22.9" customHeight="1">
      <c r="B97" s="30"/>
      <c r="C97" s="58" t="s">
        <v>116</v>
      </c>
      <c r="I97" s="84"/>
      <c r="J97" s="122">
        <f>BK97</f>
        <v>0</v>
      </c>
      <c r="L97" s="30"/>
      <c r="M97" s="56"/>
      <c r="N97" s="47"/>
      <c r="O97" s="47"/>
      <c r="P97" s="123">
        <f>P98+P328</f>
        <v>0</v>
      </c>
      <c r="Q97" s="47"/>
      <c r="R97" s="123">
        <f>R98+R328</f>
        <v>50.589036230000005</v>
      </c>
      <c r="S97" s="47"/>
      <c r="T97" s="124">
        <f>T98+T328</f>
        <v>19.627997999999998</v>
      </c>
      <c r="AT97" s="16" t="s">
        <v>69</v>
      </c>
      <c r="AU97" s="16" t="s">
        <v>99</v>
      </c>
      <c r="BK97" s="125">
        <f>BK98+BK328</f>
        <v>0</v>
      </c>
    </row>
    <row r="98" spans="2:65" s="10" customFormat="1" ht="25.9" customHeight="1">
      <c r="B98" s="126"/>
      <c r="D98" s="127" t="s">
        <v>69</v>
      </c>
      <c r="E98" s="128" t="s">
        <v>172</v>
      </c>
      <c r="F98" s="128" t="s">
        <v>173</v>
      </c>
      <c r="I98" s="129"/>
      <c r="J98" s="130">
        <f>BK98</f>
        <v>0</v>
      </c>
      <c r="L98" s="126"/>
      <c r="M98" s="131"/>
      <c r="N98" s="132"/>
      <c r="O98" s="132"/>
      <c r="P98" s="133">
        <f>P99+P123+P140+P235+P311+P325</f>
        <v>0</v>
      </c>
      <c r="Q98" s="132"/>
      <c r="R98" s="133">
        <f>R99+R123+R140+R235+R311+R325</f>
        <v>43.716902720000007</v>
      </c>
      <c r="S98" s="132"/>
      <c r="T98" s="134">
        <f>T99+T123+T140+T235+T311+T325</f>
        <v>16.20919</v>
      </c>
      <c r="AR98" s="127" t="s">
        <v>77</v>
      </c>
      <c r="AT98" s="135" t="s">
        <v>69</v>
      </c>
      <c r="AU98" s="135" t="s">
        <v>70</v>
      </c>
      <c r="AY98" s="127" t="s">
        <v>119</v>
      </c>
      <c r="BK98" s="136">
        <f>BK99+BK123+BK140+BK235+BK311+BK325</f>
        <v>0</v>
      </c>
    </row>
    <row r="99" spans="2:65" s="10" customFormat="1" ht="22.9" customHeight="1">
      <c r="B99" s="126"/>
      <c r="D99" s="127" t="s">
        <v>69</v>
      </c>
      <c r="E99" s="137" t="s">
        <v>77</v>
      </c>
      <c r="F99" s="137" t="s">
        <v>174</v>
      </c>
      <c r="I99" s="129"/>
      <c r="J99" s="138">
        <f>BK99</f>
        <v>0</v>
      </c>
      <c r="L99" s="126"/>
      <c r="M99" s="131"/>
      <c r="N99" s="132"/>
      <c r="O99" s="132"/>
      <c r="P99" s="133">
        <f>SUM(P100:P122)</f>
        <v>0</v>
      </c>
      <c r="Q99" s="132"/>
      <c r="R99" s="133">
        <f>SUM(R100:R122)</f>
        <v>0</v>
      </c>
      <c r="S99" s="132"/>
      <c r="T99" s="134">
        <f>SUM(T100:T122)</f>
        <v>0</v>
      </c>
      <c r="AR99" s="127" t="s">
        <v>77</v>
      </c>
      <c r="AT99" s="135" t="s">
        <v>69</v>
      </c>
      <c r="AU99" s="135" t="s">
        <v>77</v>
      </c>
      <c r="AY99" s="127" t="s">
        <v>119</v>
      </c>
      <c r="BK99" s="136">
        <f>SUM(BK100:BK122)</f>
        <v>0</v>
      </c>
    </row>
    <row r="100" spans="2:65" s="1" customFormat="1" ht="16.5" customHeight="1">
      <c r="B100" s="139"/>
      <c r="C100" s="140" t="s">
        <v>77</v>
      </c>
      <c r="D100" s="140" t="s">
        <v>122</v>
      </c>
      <c r="E100" s="141" t="s">
        <v>200</v>
      </c>
      <c r="F100" s="142" t="s">
        <v>201</v>
      </c>
      <c r="G100" s="143" t="s">
        <v>177</v>
      </c>
      <c r="H100" s="144">
        <v>4.8659999999999997</v>
      </c>
      <c r="I100" s="145"/>
      <c r="J100" s="146">
        <f>ROUND(I100*H100,2)</f>
        <v>0</v>
      </c>
      <c r="K100" s="142" t="s">
        <v>126</v>
      </c>
      <c r="L100" s="30"/>
      <c r="M100" s="147" t="s">
        <v>1</v>
      </c>
      <c r="N100" s="148" t="s">
        <v>41</v>
      </c>
      <c r="O100" s="49"/>
      <c r="P100" s="149">
        <f>O100*H100</f>
        <v>0</v>
      </c>
      <c r="Q100" s="149">
        <v>0</v>
      </c>
      <c r="R100" s="149">
        <f>Q100*H100</f>
        <v>0</v>
      </c>
      <c r="S100" s="149">
        <v>0</v>
      </c>
      <c r="T100" s="150">
        <f>S100*H100</f>
        <v>0</v>
      </c>
      <c r="AR100" s="16" t="s">
        <v>139</v>
      </c>
      <c r="AT100" s="16" t="s">
        <v>122</v>
      </c>
      <c r="AU100" s="16" t="s">
        <v>79</v>
      </c>
      <c r="AY100" s="16" t="s">
        <v>119</v>
      </c>
      <c r="BE100" s="151">
        <f>IF(N100="základní",J100,0)</f>
        <v>0</v>
      </c>
      <c r="BF100" s="151">
        <f>IF(N100="snížená",J100,0)</f>
        <v>0</v>
      </c>
      <c r="BG100" s="151">
        <f>IF(N100="zákl. přenesená",J100,0)</f>
        <v>0</v>
      </c>
      <c r="BH100" s="151">
        <f>IF(N100="sníž. přenesená",J100,0)</f>
        <v>0</v>
      </c>
      <c r="BI100" s="151">
        <f>IF(N100="nulová",J100,0)</f>
        <v>0</v>
      </c>
      <c r="BJ100" s="16" t="s">
        <v>77</v>
      </c>
      <c r="BK100" s="151">
        <f>ROUND(I100*H100,2)</f>
        <v>0</v>
      </c>
      <c r="BL100" s="16" t="s">
        <v>139</v>
      </c>
      <c r="BM100" s="16" t="s">
        <v>2031</v>
      </c>
    </row>
    <row r="101" spans="2:65" s="1" customFormat="1" ht="19.5">
      <c r="B101" s="30"/>
      <c r="D101" s="152" t="s">
        <v>129</v>
      </c>
      <c r="F101" s="153" t="s">
        <v>203</v>
      </c>
      <c r="I101" s="84"/>
      <c r="L101" s="30"/>
      <c r="M101" s="154"/>
      <c r="N101" s="49"/>
      <c r="O101" s="49"/>
      <c r="P101" s="49"/>
      <c r="Q101" s="49"/>
      <c r="R101" s="49"/>
      <c r="S101" s="49"/>
      <c r="T101" s="50"/>
      <c r="AT101" s="16" t="s">
        <v>129</v>
      </c>
      <c r="AU101" s="16" t="s">
        <v>79</v>
      </c>
    </row>
    <row r="102" spans="2:65" s="12" customFormat="1">
      <c r="B102" s="166"/>
      <c r="D102" s="152" t="s">
        <v>180</v>
      </c>
      <c r="E102" s="167" t="s">
        <v>1</v>
      </c>
      <c r="F102" s="168" t="s">
        <v>204</v>
      </c>
      <c r="H102" s="167" t="s">
        <v>1</v>
      </c>
      <c r="I102" s="169"/>
      <c r="L102" s="166"/>
      <c r="M102" s="170"/>
      <c r="N102" s="171"/>
      <c r="O102" s="171"/>
      <c r="P102" s="171"/>
      <c r="Q102" s="171"/>
      <c r="R102" s="171"/>
      <c r="S102" s="171"/>
      <c r="T102" s="172"/>
      <c r="AT102" s="167" t="s">
        <v>180</v>
      </c>
      <c r="AU102" s="167" t="s">
        <v>79</v>
      </c>
      <c r="AV102" s="12" t="s">
        <v>77</v>
      </c>
      <c r="AW102" s="12" t="s">
        <v>32</v>
      </c>
      <c r="AX102" s="12" t="s">
        <v>70</v>
      </c>
      <c r="AY102" s="167" t="s">
        <v>119</v>
      </c>
    </row>
    <row r="103" spans="2:65" s="11" customFormat="1">
      <c r="B103" s="158"/>
      <c r="D103" s="152" t="s">
        <v>180</v>
      </c>
      <c r="E103" s="159" t="s">
        <v>1</v>
      </c>
      <c r="F103" s="160" t="s">
        <v>2032</v>
      </c>
      <c r="H103" s="161">
        <v>4.8659999999999997</v>
      </c>
      <c r="I103" s="162"/>
      <c r="L103" s="158"/>
      <c r="M103" s="163"/>
      <c r="N103" s="164"/>
      <c r="O103" s="164"/>
      <c r="P103" s="164"/>
      <c r="Q103" s="164"/>
      <c r="R103" s="164"/>
      <c r="S103" s="164"/>
      <c r="T103" s="165"/>
      <c r="AT103" s="159" t="s">
        <v>180</v>
      </c>
      <c r="AU103" s="159" t="s">
        <v>79</v>
      </c>
      <c r="AV103" s="11" t="s">
        <v>79</v>
      </c>
      <c r="AW103" s="11" t="s">
        <v>32</v>
      </c>
      <c r="AX103" s="11" t="s">
        <v>77</v>
      </c>
      <c r="AY103" s="159" t="s">
        <v>119</v>
      </c>
    </row>
    <row r="104" spans="2:65" s="1" customFormat="1" ht="16.5" customHeight="1">
      <c r="B104" s="139"/>
      <c r="C104" s="140" t="s">
        <v>79</v>
      </c>
      <c r="D104" s="140" t="s">
        <v>122</v>
      </c>
      <c r="E104" s="141" t="s">
        <v>207</v>
      </c>
      <c r="F104" s="142" t="s">
        <v>208</v>
      </c>
      <c r="G104" s="143" t="s">
        <v>177</v>
      </c>
      <c r="H104" s="144">
        <v>0.83099999999999996</v>
      </c>
      <c r="I104" s="145"/>
      <c r="J104" s="146">
        <f>ROUND(I104*H104,2)</f>
        <v>0</v>
      </c>
      <c r="K104" s="142" t="s">
        <v>126</v>
      </c>
      <c r="L104" s="30"/>
      <c r="M104" s="147" t="s">
        <v>1</v>
      </c>
      <c r="N104" s="148" t="s">
        <v>41</v>
      </c>
      <c r="O104" s="49"/>
      <c r="P104" s="149">
        <f>O104*H104</f>
        <v>0</v>
      </c>
      <c r="Q104" s="149">
        <v>0</v>
      </c>
      <c r="R104" s="149">
        <f>Q104*H104</f>
        <v>0</v>
      </c>
      <c r="S104" s="149">
        <v>0</v>
      </c>
      <c r="T104" s="150">
        <f>S104*H104</f>
        <v>0</v>
      </c>
      <c r="AR104" s="16" t="s">
        <v>139</v>
      </c>
      <c r="AT104" s="16" t="s">
        <v>122</v>
      </c>
      <c r="AU104" s="16" t="s">
        <v>79</v>
      </c>
      <c r="AY104" s="16" t="s">
        <v>119</v>
      </c>
      <c r="BE104" s="151">
        <f>IF(N104="základní",J104,0)</f>
        <v>0</v>
      </c>
      <c r="BF104" s="151">
        <f>IF(N104="snížená",J104,0)</f>
        <v>0</v>
      </c>
      <c r="BG104" s="151">
        <f>IF(N104="zákl. přenesená",J104,0)</f>
        <v>0</v>
      </c>
      <c r="BH104" s="151">
        <f>IF(N104="sníž. přenesená",J104,0)</f>
        <v>0</v>
      </c>
      <c r="BI104" s="151">
        <f>IF(N104="nulová",J104,0)</f>
        <v>0</v>
      </c>
      <c r="BJ104" s="16" t="s">
        <v>77</v>
      </c>
      <c r="BK104" s="151">
        <f>ROUND(I104*H104,2)</f>
        <v>0</v>
      </c>
      <c r="BL104" s="16" t="s">
        <v>139</v>
      </c>
      <c r="BM104" s="16" t="s">
        <v>2033</v>
      </c>
    </row>
    <row r="105" spans="2:65" s="1" customFormat="1" ht="19.5">
      <c r="B105" s="30"/>
      <c r="D105" s="152" t="s">
        <v>129</v>
      </c>
      <c r="F105" s="153" t="s">
        <v>210</v>
      </c>
      <c r="I105" s="84"/>
      <c r="L105" s="30"/>
      <c r="M105" s="154"/>
      <c r="N105" s="49"/>
      <c r="O105" s="49"/>
      <c r="P105" s="49"/>
      <c r="Q105" s="49"/>
      <c r="R105" s="49"/>
      <c r="S105" s="49"/>
      <c r="T105" s="50"/>
      <c r="AT105" s="16" t="s">
        <v>129</v>
      </c>
      <c r="AU105" s="16" t="s">
        <v>79</v>
      </c>
    </row>
    <row r="106" spans="2:65" s="1" customFormat="1" ht="16.5" customHeight="1">
      <c r="B106" s="139"/>
      <c r="C106" s="140" t="s">
        <v>133</v>
      </c>
      <c r="D106" s="140" t="s">
        <v>122</v>
      </c>
      <c r="E106" s="141" t="s">
        <v>212</v>
      </c>
      <c r="F106" s="142" t="s">
        <v>213</v>
      </c>
      <c r="G106" s="143" t="s">
        <v>177</v>
      </c>
      <c r="H106" s="144">
        <v>1.6619999999999999</v>
      </c>
      <c r="I106" s="145"/>
      <c r="J106" s="146">
        <f>ROUND(I106*H106,2)</f>
        <v>0</v>
      </c>
      <c r="K106" s="142" t="s">
        <v>126</v>
      </c>
      <c r="L106" s="30"/>
      <c r="M106" s="147" t="s">
        <v>1</v>
      </c>
      <c r="N106" s="148" t="s">
        <v>41</v>
      </c>
      <c r="O106" s="49"/>
      <c r="P106" s="149">
        <f>O106*H106</f>
        <v>0</v>
      </c>
      <c r="Q106" s="149">
        <v>0</v>
      </c>
      <c r="R106" s="149">
        <f>Q106*H106</f>
        <v>0</v>
      </c>
      <c r="S106" s="149">
        <v>0</v>
      </c>
      <c r="T106" s="150">
        <f>S106*H106</f>
        <v>0</v>
      </c>
      <c r="AR106" s="16" t="s">
        <v>139</v>
      </c>
      <c r="AT106" s="16" t="s">
        <v>122</v>
      </c>
      <c r="AU106" s="16" t="s">
        <v>79</v>
      </c>
      <c r="AY106" s="16" t="s">
        <v>119</v>
      </c>
      <c r="BE106" s="151">
        <f>IF(N106="základní",J106,0)</f>
        <v>0</v>
      </c>
      <c r="BF106" s="151">
        <f>IF(N106="snížená",J106,0)</f>
        <v>0</v>
      </c>
      <c r="BG106" s="151">
        <f>IF(N106="zákl. přenesená",J106,0)</f>
        <v>0</v>
      </c>
      <c r="BH106" s="151">
        <f>IF(N106="sníž. přenesená",J106,0)</f>
        <v>0</v>
      </c>
      <c r="BI106" s="151">
        <f>IF(N106="nulová",J106,0)</f>
        <v>0</v>
      </c>
      <c r="BJ106" s="16" t="s">
        <v>77</v>
      </c>
      <c r="BK106" s="151">
        <f>ROUND(I106*H106,2)</f>
        <v>0</v>
      </c>
      <c r="BL106" s="16" t="s">
        <v>139</v>
      </c>
      <c r="BM106" s="16" t="s">
        <v>2034</v>
      </c>
    </row>
    <row r="107" spans="2:65" s="1" customFormat="1" ht="19.5">
      <c r="B107" s="30"/>
      <c r="D107" s="152" t="s">
        <v>129</v>
      </c>
      <c r="F107" s="153" t="s">
        <v>215</v>
      </c>
      <c r="I107" s="84"/>
      <c r="L107" s="30"/>
      <c r="M107" s="154"/>
      <c r="N107" s="49"/>
      <c r="O107" s="49"/>
      <c r="P107" s="49"/>
      <c r="Q107" s="49"/>
      <c r="R107" s="49"/>
      <c r="S107" s="49"/>
      <c r="T107" s="50"/>
      <c r="AT107" s="16" t="s">
        <v>129</v>
      </c>
      <c r="AU107" s="16" t="s">
        <v>79</v>
      </c>
    </row>
    <row r="108" spans="2:65" s="11" customFormat="1">
      <c r="B108" s="158"/>
      <c r="D108" s="152" t="s">
        <v>180</v>
      </c>
      <c r="E108" s="159" t="s">
        <v>1</v>
      </c>
      <c r="F108" s="160" t="s">
        <v>2035</v>
      </c>
      <c r="H108" s="161">
        <v>1.6619999999999999</v>
      </c>
      <c r="I108" s="162"/>
      <c r="L108" s="158"/>
      <c r="M108" s="163"/>
      <c r="N108" s="164"/>
      <c r="O108" s="164"/>
      <c r="P108" s="164"/>
      <c r="Q108" s="164"/>
      <c r="R108" s="164"/>
      <c r="S108" s="164"/>
      <c r="T108" s="165"/>
      <c r="AT108" s="159" t="s">
        <v>180</v>
      </c>
      <c r="AU108" s="159" t="s">
        <v>79</v>
      </c>
      <c r="AV108" s="11" t="s">
        <v>79</v>
      </c>
      <c r="AW108" s="11" t="s">
        <v>32</v>
      </c>
      <c r="AX108" s="11" t="s">
        <v>77</v>
      </c>
      <c r="AY108" s="159" t="s">
        <v>119</v>
      </c>
    </row>
    <row r="109" spans="2:65" s="1" customFormat="1" ht="16.5" customHeight="1">
      <c r="B109" s="139"/>
      <c r="C109" s="140" t="s">
        <v>139</v>
      </c>
      <c r="D109" s="140" t="s">
        <v>122</v>
      </c>
      <c r="E109" s="141" t="s">
        <v>218</v>
      </c>
      <c r="F109" s="142" t="s">
        <v>219</v>
      </c>
      <c r="G109" s="143" t="s">
        <v>177</v>
      </c>
      <c r="H109" s="144">
        <v>0.83099999999999996</v>
      </c>
      <c r="I109" s="145"/>
      <c r="J109" s="146">
        <f>ROUND(I109*H109,2)</f>
        <v>0</v>
      </c>
      <c r="K109" s="142" t="s">
        <v>126</v>
      </c>
      <c r="L109" s="30"/>
      <c r="M109" s="147" t="s">
        <v>1</v>
      </c>
      <c r="N109" s="148" t="s">
        <v>41</v>
      </c>
      <c r="O109" s="49"/>
      <c r="P109" s="149">
        <f>O109*H109</f>
        <v>0</v>
      </c>
      <c r="Q109" s="149">
        <v>0</v>
      </c>
      <c r="R109" s="149">
        <f>Q109*H109</f>
        <v>0</v>
      </c>
      <c r="S109" s="149">
        <v>0</v>
      </c>
      <c r="T109" s="150">
        <f>S109*H109</f>
        <v>0</v>
      </c>
      <c r="AR109" s="16" t="s">
        <v>139</v>
      </c>
      <c r="AT109" s="16" t="s">
        <v>122</v>
      </c>
      <c r="AU109" s="16" t="s">
        <v>79</v>
      </c>
      <c r="AY109" s="16" t="s">
        <v>119</v>
      </c>
      <c r="BE109" s="151">
        <f>IF(N109="základní",J109,0)</f>
        <v>0</v>
      </c>
      <c r="BF109" s="151">
        <f>IF(N109="snížená",J109,0)</f>
        <v>0</v>
      </c>
      <c r="BG109" s="151">
        <f>IF(N109="zákl. přenesená",J109,0)</f>
        <v>0</v>
      </c>
      <c r="BH109" s="151">
        <f>IF(N109="sníž. přenesená",J109,0)</f>
        <v>0</v>
      </c>
      <c r="BI109" s="151">
        <f>IF(N109="nulová",J109,0)</f>
        <v>0</v>
      </c>
      <c r="BJ109" s="16" t="s">
        <v>77</v>
      </c>
      <c r="BK109" s="151">
        <f>ROUND(I109*H109,2)</f>
        <v>0</v>
      </c>
      <c r="BL109" s="16" t="s">
        <v>139</v>
      </c>
      <c r="BM109" s="16" t="s">
        <v>2036</v>
      </c>
    </row>
    <row r="110" spans="2:65" s="1" customFormat="1">
      <c r="B110" s="30"/>
      <c r="D110" s="152" t="s">
        <v>129</v>
      </c>
      <c r="F110" s="153" t="s">
        <v>221</v>
      </c>
      <c r="I110" s="84"/>
      <c r="L110" s="30"/>
      <c r="M110" s="154"/>
      <c r="N110" s="49"/>
      <c r="O110" s="49"/>
      <c r="P110" s="49"/>
      <c r="Q110" s="49"/>
      <c r="R110" s="49"/>
      <c r="S110" s="49"/>
      <c r="T110" s="50"/>
      <c r="AT110" s="16" t="s">
        <v>129</v>
      </c>
      <c r="AU110" s="16" t="s">
        <v>79</v>
      </c>
    </row>
    <row r="111" spans="2:65" s="11" customFormat="1">
      <c r="B111" s="158"/>
      <c r="D111" s="152" t="s">
        <v>180</v>
      </c>
      <c r="E111" s="159" t="s">
        <v>1</v>
      </c>
      <c r="F111" s="160" t="s">
        <v>2037</v>
      </c>
      <c r="H111" s="161">
        <v>0.83099999999999996</v>
      </c>
      <c r="I111" s="162"/>
      <c r="L111" s="158"/>
      <c r="M111" s="163"/>
      <c r="N111" s="164"/>
      <c r="O111" s="164"/>
      <c r="P111" s="164"/>
      <c r="Q111" s="164"/>
      <c r="R111" s="164"/>
      <c r="S111" s="164"/>
      <c r="T111" s="165"/>
      <c r="AT111" s="159" t="s">
        <v>180</v>
      </c>
      <c r="AU111" s="159" t="s">
        <v>79</v>
      </c>
      <c r="AV111" s="11" t="s">
        <v>79</v>
      </c>
      <c r="AW111" s="11" t="s">
        <v>32</v>
      </c>
      <c r="AX111" s="11" t="s">
        <v>77</v>
      </c>
      <c r="AY111" s="159" t="s">
        <v>119</v>
      </c>
    </row>
    <row r="112" spans="2:65" s="1" customFormat="1" ht="16.5" customHeight="1">
      <c r="B112" s="139"/>
      <c r="C112" s="140" t="s">
        <v>118</v>
      </c>
      <c r="D112" s="140" t="s">
        <v>122</v>
      </c>
      <c r="E112" s="141" t="s">
        <v>224</v>
      </c>
      <c r="F112" s="142" t="s">
        <v>225</v>
      </c>
      <c r="G112" s="143" t="s">
        <v>177</v>
      </c>
      <c r="H112" s="144">
        <v>0.83099999999999996</v>
      </c>
      <c r="I112" s="145"/>
      <c r="J112" s="146">
        <f>ROUND(I112*H112,2)</f>
        <v>0</v>
      </c>
      <c r="K112" s="142" t="s">
        <v>126</v>
      </c>
      <c r="L112" s="30"/>
      <c r="M112" s="147" t="s">
        <v>1</v>
      </c>
      <c r="N112" s="148" t="s">
        <v>41</v>
      </c>
      <c r="O112" s="49"/>
      <c r="P112" s="149">
        <f>O112*H112</f>
        <v>0</v>
      </c>
      <c r="Q112" s="149">
        <v>0</v>
      </c>
      <c r="R112" s="149">
        <f>Q112*H112</f>
        <v>0</v>
      </c>
      <c r="S112" s="149">
        <v>0</v>
      </c>
      <c r="T112" s="150">
        <f>S112*H112</f>
        <v>0</v>
      </c>
      <c r="AR112" s="16" t="s">
        <v>139</v>
      </c>
      <c r="AT112" s="16" t="s">
        <v>122</v>
      </c>
      <c r="AU112" s="16" t="s">
        <v>79</v>
      </c>
      <c r="AY112" s="16" t="s">
        <v>119</v>
      </c>
      <c r="BE112" s="151">
        <f>IF(N112="základní",J112,0)</f>
        <v>0</v>
      </c>
      <c r="BF112" s="151">
        <f>IF(N112="snížená",J112,0)</f>
        <v>0</v>
      </c>
      <c r="BG112" s="151">
        <f>IF(N112="zákl. přenesená",J112,0)</f>
        <v>0</v>
      </c>
      <c r="BH112" s="151">
        <f>IF(N112="sníž. přenesená",J112,0)</f>
        <v>0</v>
      </c>
      <c r="BI112" s="151">
        <f>IF(N112="nulová",J112,0)</f>
        <v>0</v>
      </c>
      <c r="BJ112" s="16" t="s">
        <v>77</v>
      </c>
      <c r="BK112" s="151">
        <f>ROUND(I112*H112,2)</f>
        <v>0</v>
      </c>
      <c r="BL112" s="16" t="s">
        <v>139</v>
      </c>
      <c r="BM112" s="16" t="s">
        <v>2038</v>
      </c>
    </row>
    <row r="113" spans="2:65" s="1" customFormat="1" ht="19.5">
      <c r="B113" s="30"/>
      <c r="D113" s="152" t="s">
        <v>129</v>
      </c>
      <c r="F113" s="153" t="s">
        <v>227</v>
      </c>
      <c r="I113" s="84"/>
      <c r="L113" s="30"/>
      <c r="M113" s="154"/>
      <c r="N113" s="49"/>
      <c r="O113" s="49"/>
      <c r="P113" s="49"/>
      <c r="Q113" s="49"/>
      <c r="R113" s="49"/>
      <c r="S113" s="49"/>
      <c r="T113" s="50"/>
      <c r="AT113" s="16" t="s">
        <v>129</v>
      </c>
      <c r="AU113" s="16" t="s">
        <v>79</v>
      </c>
    </row>
    <row r="114" spans="2:65" s="1" customFormat="1" ht="16.5" customHeight="1">
      <c r="B114" s="139"/>
      <c r="C114" s="140" t="s">
        <v>199</v>
      </c>
      <c r="D114" s="140" t="s">
        <v>122</v>
      </c>
      <c r="E114" s="141" t="s">
        <v>229</v>
      </c>
      <c r="F114" s="142" t="s">
        <v>230</v>
      </c>
      <c r="G114" s="143" t="s">
        <v>177</v>
      </c>
      <c r="H114" s="144">
        <v>0.83099999999999996</v>
      </c>
      <c r="I114" s="145"/>
      <c r="J114" s="146">
        <f>ROUND(I114*H114,2)</f>
        <v>0</v>
      </c>
      <c r="K114" s="142" t="s">
        <v>126</v>
      </c>
      <c r="L114" s="30"/>
      <c r="M114" s="147" t="s">
        <v>1</v>
      </c>
      <c r="N114" s="148" t="s">
        <v>41</v>
      </c>
      <c r="O114" s="49"/>
      <c r="P114" s="149">
        <f>O114*H114</f>
        <v>0</v>
      </c>
      <c r="Q114" s="149">
        <v>0</v>
      </c>
      <c r="R114" s="149">
        <f>Q114*H114</f>
        <v>0</v>
      </c>
      <c r="S114" s="149">
        <v>0</v>
      </c>
      <c r="T114" s="150">
        <f>S114*H114</f>
        <v>0</v>
      </c>
      <c r="AR114" s="16" t="s">
        <v>139</v>
      </c>
      <c r="AT114" s="16" t="s">
        <v>122</v>
      </c>
      <c r="AU114" s="16" t="s">
        <v>79</v>
      </c>
      <c r="AY114" s="16" t="s">
        <v>119</v>
      </c>
      <c r="BE114" s="151">
        <f>IF(N114="základní",J114,0)</f>
        <v>0</v>
      </c>
      <c r="BF114" s="151">
        <f>IF(N114="snížená",J114,0)</f>
        <v>0</v>
      </c>
      <c r="BG114" s="151">
        <f>IF(N114="zákl. přenesená",J114,0)</f>
        <v>0</v>
      </c>
      <c r="BH114" s="151">
        <f>IF(N114="sníž. přenesená",J114,0)</f>
        <v>0</v>
      </c>
      <c r="BI114" s="151">
        <f>IF(N114="nulová",J114,0)</f>
        <v>0</v>
      </c>
      <c r="BJ114" s="16" t="s">
        <v>77</v>
      </c>
      <c r="BK114" s="151">
        <f>ROUND(I114*H114,2)</f>
        <v>0</v>
      </c>
      <c r="BL114" s="16" t="s">
        <v>139</v>
      </c>
      <c r="BM114" s="16" t="s">
        <v>2039</v>
      </c>
    </row>
    <row r="115" spans="2:65" s="1" customFormat="1">
      <c r="B115" s="30"/>
      <c r="D115" s="152" t="s">
        <v>129</v>
      </c>
      <c r="F115" s="153" t="s">
        <v>232</v>
      </c>
      <c r="I115" s="84"/>
      <c r="L115" s="30"/>
      <c r="M115" s="154"/>
      <c r="N115" s="49"/>
      <c r="O115" s="49"/>
      <c r="P115" s="49"/>
      <c r="Q115" s="49"/>
      <c r="R115" s="49"/>
      <c r="S115" s="49"/>
      <c r="T115" s="50"/>
      <c r="AT115" s="16" t="s">
        <v>129</v>
      </c>
      <c r="AU115" s="16" t="s">
        <v>79</v>
      </c>
    </row>
    <row r="116" spans="2:65" s="1" customFormat="1" ht="16.5" customHeight="1">
      <c r="B116" s="139"/>
      <c r="C116" s="140" t="s">
        <v>206</v>
      </c>
      <c r="D116" s="140" t="s">
        <v>122</v>
      </c>
      <c r="E116" s="141" t="s">
        <v>234</v>
      </c>
      <c r="F116" s="142" t="s">
        <v>235</v>
      </c>
      <c r="G116" s="143" t="s">
        <v>236</v>
      </c>
      <c r="H116" s="144">
        <v>1.33</v>
      </c>
      <c r="I116" s="145"/>
      <c r="J116" s="146">
        <f>ROUND(I116*H116,2)</f>
        <v>0</v>
      </c>
      <c r="K116" s="142" t="s">
        <v>126</v>
      </c>
      <c r="L116" s="30"/>
      <c r="M116" s="147" t="s">
        <v>1</v>
      </c>
      <c r="N116" s="148" t="s">
        <v>41</v>
      </c>
      <c r="O116" s="49"/>
      <c r="P116" s="149">
        <f>O116*H116</f>
        <v>0</v>
      </c>
      <c r="Q116" s="149">
        <v>0</v>
      </c>
      <c r="R116" s="149">
        <f>Q116*H116</f>
        <v>0</v>
      </c>
      <c r="S116" s="149">
        <v>0</v>
      </c>
      <c r="T116" s="150">
        <f>S116*H116</f>
        <v>0</v>
      </c>
      <c r="AR116" s="16" t="s">
        <v>139</v>
      </c>
      <c r="AT116" s="16" t="s">
        <v>122</v>
      </c>
      <c r="AU116" s="16" t="s">
        <v>79</v>
      </c>
      <c r="AY116" s="16" t="s">
        <v>119</v>
      </c>
      <c r="BE116" s="151">
        <f>IF(N116="základní",J116,0)</f>
        <v>0</v>
      </c>
      <c r="BF116" s="151">
        <f>IF(N116="snížená",J116,0)</f>
        <v>0</v>
      </c>
      <c r="BG116" s="151">
        <f>IF(N116="zákl. přenesená",J116,0)</f>
        <v>0</v>
      </c>
      <c r="BH116" s="151">
        <f>IF(N116="sníž. přenesená",J116,0)</f>
        <v>0</v>
      </c>
      <c r="BI116" s="151">
        <f>IF(N116="nulová",J116,0)</f>
        <v>0</v>
      </c>
      <c r="BJ116" s="16" t="s">
        <v>77</v>
      </c>
      <c r="BK116" s="151">
        <f>ROUND(I116*H116,2)</f>
        <v>0</v>
      </c>
      <c r="BL116" s="16" t="s">
        <v>139</v>
      </c>
      <c r="BM116" s="16" t="s">
        <v>2040</v>
      </c>
    </row>
    <row r="117" spans="2:65" s="1" customFormat="1">
      <c r="B117" s="30"/>
      <c r="D117" s="152" t="s">
        <v>129</v>
      </c>
      <c r="F117" s="153" t="s">
        <v>238</v>
      </c>
      <c r="I117" s="84"/>
      <c r="L117" s="30"/>
      <c r="M117" s="154"/>
      <c r="N117" s="49"/>
      <c r="O117" s="49"/>
      <c r="P117" s="49"/>
      <c r="Q117" s="49"/>
      <c r="R117" s="49"/>
      <c r="S117" s="49"/>
      <c r="T117" s="50"/>
      <c r="AT117" s="16" t="s">
        <v>129</v>
      </c>
      <c r="AU117" s="16" t="s">
        <v>79</v>
      </c>
    </row>
    <row r="118" spans="2:65" s="11" customFormat="1">
      <c r="B118" s="158"/>
      <c r="D118" s="152" t="s">
        <v>180</v>
      </c>
      <c r="E118" s="159" t="s">
        <v>1</v>
      </c>
      <c r="F118" s="160" t="s">
        <v>2041</v>
      </c>
      <c r="H118" s="161">
        <v>1.33</v>
      </c>
      <c r="I118" s="162"/>
      <c r="L118" s="158"/>
      <c r="M118" s="163"/>
      <c r="N118" s="164"/>
      <c r="O118" s="164"/>
      <c r="P118" s="164"/>
      <c r="Q118" s="164"/>
      <c r="R118" s="164"/>
      <c r="S118" s="164"/>
      <c r="T118" s="165"/>
      <c r="AT118" s="159" t="s">
        <v>180</v>
      </c>
      <c r="AU118" s="159" t="s">
        <v>79</v>
      </c>
      <c r="AV118" s="11" t="s">
        <v>79</v>
      </c>
      <c r="AW118" s="11" t="s">
        <v>32</v>
      </c>
      <c r="AX118" s="11" t="s">
        <v>77</v>
      </c>
      <c r="AY118" s="159" t="s">
        <v>119</v>
      </c>
    </row>
    <row r="119" spans="2:65" s="1" customFormat="1" ht="16.5" customHeight="1">
      <c r="B119" s="139"/>
      <c r="C119" s="140" t="s">
        <v>211</v>
      </c>
      <c r="D119" s="140" t="s">
        <v>122</v>
      </c>
      <c r="E119" s="141" t="s">
        <v>241</v>
      </c>
      <c r="F119" s="142" t="s">
        <v>242</v>
      </c>
      <c r="G119" s="143" t="s">
        <v>177</v>
      </c>
      <c r="H119" s="144">
        <v>4.0549999999999997</v>
      </c>
      <c r="I119" s="145"/>
      <c r="J119" s="146">
        <f>ROUND(I119*H119,2)</f>
        <v>0</v>
      </c>
      <c r="K119" s="142" t="s">
        <v>126</v>
      </c>
      <c r="L119" s="30"/>
      <c r="M119" s="147" t="s">
        <v>1</v>
      </c>
      <c r="N119" s="148" t="s">
        <v>41</v>
      </c>
      <c r="O119" s="49"/>
      <c r="P119" s="149">
        <f>O119*H119</f>
        <v>0</v>
      </c>
      <c r="Q119" s="149">
        <v>0</v>
      </c>
      <c r="R119" s="149">
        <f>Q119*H119</f>
        <v>0</v>
      </c>
      <c r="S119" s="149">
        <v>0</v>
      </c>
      <c r="T119" s="150">
        <f>S119*H119</f>
        <v>0</v>
      </c>
      <c r="AR119" s="16" t="s">
        <v>139</v>
      </c>
      <c r="AT119" s="16" t="s">
        <v>122</v>
      </c>
      <c r="AU119" s="16" t="s">
        <v>79</v>
      </c>
      <c r="AY119" s="16" t="s">
        <v>119</v>
      </c>
      <c r="BE119" s="151">
        <f>IF(N119="základní",J119,0)</f>
        <v>0</v>
      </c>
      <c r="BF119" s="151">
        <f>IF(N119="snížená",J119,0)</f>
        <v>0</v>
      </c>
      <c r="BG119" s="151">
        <f>IF(N119="zákl. přenesená",J119,0)</f>
        <v>0</v>
      </c>
      <c r="BH119" s="151">
        <f>IF(N119="sníž. přenesená",J119,0)</f>
        <v>0</v>
      </c>
      <c r="BI119" s="151">
        <f>IF(N119="nulová",J119,0)</f>
        <v>0</v>
      </c>
      <c r="BJ119" s="16" t="s">
        <v>77</v>
      </c>
      <c r="BK119" s="151">
        <f>ROUND(I119*H119,2)</f>
        <v>0</v>
      </c>
      <c r="BL119" s="16" t="s">
        <v>139</v>
      </c>
      <c r="BM119" s="16" t="s">
        <v>2042</v>
      </c>
    </row>
    <row r="120" spans="2:65" s="1" customFormat="1" ht="19.5">
      <c r="B120" s="30"/>
      <c r="D120" s="152" t="s">
        <v>129</v>
      </c>
      <c r="F120" s="153" t="s">
        <v>244</v>
      </c>
      <c r="I120" s="84"/>
      <c r="L120" s="30"/>
      <c r="M120" s="154"/>
      <c r="N120" s="49"/>
      <c r="O120" s="49"/>
      <c r="P120" s="49"/>
      <c r="Q120" s="49"/>
      <c r="R120" s="49"/>
      <c r="S120" s="49"/>
      <c r="T120" s="50"/>
      <c r="AT120" s="16" t="s">
        <v>129</v>
      </c>
      <c r="AU120" s="16" t="s">
        <v>79</v>
      </c>
    </row>
    <row r="121" spans="2:65" s="12" customFormat="1">
      <c r="B121" s="166"/>
      <c r="D121" s="152" t="s">
        <v>180</v>
      </c>
      <c r="E121" s="167" t="s">
        <v>1</v>
      </c>
      <c r="F121" s="168" t="s">
        <v>2043</v>
      </c>
      <c r="H121" s="167" t="s">
        <v>1</v>
      </c>
      <c r="I121" s="169"/>
      <c r="L121" s="166"/>
      <c r="M121" s="170"/>
      <c r="N121" s="171"/>
      <c r="O121" s="171"/>
      <c r="P121" s="171"/>
      <c r="Q121" s="171"/>
      <c r="R121" s="171"/>
      <c r="S121" s="171"/>
      <c r="T121" s="172"/>
      <c r="AT121" s="167" t="s">
        <v>180</v>
      </c>
      <c r="AU121" s="167" t="s">
        <v>79</v>
      </c>
      <c r="AV121" s="12" t="s">
        <v>77</v>
      </c>
      <c r="AW121" s="12" t="s">
        <v>32</v>
      </c>
      <c r="AX121" s="12" t="s">
        <v>70</v>
      </c>
      <c r="AY121" s="167" t="s">
        <v>119</v>
      </c>
    </row>
    <row r="122" spans="2:65" s="11" customFormat="1">
      <c r="B122" s="158"/>
      <c r="D122" s="152" t="s">
        <v>180</v>
      </c>
      <c r="E122" s="159" t="s">
        <v>1</v>
      </c>
      <c r="F122" s="160" t="s">
        <v>2044</v>
      </c>
      <c r="H122" s="161">
        <v>4.0549999999999997</v>
      </c>
      <c r="I122" s="162"/>
      <c r="L122" s="158"/>
      <c r="M122" s="163"/>
      <c r="N122" s="164"/>
      <c r="O122" s="164"/>
      <c r="P122" s="164"/>
      <c r="Q122" s="164"/>
      <c r="R122" s="164"/>
      <c r="S122" s="164"/>
      <c r="T122" s="165"/>
      <c r="AT122" s="159" t="s">
        <v>180</v>
      </c>
      <c r="AU122" s="159" t="s">
        <v>79</v>
      </c>
      <c r="AV122" s="11" t="s">
        <v>79</v>
      </c>
      <c r="AW122" s="11" t="s">
        <v>32</v>
      </c>
      <c r="AX122" s="11" t="s">
        <v>77</v>
      </c>
      <c r="AY122" s="159" t="s">
        <v>119</v>
      </c>
    </row>
    <row r="123" spans="2:65" s="10" customFormat="1" ht="22.9" customHeight="1">
      <c r="B123" s="126"/>
      <c r="D123" s="127" t="s">
        <v>69</v>
      </c>
      <c r="E123" s="137" t="s">
        <v>133</v>
      </c>
      <c r="F123" s="137" t="s">
        <v>303</v>
      </c>
      <c r="I123" s="129"/>
      <c r="J123" s="138">
        <f>BK123</f>
        <v>0</v>
      </c>
      <c r="L123" s="126"/>
      <c r="M123" s="131"/>
      <c r="N123" s="132"/>
      <c r="O123" s="132"/>
      <c r="P123" s="133">
        <f>SUM(P124:P139)</f>
        <v>0</v>
      </c>
      <c r="Q123" s="132"/>
      <c r="R123" s="133">
        <f>SUM(R124:R139)</f>
        <v>5.0581161199999993</v>
      </c>
      <c r="S123" s="132"/>
      <c r="T123" s="134">
        <f>SUM(T124:T139)</f>
        <v>0</v>
      </c>
      <c r="AR123" s="127" t="s">
        <v>77</v>
      </c>
      <c r="AT123" s="135" t="s">
        <v>69</v>
      </c>
      <c r="AU123" s="135" t="s">
        <v>77</v>
      </c>
      <c r="AY123" s="127" t="s">
        <v>119</v>
      </c>
      <c r="BK123" s="136">
        <f>SUM(BK124:BK139)</f>
        <v>0</v>
      </c>
    </row>
    <row r="124" spans="2:65" s="1" customFormat="1" ht="16.5" customHeight="1">
      <c r="B124" s="139"/>
      <c r="C124" s="140" t="s">
        <v>217</v>
      </c>
      <c r="D124" s="140" t="s">
        <v>122</v>
      </c>
      <c r="E124" s="141" t="s">
        <v>2045</v>
      </c>
      <c r="F124" s="142" t="s">
        <v>2046</v>
      </c>
      <c r="G124" s="143" t="s">
        <v>266</v>
      </c>
      <c r="H124" s="144">
        <v>29.34</v>
      </c>
      <c r="I124" s="145"/>
      <c r="J124" s="146">
        <f>ROUND(I124*H124,2)</f>
        <v>0</v>
      </c>
      <c r="K124" s="142" t="s">
        <v>126</v>
      </c>
      <c r="L124" s="30"/>
      <c r="M124" s="147" t="s">
        <v>1</v>
      </c>
      <c r="N124" s="148" t="s">
        <v>41</v>
      </c>
      <c r="O124" s="49"/>
      <c r="P124" s="149">
        <f>O124*H124</f>
        <v>0</v>
      </c>
      <c r="Q124" s="149">
        <v>7.2959999999999997E-2</v>
      </c>
      <c r="R124" s="149">
        <f>Q124*H124</f>
        <v>2.1406464000000001</v>
      </c>
      <c r="S124" s="149">
        <v>0</v>
      </c>
      <c r="T124" s="150">
        <f>S124*H124</f>
        <v>0</v>
      </c>
      <c r="AR124" s="16" t="s">
        <v>139</v>
      </c>
      <c r="AT124" s="16" t="s">
        <v>122</v>
      </c>
      <c r="AU124" s="16" t="s">
        <v>79</v>
      </c>
      <c r="AY124" s="16" t="s">
        <v>119</v>
      </c>
      <c r="BE124" s="151">
        <f>IF(N124="základní",J124,0)</f>
        <v>0</v>
      </c>
      <c r="BF124" s="151">
        <f>IF(N124="snížená",J124,0)</f>
        <v>0</v>
      </c>
      <c r="BG124" s="151">
        <f>IF(N124="zákl. přenesená",J124,0)</f>
        <v>0</v>
      </c>
      <c r="BH124" s="151">
        <f>IF(N124="sníž. přenesená",J124,0)</f>
        <v>0</v>
      </c>
      <c r="BI124" s="151">
        <f>IF(N124="nulová",J124,0)</f>
        <v>0</v>
      </c>
      <c r="BJ124" s="16" t="s">
        <v>77</v>
      </c>
      <c r="BK124" s="151">
        <f>ROUND(I124*H124,2)</f>
        <v>0</v>
      </c>
      <c r="BL124" s="16" t="s">
        <v>139</v>
      </c>
      <c r="BM124" s="16" t="s">
        <v>2047</v>
      </c>
    </row>
    <row r="125" spans="2:65" s="1" customFormat="1">
      <c r="B125" s="30"/>
      <c r="D125" s="152" t="s">
        <v>129</v>
      </c>
      <c r="F125" s="153" t="s">
        <v>2046</v>
      </c>
      <c r="I125" s="84"/>
      <c r="L125" s="30"/>
      <c r="M125" s="154"/>
      <c r="N125" s="49"/>
      <c r="O125" s="49"/>
      <c r="P125" s="49"/>
      <c r="Q125" s="49"/>
      <c r="R125" s="49"/>
      <c r="S125" s="49"/>
      <c r="T125" s="50"/>
      <c r="AT125" s="16" t="s">
        <v>129</v>
      </c>
      <c r="AU125" s="16" t="s">
        <v>79</v>
      </c>
    </row>
    <row r="126" spans="2:65" s="11" customFormat="1">
      <c r="B126" s="158"/>
      <c r="D126" s="152" t="s">
        <v>180</v>
      </c>
      <c r="E126" s="159" t="s">
        <v>1</v>
      </c>
      <c r="F126" s="160" t="s">
        <v>2048</v>
      </c>
      <c r="H126" s="161">
        <v>20.16</v>
      </c>
      <c r="I126" s="162"/>
      <c r="L126" s="158"/>
      <c r="M126" s="163"/>
      <c r="N126" s="164"/>
      <c r="O126" s="164"/>
      <c r="P126" s="164"/>
      <c r="Q126" s="164"/>
      <c r="R126" s="164"/>
      <c r="S126" s="164"/>
      <c r="T126" s="165"/>
      <c r="AT126" s="159" t="s">
        <v>180</v>
      </c>
      <c r="AU126" s="159" t="s">
        <v>79</v>
      </c>
      <c r="AV126" s="11" t="s">
        <v>79</v>
      </c>
      <c r="AW126" s="11" t="s">
        <v>32</v>
      </c>
      <c r="AX126" s="11" t="s">
        <v>70</v>
      </c>
      <c r="AY126" s="159" t="s">
        <v>119</v>
      </c>
    </row>
    <row r="127" spans="2:65" s="11" customFormat="1">
      <c r="B127" s="158"/>
      <c r="D127" s="152" t="s">
        <v>180</v>
      </c>
      <c r="E127" s="159" t="s">
        <v>1</v>
      </c>
      <c r="F127" s="160" t="s">
        <v>2049</v>
      </c>
      <c r="H127" s="161">
        <v>6.3</v>
      </c>
      <c r="I127" s="162"/>
      <c r="L127" s="158"/>
      <c r="M127" s="163"/>
      <c r="N127" s="164"/>
      <c r="O127" s="164"/>
      <c r="P127" s="164"/>
      <c r="Q127" s="164"/>
      <c r="R127" s="164"/>
      <c r="S127" s="164"/>
      <c r="T127" s="165"/>
      <c r="AT127" s="159" t="s">
        <v>180</v>
      </c>
      <c r="AU127" s="159" t="s">
        <v>79</v>
      </c>
      <c r="AV127" s="11" t="s">
        <v>79</v>
      </c>
      <c r="AW127" s="11" t="s">
        <v>32</v>
      </c>
      <c r="AX127" s="11" t="s">
        <v>70</v>
      </c>
      <c r="AY127" s="159" t="s">
        <v>119</v>
      </c>
    </row>
    <row r="128" spans="2:65" s="11" customFormat="1">
      <c r="B128" s="158"/>
      <c r="D128" s="152" t="s">
        <v>180</v>
      </c>
      <c r="E128" s="159" t="s">
        <v>1</v>
      </c>
      <c r="F128" s="160" t="s">
        <v>862</v>
      </c>
      <c r="H128" s="161">
        <v>2.88</v>
      </c>
      <c r="I128" s="162"/>
      <c r="L128" s="158"/>
      <c r="M128" s="163"/>
      <c r="N128" s="164"/>
      <c r="O128" s="164"/>
      <c r="P128" s="164"/>
      <c r="Q128" s="164"/>
      <c r="R128" s="164"/>
      <c r="S128" s="164"/>
      <c r="T128" s="165"/>
      <c r="AT128" s="159" t="s">
        <v>180</v>
      </c>
      <c r="AU128" s="159" t="s">
        <v>79</v>
      </c>
      <c r="AV128" s="11" t="s">
        <v>79</v>
      </c>
      <c r="AW128" s="11" t="s">
        <v>32</v>
      </c>
      <c r="AX128" s="11" t="s">
        <v>70</v>
      </c>
      <c r="AY128" s="159" t="s">
        <v>119</v>
      </c>
    </row>
    <row r="129" spans="2:65" s="13" customFormat="1">
      <c r="B129" s="173"/>
      <c r="D129" s="152" t="s">
        <v>180</v>
      </c>
      <c r="E129" s="174" t="s">
        <v>1</v>
      </c>
      <c r="F129" s="175" t="s">
        <v>249</v>
      </c>
      <c r="H129" s="176">
        <v>29.34</v>
      </c>
      <c r="I129" s="177"/>
      <c r="L129" s="173"/>
      <c r="M129" s="178"/>
      <c r="N129" s="179"/>
      <c r="O129" s="179"/>
      <c r="P129" s="179"/>
      <c r="Q129" s="179"/>
      <c r="R129" s="179"/>
      <c r="S129" s="179"/>
      <c r="T129" s="180"/>
      <c r="AT129" s="174" t="s">
        <v>180</v>
      </c>
      <c r="AU129" s="174" t="s">
        <v>79</v>
      </c>
      <c r="AV129" s="13" t="s">
        <v>139</v>
      </c>
      <c r="AW129" s="13" t="s">
        <v>32</v>
      </c>
      <c r="AX129" s="13" t="s">
        <v>77</v>
      </c>
      <c r="AY129" s="174" t="s">
        <v>119</v>
      </c>
    </row>
    <row r="130" spans="2:65" s="1" customFormat="1" ht="16.5" customHeight="1">
      <c r="B130" s="139"/>
      <c r="C130" s="140" t="s">
        <v>223</v>
      </c>
      <c r="D130" s="140" t="s">
        <v>122</v>
      </c>
      <c r="E130" s="141" t="s">
        <v>353</v>
      </c>
      <c r="F130" s="142" t="s">
        <v>354</v>
      </c>
      <c r="G130" s="143" t="s">
        <v>266</v>
      </c>
      <c r="H130" s="144">
        <v>2.52</v>
      </c>
      <c r="I130" s="145"/>
      <c r="J130" s="146">
        <f>ROUND(I130*H130,2)</f>
        <v>0</v>
      </c>
      <c r="K130" s="142" t="s">
        <v>126</v>
      </c>
      <c r="L130" s="30"/>
      <c r="M130" s="147" t="s">
        <v>1</v>
      </c>
      <c r="N130" s="148" t="s">
        <v>41</v>
      </c>
      <c r="O130" s="49"/>
      <c r="P130" s="149">
        <f>O130*H130</f>
        <v>0</v>
      </c>
      <c r="Q130" s="149">
        <v>0.10893</v>
      </c>
      <c r="R130" s="149">
        <f>Q130*H130</f>
        <v>0.27450360000000001</v>
      </c>
      <c r="S130" s="149">
        <v>0</v>
      </c>
      <c r="T130" s="150">
        <f>S130*H130</f>
        <v>0</v>
      </c>
      <c r="AR130" s="16" t="s">
        <v>139</v>
      </c>
      <c r="AT130" s="16" t="s">
        <v>122</v>
      </c>
      <c r="AU130" s="16" t="s">
        <v>79</v>
      </c>
      <c r="AY130" s="16" t="s">
        <v>119</v>
      </c>
      <c r="BE130" s="151">
        <f>IF(N130="základní",J130,0)</f>
        <v>0</v>
      </c>
      <c r="BF130" s="151">
        <f>IF(N130="snížená",J130,0)</f>
        <v>0</v>
      </c>
      <c r="BG130" s="151">
        <f>IF(N130="zákl. přenesená",J130,0)</f>
        <v>0</v>
      </c>
      <c r="BH130" s="151">
        <f>IF(N130="sníž. přenesená",J130,0)</f>
        <v>0</v>
      </c>
      <c r="BI130" s="151">
        <f>IF(N130="nulová",J130,0)</f>
        <v>0</v>
      </c>
      <c r="BJ130" s="16" t="s">
        <v>77</v>
      </c>
      <c r="BK130" s="151">
        <f>ROUND(I130*H130,2)</f>
        <v>0</v>
      </c>
      <c r="BL130" s="16" t="s">
        <v>139</v>
      </c>
      <c r="BM130" s="16" t="s">
        <v>2050</v>
      </c>
    </row>
    <row r="131" spans="2:65" s="1" customFormat="1">
      <c r="B131" s="30"/>
      <c r="D131" s="152" t="s">
        <v>129</v>
      </c>
      <c r="F131" s="153" t="s">
        <v>354</v>
      </c>
      <c r="I131" s="84"/>
      <c r="L131" s="30"/>
      <c r="M131" s="154"/>
      <c r="N131" s="49"/>
      <c r="O131" s="49"/>
      <c r="P131" s="49"/>
      <c r="Q131" s="49"/>
      <c r="R131" s="49"/>
      <c r="S131" s="49"/>
      <c r="T131" s="50"/>
      <c r="AT131" s="16" t="s">
        <v>129</v>
      </c>
      <c r="AU131" s="16" t="s">
        <v>79</v>
      </c>
    </row>
    <row r="132" spans="2:65" s="11" customFormat="1">
      <c r="B132" s="158"/>
      <c r="D132" s="152" t="s">
        <v>180</v>
      </c>
      <c r="E132" s="159" t="s">
        <v>1</v>
      </c>
      <c r="F132" s="160" t="s">
        <v>2051</v>
      </c>
      <c r="H132" s="161">
        <v>2.52</v>
      </c>
      <c r="I132" s="162"/>
      <c r="L132" s="158"/>
      <c r="M132" s="163"/>
      <c r="N132" s="164"/>
      <c r="O132" s="164"/>
      <c r="P132" s="164"/>
      <c r="Q132" s="164"/>
      <c r="R132" s="164"/>
      <c r="S132" s="164"/>
      <c r="T132" s="165"/>
      <c r="AT132" s="159" t="s">
        <v>180</v>
      </c>
      <c r="AU132" s="159" t="s">
        <v>79</v>
      </c>
      <c r="AV132" s="11" t="s">
        <v>79</v>
      </c>
      <c r="AW132" s="11" t="s">
        <v>32</v>
      </c>
      <c r="AX132" s="11" t="s">
        <v>77</v>
      </c>
      <c r="AY132" s="159" t="s">
        <v>119</v>
      </c>
    </row>
    <row r="133" spans="2:65" s="1" customFormat="1" ht="16.5" customHeight="1">
      <c r="B133" s="139"/>
      <c r="C133" s="140" t="s">
        <v>228</v>
      </c>
      <c r="D133" s="140" t="s">
        <v>122</v>
      </c>
      <c r="E133" s="141" t="s">
        <v>323</v>
      </c>
      <c r="F133" s="142" t="s">
        <v>324</v>
      </c>
      <c r="G133" s="143" t="s">
        <v>266</v>
      </c>
      <c r="H133" s="144">
        <v>38.207000000000001</v>
      </c>
      <c r="I133" s="145"/>
      <c r="J133" s="146">
        <f>ROUND(I133*H133,2)</f>
        <v>0</v>
      </c>
      <c r="K133" s="142" t="s">
        <v>126</v>
      </c>
      <c r="L133" s="30"/>
      <c r="M133" s="147" t="s">
        <v>1</v>
      </c>
      <c r="N133" s="148" t="s">
        <v>41</v>
      </c>
      <c r="O133" s="49"/>
      <c r="P133" s="149">
        <f>O133*H133</f>
        <v>0</v>
      </c>
      <c r="Q133" s="149">
        <v>6.9159999999999999E-2</v>
      </c>
      <c r="R133" s="149">
        <f>Q133*H133</f>
        <v>2.6423961199999999</v>
      </c>
      <c r="S133" s="149">
        <v>0</v>
      </c>
      <c r="T133" s="150">
        <f>S133*H133</f>
        <v>0</v>
      </c>
      <c r="AR133" s="16" t="s">
        <v>139</v>
      </c>
      <c r="AT133" s="16" t="s">
        <v>122</v>
      </c>
      <c r="AU133" s="16" t="s">
        <v>79</v>
      </c>
      <c r="AY133" s="16" t="s">
        <v>119</v>
      </c>
      <c r="BE133" s="151">
        <f>IF(N133="základní",J133,0)</f>
        <v>0</v>
      </c>
      <c r="BF133" s="151">
        <f>IF(N133="snížená",J133,0)</f>
        <v>0</v>
      </c>
      <c r="BG133" s="151">
        <f>IF(N133="zákl. přenesená",J133,0)</f>
        <v>0</v>
      </c>
      <c r="BH133" s="151">
        <f>IF(N133="sníž. přenesená",J133,0)</f>
        <v>0</v>
      </c>
      <c r="BI133" s="151">
        <f>IF(N133="nulová",J133,0)</f>
        <v>0</v>
      </c>
      <c r="BJ133" s="16" t="s">
        <v>77</v>
      </c>
      <c r="BK133" s="151">
        <f>ROUND(I133*H133,2)</f>
        <v>0</v>
      </c>
      <c r="BL133" s="16" t="s">
        <v>139</v>
      </c>
      <c r="BM133" s="16" t="s">
        <v>2052</v>
      </c>
    </row>
    <row r="134" spans="2:65" s="1" customFormat="1">
      <c r="B134" s="30"/>
      <c r="D134" s="152" t="s">
        <v>129</v>
      </c>
      <c r="F134" s="153" t="s">
        <v>324</v>
      </c>
      <c r="I134" s="84"/>
      <c r="L134" s="30"/>
      <c r="M134" s="154"/>
      <c r="N134" s="49"/>
      <c r="O134" s="49"/>
      <c r="P134" s="49"/>
      <c r="Q134" s="49"/>
      <c r="R134" s="49"/>
      <c r="S134" s="49"/>
      <c r="T134" s="50"/>
      <c r="AT134" s="16" t="s">
        <v>129</v>
      </c>
      <c r="AU134" s="16" t="s">
        <v>79</v>
      </c>
    </row>
    <row r="135" spans="2:65" s="11" customFormat="1">
      <c r="B135" s="158"/>
      <c r="D135" s="152" t="s">
        <v>180</v>
      </c>
      <c r="E135" s="159" t="s">
        <v>1</v>
      </c>
      <c r="F135" s="160" t="s">
        <v>2053</v>
      </c>
      <c r="H135" s="161">
        <v>41.753</v>
      </c>
      <c r="I135" s="162"/>
      <c r="L135" s="158"/>
      <c r="M135" s="163"/>
      <c r="N135" s="164"/>
      <c r="O135" s="164"/>
      <c r="P135" s="164"/>
      <c r="Q135" s="164"/>
      <c r="R135" s="164"/>
      <c r="S135" s="164"/>
      <c r="T135" s="165"/>
      <c r="AT135" s="159" t="s">
        <v>180</v>
      </c>
      <c r="AU135" s="159" t="s">
        <v>79</v>
      </c>
      <c r="AV135" s="11" t="s">
        <v>79</v>
      </c>
      <c r="AW135" s="11" t="s">
        <v>32</v>
      </c>
      <c r="AX135" s="11" t="s">
        <v>70</v>
      </c>
      <c r="AY135" s="159" t="s">
        <v>119</v>
      </c>
    </row>
    <row r="136" spans="2:65" s="11" customFormat="1">
      <c r="B136" s="158"/>
      <c r="D136" s="152" t="s">
        <v>180</v>
      </c>
      <c r="E136" s="159" t="s">
        <v>1</v>
      </c>
      <c r="F136" s="160" t="s">
        <v>334</v>
      </c>
      <c r="H136" s="161">
        <v>-3.5459999999999998</v>
      </c>
      <c r="I136" s="162"/>
      <c r="L136" s="158"/>
      <c r="M136" s="163"/>
      <c r="N136" s="164"/>
      <c r="O136" s="164"/>
      <c r="P136" s="164"/>
      <c r="Q136" s="164"/>
      <c r="R136" s="164"/>
      <c r="S136" s="164"/>
      <c r="T136" s="165"/>
      <c r="AT136" s="159" t="s">
        <v>180</v>
      </c>
      <c r="AU136" s="159" t="s">
        <v>79</v>
      </c>
      <c r="AV136" s="11" t="s">
        <v>79</v>
      </c>
      <c r="AW136" s="11" t="s">
        <v>32</v>
      </c>
      <c r="AX136" s="11" t="s">
        <v>70</v>
      </c>
      <c r="AY136" s="159" t="s">
        <v>119</v>
      </c>
    </row>
    <row r="137" spans="2:65" s="13" customFormat="1">
      <c r="B137" s="173"/>
      <c r="D137" s="152" t="s">
        <v>180</v>
      </c>
      <c r="E137" s="174" t="s">
        <v>1</v>
      </c>
      <c r="F137" s="175" t="s">
        <v>249</v>
      </c>
      <c r="H137" s="176">
        <v>38.207000000000001</v>
      </c>
      <c r="I137" s="177"/>
      <c r="L137" s="173"/>
      <c r="M137" s="178"/>
      <c r="N137" s="179"/>
      <c r="O137" s="179"/>
      <c r="P137" s="179"/>
      <c r="Q137" s="179"/>
      <c r="R137" s="179"/>
      <c r="S137" s="179"/>
      <c r="T137" s="180"/>
      <c r="AT137" s="174" t="s">
        <v>180</v>
      </c>
      <c r="AU137" s="174" t="s">
        <v>79</v>
      </c>
      <c r="AV137" s="13" t="s">
        <v>139</v>
      </c>
      <c r="AW137" s="13" t="s">
        <v>32</v>
      </c>
      <c r="AX137" s="13" t="s">
        <v>77</v>
      </c>
      <c r="AY137" s="174" t="s">
        <v>119</v>
      </c>
    </row>
    <row r="138" spans="2:65" s="1" customFormat="1" ht="16.5" customHeight="1">
      <c r="B138" s="139"/>
      <c r="C138" s="140" t="s">
        <v>233</v>
      </c>
      <c r="D138" s="140" t="s">
        <v>122</v>
      </c>
      <c r="E138" s="141" t="s">
        <v>371</v>
      </c>
      <c r="F138" s="142" t="s">
        <v>372</v>
      </c>
      <c r="G138" s="143" t="s">
        <v>373</v>
      </c>
      <c r="H138" s="144">
        <v>2.85</v>
      </c>
      <c r="I138" s="145"/>
      <c r="J138" s="146">
        <f>ROUND(I138*H138,2)</f>
        <v>0</v>
      </c>
      <c r="K138" s="142" t="s">
        <v>126</v>
      </c>
      <c r="L138" s="30"/>
      <c r="M138" s="147" t="s">
        <v>1</v>
      </c>
      <c r="N138" s="148" t="s">
        <v>41</v>
      </c>
      <c r="O138" s="49"/>
      <c r="P138" s="149">
        <f>O138*H138</f>
        <v>0</v>
      </c>
      <c r="Q138" s="149">
        <v>2.0000000000000001E-4</v>
      </c>
      <c r="R138" s="149">
        <f>Q138*H138</f>
        <v>5.7000000000000009E-4</v>
      </c>
      <c r="S138" s="149">
        <v>0</v>
      </c>
      <c r="T138" s="150">
        <f>S138*H138</f>
        <v>0</v>
      </c>
      <c r="AR138" s="16" t="s">
        <v>139</v>
      </c>
      <c r="AT138" s="16" t="s">
        <v>122</v>
      </c>
      <c r="AU138" s="16" t="s">
        <v>79</v>
      </c>
      <c r="AY138" s="16" t="s">
        <v>119</v>
      </c>
      <c r="BE138" s="151">
        <f>IF(N138="základní",J138,0)</f>
        <v>0</v>
      </c>
      <c r="BF138" s="151">
        <f>IF(N138="snížená",J138,0)</f>
        <v>0</v>
      </c>
      <c r="BG138" s="151">
        <f>IF(N138="zákl. přenesená",J138,0)</f>
        <v>0</v>
      </c>
      <c r="BH138" s="151">
        <f>IF(N138="sníž. přenesená",J138,0)</f>
        <v>0</v>
      </c>
      <c r="BI138" s="151">
        <f>IF(N138="nulová",J138,0)</f>
        <v>0</v>
      </c>
      <c r="BJ138" s="16" t="s">
        <v>77</v>
      </c>
      <c r="BK138" s="151">
        <f>ROUND(I138*H138,2)</f>
        <v>0</v>
      </c>
      <c r="BL138" s="16" t="s">
        <v>139</v>
      </c>
      <c r="BM138" s="16" t="s">
        <v>2054</v>
      </c>
    </row>
    <row r="139" spans="2:65" s="1" customFormat="1">
      <c r="B139" s="30"/>
      <c r="D139" s="152" t="s">
        <v>129</v>
      </c>
      <c r="F139" s="153" t="s">
        <v>375</v>
      </c>
      <c r="I139" s="84"/>
      <c r="L139" s="30"/>
      <c r="M139" s="154"/>
      <c r="N139" s="49"/>
      <c r="O139" s="49"/>
      <c r="P139" s="49"/>
      <c r="Q139" s="49"/>
      <c r="R139" s="49"/>
      <c r="S139" s="49"/>
      <c r="T139" s="50"/>
      <c r="AT139" s="16" t="s">
        <v>129</v>
      </c>
      <c r="AU139" s="16" t="s">
        <v>79</v>
      </c>
    </row>
    <row r="140" spans="2:65" s="10" customFormat="1" ht="22.9" customHeight="1">
      <c r="B140" s="126"/>
      <c r="D140" s="127" t="s">
        <v>69</v>
      </c>
      <c r="E140" s="137" t="s">
        <v>199</v>
      </c>
      <c r="F140" s="137" t="s">
        <v>479</v>
      </c>
      <c r="I140" s="129"/>
      <c r="J140" s="138">
        <f>BK140</f>
        <v>0</v>
      </c>
      <c r="L140" s="126"/>
      <c r="M140" s="131"/>
      <c r="N140" s="132"/>
      <c r="O140" s="132"/>
      <c r="P140" s="133">
        <f>SUM(P141:P234)</f>
        <v>0</v>
      </c>
      <c r="Q140" s="132"/>
      <c r="R140" s="133">
        <f>SUM(R141:R234)</f>
        <v>38.625340900000005</v>
      </c>
      <c r="S140" s="132"/>
      <c r="T140" s="134">
        <f>SUM(T141:T234)</f>
        <v>0</v>
      </c>
      <c r="AR140" s="127" t="s">
        <v>77</v>
      </c>
      <c r="AT140" s="135" t="s">
        <v>69</v>
      </c>
      <c r="AU140" s="135" t="s">
        <v>77</v>
      </c>
      <c r="AY140" s="127" t="s">
        <v>119</v>
      </c>
      <c r="BK140" s="136">
        <f>SUM(BK141:BK234)</f>
        <v>0</v>
      </c>
    </row>
    <row r="141" spans="2:65" s="1" customFormat="1" ht="16.5" customHeight="1">
      <c r="B141" s="139"/>
      <c r="C141" s="140" t="s">
        <v>240</v>
      </c>
      <c r="D141" s="140" t="s">
        <v>122</v>
      </c>
      <c r="E141" s="141" t="s">
        <v>481</v>
      </c>
      <c r="F141" s="142" t="s">
        <v>482</v>
      </c>
      <c r="G141" s="143" t="s">
        <v>266</v>
      </c>
      <c r="H141" s="144">
        <v>10.08</v>
      </c>
      <c r="I141" s="145"/>
      <c r="J141" s="146">
        <f>ROUND(I141*H141,2)</f>
        <v>0</v>
      </c>
      <c r="K141" s="142" t="s">
        <v>126</v>
      </c>
      <c r="L141" s="30"/>
      <c r="M141" s="147" t="s">
        <v>1</v>
      </c>
      <c r="N141" s="148" t="s">
        <v>41</v>
      </c>
      <c r="O141" s="49"/>
      <c r="P141" s="149">
        <f>O141*H141</f>
        <v>0</v>
      </c>
      <c r="Q141" s="149">
        <v>0</v>
      </c>
      <c r="R141" s="149">
        <f>Q141*H141</f>
        <v>0</v>
      </c>
      <c r="S141" s="149">
        <v>0</v>
      </c>
      <c r="T141" s="150">
        <f>S141*H141</f>
        <v>0</v>
      </c>
      <c r="AR141" s="16" t="s">
        <v>139</v>
      </c>
      <c r="AT141" s="16" t="s">
        <v>122</v>
      </c>
      <c r="AU141" s="16" t="s">
        <v>79</v>
      </c>
      <c r="AY141" s="16" t="s">
        <v>119</v>
      </c>
      <c r="BE141" s="151">
        <f>IF(N141="základní",J141,0)</f>
        <v>0</v>
      </c>
      <c r="BF141" s="151">
        <f>IF(N141="snížená",J141,0)</f>
        <v>0</v>
      </c>
      <c r="BG141" s="151">
        <f>IF(N141="zákl. přenesená",J141,0)</f>
        <v>0</v>
      </c>
      <c r="BH141" s="151">
        <f>IF(N141="sníž. přenesená",J141,0)</f>
        <v>0</v>
      </c>
      <c r="BI141" s="151">
        <f>IF(N141="nulová",J141,0)</f>
        <v>0</v>
      </c>
      <c r="BJ141" s="16" t="s">
        <v>77</v>
      </c>
      <c r="BK141" s="151">
        <f>ROUND(I141*H141,2)</f>
        <v>0</v>
      </c>
      <c r="BL141" s="16" t="s">
        <v>139</v>
      </c>
      <c r="BM141" s="16" t="s">
        <v>2055</v>
      </c>
    </row>
    <row r="142" spans="2:65" s="1" customFormat="1">
      <c r="B142" s="30"/>
      <c r="D142" s="152" t="s">
        <v>129</v>
      </c>
      <c r="F142" s="153" t="s">
        <v>484</v>
      </c>
      <c r="I142" s="84"/>
      <c r="L142" s="30"/>
      <c r="M142" s="154"/>
      <c r="N142" s="49"/>
      <c r="O142" s="49"/>
      <c r="P142" s="49"/>
      <c r="Q142" s="49"/>
      <c r="R142" s="49"/>
      <c r="S142" s="49"/>
      <c r="T142" s="50"/>
      <c r="AT142" s="16" t="s">
        <v>129</v>
      </c>
      <c r="AU142" s="16" t="s">
        <v>79</v>
      </c>
    </row>
    <row r="143" spans="2:65" s="11" customFormat="1">
      <c r="B143" s="158"/>
      <c r="D143" s="152" t="s">
        <v>180</v>
      </c>
      <c r="E143" s="159" t="s">
        <v>1</v>
      </c>
      <c r="F143" s="160" t="s">
        <v>2056</v>
      </c>
      <c r="H143" s="161">
        <v>10.08</v>
      </c>
      <c r="I143" s="162"/>
      <c r="L143" s="158"/>
      <c r="M143" s="163"/>
      <c r="N143" s="164"/>
      <c r="O143" s="164"/>
      <c r="P143" s="164"/>
      <c r="Q143" s="164"/>
      <c r="R143" s="164"/>
      <c r="S143" s="164"/>
      <c r="T143" s="165"/>
      <c r="AT143" s="159" t="s">
        <v>180</v>
      </c>
      <c r="AU143" s="159" t="s">
        <v>79</v>
      </c>
      <c r="AV143" s="11" t="s">
        <v>79</v>
      </c>
      <c r="AW143" s="11" t="s">
        <v>32</v>
      </c>
      <c r="AX143" s="11" t="s">
        <v>77</v>
      </c>
      <c r="AY143" s="159" t="s">
        <v>119</v>
      </c>
    </row>
    <row r="144" spans="2:65" s="1" customFormat="1" ht="16.5" customHeight="1">
      <c r="B144" s="139"/>
      <c r="C144" s="140" t="s">
        <v>251</v>
      </c>
      <c r="D144" s="140" t="s">
        <v>122</v>
      </c>
      <c r="E144" s="141" t="s">
        <v>2057</v>
      </c>
      <c r="F144" s="142" t="s">
        <v>2058</v>
      </c>
      <c r="G144" s="143" t="s">
        <v>266</v>
      </c>
      <c r="H144" s="144">
        <v>208.29900000000001</v>
      </c>
      <c r="I144" s="145"/>
      <c r="J144" s="146">
        <f>ROUND(I144*H144,2)</f>
        <v>0</v>
      </c>
      <c r="K144" s="142" t="s">
        <v>126</v>
      </c>
      <c r="L144" s="30"/>
      <c r="M144" s="147" t="s">
        <v>1</v>
      </c>
      <c r="N144" s="148" t="s">
        <v>41</v>
      </c>
      <c r="O144" s="49"/>
      <c r="P144" s="149">
        <f>O144*H144</f>
        <v>0</v>
      </c>
      <c r="Q144" s="149">
        <v>1.8380000000000001E-2</v>
      </c>
      <c r="R144" s="149">
        <f>Q144*H144</f>
        <v>3.8285356200000003</v>
      </c>
      <c r="S144" s="149">
        <v>0</v>
      </c>
      <c r="T144" s="150">
        <f>S144*H144</f>
        <v>0</v>
      </c>
      <c r="AR144" s="16" t="s">
        <v>139</v>
      </c>
      <c r="AT144" s="16" t="s">
        <v>122</v>
      </c>
      <c r="AU144" s="16" t="s">
        <v>79</v>
      </c>
      <c r="AY144" s="16" t="s">
        <v>119</v>
      </c>
      <c r="BE144" s="151">
        <f>IF(N144="základní",J144,0)</f>
        <v>0</v>
      </c>
      <c r="BF144" s="151">
        <f>IF(N144="snížená",J144,0)</f>
        <v>0</v>
      </c>
      <c r="BG144" s="151">
        <f>IF(N144="zákl. přenesená",J144,0)</f>
        <v>0</v>
      </c>
      <c r="BH144" s="151">
        <f>IF(N144="sníž. přenesená",J144,0)</f>
        <v>0</v>
      </c>
      <c r="BI144" s="151">
        <f>IF(N144="nulová",J144,0)</f>
        <v>0</v>
      </c>
      <c r="BJ144" s="16" t="s">
        <v>77</v>
      </c>
      <c r="BK144" s="151">
        <f>ROUND(I144*H144,2)</f>
        <v>0</v>
      </c>
      <c r="BL144" s="16" t="s">
        <v>139</v>
      </c>
      <c r="BM144" s="16" t="s">
        <v>2059</v>
      </c>
    </row>
    <row r="145" spans="2:65" s="1" customFormat="1" ht="19.5">
      <c r="B145" s="30"/>
      <c r="D145" s="152" t="s">
        <v>129</v>
      </c>
      <c r="F145" s="153" t="s">
        <v>2060</v>
      </c>
      <c r="I145" s="84"/>
      <c r="L145" s="30"/>
      <c r="M145" s="154"/>
      <c r="N145" s="49"/>
      <c r="O145" s="49"/>
      <c r="P145" s="49"/>
      <c r="Q145" s="49"/>
      <c r="R145" s="49"/>
      <c r="S145" s="49"/>
      <c r="T145" s="50"/>
      <c r="AT145" s="16" t="s">
        <v>129</v>
      </c>
      <c r="AU145" s="16" t="s">
        <v>79</v>
      </c>
    </row>
    <row r="146" spans="2:65" s="11" customFormat="1" ht="22.5">
      <c r="B146" s="158"/>
      <c r="D146" s="152" t="s">
        <v>180</v>
      </c>
      <c r="E146" s="159" t="s">
        <v>1</v>
      </c>
      <c r="F146" s="160" t="s">
        <v>2061</v>
      </c>
      <c r="H146" s="161">
        <v>219.62100000000001</v>
      </c>
      <c r="I146" s="162"/>
      <c r="L146" s="158"/>
      <c r="M146" s="163"/>
      <c r="N146" s="164"/>
      <c r="O146" s="164"/>
      <c r="P146" s="164"/>
      <c r="Q146" s="164"/>
      <c r="R146" s="164"/>
      <c r="S146" s="164"/>
      <c r="T146" s="165"/>
      <c r="AT146" s="159" t="s">
        <v>180</v>
      </c>
      <c r="AU146" s="159" t="s">
        <v>79</v>
      </c>
      <c r="AV146" s="11" t="s">
        <v>79</v>
      </c>
      <c r="AW146" s="11" t="s">
        <v>32</v>
      </c>
      <c r="AX146" s="11" t="s">
        <v>70</v>
      </c>
      <c r="AY146" s="159" t="s">
        <v>119</v>
      </c>
    </row>
    <row r="147" spans="2:65" s="11" customFormat="1">
      <c r="B147" s="158"/>
      <c r="D147" s="152" t="s">
        <v>180</v>
      </c>
      <c r="E147" s="159" t="s">
        <v>1</v>
      </c>
      <c r="F147" s="160" t="s">
        <v>2062</v>
      </c>
      <c r="H147" s="161">
        <v>-7.0919999999999996</v>
      </c>
      <c r="I147" s="162"/>
      <c r="L147" s="158"/>
      <c r="M147" s="163"/>
      <c r="N147" s="164"/>
      <c r="O147" s="164"/>
      <c r="P147" s="164"/>
      <c r="Q147" s="164"/>
      <c r="R147" s="164"/>
      <c r="S147" s="164"/>
      <c r="T147" s="165"/>
      <c r="AT147" s="159" t="s">
        <v>180</v>
      </c>
      <c r="AU147" s="159" t="s">
        <v>79</v>
      </c>
      <c r="AV147" s="11" t="s">
        <v>79</v>
      </c>
      <c r="AW147" s="11" t="s">
        <v>32</v>
      </c>
      <c r="AX147" s="11" t="s">
        <v>70</v>
      </c>
      <c r="AY147" s="159" t="s">
        <v>119</v>
      </c>
    </row>
    <row r="148" spans="2:65" s="11" customFormat="1">
      <c r="B148" s="158"/>
      <c r="D148" s="152" t="s">
        <v>180</v>
      </c>
      <c r="E148" s="159" t="s">
        <v>1</v>
      </c>
      <c r="F148" s="160" t="s">
        <v>2063</v>
      </c>
      <c r="H148" s="161">
        <v>-5.04</v>
      </c>
      <c r="I148" s="162"/>
      <c r="L148" s="158"/>
      <c r="M148" s="163"/>
      <c r="N148" s="164"/>
      <c r="O148" s="164"/>
      <c r="P148" s="164"/>
      <c r="Q148" s="164"/>
      <c r="R148" s="164"/>
      <c r="S148" s="164"/>
      <c r="T148" s="165"/>
      <c r="AT148" s="159" t="s">
        <v>180</v>
      </c>
      <c r="AU148" s="159" t="s">
        <v>79</v>
      </c>
      <c r="AV148" s="11" t="s">
        <v>79</v>
      </c>
      <c r="AW148" s="11" t="s">
        <v>32</v>
      </c>
      <c r="AX148" s="11" t="s">
        <v>70</v>
      </c>
      <c r="AY148" s="159" t="s">
        <v>119</v>
      </c>
    </row>
    <row r="149" spans="2:65" s="11" customFormat="1">
      <c r="B149" s="158"/>
      <c r="D149" s="152" t="s">
        <v>180</v>
      </c>
      <c r="E149" s="159" t="s">
        <v>1</v>
      </c>
      <c r="F149" s="160" t="s">
        <v>2064</v>
      </c>
      <c r="H149" s="161">
        <v>0.54</v>
      </c>
      <c r="I149" s="162"/>
      <c r="L149" s="158"/>
      <c r="M149" s="163"/>
      <c r="N149" s="164"/>
      <c r="O149" s="164"/>
      <c r="P149" s="164"/>
      <c r="Q149" s="164"/>
      <c r="R149" s="164"/>
      <c r="S149" s="164"/>
      <c r="T149" s="165"/>
      <c r="AT149" s="159" t="s">
        <v>180</v>
      </c>
      <c r="AU149" s="159" t="s">
        <v>79</v>
      </c>
      <c r="AV149" s="11" t="s">
        <v>79</v>
      </c>
      <c r="AW149" s="11" t="s">
        <v>32</v>
      </c>
      <c r="AX149" s="11" t="s">
        <v>70</v>
      </c>
      <c r="AY149" s="159" t="s">
        <v>119</v>
      </c>
    </row>
    <row r="150" spans="2:65" s="11" customFormat="1">
      <c r="B150" s="158"/>
      <c r="D150" s="152" t="s">
        <v>180</v>
      </c>
      <c r="E150" s="159" t="s">
        <v>1</v>
      </c>
      <c r="F150" s="160" t="s">
        <v>2065</v>
      </c>
      <c r="H150" s="161">
        <v>0.27</v>
      </c>
      <c r="I150" s="162"/>
      <c r="L150" s="158"/>
      <c r="M150" s="163"/>
      <c r="N150" s="164"/>
      <c r="O150" s="164"/>
      <c r="P150" s="164"/>
      <c r="Q150" s="164"/>
      <c r="R150" s="164"/>
      <c r="S150" s="164"/>
      <c r="T150" s="165"/>
      <c r="AT150" s="159" t="s">
        <v>180</v>
      </c>
      <c r="AU150" s="159" t="s">
        <v>79</v>
      </c>
      <c r="AV150" s="11" t="s">
        <v>79</v>
      </c>
      <c r="AW150" s="11" t="s">
        <v>32</v>
      </c>
      <c r="AX150" s="11" t="s">
        <v>70</v>
      </c>
      <c r="AY150" s="159" t="s">
        <v>119</v>
      </c>
    </row>
    <row r="151" spans="2:65" s="13" customFormat="1">
      <c r="B151" s="173"/>
      <c r="D151" s="152" t="s">
        <v>180</v>
      </c>
      <c r="E151" s="174" t="s">
        <v>1</v>
      </c>
      <c r="F151" s="175" t="s">
        <v>249</v>
      </c>
      <c r="H151" s="176">
        <v>208.29900000000001</v>
      </c>
      <c r="I151" s="177"/>
      <c r="L151" s="173"/>
      <c r="M151" s="178"/>
      <c r="N151" s="179"/>
      <c r="O151" s="179"/>
      <c r="P151" s="179"/>
      <c r="Q151" s="179"/>
      <c r="R151" s="179"/>
      <c r="S151" s="179"/>
      <c r="T151" s="180"/>
      <c r="AT151" s="174" t="s">
        <v>180</v>
      </c>
      <c r="AU151" s="174" t="s">
        <v>79</v>
      </c>
      <c r="AV151" s="13" t="s">
        <v>139</v>
      </c>
      <c r="AW151" s="13" t="s">
        <v>32</v>
      </c>
      <c r="AX151" s="13" t="s">
        <v>77</v>
      </c>
      <c r="AY151" s="174" t="s">
        <v>119</v>
      </c>
    </row>
    <row r="152" spans="2:65" s="1" customFormat="1" ht="16.5" customHeight="1">
      <c r="B152" s="139"/>
      <c r="C152" s="140" t="s">
        <v>8</v>
      </c>
      <c r="D152" s="140" t="s">
        <v>122</v>
      </c>
      <c r="E152" s="141" t="s">
        <v>565</v>
      </c>
      <c r="F152" s="142" t="s">
        <v>566</v>
      </c>
      <c r="G152" s="143" t="s">
        <v>266</v>
      </c>
      <c r="H152" s="144">
        <v>152.22200000000001</v>
      </c>
      <c r="I152" s="145"/>
      <c r="J152" s="146">
        <f>ROUND(I152*H152,2)</f>
        <v>0</v>
      </c>
      <c r="K152" s="142" t="s">
        <v>126</v>
      </c>
      <c r="L152" s="30"/>
      <c r="M152" s="147" t="s">
        <v>1</v>
      </c>
      <c r="N152" s="148" t="s">
        <v>41</v>
      </c>
      <c r="O152" s="49"/>
      <c r="P152" s="149">
        <f>O152*H152</f>
        <v>0</v>
      </c>
      <c r="Q152" s="149">
        <v>0</v>
      </c>
      <c r="R152" s="149">
        <f>Q152*H152</f>
        <v>0</v>
      </c>
      <c r="S152" s="149">
        <v>0</v>
      </c>
      <c r="T152" s="150">
        <f>S152*H152</f>
        <v>0</v>
      </c>
      <c r="AR152" s="16" t="s">
        <v>139</v>
      </c>
      <c r="AT152" s="16" t="s">
        <v>122</v>
      </c>
      <c r="AU152" s="16" t="s">
        <v>79</v>
      </c>
      <c r="AY152" s="16" t="s">
        <v>119</v>
      </c>
      <c r="BE152" s="151">
        <f>IF(N152="základní",J152,0)</f>
        <v>0</v>
      </c>
      <c r="BF152" s="151">
        <f>IF(N152="snížená",J152,0)</f>
        <v>0</v>
      </c>
      <c r="BG152" s="151">
        <f>IF(N152="zákl. přenesená",J152,0)</f>
        <v>0</v>
      </c>
      <c r="BH152" s="151">
        <f>IF(N152="sníž. přenesená",J152,0)</f>
        <v>0</v>
      </c>
      <c r="BI152" s="151">
        <f>IF(N152="nulová",J152,0)</f>
        <v>0</v>
      </c>
      <c r="BJ152" s="16" t="s">
        <v>77</v>
      </c>
      <c r="BK152" s="151">
        <f>ROUND(I152*H152,2)</f>
        <v>0</v>
      </c>
      <c r="BL152" s="16" t="s">
        <v>139</v>
      </c>
      <c r="BM152" s="16" t="s">
        <v>2066</v>
      </c>
    </row>
    <row r="153" spans="2:65" s="1" customFormat="1">
      <c r="B153" s="30"/>
      <c r="D153" s="152" t="s">
        <v>129</v>
      </c>
      <c r="F153" s="153" t="s">
        <v>568</v>
      </c>
      <c r="I153" s="84"/>
      <c r="L153" s="30"/>
      <c r="M153" s="154"/>
      <c r="N153" s="49"/>
      <c r="O153" s="49"/>
      <c r="P153" s="49"/>
      <c r="Q153" s="49"/>
      <c r="R153" s="49"/>
      <c r="S153" s="49"/>
      <c r="T153" s="50"/>
      <c r="AT153" s="16" t="s">
        <v>129</v>
      </c>
      <c r="AU153" s="16" t="s">
        <v>79</v>
      </c>
    </row>
    <row r="154" spans="2:65" s="1" customFormat="1" ht="16.5" customHeight="1">
      <c r="B154" s="139"/>
      <c r="C154" s="140" t="s">
        <v>263</v>
      </c>
      <c r="D154" s="140" t="s">
        <v>122</v>
      </c>
      <c r="E154" s="141" t="s">
        <v>586</v>
      </c>
      <c r="F154" s="142" t="s">
        <v>587</v>
      </c>
      <c r="G154" s="143" t="s">
        <v>266</v>
      </c>
      <c r="H154" s="144">
        <v>152.22200000000001</v>
      </c>
      <c r="I154" s="145"/>
      <c r="J154" s="146">
        <f>ROUND(I154*H154,2)</f>
        <v>0</v>
      </c>
      <c r="K154" s="142" t="s">
        <v>126</v>
      </c>
      <c r="L154" s="30"/>
      <c r="M154" s="147" t="s">
        <v>1</v>
      </c>
      <c r="N154" s="148" t="s">
        <v>41</v>
      </c>
      <c r="O154" s="49"/>
      <c r="P154" s="149">
        <f>O154*H154</f>
        <v>0</v>
      </c>
      <c r="Q154" s="149">
        <v>2.5999999999999998E-4</v>
      </c>
      <c r="R154" s="149">
        <f>Q154*H154</f>
        <v>3.9577719999999997E-2</v>
      </c>
      <c r="S154" s="149">
        <v>0</v>
      </c>
      <c r="T154" s="150">
        <f>S154*H154</f>
        <v>0</v>
      </c>
      <c r="AR154" s="16" t="s">
        <v>139</v>
      </c>
      <c r="AT154" s="16" t="s">
        <v>122</v>
      </c>
      <c r="AU154" s="16" t="s">
        <v>79</v>
      </c>
      <c r="AY154" s="16" t="s">
        <v>119</v>
      </c>
      <c r="BE154" s="151">
        <f>IF(N154="základní",J154,0)</f>
        <v>0</v>
      </c>
      <c r="BF154" s="151">
        <f>IF(N154="snížená",J154,0)</f>
        <v>0</v>
      </c>
      <c r="BG154" s="151">
        <f>IF(N154="zákl. přenesená",J154,0)</f>
        <v>0</v>
      </c>
      <c r="BH154" s="151">
        <f>IF(N154="sníž. přenesená",J154,0)</f>
        <v>0</v>
      </c>
      <c r="BI154" s="151">
        <f>IF(N154="nulová",J154,0)</f>
        <v>0</v>
      </c>
      <c r="BJ154" s="16" t="s">
        <v>77</v>
      </c>
      <c r="BK154" s="151">
        <f>ROUND(I154*H154,2)</f>
        <v>0</v>
      </c>
      <c r="BL154" s="16" t="s">
        <v>139</v>
      </c>
      <c r="BM154" s="16" t="s">
        <v>2067</v>
      </c>
    </row>
    <row r="155" spans="2:65" s="1" customFormat="1">
      <c r="B155" s="30"/>
      <c r="D155" s="152" t="s">
        <v>129</v>
      </c>
      <c r="F155" s="153" t="s">
        <v>589</v>
      </c>
      <c r="I155" s="84"/>
      <c r="L155" s="30"/>
      <c r="M155" s="154"/>
      <c r="N155" s="49"/>
      <c r="O155" s="49"/>
      <c r="P155" s="49"/>
      <c r="Q155" s="49"/>
      <c r="R155" s="49"/>
      <c r="S155" s="49"/>
      <c r="T155" s="50"/>
      <c r="AT155" s="16" t="s">
        <v>129</v>
      </c>
      <c r="AU155" s="16" t="s">
        <v>79</v>
      </c>
    </row>
    <row r="156" spans="2:65" s="11" customFormat="1">
      <c r="B156" s="158"/>
      <c r="D156" s="152" t="s">
        <v>180</v>
      </c>
      <c r="E156" s="159" t="s">
        <v>1</v>
      </c>
      <c r="F156" s="160" t="s">
        <v>2068</v>
      </c>
      <c r="H156" s="161">
        <v>152.22200000000001</v>
      </c>
      <c r="I156" s="162"/>
      <c r="L156" s="158"/>
      <c r="M156" s="163"/>
      <c r="N156" s="164"/>
      <c r="O156" s="164"/>
      <c r="P156" s="164"/>
      <c r="Q156" s="164"/>
      <c r="R156" s="164"/>
      <c r="S156" s="164"/>
      <c r="T156" s="165"/>
      <c r="AT156" s="159" t="s">
        <v>180</v>
      </c>
      <c r="AU156" s="159" t="s">
        <v>79</v>
      </c>
      <c r="AV156" s="11" t="s">
        <v>79</v>
      </c>
      <c r="AW156" s="11" t="s">
        <v>32</v>
      </c>
      <c r="AX156" s="11" t="s">
        <v>77</v>
      </c>
      <c r="AY156" s="159" t="s">
        <v>119</v>
      </c>
    </row>
    <row r="157" spans="2:65" s="1" customFormat="1" ht="16.5" customHeight="1">
      <c r="B157" s="139"/>
      <c r="C157" s="140" t="s">
        <v>270</v>
      </c>
      <c r="D157" s="140" t="s">
        <v>122</v>
      </c>
      <c r="E157" s="141" t="s">
        <v>592</v>
      </c>
      <c r="F157" s="142" t="s">
        <v>593</v>
      </c>
      <c r="G157" s="143" t="s">
        <v>266</v>
      </c>
      <c r="H157" s="144">
        <v>22.303000000000001</v>
      </c>
      <c r="I157" s="145"/>
      <c r="J157" s="146">
        <f>ROUND(I157*H157,2)</f>
        <v>0</v>
      </c>
      <c r="K157" s="142" t="s">
        <v>126</v>
      </c>
      <c r="L157" s="30"/>
      <c r="M157" s="147" t="s">
        <v>1</v>
      </c>
      <c r="N157" s="148" t="s">
        <v>41</v>
      </c>
      <c r="O157" s="49"/>
      <c r="P157" s="149">
        <f>O157*H157</f>
        <v>0</v>
      </c>
      <c r="Q157" s="149">
        <v>8.3199999999999993E-3</v>
      </c>
      <c r="R157" s="149">
        <f>Q157*H157</f>
        <v>0.18556096</v>
      </c>
      <c r="S157" s="149">
        <v>0</v>
      </c>
      <c r="T157" s="150">
        <f>S157*H157</f>
        <v>0</v>
      </c>
      <c r="AR157" s="16" t="s">
        <v>139</v>
      </c>
      <c r="AT157" s="16" t="s">
        <v>122</v>
      </c>
      <c r="AU157" s="16" t="s">
        <v>79</v>
      </c>
      <c r="AY157" s="16" t="s">
        <v>119</v>
      </c>
      <c r="BE157" s="151">
        <f>IF(N157="základní",J157,0)</f>
        <v>0</v>
      </c>
      <c r="BF157" s="151">
        <f>IF(N157="snížená",J157,0)</f>
        <v>0</v>
      </c>
      <c r="BG157" s="151">
        <f>IF(N157="zákl. přenesená",J157,0)</f>
        <v>0</v>
      </c>
      <c r="BH157" s="151">
        <f>IF(N157="sníž. přenesená",J157,0)</f>
        <v>0</v>
      </c>
      <c r="BI157" s="151">
        <f>IF(N157="nulová",J157,0)</f>
        <v>0</v>
      </c>
      <c r="BJ157" s="16" t="s">
        <v>77</v>
      </c>
      <c r="BK157" s="151">
        <f>ROUND(I157*H157,2)</f>
        <v>0</v>
      </c>
      <c r="BL157" s="16" t="s">
        <v>139</v>
      </c>
      <c r="BM157" s="16" t="s">
        <v>2069</v>
      </c>
    </row>
    <row r="158" spans="2:65" s="1" customFormat="1" ht="19.5">
      <c r="B158" s="30"/>
      <c r="D158" s="152" t="s">
        <v>129</v>
      </c>
      <c r="F158" s="153" t="s">
        <v>595</v>
      </c>
      <c r="I158" s="84"/>
      <c r="L158" s="30"/>
      <c r="M158" s="154"/>
      <c r="N158" s="49"/>
      <c r="O158" s="49"/>
      <c r="P158" s="49"/>
      <c r="Q158" s="49"/>
      <c r="R158" s="49"/>
      <c r="S158" s="49"/>
      <c r="T158" s="50"/>
      <c r="AT158" s="16" t="s">
        <v>129</v>
      </c>
      <c r="AU158" s="16" t="s">
        <v>79</v>
      </c>
    </row>
    <row r="159" spans="2:65" s="11" customFormat="1">
      <c r="B159" s="158"/>
      <c r="D159" s="152" t="s">
        <v>180</v>
      </c>
      <c r="E159" s="159" t="s">
        <v>1</v>
      </c>
      <c r="F159" s="160" t="s">
        <v>2070</v>
      </c>
      <c r="H159" s="161">
        <v>22.303000000000001</v>
      </c>
      <c r="I159" s="162"/>
      <c r="L159" s="158"/>
      <c r="M159" s="163"/>
      <c r="N159" s="164"/>
      <c r="O159" s="164"/>
      <c r="P159" s="164"/>
      <c r="Q159" s="164"/>
      <c r="R159" s="164"/>
      <c r="S159" s="164"/>
      <c r="T159" s="165"/>
      <c r="AT159" s="159" t="s">
        <v>180</v>
      </c>
      <c r="AU159" s="159" t="s">
        <v>79</v>
      </c>
      <c r="AV159" s="11" t="s">
        <v>79</v>
      </c>
      <c r="AW159" s="11" t="s">
        <v>32</v>
      </c>
      <c r="AX159" s="11" t="s">
        <v>77</v>
      </c>
      <c r="AY159" s="159" t="s">
        <v>119</v>
      </c>
    </row>
    <row r="160" spans="2:65" s="1" customFormat="1" ht="16.5" customHeight="1">
      <c r="B160" s="139"/>
      <c r="C160" s="189" t="s">
        <v>278</v>
      </c>
      <c r="D160" s="189" t="s">
        <v>603</v>
      </c>
      <c r="E160" s="190" t="s">
        <v>1364</v>
      </c>
      <c r="F160" s="191" t="s">
        <v>1365</v>
      </c>
      <c r="G160" s="192" t="s">
        <v>266</v>
      </c>
      <c r="H160" s="193">
        <v>23.417999999999999</v>
      </c>
      <c r="I160" s="194"/>
      <c r="J160" s="195">
        <f>ROUND(I160*H160,2)</f>
        <v>0</v>
      </c>
      <c r="K160" s="191" t="s">
        <v>126</v>
      </c>
      <c r="L160" s="196"/>
      <c r="M160" s="197" t="s">
        <v>1</v>
      </c>
      <c r="N160" s="198" t="s">
        <v>41</v>
      </c>
      <c r="O160" s="49"/>
      <c r="P160" s="149">
        <f>O160*H160</f>
        <v>0</v>
      </c>
      <c r="Q160" s="149">
        <v>3.2000000000000002E-3</v>
      </c>
      <c r="R160" s="149">
        <f>Q160*H160</f>
        <v>7.4937600000000007E-2</v>
      </c>
      <c r="S160" s="149">
        <v>0</v>
      </c>
      <c r="T160" s="150">
        <f>S160*H160</f>
        <v>0</v>
      </c>
      <c r="AR160" s="16" t="s">
        <v>211</v>
      </c>
      <c r="AT160" s="16" t="s">
        <v>603</v>
      </c>
      <c r="AU160" s="16" t="s">
        <v>79</v>
      </c>
      <c r="AY160" s="16" t="s">
        <v>119</v>
      </c>
      <c r="BE160" s="151">
        <f>IF(N160="základní",J160,0)</f>
        <v>0</v>
      </c>
      <c r="BF160" s="151">
        <f>IF(N160="snížená",J160,0)</f>
        <v>0</v>
      </c>
      <c r="BG160" s="151">
        <f>IF(N160="zákl. přenesená",J160,0)</f>
        <v>0</v>
      </c>
      <c r="BH160" s="151">
        <f>IF(N160="sníž. přenesená",J160,0)</f>
        <v>0</v>
      </c>
      <c r="BI160" s="151">
        <f>IF(N160="nulová",J160,0)</f>
        <v>0</v>
      </c>
      <c r="BJ160" s="16" t="s">
        <v>77</v>
      </c>
      <c r="BK160" s="151">
        <f>ROUND(I160*H160,2)</f>
        <v>0</v>
      </c>
      <c r="BL160" s="16" t="s">
        <v>139</v>
      </c>
      <c r="BM160" s="16" t="s">
        <v>2071</v>
      </c>
    </row>
    <row r="161" spans="2:65" s="1" customFormat="1">
      <c r="B161" s="30"/>
      <c r="D161" s="152" t="s">
        <v>129</v>
      </c>
      <c r="F161" s="153" t="s">
        <v>1365</v>
      </c>
      <c r="I161" s="84"/>
      <c r="L161" s="30"/>
      <c r="M161" s="154"/>
      <c r="N161" s="49"/>
      <c r="O161" s="49"/>
      <c r="P161" s="49"/>
      <c r="Q161" s="49"/>
      <c r="R161" s="49"/>
      <c r="S161" s="49"/>
      <c r="T161" s="50"/>
      <c r="AT161" s="16" t="s">
        <v>129</v>
      </c>
      <c r="AU161" s="16" t="s">
        <v>79</v>
      </c>
    </row>
    <row r="162" spans="2:65" s="11" customFormat="1">
      <c r="B162" s="158"/>
      <c r="D162" s="152" t="s">
        <v>180</v>
      </c>
      <c r="F162" s="160" t="s">
        <v>2072</v>
      </c>
      <c r="H162" s="161">
        <v>23.417999999999999</v>
      </c>
      <c r="I162" s="162"/>
      <c r="L162" s="158"/>
      <c r="M162" s="163"/>
      <c r="N162" s="164"/>
      <c r="O162" s="164"/>
      <c r="P162" s="164"/>
      <c r="Q162" s="164"/>
      <c r="R162" s="164"/>
      <c r="S162" s="164"/>
      <c r="T162" s="165"/>
      <c r="AT162" s="159" t="s">
        <v>180</v>
      </c>
      <c r="AU162" s="159" t="s">
        <v>79</v>
      </c>
      <c r="AV162" s="11" t="s">
        <v>79</v>
      </c>
      <c r="AW162" s="11" t="s">
        <v>3</v>
      </c>
      <c r="AX162" s="11" t="s">
        <v>77</v>
      </c>
      <c r="AY162" s="159" t="s">
        <v>119</v>
      </c>
    </row>
    <row r="163" spans="2:65" s="1" customFormat="1" ht="16.5" customHeight="1">
      <c r="B163" s="139"/>
      <c r="C163" s="140" t="s">
        <v>283</v>
      </c>
      <c r="D163" s="140" t="s">
        <v>122</v>
      </c>
      <c r="E163" s="141" t="s">
        <v>609</v>
      </c>
      <c r="F163" s="142" t="s">
        <v>610</v>
      </c>
      <c r="G163" s="143" t="s">
        <v>266</v>
      </c>
      <c r="H163" s="144">
        <v>116.92100000000001</v>
      </c>
      <c r="I163" s="145"/>
      <c r="J163" s="146">
        <f>ROUND(I163*H163,2)</f>
        <v>0</v>
      </c>
      <c r="K163" s="142" t="s">
        <v>126</v>
      </c>
      <c r="L163" s="30"/>
      <c r="M163" s="147" t="s">
        <v>1</v>
      </c>
      <c r="N163" s="148" t="s">
        <v>41</v>
      </c>
      <c r="O163" s="49"/>
      <c r="P163" s="149">
        <f>O163*H163</f>
        <v>0</v>
      </c>
      <c r="Q163" s="149">
        <v>8.5000000000000006E-3</v>
      </c>
      <c r="R163" s="149">
        <f>Q163*H163</f>
        <v>0.99382850000000011</v>
      </c>
      <c r="S163" s="149">
        <v>0</v>
      </c>
      <c r="T163" s="150">
        <f>S163*H163</f>
        <v>0</v>
      </c>
      <c r="AR163" s="16" t="s">
        <v>139</v>
      </c>
      <c r="AT163" s="16" t="s">
        <v>122</v>
      </c>
      <c r="AU163" s="16" t="s">
        <v>79</v>
      </c>
      <c r="AY163" s="16" t="s">
        <v>119</v>
      </c>
      <c r="BE163" s="151">
        <f>IF(N163="základní",J163,0)</f>
        <v>0</v>
      </c>
      <c r="BF163" s="151">
        <f>IF(N163="snížená",J163,0)</f>
        <v>0</v>
      </c>
      <c r="BG163" s="151">
        <f>IF(N163="zákl. přenesená",J163,0)</f>
        <v>0</v>
      </c>
      <c r="BH163" s="151">
        <f>IF(N163="sníž. přenesená",J163,0)</f>
        <v>0</v>
      </c>
      <c r="BI163" s="151">
        <f>IF(N163="nulová",J163,0)</f>
        <v>0</v>
      </c>
      <c r="BJ163" s="16" t="s">
        <v>77</v>
      </c>
      <c r="BK163" s="151">
        <f>ROUND(I163*H163,2)</f>
        <v>0</v>
      </c>
      <c r="BL163" s="16" t="s">
        <v>139</v>
      </c>
      <c r="BM163" s="16" t="s">
        <v>2073</v>
      </c>
    </row>
    <row r="164" spans="2:65" s="1" customFormat="1" ht="19.5">
      <c r="B164" s="30"/>
      <c r="D164" s="152" t="s">
        <v>129</v>
      </c>
      <c r="F164" s="153" t="s">
        <v>612</v>
      </c>
      <c r="I164" s="84"/>
      <c r="L164" s="30"/>
      <c r="M164" s="154"/>
      <c r="N164" s="49"/>
      <c r="O164" s="49"/>
      <c r="P164" s="49"/>
      <c r="Q164" s="49"/>
      <c r="R164" s="49"/>
      <c r="S164" s="49"/>
      <c r="T164" s="50"/>
      <c r="AT164" s="16" t="s">
        <v>129</v>
      </c>
      <c r="AU164" s="16" t="s">
        <v>79</v>
      </c>
    </row>
    <row r="165" spans="2:65" s="11" customFormat="1">
      <c r="B165" s="158"/>
      <c r="D165" s="152" t="s">
        <v>180</v>
      </c>
      <c r="E165" s="159" t="s">
        <v>1</v>
      </c>
      <c r="F165" s="160" t="s">
        <v>2074</v>
      </c>
      <c r="H165" s="161">
        <v>112.304</v>
      </c>
      <c r="I165" s="162"/>
      <c r="L165" s="158"/>
      <c r="M165" s="163"/>
      <c r="N165" s="164"/>
      <c r="O165" s="164"/>
      <c r="P165" s="164"/>
      <c r="Q165" s="164"/>
      <c r="R165" s="164"/>
      <c r="S165" s="164"/>
      <c r="T165" s="165"/>
      <c r="AT165" s="159" t="s">
        <v>180</v>
      </c>
      <c r="AU165" s="159" t="s">
        <v>79</v>
      </c>
      <c r="AV165" s="11" t="s">
        <v>79</v>
      </c>
      <c r="AW165" s="11" t="s">
        <v>32</v>
      </c>
      <c r="AX165" s="11" t="s">
        <v>70</v>
      </c>
      <c r="AY165" s="159" t="s">
        <v>119</v>
      </c>
    </row>
    <row r="166" spans="2:65" s="11" customFormat="1">
      <c r="B166" s="158"/>
      <c r="D166" s="152" t="s">
        <v>180</v>
      </c>
      <c r="E166" s="159" t="s">
        <v>1</v>
      </c>
      <c r="F166" s="160" t="s">
        <v>2075</v>
      </c>
      <c r="H166" s="161">
        <v>7.7220000000000004</v>
      </c>
      <c r="I166" s="162"/>
      <c r="L166" s="158"/>
      <c r="M166" s="163"/>
      <c r="N166" s="164"/>
      <c r="O166" s="164"/>
      <c r="P166" s="164"/>
      <c r="Q166" s="164"/>
      <c r="R166" s="164"/>
      <c r="S166" s="164"/>
      <c r="T166" s="165"/>
      <c r="AT166" s="159" t="s">
        <v>180</v>
      </c>
      <c r="AU166" s="159" t="s">
        <v>79</v>
      </c>
      <c r="AV166" s="11" t="s">
        <v>79</v>
      </c>
      <c r="AW166" s="11" t="s">
        <v>32</v>
      </c>
      <c r="AX166" s="11" t="s">
        <v>70</v>
      </c>
      <c r="AY166" s="159" t="s">
        <v>119</v>
      </c>
    </row>
    <row r="167" spans="2:65" s="11" customFormat="1">
      <c r="B167" s="158"/>
      <c r="D167" s="152" t="s">
        <v>180</v>
      </c>
      <c r="E167" s="159" t="s">
        <v>1</v>
      </c>
      <c r="F167" s="160" t="s">
        <v>2076</v>
      </c>
      <c r="H167" s="161">
        <v>1.9350000000000001</v>
      </c>
      <c r="I167" s="162"/>
      <c r="L167" s="158"/>
      <c r="M167" s="163"/>
      <c r="N167" s="164"/>
      <c r="O167" s="164"/>
      <c r="P167" s="164"/>
      <c r="Q167" s="164"/>
      <c r="R167" s="164"/>
      <c r="S167" s="164"/>
      <c r="T167" s="165"/>
      <c r="AT167" s="159" t="s">
        <v>180</v>
      </c>
      <c r="AU167" s="159" t="s">
        <v>79</v>
      </c>
      <c r="AV167" s="11" t="s">
        <v>79</v>
      </c>
      <c r="AW167" s="11" t="s">
        <v>32</v>
      </c>
      <c r="AX167" s="11" t="s">
        <v>70</v>
      </c>
      <c r="AY167" s="159" t="s">
        <v>119</v>
      </c>
    </row>
    <row r="168" spans="2:65" s="11" customFormat="1">
      <c r="B168" s="158"/>
      <c r="D168" s="152" t="s">
        <v>180</v>
      </c>
      <c r="E168" s="159" t="s">
        <v>1</v>
      </c>
      <c r="F168" s="160" t="s">
        <v>2063</v>
      </c>
      <c r="H168" s="161">
        <v>-5.04</v>
      </c>
      <c r="I168" s="162"/>
      <c r="L168" s="158"/>
      <c r="M168" s="163"/>
      <c r="N168" s="164"/>
      <c r="O168" s="164"/>
      <c r="P168" s="164"/>
      <c r="Q168" s="164"/>
      <c r="R168" s="164"/>
      <c r="S168" s="164"/>
      <c r="T168" s="165"/>
      <c r="AT168" s="159" t="s">
        <v>180</v>
      </c>
      <c r="AU168" s="159" t="s">
        <v>79</v>
      </c>
      <c r="AV168" s="11" t="s">
        <v>79</v>
      </c>
      <c r="AW168" s="11" t="s">
        <v>32</v>
      </c>
      <c r="AX168" s="11" t="s">
        <v>70</v>
      </c>
      <c r="AY168" s="159" t="s">
        <v>119</v>
      </c>
    </row>
    <row r="169" spans="2:65" s="13" customFormat="1">
      <c r="B169" s="173"/>
      <c r="D169" s="152" t="s">
        <v>180</v>
      </c>
      <c r="E169" s="174" t="s">
        <v>1</v>
      </c>
      <c r="F169" s="175" t="s">
        <v>249</v>
      </c>
      <c r="H169" s="176">
        <v>116.92099999999999</v>
      </c>
      <c r="I169" s="177"/>
      <c r="L169" s="173"/>
      <c r="M169" s="178"/>
      <c r="N169" s="179"/>
      <c r="O169" s="179"/>
      <c r="P169" s="179"/>
      <c r="Q169" s="179"/>
      <c r="R169" s="179"/>
      <c r="S169" s="179"/>
      <c r="T169" s="180"/>
      <c r="AT169" s="174" t="s">
        <v>180</v>
      </c>
      <c r="AU169" s="174" t="s">
        <v>79</v>
      </c>
      <c r="AV169" s="13" t="s">
        <v>139</v>
      </c>
      <c r="AW169" s="13" t="s">
        <v>32</v>
      </c>
      <c r="AX169" s="13" t="s">
        <v>77</v>
      </c>
      <c r="AY169" s="174" t="s">
        <v>119</v>
      </c>
    </row>
    <row r="170" spans="2:65" s="1" customFormat="1" ht="16.5" customHeight="1">
      <c r="B170" s="139"/>
      <c r="C170" s="189" t="s">
        <v>289</v>
      </c>
      <c r="D170" s="189" t="s">
        <v>603</v>
      </c>
      <c r="E170" s="190" t="s">
        <v>625</v>
      </c>
      <c r="F170" s="191" t="s">
        <v>626</v>
      </c>
      <c r="G170" s="192" t="s">
        <v>266</v>
      </c>
      <c r="H170" s="193">
        <v>122.767</v>
      </c>
      <c r="I170" s="194"/>
      <c r="J170" s="195">
        <f>ROUND(I170*H170,2)</f>
        <v>0</v>
      </c>
      <c r="K170" s="191" t="s">
        <v>126</v>
      </c>
      <c r="L170" s="196"/>
      <c r="M170" s="197" t="s">
        <v>1</v>
      </c>
      <c r="N170" s="198" t="s">
        <v>41</v>
      </c>
      <c r="O170" s="49"/>
      <c r="P170" s="149">
        <f>O170*H170</f>
        <v>0</v>
      </c>
      <c r="Q170" s="149">
        <v>2.7200000000000002E-3</v>
      </c>
      <c r="R170" s="149">
        <f>Q170*H170</f>
        <v>0.33392623999999999</v>
      </c>
      <c r="S170" s="149">
        <v>0</v>
      </c>
      <c r="T170" s="150">
        <f>S170*H170</f>
        <v>0</v>
      </c>
      <c r="AR170" s="16" t="s">
        <v>211</v>
      </c>
      <c r="AT170" s="16" t="s">
        <v>603</v>
      </c>
      <c r="AU170" s="16" t="s">
        <v>79</v>
      </c>
      <c r="AY170" s="16" t="s">
        <v>119</v>
      </c>
      <c r="BE170" s="151">
        <f>IF(N170="základní",J170,0)</f>
        <v>0</v>
      </c>
      <c r="BF170" s="151">
        <f>IF(N170="snížená",J170,0)</f>
        <v>0</v>
      </c>
      <c r="BG170" s="151">
        <f>IF(N170="zákl. přenesená",J170,0)</f>
        <v>0</v>
      </c>
      <c r="BH170" s="151">
        <f>IF(N170="sníž. přenesená",J170,0)</f>
        <v>0</v>
      </c>
      <c r="BI170" s="151">
        <f>IF(N170="nulová",J170,0)</f>
        <v>0</v>
      </c>
      <c r="BJ170" s="16" t="s">
        <v>77</v>
      </c>
      <c r="BK170" s="151">
        <f>ROUND(I170*H170,2)</f>
        <v>0</v>
      </c>
      <c r="BL170" s="16" t="s">
        <v>139</v>
      </c>
      <c r="BM170" s="16" t="s">
        <v>2077</v>
      </c>
    </row>
    <row r="171" spans="2:65" s="1" customFormat="1">
      <c r="B171" s="30"/>
      <c r="D171" s="152" t="s">
        <v>129</v>
      </c>
      <c r="F171" s="153" t="s">
        <v>628</v>
      </c>
      <c r="I171" s="84"/>
      <c r="L171" s="30"/>
      <c r="M171" s="154"/>
      <c r="N171" s="49"/>
      <c r="O171" s="49"/>
      <c r="P171" s="49"/>
      <c r="Q171" s="49"/>
      <c r="R171" s="49"/>
      <c r="S171" s="49"/>
      <c r="T171" s="50"/>
      <c r="AT171" s="16" t="s">
        <v>129</v>
      </c>
      <c r="AU171" s="16" t="s">
        <v>79</v>
      </c>
    </row>
    <row r="172" spans="2:65" s="11" customFormat="1">
      <c r="B172" s="158"/>
      <c r="D172" s="152" t="s">
        <v>180</v>
      </c>
      <c r="F172" s="160" t="s">
        <v>2078</v>
      </c>
      <c r="H172" s="161">
        <v>122.767</v>
      </c>
      <c r="I172" s="162"/>
      <c r="L172" s="158"/>
      <c r="M172" s="163"/>
      <c r="N172" s="164"/>
      <c r="O172" s="164"/>
      <c r="P172" s="164"/>
      <c r="Q172" s="164"/>
      <c r="R172" s="164"/>
      <c r="S172" s="164"/>
      <c r="T172" s="165"/>
      <c r="AT172" s="159" t="s">
        <v>180</v>
      </c>
      <c r="AU172" s="159" t="s">
        <v>79</v>
      </c>
      <c r="AV172" s="11" t="s">
        <v>79</v>
      </c>
      <c r="AW172" s="11" t="s">
        <v>3</v>
      </c>
      <c r="AX172" s="11" t="s">
        <v>77</v>
      </c>
      <c r="AY172" s="159" t="s">
        <v>119</v>
      </c>
    </row>
    <row r="173" spans="2:65" s="1" customFormat="1" ht="16.5" customHeight="1">
      <c r="B173" s="139"/>
      <c r="C173" s="140" t="s">
        <v>7</v>
      </c>
      <c r="D173" s="140" t="s">
        <v>122</v>
      </c>
      <c r="E173" s="141" t="s">
        <v>2079</v>
      </c>
      <c r="F173" s="142" t="s">
        <v>2080</v>
      </c>
      <c r="G173" s="143" t="s">
        <v>266</v>
      </c>
      <c r="H173" s="144">
        <v>12.997999999999999</v>
      </c>
      <c r="I173" s="145"/>
      <c r="J173" s="146">
        <f>ROUND(I173*H173,2)</f>
        <v>0</v>
      </c>
      <c r="K173" s="142" t="s">
        <v>126</v>
      </c>
      <c r="L173" s="30"/>
      <c r="M173" s="147" t="s">
        <v>1</v>
      </c>
      <c r="N173" s="148" t="s">
        <v>41</v>
      </c>
      <c r="O173" s="49"/>
      <c r="P173" s="149">
        <f>O173*H173</f>
        <v>0</v>
      </c>
      <c r="Q173" s="149">
        <v>8.5599999999999999E-3</v>
      </c>
      <c r="R173" s="149">
        <f>Q173*H173</f>
        <v>0.11126287999999999</v>
      </c>
      <c r="S173" s="149">
        <v>0</v>
      </c>
      <c r="T173" s="150">
        <f>S173*H173</f>
        <v>0</v>
      </c>
      <c r="AR173" s="16" t="s">
        <v>139</v>
      </c>
      <c r="AT173" s="16" t="s">
        <v>122</v>
      </c>
      <c r="AU173" s="16" t="s">
        <v>79</v>
      </c>
      <c r="AY173" s="16" t="s">
        <v>119</v>
      </c>
      <c r="BE173" s="151">
        <f>IF(N173="základní",J173,0)</f>
        <v>0</v>
      </c>
      <c r="BF173" s="151">
        <f>IF(N173="snížená",J173,0)</f>
        <v>0</v>
      </c>
      <c r="BG173" s="151">
        <f>IF(N173="zákl. přenesená",J173,0)</f>
        <v>0</v>
      </c>
      <c r="BH173" s="151">
        <f>IF(N173="sníž. přenesená",J173,0)</f>
        <v>0</v>
      </c>
      <c r="BI173" s="151">
        <f>IF(N173="nulová",J173,0)</f>
        <v>0</v>
      </c>
      <c r="BJ173" s="16" t="s">
        <v>77</v>
      </c>
      <c r="BK173" s="151">
        <f>ROUND(I173*H173,2)</f>
        <v>0</v>
      </c>
      <c r="BL173" s="16" t="s">
        <v>139</v>
      </c>
      <c r="BM173" s="16" t="s">
        <v>2081</v>
      </c>
    </row>
    <row r="174" spans="2:65" s="1" customFormat="1" ht="19.5">
      <c r="B174" s="30"/>
      <c r="D174" s="152" t="s">
        <v>129</v>
      </c>
      <c r="F174" s="153" t="s">
        <v>2082</v>
      </c>
      <c r="I174" s="84"/>
      <c r="L174" s="30"/>
      <c r="M174" s="154"/>
      <c r="N174" s="49"/>
      <c r="O174" s="49"/>
      <c r="P174" s="49"/>
      <c r="Q174" s="49"/>
      <c r="R174" s="49"/>
      <c r="S174" s="49"/>
      <c r="T174" s="50"/>
      <c r="AT174" s="16" t="s">
        <v>129</v>
      </c>
      <c r="AU174" s="16" t="s">
        <v>79</v>
      </c>
    </row>
    <row r="175" spans="2:65" s="1" customFormat="1" ht="16.5" customHeight="1">
      <c r="B175" s="139"/>
      <c r="C175" s="189" t="s">
        <v>299</v>
      </c>
      <c r="D175" s="189" t="s">
        <v>603</v>
      </c>
      <c r="E175" s="190" t="s">
        <v>2083</v>
      </c>
      <c r="F175" s="191" t="s">
        <v>2084</v>
      </c>
      <c r="G175" s="192" t="s">
        <v>266</v>
      </c>
      <c r="H175" s="193">
        <v>13.648</v>
      </c>
      <c r="I175" s="194"/>
      <c r="J175" s="195">
        <f>ROUND(I175*H175,2)</f>
        <v>0</v>
      </c>
      <c r="K175" s="191" t="s">
        <v>126</v>
      </c>
      <c r="L175" s="196"/>
      <c r="M175" s="197" t="s">
        <v>1</v>
      </c>
      <c r="N175" s="198" t="s">
        <v>41</v>
      </c>
      <c r="O175" s="49"/>
      <c r="P175" s="149">
        <f>O175*H175</f>
        <v>0</v>
      </c>
      <c r="Q175" s="149">
        <v>3.3999999999999998E-3</v>
      </c>
      <c r="R175" s="149">
        <f>Q175*H175</f>
        <v>4.6403199999999999E-2</v>
      </c>
      <c r="S175" s="149">
        <v>0</v>
      </c>
      <c r="T175" s="150">
        <f>S175*H175</f>
        <v>0</v>
      </c>
      <c r="AR175" s="16" t="s">
        <v>211</v>
      </c>
      <c r="AT175" s="16" t="s">
        <v>603</v>
      </c>
      <c r="AU175" s="16" t="s">
        <v>79</v>
      </c>
      <c r="AY175" s="16" t="s">
        <v>119</v>
      </c>
      <c r="BE175" s="151">
        <f>IF(N175="základní",J175,0)</f>
        <v>0</v>
      </c>
      <c r="BF175" s="151">
        <f>IF(N175="snížená",J175,0)</f>
        <v>0</v>
      </c>
      <c r="BG175" s="151">
        <f>IF(N175="zákl. přenesená",J175,0)</f>
        <v>0</v>
      </c>
      <c r="BH175" s="151">
        <f>IF(N175="sníž. přenesená",J175,0)</f>
        <v>0</v>
      </c>
      <c r="BI175" s="151">
        <f>IF(N175="nulová",J175,0)</f>
        <v>0</v>
      </c>
      <c r="BJ175" s="16" t="s">
        <v>77</v>
      </c>
      <c r="BK175" s="151">
        <f>ROUND(I175*H175,2)</f>
        <v>0</v>
      </c>
      <c r="BL175" s="16" t="s">
        <v>139</v>
      </c>
      <c r="BM175" s="16" t="s">
        <v>2085</v>
      </c>
    </row>
    <row r="176" spans="2:65" s="1" customFormat="1">
      <c r="B176" s="30"/>
      <c r="D176" s="152" t="s">
        <v>129</v>
      </c>
      <c r="F176" s="153" t="s">
        <v>2086</v>
      </c>
      <c r="I176" s="84"/>
      <c r="L176" s="30"/>
      <c r="M176" s="154"/>
      <c r="N176" s="49"/>
      <c r="O176" s="49"/>
      <c r="P176" s="49"/>
      <c r="Q176" s="49"/>
      <c r="R176" s="49"/>
      <c r="S176" s="49"/>
      <c r="T176" s="50"/>
      <c r="AT176" s="16" t="s">
        <v>129</v>
      </c>
      <c r="AU176" s="16" t="s">
        <v>79</v>
      </c>
    </row>
    <row r="177" spans="2:65" s="11" customFormat="1">
      <c r="B177" s="158"/>
      <c r="D177" s="152" t="s">
        <v>180</v>
      </c>
      <c r="F177" s="160" t="s">
        <v>2087</v>
      </c>
      <c r="H177" s="161">
        <v>13.648</v>
      </c>
      <c r="I177" s="162"/>
      <c r="L177" s="158"/>
      <c r="M177" s="163"/>
      <c r="N177" s="164"/>
      <c r="O177" s="164"/>
      <c r="P177" s="164"/>
      <c r="Q177" s="164"/>
      <c r="R177" s="164"/>
      <c r="S177" s="164"/>
      <c r="T177" s="165"/>
      <c r="AT177" s="159" t="s">
        <v>180</v>
      </c>
      <c r="AU177" s="159" t="s">
        <v>79</v>
      </c>
      <c r="AV177" s="11" t="s">
        <v>79</v>
      </c>
      <c r="AW177" s="11" t="s">
        <v>3</v>
      </c>
      <c r="AX177" s="11" t="s">
        <v>77</v>
      </c>
      <c r="AY177" s="159" t="s">
        <v>119</v>
      </c>
    </row>
    <row r="178" spans="2:65" s="1" customFormat="1" ht="16.5" customHeight="1">
      <c r="B178" s="139"/>
      <c r="C178" s="140" t="s">
        <v>304</v>
      </c>
      <c r="D178" s="140" t="s">
        <v>122</v>
      </c>
      <c r="E178" s="141" t="s">
        <v>2088</v>
      </c>
      <c r="F178" s="142" t="s">
        <v>2089</v>
      </c>
      <c r="G178" s="143" t="s">
        <v>266</v>
      </c>
      <c r="H178" s="144">
        <v>152.22200000000001</v>
      </c>
      <c r="I178" s="145"/>
      <c r="J178" s="146">
        <f>ROUND(I178*H178,2)</f>
        <v>0</v>
      </c>
      <c r="K178" s="142" t="s">
        <v>126</v>
      </c>
      <c r="L178" s="30"/>
      <c r="M178" s="147" t="s">
        <v>1</v>
      </c>
      <c r="N178" s="148" t="s">
        <v>41</v>
      </c>
      <c r="O178" s="49"/>
      <c r="P178" s="149">
        <f>O178*H178</f>
        <v>0</v>
      </c>
      <c r="Q178" s="149">
        <v>9.0000000000000006E-5</v>
      </c>
      <c r="R178" s="149">
        <f>Q178*H178</f>
        <v>1.3699980000000002E-2</v>
      </c>
      <c r="S178" s="149">
        <v>0</v>
      </c>
      <c r="T178" s="150">
        <f>S178*H178</f>
        <v>0</v>
      </c>
      <c r="AR178" s="16" t="s">
        <v>139</v>
      </c>
      <c r="AT178" s="16" t="s">
        <v>122</v>
      </c>
      <c r="AU178" s="16" t="s">
        <v>79</v>
      </c>
      <c r="AY178" s="16" t="s">
        <v>119</v>
      </c>
      <c r="BE178" s="151">
        <f>IF(N178="základní",J178,0)</f>
        <v>0</v>
      </c>
      <c r="BF178" s="151">
        <f>IF(N178="snížená",J178,0)</f>
        <v>0</v>
      </c>
      <c r="BG178" s="151">
        <f>IF(N178="zákl. přenesená",J178,0)</f>
        <v>0</v>
      </c>
      <c r="BH178" s="151">
        <f>IF(N178="sníž. přenesená",J178,0)</f>
        <v>0</v>
      </c>
      <c r="BI178" s="151">
        <f>IF(N178="nulová",J178,0)</f>
        <v>0</v>
      </c>
      <c r="BJ178" s="16" t="s">
        <v>77</v>
      </c>
      <c r="BK178" s="151">
        <f>ROUND(I178*H178,2)</f>
        <v>0</v>
      </c>
      <c r="BL178" s="16" t="s">
        <v>139</v>
      </c>
      <c r="BM178" s="16" t="s">
        <v>2090</v>
      </c>
    </row>
    <row r="179" spans="2:65" s="1" customFormat="1" ht="19.5">
      <c r="B179" s="30"/>
      <c r="D179" s="152" t="s">
        <v>129</v>
      </c>
      <c r="F179" s="153" t="s">
        <v>2091</v>
      </c>
      <c r="I179" s="84"/>
      <c r="L179" s="30"/>
      <c r="M179" s="154"/>
      <c r="N179" s="49"/>
      <c r="O179" s="49"/>
      <c r="P179" s="49"/>
      <c r="Q179" s="49"/>
      <c r="R179" s="49"/>
      <c r="S179" s="49"/>
      <c r="T179" s="50"/>
      <c r="AT179" s="16" t="s">
        <v>129</v>
      </c>
      <c r="AU179" s="16" t="s">
        <v>79</v>
      </c>
    </row>
    <row r="180" spans="2:65" s="11" customFormat="1">
      <c r="B180" s="158"/>
      <c r="D180" s="152" t="s">
        <v>180</v>
      </c>
      <c r="E180" s="159" t="s">
        <v>1</v>
      </c>
      <c r="F180" s="160" t="s">
        <v>2092</v>
      </c>
      <c r="H180" s="161">
        <v>152.22200000000001</v>
      </c>
      <c r="I180" s="162"/>
      <c r="L180" s="158"/>
      <c r="M180" s="163"/>
      <c r="N180" s="164"/>
      <c r="O180" s="164"/>
      <c r="P180" s="164"/>
      <c r="Q180" s="164"/>
      <c r="R180" s="164"/>
      <c r="S180" s="164"/>
      <c r="T180" s="165"/>
      <c r="AT180" s="159" t="s">
        <v>180</v>
      </c>
      <c r="AU180" s="159" t="s">
        <v>79</v>
      </c>
      <c r="AV180" s="11" t="s">
        <v>79</v>
      </c>
      <c r="AW180" s="11" t="s">
        <v>32</v>
      </c>
      <c r="AX180" s="11" t="s">
        <v>77</v>
      </c>
      <c r="AY180" s="159" t="s">
        <v>119</v>
      </c>
    </row>
    <row r="181" spans="2:65" s="1" customFormat="1" ht="16.5" customHeight="1">
      <c r="B181" s="139"/>
      <c r="C181" s="140" t="s">
        <v>312</v>
      </c>
      <c r="D181" s="140" t="s">
        <v>122</v>
      </c>
      <c r="E181" s="141" t="s">
        <v>667</v>
      </c>
      <c r="F181" s="142" t="s">
        <v>668</v>
      </c>
      <c r="G181" s="143" t="s">
        <v>266</v>
      </c>
      <c r="H181" s="144">
        <v>1.728</v>
      </c>
      <c r="I181" s="145"/>
      <c r="J181" s="146">
        <f>ROUND(I181*H181,2)</f>
        <v>0</v>
      </c>
      <c r="K181" s="142" t="s">
        <v>126</v>
      </c>
      <c r="L181" s="30"/>
      <c r="M181" s="147" t="s">
        <v>1</v>
      </c>
      <c r="N181" s="148" t="s">
        <v>41</v>
      </c>
      <c r="O181" s="49"/>
      <c r="P181" s="149">
        <f>O181*H181</f>
        <v>0</v>
      </c>
      <c r="Q181" s="149">
        <v>4.3800000000000002E-3</v>
      </c>
      <c r="R181" s="149">
        <f>Q181*H181</f>
        <v>7.5686400000000006E-3</v>
      </c>
      <c r="S181" s="149">
        <v>0</v>
      </c>
      <c r="T181" s="150">
        <f>S181*H181</f>
        <v>0</v>
      </c>
      <c r="AR181" s="16" t="s">
        <v>139</v>
      </c>
      <c r="AT181" s="16" t="s">
        <v>122</v>
      </c>
      <c r="AU181" s="16" t="s">
        <v>79</v>
      </c>
      <c r="AY181" s="16" t="s">
        <v>119</v>
      </c>
      <c r="BE181" s="151">
        <f>IF(N181="základní",J181,0)</f>
        <v>0</v>
      </c>
      <c r="BF181" s="151">
        <f>IF(N181="snížená",J181,0)</f>
        <v>0</v>
      </c>
      <c r="BG181" s="151">
        <f>IF(N181="zákl. přenesená",J181,0)</f>
        <v>0</v>
      </c>
      <c r="BH181" s="151">
        <f>IF(N181="sníž. přenesená",J181,0)</f>
        <v>0</v>
      </c>
      <c r="BI181" s="151">
        <f>IF(N181="nulová",J181,0)</f>
        <v>0</v>
      </c>
      <c r="BJ181" s="16" t="s">
        <v>77</v>
      </c>
      <c r="BK181" s="151">
        <f>ROUND(I181*H181,2)</f>
        <v>0</v>
      </c>
      <c r="BL181" s="16" t="s">
        <v>139</v>
      </c>
      <c r="BM181" s="16" t="s">
        <v>2093</v>
      </c>
    </row>
    <row r="182" spans="2:65" s="1" customFormat="1">
      <c r="B182" s="30"/>
      <c r="D182" s="152" t="s">
        <v>129</v>
      </c>
      <c r="F182" s="153" t="s">
        <v>670</v>
      </c>
      <c r="I182" s="84"/>
      <c r="L182" s="30"/>
      <c r="M182" s="154"/>
      <c r="N182" s="49"/>
      <c r="O182" s="49"/>
      <c r="P182" s="49"/>
      <c r="Q182" s="49"/>
      <c r="R182" s="49"/>
      <c r="S182" s="49"/>
      <c r="T182" s="50"/>
      <c r="AT182" s="16" t="s">
        <v>129</v>
      </c>
      <c r="AU182" s="16" t="s">
        <v>79</v>
      </c>
    </row>
    <row r="183" spans="2:65" s="11" customFormat="1">
      <c r="B183" s="158"/>
      <c r="D183" s="152" t="s">
        <v>180</v>
      </c>
      <c r="E183" s="159" t="s">
        <v>1</v>
      </c>
      <c r="F183" s="160" t="s">
        <v>2094</v>
      </c>
      <c r="H183" s="161">
        <v>1.728</v>
      </c>
      <c r="I183" s="162"/>
      <c r="L183" s="158"/>
      <c r="M183" s="163"/>
      <c r="N183" s="164"/>
      <c r="O183" s="164"/>
      <c r="P183" s="164"/>
      <c r="Q183" s="164"/>
      <c r="R183" s="164"/>
      <c r="S183" s="164"/>
      <c r="T183" s="165"/>
      <c r="AT183" s="159" t="s">
        <v>180</v>
      </c>
      <c r="AU183" s="159" t="s">
        <v>79</v>
      </c>
      <c r="AV183" s="11" t="s">
        <v>79</v>
      </c>
      <c r="AW183" s="11" t="s">
        <v>32</v>
      </c>
      <c r="AX183" s="11" t="s">
        <v>77</v>
      </c>
      <c r="AY183" s="159" t="s">
        <v>119</v>
      </c>
    </row>
    <row r="184" spans="2:65" s="1" customFormat="1" ht="16.5" customHeight="1">
      <c r="B184" s="139"/>
      <c r="C184" s="140" t="s">
        <v>322</v>
      </c>
      <c r="D184" s="140" t="s">
        <v>122</v>
      </c>
      <c r="E184" s="141" t="s">
        <v>675</v>
      </c>
      <c r="F184" s="142" t="s">
        <v>676</v>
      </c>
      <c r="G184" s="143" t="s">
        <v>266</v>
      </c>
      <c r="H184" s="144">
        <v>16.22</v>
      </c>
      <c r="I184" s="145"/>
      <c r="J184" s="146">
        <f>ROUND(I184*H184,2)</f>
        <v>0</v>
      </c>
      <c r="K184" s="142" t="s">
        <v>126</v>
      </c>
      <c r="L184" s="30"/>
      <c r="M184" s="147" t="s">
        <v>1</v>
      </c>
      <c r="N184" s="148" t="s">
        <v>41</v>
      </c>
      <c r="O184" s="49"/>
      <c r="P184" s="149">
        <f>O184*H184</f>
        <v>0</v>
      </c>
      <c r="Q184" s="149">
        <v>3.6800000000000001E-3</v>
      </c>
      <c r="R184" s="149">
        <f>Q184*H184</f>
        <v>5.9689599999999995E-2</v>
      </c>
      <c r="S184" s="149">
        <v>0</v>
      </c>
      <c r="T184" s="150">
        <f>S184*H184</f>
        <v>0</v>
      </c>
      <c r="AR184" s="16" t="s">
        <v>139</v>
      </c>
      <c r="AT184" s="16" t="s">
        <v>122</v>
      </c>
      <c r="AU184" s="16" t="s">
        <v>79</v>
      </c>
      <c r="AY184" s="16" t="s">
        <v>119</v>
      </c>
      <c r="BE184" s="151">
        <f>IF(N184="základní",J184,0)</f>
        <v>0</v>
      </c>
      <c r="BF184" s="151">
        <f>IF(N184="snížená",J184,0)</f>
        <v>0</v>
      </c>
      <c r="BG184" s="151">
        <f>IF(N184="zákl. přenesená",J184,0)</f>
        <v>0</v>
      </c>
      <c r="BH184" s="151">
        <f>IF(N184="sníž. přenesená",J184,0)</f>
        <v>0</v>
      </c>
      <c r="BI184" s="151">
        <f>IF(N184="nulová",J184,0)</f>
        <v>0</v>
      </c>
      <c r="BJ184" s="16" t="s">
        <v>77</v>
      </c>
      <c r="BK184" s="151">
        <f>ROUND(I184*H184,2)</f>
        <v>0</v>
      </c>
      <c r="BL184" s="16" t="s">
        <v>139</v>
      </c>
      <c r="BM184" s="16" t="s">
        <v>2095</v>
      </c>
    </row>
    <row r="185" spans="2:65" s="1" customFormat="1">
      <c r="B185" s="30"/>
      <c r="D185" s="152" t="s">
        <v>129</v>
      </c>
      <c r="F185" s="153" t="s">
        <v>678</v>
      </c>
      <c r="I185" s="84"/>
      <c r="L185" s="30"/>
      <c r="M185" s="154"/>
      <c r="N185" s="49"/>
      <c r="O185" s="49"/>
      <c r="P185" s="49"/>
      <c r="Q185" s="49"/>
      <c r="R185" s="49"/>
      <c r="S185" s="49"/>
      <c r="T185" s="50"/>
      <c r="AT185" s="16" t="s">
        <v>129</v>
      </c>
      <c r="AU185" s="16" t="s">
        <v>79</v>
      </c>
    </row>
    <row r="186" spans="2:65" s="11" customFormat="1">
      <c r="B186" s="158"/>
      <c r="D186" s="152" t="s">
        <v>180</v>
      </c>
      <c r="E186" s="159" t="s">
        <v>1</v>
      </c>
      <c r="F186" s="160" t="s">
        <v>2096</v>
      </c>
      <c r="H186" s="161">
        <v>16.22</v>
      </c>
      <c r="I186" s="162"/>
      <c r="L186" s="158"/>
      <c r="M186" s="163"/>
      <c r="N186" s="164"/>
      <c r="O186" s="164"/>
      <c r="P186" s="164"/>
      <c r="Q186" s="164"/>
      <c r="R186" s="164"/>
      <c r="S186" s="164"/>
      <c r="T186" s="165"/>
      <c r="AT186" s="159" t="s">
        <v>180</v>
      </c>
      <c r="AU186" s="159" t="s">
        <v>79</v>
      </c>
      <c r="AV186" s="11" t="s">
        <v>79</v>
      </c>
      <c r="AW186" s="11" t="s">
        <v>32</v>
      </c>
      <c r="AX186" s="11" t="s">
        <v>77</v>
      </c>
      <c r="AY186" s="159" t="s">
        <v>119</v>
      </c>
    </row>
    <row r="187" spans="2:65" s="1" customFormat="1" ht="16.5" customHeight="1">
      <c r="B187" s="139"/>
      <c r="C187" s="140" t="s">
        <v>338</v>
      </c>
      <c r="D187" s="140" t="s">
        <v>122</v>
      </c>
      <c r="E187" s="141" t="s">
        <v>681</v>
      </c>
      <c r="F187" s="142" t="s">
        <v>682</v>
      </c>
      <c r="G187" s="143" t="s">
        <v>266</v>
      </c>
      <c r="H187" s="144">
        <v>131.64699999999999</v>
      </c>
      <c r="I187" s="145"/>
      <c r="J187" s="146">
        <f>ROUND(I187*H187,2)</f>
        <v>0</v>
      </c>
      <c r="K187" s="142" t="s">
        <v>126</v>
      </c>
      <c r="L187" s="30"/>
      <c r="M187" s="147" t="s">
        <v>1</v>
      </c>
      <c r="N187" s="148" t="s">
        <v>41</v>
      </c>
      <c r="O187" s="49"/>
      <c r="P187" s="149">
        <f>O187*H187</f>
        <v>0</v>
      </c>
      <c r="Q187" s="149">
        <v>3.48E-3</v>
      </c>
      <c r="R187" s="149">
        <f>Q187*H187</f>
        <v>0.45813155999999999</v>
      </c>
      <c r="S187" s="149">
        <v>0</v>
      </c>
      <c r="T187" s="150">
        <f>S187*H187</f>
        <v>0</v>
      </c>
      <c r="AR187" s="16" t="s">
        <v>139</v>
      </c>
      <c r="AT187" s="16" t="s">
        <v>122</v>
      </c>
      <c r="AU187" s="16" t="s">
        <v>79</v>
      </c>
      <c r="AY187" s="16" t="s">
        <v>119</v>
      </c>
      <c r="BE187" s="151">
        <f>IF(N187="základní",J187,0)</f>
        <v>0</v>
      </c>
      <c r="BF187" s="151">
        <f>IF(N187="snížená",J187,0)</f>
        <v>0</v>
      </c>
      <c r="BG187" s="151">
        <f>IF(N187="zákl. přenesená",J187,0)</f>
        <v>0</v>
      </c>
      <c r="BH187" s="151">
        <f>IF(N187="sníž. přenesená",J187,0)</f>
        <v>0</v>
      </c>
      <c r="BI187" s="151">
        <f>IF(N187="nulová",J187,0)</f>
        <v>0</v>
      </c>
      <c r="BJ187" s="16" t="s">
        <v>77</v>
      </c>
      <c r="BK187" s="151">
        <f>ROUND(I187*H187,2)</f>
        <v>0</v>
      </c>
      <c r="BL187" s="16" t="s">
        <v>139</v>
      </c>
      <c r="BM187" s="16" t="s">
        <v>2097</v>
      </c>
    </row>
    <row r="188" spans="2:65" s="1" customFormat="1" ht="19.5">
      <c r="B188" s="30"/>
      <c r="D188" s="152" t="s">
        <v>129</v>
      </c>
      <c r="F188" s="153" t="s">
        <v>684</v>
      </c>
      <c r="I188" s="84"/>
      <c r="L188" s="30"/>
      <c r="M188" s="154"/>
      <c r="N188" s="49"/>
      <c r="O188" s="49"/>
      <c r="P188" s="49"/>
      <c r="Q188" s="49"/>
      <c r="R188" s="49"/>
      <c r="S188" s="49"/>
      <c r="T188" s="50"/>
      <c r="AT188" s="16" t="s">
        <v>129</v>
      </c>
      <c r="AU188" s="16" t="s">
        <v>79</v>
      </c>
    </row>
    <row r="189" spans="2:65" s="11" customFormat="1">
      <c r="B189" s="158"/>
      <c r="D189" s="152" t="s">
        <v>180</v>
      </c>
      <c r="E189" s="159" t="s">
        <v>1</v>
      </c>
      <c r="F189" s="160" t="s">
        <v>2098</v>
      </c>
      <c r="H189" s="161">
        <v>131.64699999999999</v>
      </c>
      <c r="I189" s="162"/>
      <c r="L189" s="158"/>
      <c r="M189" s="163"/>
      <c r="N189" s="164"/>
      <c r="O189" s="164"/>
      <c r="P189" s="164"/>
      <c r="Q189" s="164"/>
      <c r="R189" s="164"/>
      <c r="S189" s="164"/>
      <c r="T189" s="165"/>
      <c r="AT189" s="159" t="s">
        <v>180</v>
      </c>
      <c r="AU189" s="159" t="s">
        <v>79</v>
      </c>
      <c r="AV189" s="11" t="s">
        <v>79</v>
      </c>
      <c r="AW189" s="11" t="s">
        <v>32</v>
      </c>
      <c r="AX189" s="11" t="s">
        <v>77</v>
      </c>
      <c r="AY189" s="159" t="s">
        <v>119</v>
      </c>
    </row>
    <row r="190" spans="2:65" s="1" customFormat="1" ht="16.5" customHeight="1">
      <c r="B190" s="139"/>
      <c r="C190" s="140" t="s">
        <v>344</v>
      </c>
      <c r="D190" s="140" t="s">
        <v>122</v>
      </c>
      <c r="E190" s="141" t="s">
        <v>687</v>
      </c>
      <c r="F190" s="142" t="s">
        <v>688</v>
      </c>
      <c r="G190" s="143" t="s">
        <v>373</v>
      </c>
      <c r="H190" s="144">
        <v>20.7</v>
      </c>
      <c r="I190" s="145"/>
      <c r="J190" s="146">
        <f>ROUND(I190*H190,2)</f>
        <v>0</v>
      </c>
      <c r="K190" s="142" t="s">
        <v>126</v>
      </c>
      <c r="L190" s="30"/>
      <c r="M190" s="147" t="s">
        <v>1</v>
      </c>
      <c r="N190" s="148" t="s">
        <v>41</v>
      </c>
      <c r="O190" s="49"/>
      <c r="P190" s="149">
        <f>O190*H190</f>
        <v>0</v>
      </c>
      <c r="Q190" s="149">
        <v>0</v>
      </c>
      <c r="R190" s="149">
        <f>Q190*H190</f>
        <v>0</v>
      </c>
      <c r="S190" s="149">
        <v>0</v>
      </c>
      <c r="T190" s="150">
        <f>S190*H190</f>
        <v>0</v>
      </c>
      <c r="AR190" s="16" t="s">
        <v>139</v>
      </c>
      <c r="AT190" s="16" t="s">
        <v>122</v>
      </c>
      <c r="AU190" s="16" t="s">
        <v>79</v>
      </c>
      <c r="AY190" s="16" t="s">
        <v>119</v>
      </c>
      <c r="BE190" s="151">
        <f>IF(N190="základní",J190,0)</f>
        <v>0</v>
      </c>
      <c r="BF190" s="151">
        <f>IF(N190="snížená",J190,0)</f>
        <v>0</v>
      </c>
      <c r="BG190" s="151">
        <f>IF(N190="zákl. přenesená",J190,0)</f>
        <v>0</v>
      </c>
      <c r="BH190" s="151">
        <f>IF(N190="sníž. přenesená",J190,0)</f>
        <v>0</v>
      </c>
      <c r="BI190" s="151">
        <f>IF(N190="nulová",J190,0)</f>
        <v>0</v>
      </c>
      <c r="BJ190" s="16" t="s">
        <v>77</v>
      </c>
      <c r="BK190" s="151">
        <f>ROUND(I190*H190,2)</f>
        <v>0</v>
      </c>
      <c r="BL190" s="16" t="s">
        <v>139</v>
      </c>
      <c r="BM190" s="16" t="s">
        <v>2099</v>
      </c>
    </row>
    <row r="191" spans="2:65" s="1" customFormat="1" ht="19.5">
      <c r="B191" s="30"/>
      <c r="D191" s="152" t="s">
        <v>129</v>
      </c>
      <c r="F191" s="153" t="s">
        <v>690</v>
      </c>
      <c r="I191" s="84"/>
      <c r="L191" s="30"/>
      <c r="M191" s="154"/>
      <c r="N191" s="49"/>
      <c r="O191" s="49"/>
      <c r="P191" s="49"/>
      <c r="Q191" s="49"/>
      <c r="R191" s="49"/>
      <c r="S191" s="49"/>
      <c r="T191" s="50"/>
      <c r="AT191" s="16" t="s">
        <v>129</v>
      </c>
      <c r="AU191" s="16" t="s">
        <v>79</v>
      </c>
    </row>
    <row r="192" spans="2:65" s="11" customFormat="1">
      <c r="B192" s="158"/>
      <c r="D192" s="152" t="s">
        <v>180</v>
      </c>
      <c r="E192" s="159" t="s">
        <v>1</v>
      </c>
      <c r="F192" s="160" t="s">
        <v>2100</v>
      </c>
      <c r="H192" s="161">
        <v>20.7</v>
      </c>
      <c r="I192" s="162"/>
      <c r="L192" s="158"/>
      <c r="M192" s="163"/>
      <c r="N192" s="164"/>
      <c r="O192" s="164"/>
      <c r="P192" s="164"/>
      <c r="Q192" s="164"/>
      <c r="R192" s="164"/>
      <c r="S192" s="164"/>
      <c r="T192" s="165"/>
      <c r="AT192" s="159" t="s">
        <v>180</v>
      </c>
      <c r="AU192" s="159" t="s">
        <v>79</v>
      </c>
      <c r="AV192" s="11" t="s">
        <v>79</v>
      </c>
      <c r="AW192" s="11" t="s">
        <v>32</v>
      </c>
      <c r="AX192" s="11" t="s">
        <v>77</v>
      </c>
      <c r="AY192" s="159" t="s">
        <v>119</v>
      </c>
    </row>
    <row r="193" spans="2:65" s="1" customFormat="1" ht="16.5" customHeight="1">
      <c r="B193" s="139"/>
      <c r="C193" s="189" t="s">
        <v>352</v>
      </c>
      <c r="D193" s="189" t="s">
        <v>603</v>
      </c>
      <c r="E193" s="190" t="s">
        <v>694</v>
      </c>
      <c r="F193" s="191" t="s">
        <v>695</v>
      </c>
      <c r="G193" s="192" t="s">
        <v>373</v>
      </c>
      <c r="H193" s="193">
        <v>23.805</v>
      </c>
      <c r="I193" s="194"/>
      <c r="J193" s="195">
        <f>ROUND(I193*H193,2)</f>
        <v>0</v>
      </c>
      <c r="K193" s="191" t="s">
        <v>126</v>
      </c>
      <c r="L193" s="196"/>
      <c r="M193" s="197" t="s">
        <v>1</v>
      </c>
      <c r="N193" s="198" t="s">
        <v>41</v>
      </c>
      <c r="O193" s="49"/>
      <c r="P193" s="149">
        <f>O193*H193</f>
        <v>0</v>
      </c>
      <c r="Q193" s="149">
        <v>3.0000000000000001E-5</v>
      </c>
      <c r="R193" s="149">
        <f>Q193*H193</f>
        <v>7.1414999999999998E-4</v>
      </c>
      <c r="S193" s="149">
        <v>0</v>
      </c>
      <c r="T193" s="150">
        <f>S193*H193</f>
        <v>0</v>
      </c>
      <c r="AR193" s="16" t="s">
        <v>211</v>
      </c>
      <c r="AT193" s="16" t="s">
        <v>603</v>
      </c>
      <c r="AU193" s="16" t="s">
        <v>79</v>
      </c>
      <c r="AY193" s="16" t="s">
        <v>119</v>
      </c>
      <c r="BE193" s="151">
        <f>IF(N193="základní",J193,0)</f>
        <v>0</v>
      </c>
      <c r="BF193" s="151">
        <f>IF(N193="snížená",J193,0)</f>
        <v>0</v>
      </c>
      <c r="BG193" s="151">
        <f>IF(N193="zákl. přenesená",J193,0)</f>
        <v>0</v>
      </c>
      <c r="BH193" s="151">
        <f>IF(N193="sníž. přenesená",J193,0)</f>
        <v>0</v>
      </c>
      <c r="BI193" s="151">
        <f>IF(N193="nulová",J193,0)</f>
        <v>0</v>
      </c>
      <c r="BJ193" s="16" t="s">
        <v>77</v>
      </c>
      <c r="BK193" s="151">
        <f>ROUND(I193*H193,2)</f>
        <v>0</v>
      </c>
      <c r="BL193" s="16" t="s">
        <v>139</v>
      </c>
      <c r="BM193" s="16" t="s">
        <v>2101</v>
      </c>
    </row>
    <row r="194" spans="2:65" s="1" customFormat="1">
      <c r="B194" s="30"/>
      <c r="D194" s="152" t="s">
        <v>129</v>
      </c>
      <c r="F194" s="153" t="s">
        <v>695</v>
      </c>
      <c r="I194" s="84"/>
      <c r="L194" s="30"/>
      <c r="M194" s="154"/>
      <c r="N194" s="49"/>
      <c r="O194" s="49"/>
      <c r="P194" s="49"/>
      <c r="Q194" s="49"/>
      <c r="R194" s="49"/>
      <c r="S194" s="49"/>
      <c r="T194" s="50"/>
      <c r="AT194" s="16" t="s">
        <v>129</v>
      </c>
      <c r="AU194" s="16" t="s">
        <v>79</v>
      </c>
    </row>
    <row r="195" spans="2:65" s="11" customFormat="1">
      <c r="B195" s="158"/>
      <c r="D195" s="152" t="s">
        <v>180</v>
      </c>
      <c r="F195" s="160" t="s">
        <v>2102</v>
      </c>
      <c r="H195" s="161">
        <v>23.805</v>
      </c>
      <c r="I195" s="162"/>
      <c r="L195" s="158"/>
      <c r="M195" s="163"/>
      <c r="N195" s="164"/>
      <c r="O195" s="164"/>
      <c r="P195" s="164"/>
      <c r="Q195" s="164"/>
      <c r="R195" s="164"/>
      <c r="S195" s="164"/>
      <c r="T195" s="165"/>
      <c r="AT195" s="159" t="s">
        <v>180</v>
      </c>
      <c r="AU195" s="159" t="s">
        <v>79</v>
      </c>
      <c r="AV195" s="11" t="s">
        <v>79</v>
      </c>
      <c r="AW195" s="11" t="s">
        <v>3</v>
      </c>
      <c r="AX195" s="11" t="s">
        <v>77</v>
      </c>
      <c r="AY195" s="159" t="s">
        <v>119</v>
      </c>
    </row>
    <row r="196" spans="2:65" s="1" customFormat="1" ht="16.5" customHeight="1">
      <c r="B196" s="139"/>
      <c r="C196" s="140" t="s">
        <v>357</v>
      </c>
      <c r="D196" s="140" t="s">
        <v>122</v>
      </c>
      <c r="E196" s="141" t="s">
        <v>699</v>
      </c>
      <c r="F196" s="142" t="s">
        <v>700</v>
      </c>
      <c r="G196" s="143" t="s">
        <v>373</v>
      </c>
      <c r="H196" s="144">
        <v>10.8</v>
      </c>
      <c r="I196" s="145"/>
      <c r="J196" s="146">
        <f>ROUND(I196*H196,2)</f>
        <v>0</v>
      </c>
      <c r="K196" s="142" t="s">
        <v>126</v>
      </c>
      <c r="L196" s="30"/>
      <c r="M196" s="147" t="s">
        <v>1</v>
      </c>
      <c r="N196" s="148" t="s">
        <v>41</v>
      </c>
      <c r="O196" s="49"/>
      <c r="P196" s="149">
        <f>O196*H196</f>
        <v>0</v>
      </c>
      <c r="Q196" s="149">
        <v>0</v>
      </c>
      <c r="R196" s="149">
        <f>Q196*H196</f>
        <v>0</v>
      </c>
      <c r="S196" s="149">
        <v>0</v>
      </c>
      <c r="T196" s="150">
        <f>S196*H196</f>
        <v>0</v>
      </c>
      <c r="AR196" s="16" t="s">
        <v>139</v>
      </c>
      <c r="AT196" s="16" t="s">
        <v>122</v>
      </c>
      <c r="AU196" s="16" t="s">
        <v>79</v>
      </c>
      <c r="AY196" s="16" t="s">
        <v>119</v>
      </c>
      <c r="BE196" s="151">
        <f>IF(N196="základní",J196,0)</f>
        <v>0</v>
      </c>
      <c r="BF196" s="151">
        <f>IF(N196="snížená",J196,0)</f>
        <v>0</v>
      </c>
      <c r="BG196" s="151">
        <f>IF(N196="zákl. přenesená",J196,0)</f>
        <v>0</v>
      </c>
      <c r="BH196" s="151">
        <f>IF(N196="sníž. přenesená",J196,0)</f>
        <v>0</v>
      </c>
      <c r="BI196" s="151">
        <f>IF(N196="nulová",J196,0)</f>
        <v>0</v>
      </c>
      <c r="BJ196" s="16" t="s">
        <v>77</v>
      </c>
      <c r="BK196" s="151">
        <f>ROUND(I196*H196,2)</f>
        <v>0</v>
      </c>
      <c r="BL196" s="16" t="s">
        <v>139</v>
      </c>
      <c r="BM196" s="16" t="s">
        <v>2103</v>
      </c>
    </row>
    <row r="197" spans="2:65" s="1" customFormat="1" ht="19.5">
      <c r="B197" s="30"/>
      <c r="D197" s="152" t="s">
        <v>129</v>
      </c>
      <c r="F197" s="153" t="s">
        <v>702</v>
      </c>
      <c r="I197" s="84"/>
      <c r="L197" s="30"/>
      <c r="M197" s="154"/>
      <c r="N197" s="49"/>
      <c r="O197" s="49"/>
      <c r="P197" s="49"/>
      <c r="Q197" s="49"/>
      <c r="R197" s="49"/>
      <c r="S197" s="49"/>
      <c r="T197" s="50"/>
      <c r="AT197" s="16" t="s">
        <v>129</v>
      </c>
      <c r="AU197" s="16" t="s">
        <v>79</v>
      </c>
    </row>
    <row r="198" spans="2:65" s="11" customFormat="1">
      <c r="B198" s="158"/>
      <c r="D198" s="152" t="s">
        <v>180</v>
      </c>
      <c r="E198" s="159" t="s">
        <v>1</v>
      </c>
      <c r="F198" s="160" t="s">
        <v>2104</v>
      </c>
      <c r="H198" s="161">
        <v>10.8</v>
      </c>
      <c r="I198" s="162"/>
      <c r="L198" s="158"/>
      <c r="M198" s="163"/>
      <c r="N198" s="164"/>
      <c r="O198" s="164"/>
      <c r="P198" s="164"/>
      <c r="Q198" s="164"/>
      <c r="R198" s="164"/>
      <c r="S198" s="164"/>
      <c r="T198" s="165"/>
      <c r="AT198" s="159" t="s">
        <v>180</v>
      </c>
      <c r="AU198" s="159" t="s">
        <v>79</v>
      </c>
      <c r="AV198" s="11" t="s">
        <v>79</v>
      </c>
      <c r="AW198" s="11" t="s">
        <v>32</v>
      </c>
      <c r="AX198" s="11" t="s">
        <v>77</v>
      </c>
      <c r="AY198" s="159" t="s">
        <v>119</v>
      </c>
    </row>
    <row r="199" spans="2:65" s="1" customFormat="1" ht="16.5" customHeight="1">
      <c r="B199" s="139"/>
      <c r="C199" s="189" t="s">
        <v>362</v>
      </c>
      <c r="D199" s="189" t="s">
        <v>603</v>
      </c>
      <c r="E199" s="190" t="s">
        <v>706</v>
      </c>
      <c r="F199" s="191" t="s">
        <v>707</v>
      </c>
      <c r="G199" s="192" t="s">
        <v>373</v>
      </c>
      <c r="H199" s="193">
        <v>12.42</v>
      </c>
      <c r="I199" s="194"/>
      <c r="J199" s="195">
        <f>ROUND(I199*H199,2)</f>
        <v>0</v>
      </c>
      <c r="K199" s="191" t="s">
        <v>126</v>
      </c>
      <c r="L199" s="196"/>
      <c r="M199" s="197" t="s">
        <v>1</v>
      </c>
      <c r="N199" s="198" t="s">
        <v>41</v>
      </c>
      <c r="O199" s="49"/>
      <c r="P199" s="149">
        <f>O199*H199</f>
        <v>0</v>
      </c>
      <c r="Q199" s="149">
        <v>4.0000000000000003E-5</v>
      </c>
      <c r="R199" s="149">
        <f>Q199*H199</f>
        <v>4.9680000000000004E-4</v>
      </c>
      <c r="S199" s="149">
        <v>0</v>
      </c>
      <c r="T199" s="150">
        <f>S199*H199</f>
        <v>0</v>
      </c>
      <c r="AR199" s="16" t="s">
        <v>211</v>
      </c>
      <c r="AT199" s="16" t="s">
        <v>603</v>
      </c>
      <c r="AU199" s="16" t="s">
        <v>79</v>
      </c>
      <c r="AY199" s="16" t="s">
        <v>119</v>
      </c>
      <c r="BE199" s="151">
        <f>IF(N199="základní",J199,0)</f>
        <v>0</v>
      </c>
      <c r="BF199" s="151">
        <f>IF(N199="snížená",J199,0)</f>
        <v>0</v>
      </c>
      <c r="BG199" s="151">
        <f>IF(N199="zákl. přenesená",J199,0)</f>
        <v>0</v>
      </c>
      <c r="BH199" s="151">
        <f>IF(N199="sníž. přenesená",J199,0)</f>
        <v>0</v>
      </c>
      <c r="BI199" s="151">
        <f>IF(N199="nulová",J199,0)</f>
        <v>0</v>
      </c>
      <c r="BJ199" s="16" t="s">
        <v>77</v>
      </c>
      <c r="BK199" s="151">
        <f>ROUND(I199*H199,2)</f>
        <v>0</v>
      </c>
      <c r="BL199" s="16" t="s">
        <v>139</v>
      </c>
      <c r="BM199" s="16" t="s">
        <v>2105</v>
      </c>
    </row>
    <row r="200" spans="2:65" s="1" customFormat="1">
      <c r="B200" s="30"/>
      <c r="D200" s="152" t="s">
        <v>129</v>
      </c>
      <c r="F200" s="153" t="s">
        <v>707</v>
      </c>
      <c r="I200" s="84"/>
      <c r="L200" s="30"/>
      <c r="M200" s="154"/>
      <c r="N200" s="49"/>
      <c r="O200" s="49"/>
      <c r="P200" s="49"/>
      <c r="Q200" s="49"/>
      <c r="R200" s="49"/>
      <c r="S200" s="49"/>
      <c r="T200" s="50"/>
      <c r="AT200" s="16" t="s">
        <v>129</v>
      </c>
      <c r="AU200" s="16" t="s">
        <v>79</v>
      </c>
    </row>
    <row r="201" spans="2:65" s="11" customFormat="1">
      <c r="B201" s="158"/>
      <c r="D201" s="152" t="s">
        <v>180</v>
      </c>
      <c r="F201" s="160" t="s">
        <v>2106</v>
      </c>
      <c r="H201" s="161">
        <v>12.42</v>
      </c>
      <c r="I201" s="162"/>
      <c r="L201" s="158"/>
      <c r="M201" s="163"/>
      <c r="N201" s="164"/>
      <c r="O201" s="164"/>
      <c r="P201" s="164"/>
      <c r="Q201" s="164"/>
      <c r="R201" s="164"/>
      <c r="S201" s="164"/>
      <c r="T201" s="165"/>
      <c r="AT201" s="159" t="s">
        <v>180</v>
      </c>
      <c r="AU201" s="159" t="s">
        <v>79</v>
      </c>
      <c r="AV201" s="11" t="s">
        <v>79</v>
      </c>
      <c r="AW201" s="11" t="s">
        <v>3</v>
      </c>
      <c r="AX201" s="11" t="s">
        <v>77</v>
      </c>
      <c r="AY201" s="159" t="s">
        <v>119</v>
      </c>
    </row>
    <row r="202" spans="2:65" s="1" customFormat="1" ht="16.5" customHeight="1">
      <c r="B202" s="139"/>
      <c r="C202" s="140" t="s">
        <v>366</v>
      </c>
      <c r="D202" s="140" t="s">
        <v>122</v>
      </c>
      <c r="E202" s="141" t="s">
        <v>711</v>
      </c>
      <c r="F202" s="142" t="s">
        <v>712</v>
      </c>
      <c r="G202" s="143" t="s">
        <v>373</v>
      </c>
      <c r="H202" s="144">
        <v>40.21</v>
      </c>
      <c r="I202" s="145"/>
      <c r="J202" s="146">
        <f>ROUND(I202*H202,2)</f>
        <v>0</v>
      </c>
      <c r="K202" s="142" t="s">
        <v>126</v>
      </c>
      <c r="L202" s="30"/>
      <c r="M202" s="147" t="s">
        <v>1</v>
      </c>
      <c r="N202" s="148" t="s">
        <v>41</v>
      </c>
      <c r="O202" s="49"/>
      <c r="P202" s="149">
        <f>O202*H202</f>
        <v>0</v>
      </c>
      <c r="Q202" s="149">
        <v>6.0000000000000002E-5</v>
      </c>
      <c r="R202" s="149">
        <f>Q202*H202</f>
        <v>2.4126E-3</v>
      </c>
      <c r="S202" s="149">
        <v>0</v>
      </c>
      <c r="T202" s="150">
        <f>S202*H202</f>
        <v>0</v>
      </c>
      <c r="AR202" s="16" t="s">
        <v>139</v>
      </c>
      <c r="AT202" s="16" t="s">
        <v>122</v>
      </c>
      <c r="AU202" s="16" t="s">
        <v>79</v>
      </c>
      <c r="AY202" s="16" t="s">
        <v>119</v>
      </c>
      <c r="BE202" s="151">
        <f>IF(N202="základní",J202,0)</f>
        <v>0</v>
      </c>
      <c r="BF202" s="151">
        <f>IF(N202="snížená",J202,0)</f>
        <v>0</v>
      </c>
      <c r="BG202" s="151">
        <f>IF(N202="zákl. přenesená",J202,0)</f>
        <v>0</v>
      </c>
      <c r="BH202" s="151">
        <f>IF(N202="sníž. přenesená",J202,0)</f>
        <v>0</v>
      </c>
      <c r="BI202" s="151">
        <f>IF(N202="nulová",J202,0)</f>
        <v>0</v>
      </c>
      <c r="BJ202" s="16" t="s">
        <v>77</v>
      </c>
      <c r="BK202" s="151">
        <f>ROUND(I202*H202,2)</f>
        <v>0</v>
      </c>
      <c r="BL202" s="16" t="s">
        <v>139</v>
      </c>
      <c r="BM202" s="16" t="s">
        <v>2107</v>
      </c>
    </row>
    <row r="203" spans="2:65" s="1" customFormat="1">
      <c r="B203" s="30"/>
      <c r="D203" s="152" t="s">
        <v>129</v>
      </c>
      <c r="F203" s="153" t="s">
        <v>714</v>
      </c>
      <c r="I203" s="84"/>
      <c r="L203" s="30"/>
      <c r="M203" s="154"/>
      <c r="N203" s="49"/>
      <c r="O203" s="49"/>
      <c r="P203" s="49"/>
      <c r="Q203" s="49"/>
      <c r="R203" s="49"/>
      <c r="S203" s="49"/>
      <c r="T203" s="50"/>
      <c r="AT203" s="16" t="s">
        <v>129</v>
      </c>
      <c r="AU203" s="16" t="s">
        <v>79</v>
      </c>
    </row>
    <row r="204" spans="2:65" s="11" customFormat="1">
      <c r="B204" s="158"/>
      <c r="D204" s="152" t="s">
        <v>180</v>
      </c>
      <c r="E204" s="159" t="s">
        <v>1</v>
      </c>
      <c r="F204" s="160" t="s">
        <v>2108</v>
      </c>
      <c r="H204" s="161">
        <v>40.21</v>
      </c>
      <c r="I204" s="162"/>
      <c r="L204" s="158"/>
      <c r="M204" s="163"/>
      <c r="N204" s="164"/>
      <c r="O204" s="164"/>
      <c r="P204" s="164"/>
      <c r="Q204" s="164"/>
      <c r="R204" s="164"/>
      <c r="S204" s="164"/>
      <c r="T204" s="165"/>
      <c r="AT204" s="159" t="s">
        <v>180</v>
      </c>
      <c r="AU204" s="159" t="s">
        <v>79</v>
      </c>
      <c r="AV204" s="11" t="s">
        <v>79</v>
      </c>
      <c r="AW204" s="11" t="s">
        <v>32</v>
      </c>
      <c r="AX204" s="11" t="s">
        <v>77</v>
      </c>
      <c r="AY204" s="159" t="s">
        <v>119</v>
      </c>
    </row>
    <row r="205" spans="2:65" s="1" customFormat="1" ht="16.5" customHeight="1">
      <c r="B205" s="139"/>
      <c r="C205" s="189" t="s">
        <v>370</v>
      </c>
      <c r="D205" s="189" t="s">
        <v>603</v>
      </c>
      <c r="E205" s="190" t="s">
        <v>717</v>
      </c>
      <c r="F205" s="191" t="s">
        <v>718</v>
      </c>
      <c r="G205" s="192" t="s">
        <v>373</v>
      </c>
      <c r="H205" s="193">
        <v>46.241999999999997</v>
      </c>
      <c r="I205" s="194"/>
      <c r="J205" s="195">
        <f>ROUND(I205*H205,2)</f>
        <v>0</v>
      </c>
      <c r="K205" s="191" t="s">
        <v>126</v>
      </c>
      <c r="L205" s="196"/>
      <c r="M205" s="197" t="s">
        <v>1</v>
      </c>
      <c r="N205" s="198" t="s">
        <v>41</v>
      </c>
      <c r="O205" s="49"/>
      <c r="P205" s="149">
        <f>O205*H205</f>
        <v>0</v>
      </c>
      <c r="Q205" s="149">
        <v>5.9999999999999995E-4</v>
      </c>
      <c r="R205" s="149">
        <f>Q205*H205</f>
        <v>2.7745199999999998E-2</v>
      </c>
      <c r="S205" s="149">
        <v>0</v>
      </c>
      <c r="T205" s="150">
        <f>S205*H205</f>
        <v>0</v>
      </c>
      <c r="AR205" s="16" t="s">
        <v>211</v>
      </c>
      <c r="AT205" s="16" t="s">
        <v>603</v>
      </c>
      <c r="AU205" s="16" t="s">
        <v>79</v>
      </c>
      <c r="AY205" s="16" t="s">
        <v>119</v>
      </c>
      <c r="BE205" s="151">
        <f>IF(N205="základní",J205,0)</f>
        <v>0</v>
      </c>
      <c r="BF205" s="151">
        <f>IF(N205="snížená",J205,0)</f>
        <v>0</v>
      </c>
      <c r="BG205" s="151">
        <f>IF(N205="zákl. přenesená",J205,0)</f>
        <v>0</v>
      </c>
      <c r="BH205" s="151">
        <f>IF(N205="sníž. přenesená",J205,0)</f>
        <v>0</v>
      </c>
      <c r="BI205" s="151">
        <f>IF(N205="nulová",J205,0)</f>
        <v>0</v>
      </c>
      <c r="BJ205" s="16" t="s">
        <v>77</v>
      </c>
      <c r="BK205" s="151">
        <f>ROUND(I205*H205,2)</f>
        <v>0</v>
      </c>
      <c r="BL205" s="16" t="s">
        <v>139</v>
      </c>
      <c r="BM205" s="16" t="s">
        <v>2109</v>
      </c>
    </row>
    <row r="206" spans="2:65" s="1" customFormat="1">
      <c r="B206" s="30"/>
      <c r="D206" s="152" t="s">
        <v>129</v>
      </c>
      <c r="F206" s="153" t="s">
        <v>718</v>
      </c>
      <c r="I206" s="84"/>
      <c r="L206" s="30"/>
      <c r="M206" s="154"/>
      <c r="N206" s="49"/>
      <c r="O206" s="49"/>
      <c r="P206" s="49"/>
      <c r="Q206" s="49"/>
      <c r="R206" s="49"/>
      <c r="S206" s="49"/>
      <c r="T206" s="50"/>
      <c r="AT206" s="16" t="s">
        <v>129</v>
      </c>
      <c r="AU206" s="16" t="s">
        <v>79</v>
      </c>
    </row>
    <row r="207" spans="2:65" s="11" customFormat="1">
      <c r="B207" s="158"/>
      <c r="D207" s="152" t="s">
        <v>180</v>
      </c>
      <c r="F207" s="160" t="s">
        <v>2110</v>
      </c>
      <c r="H207" s="161">
        <v>46.241999999999997</v>
      </c>
      <c r="I207" s="162"/>
      <c r="L207" s="158"/>
      <c r="M207" s="163"/>
      <c r="N207" s="164"/>
      <c r="O207" s="164"/>
      <c r="P207" s="164"/>
      <c r="Q207" s="164"/>
      <c r="R207" s="164"/>
      <c r="S207" s="164"/>
      <c r="T207" s="165"/>
      <c r="AT207" s="159" t="s">
        <v>180</v>
      </c>
      <c r="AU207" s="159" t="s">
        <v>79</v>
      </c>
      <c r="AV207" s="11" t="s">
        <v>79</v>
      </c>
      <c r="AW207" s="11" t="s">
        <v>3</v>
      </c>
      <c r="AX207" s="11" t="s">
        <v>77</v>
      </c>
      <c r="AY207" s="159" t="s">
        <v>119</v>
      </c>
    </row>
    <row r="208" spans="2:65" s="1" customFormat="1" ht="16.5" customHeight="1">
      <c r="B208" s="139"/>
      <c r="C208" s="140" t="s">
        <v>381</v>
      </c>
      <c r="D208" s="140" t="s">
        <v>122</v>
      </c>
      <c r="E208" s="141" t="s">
        <v>722</v>
      </c>
      <c r="F208" s="142" t="s">
        <v>723</v>
      </c>
      <c r="G208" s="143" t="s">
        <v>373</v>
      </c>
      <c r="H208" s="144">
        <v>4.8</v>
      </c>
      <c r="I208" s="145"/>
      <c r="J208" s="146">
        <f>ROUND(I208*H208,2)</f>
        <v>0</v>
      </c>
      <c r="K208" s="142" t="s">
        <v>126</v>
      </c>
      <c r="L208" s="30"/>
      <c r="M208" s="147" t="s">
        <v>1</v>
      </c>
      <c r="N208" s="148" t="s">
        <v>41</v>
      </c>
      <c r="O208" s="49"/>
      <c r="P208" s="149">
        <f>O208*H208</f>
        <v>0</v>
      </c>
      <c r="Q208" s="149">
        <v>2.5000000000000001E-4</v>
      </c>
      <c r="R208" s="149">
        <f>Q208*H208</f>
        <v>1.1999999999999999E-3</v>
      </c>
      <c r="S208" s="149">
        <v>0</v>
      </c>
      <c r="T208" s="150">
        <f>S208*H208</f>
        <v>0</v>
      </c>
      <c r="AR208" s="16" t="s">
        <v>139</v>
      </c>
      <c r="AT208" s="16" t="s">
        <v>122</v>
      </c>
      <c r="AU208" s="16" t="s">
        <v>79</v>
      </c>
      <c r="AY208" s="16" t="s">
        <v>119</v>
      </c>
      <c r="BE208" s="151">
        <f>IF(N208="základní",J208,0)</f>
        <v>0</v>
      </c>
      <c r="BF208" s="151">
        <f>IF(N208="snížená",J208,0)</f>
        <v>0</v>
      </c>
      <c r="BG208" s="151">
        <f>IF(N208="zákl. přenesená",J208,0)</f>
        <v>0</v>
      </c>
      <c r="BH208" s="151">
        <f>IF(N208="sníž. přenesená",J208,0)</f>
        <v>0</v>
      </c>
      <c r="BI208" s="151">
        <f>IF(N208="nulová",J208,0)</f>
        <v>0</v>
      </c>
      <c r="BJ208" s="16" t="s">
        <v>77</v>
      </c>
      <c r="BK208" s="151">
        <f>ROUND(I208*H208,2)</f>
        <v>0</v>
      </c>
      <c r="BL208" s="16" t="s">
        <v>139</v>
      </c>
      <c r="BM208" s="16" t="s">
        <v>2111</v>
      </c>
    </row>
    <row r="209" spans="2:65" s="1" customFormat="1">
      <c r="B209" s="30"/>
      <c r="D209" s="152" t="s">
        <v>129</v>
      </c>
      <c r="F209" s="153" t="s">
        <v>725</v>
      </c>
      <c r="I209" s="84"/>
      <c r="L209" s="30"/>
      <c r="M209" s="154"/>
      <c r="N209" s="49"/>
      <c r="O209" s="49"/>
      <c r="P209" s="49"/>
      <c r="Q209" s="49"/>
      <c r="R209" s="49"/>
      <c r="S209" s="49"/>
      <c r="T209" s="50"/>
      <c r="AT209" s="16" t="s">
        <v>129</v>
      </c>
      <c r="AU209" s="16" t="s">
        <v>79</v>
      </c>
    </row>
    <row r="210" spans="2:65" s="12" customFormat="1">
      <c r="B210" s="166"/>
      <c r="D210" s="152" t="s">
        <v>180</v>
      </c>
      <c r="E210" s="167" t="s">
        <v>1</v>
      </c>
      <c r="F210" s="168" t="s">
        <v>726</v>
      </c>
      <c r="H210" s="167" t="s">
        <v>1</v>
      </c>
      <c r="I210" s="169"/>
      <c r="L210" s="166"/>
      <c r="M210" s="170"/>
      <c r="N210" s="171"/>
      <c r="O210" s="171"/>
      <c r="P210" s="171"/>
      <c r="Q210" s="171"/>
      <c r="R210" s="171"/>
      <c r="S210" s="171"/>
      <c r="T210" s="172"/>
      <c r="AT210" s="167" t="s">
        <v>180</v>
      </c>
      <c r="AU210" s="167" t="s">
        <v>79</v>
      </c>
      <c r="AV210" s="12" t="s">
        <v>77</v>
      </c>
      <c r="AW210" s="12" t="s">
        <v>32</v>
      </c>
      <c r="AX210" s="12" t="s">
        <v>70</v>
      </c>
      <c r="AY210" s="167" t="s">
        <v>119</v>
      </c>
    </row>
    <row r="211" spans="2:65" s="11" customFormat="1">
      <c r="B211" s="158"/>
      <c r="D211" s="152" t="s">
        <v>180</v>
      </c>
      <c r="E211" s="159" t="s">
        <v>1</v>
      </c>
      <c r="F211" s="160" t="s">
        <v>2112</v>
      </c>
      <c r="H211" s="161">
        <v>2.4</v>
      </c>
      <c r="I211" s="162"/>
      <c r="L211" s="158"/>
      <c r="M211" s="163"/>
      <c r="N211" s="164"/>
      <c r="O211" s="164"/>
      <c r="P211" s="164"/>
      <c r="Q211" s="164"/>
      <c r="R211" s="164"/>
      <c r="S211" s="164"/>
      <c r="T211" s="165"/>
      <c r="AT211" s="159" t="s">
        <v>180</v>
      </c>
      <c r="AU211" s="159" t="s">
        <v>79</v>
      </c>
      <c r="AV211" s="11" t="s">
        <v>79</v>
      </c>
      <c r="AW211" s="11" t="s">
        <v>32</v>
      </c>
      <c r="AX211" s="11" t="s">
        <v>70</v>
      </c>
      <c r="AY211" s="159" t="s">
        <v>119</v>
      </c>
    </row>
    <row r="212" spans="2:65" s="12" customFormat="1">
      <c r="B212" s="166"/>
      <c r="D212" s="152" t="s">
        <v>180</v>
      </c>
      <c r="E212" s="167" t="s">
        <v>1</v>
      </c>
      <c r="F212" s="168" t="s">
        <v>728</v>
      </c>
      <c r="H212" s="167" t="s">
        <v>1</v>
      </c>
      <c r="I212" s="169"/>
      <c r="L212" s="166"/>
      <c r="M212" s="170"/>
      <c r="N212" s="171"/>
      <c r="O212" s="171"/>
      <c r="P212" s="171"/>
      <c r="Q212" s="171"/>
      <c r="R212" s="171"/>
      <c r="S212" s="171"/>
      <c r="T212" s="172"/>
      <c r="AT212" s="167" t="s">
        <v>180</v>
      </c>
      <c r="AU212" s="167" t="s">
        <v>79</v>
      </c>
      <c r="AV212" s="12" t="s">
        <v>77</v>
      </c>
      <c r="AW212" s="12" t="s">
        <v>32</v>
      </c>
      <c r="AX212" s="12" t="s">
        <v>70</v>
      </c>
      <c r="AY212" s="167" t="s">
        <v>119</v>
      </c>
    </row>
    <row r="213" spans="2:65" s="11" customFormat="1">
      <c r="B213" s="158"/>
      <c r="D213" s="152" t="s">
        <v>180</v>
      </c>
      <c r="E213" s="159" t="s">
        <v>1</v>
      </c>
      <c r="F213" s="160" t="s">
        <v>2112</v>
      </c>
      <c r="H213" s="161">
        <v>2.4</v>
      </c>
      <c r="I213" s="162"/>
      <c r="L213" s="158"/>
      <c r="M213" s="163"/>
      <c r="N213" s="164"/>
      <c r="O213" s="164"/>
      <c r="P213" s="164"/>
      <c r="Q213" s="164"/>
      <c r="R213" s="164"/>
      <c r="S213" s="164"/>
      <c r="T213" s="165"/>
      <c r="AT213" s="159" t="s">
        <v>180</v>
      </c>
      <c r="AU213" s="159" t="s">
        <v>79</v>
      </c>
      <c r="AV213" s="11" t="s">
        <v>79</v>
      </c>
      <c r="AW213" s="11" t="s">
        <v>32</v>
      </c>
      <c r="AX213" s="11" t="s">
        <v>70</v>
      </c>
      <c r="AY213" s="159" t="s">
        <v>119</v>
      </c>
    </row>
    <row r="214" spans="2:65" s="13" customFormat="1">
      <c r="B214" s="173"/>
      <c r="D214" s="152" t="s">
        <v>180</v>
      </c>
      <c r="E214" s="174" t="s">
        <v>1</v>
      </c>
      <c r="F214" s="175" t="s">
        <v>249</v>
      </c>
      <c r="H214" s="176">
        <v>4.8</v>
      </c>
      <c r="I214" s="177"/>
      <c r="L214" s="173"/>
      <c r="M214" s="178"/>
      <c r="N214" s="179"/>
      <c r="O214" s="179"/>
      <c r="P214" s="179"/>
      <c r="Q214" s="179"/>
      <c r="R214" s="179"/>
      <c r="S214" s="179"/>
      <c r="T214" s="180"/>
      <c r="AT214" s="174" t="s">
        <v>180</v>
      </c>
      <c r="AU214" s="174" t="s">
        <v>79</v>
      </c>
      <c r="AV214" s="13" t="s">
        <v>139</v>
      </c>
      <c r="AW214" s="13" t="s">
        <v>32</v>
      </c>
      <c r="AX214" s="13" t="s">
        <v>77</v>
      </c>
      <c r="AY214" s="174" t="s">
        <v>119</v>
      </c>
    </row>
    <row r="215" spans="2:65" s="1" customFormat="1" ht="16.5" customHeight="1">
      <c r="B215" s="139"/>
      <c r="C215" s="189" t="s">
        <v>385</v>
      </c>
      <c r="D215" s="189" t="s">
        <v>603</v>
      </c>
      <c r="E215" s="190" t="s">
        <v>731</v>
      </c>
      <c r="F215" s="191" t="s">
        <v>732</v>
      </c>
      <c r="G215" s="192" t="s">
        <v>373</v>
      </c>
      <c r="H215" s="193">
        <v>2.76</v>
      </c>
      <c r="I215" s="194"/>
      <c r="J215" s="195">
        <f>ROUND(I215*H215,2)</f>
        <v>0</v>
      </c>
      <c r="K215" s="191" t="s">
        <v>126</v>
      </c>
      <c r="L215" s="196"/>
      <c r="M215" s="197" t="s">
        <v>1</v>
      </c>
      <c r="N215" s="198" t="s">
        <v>41</v>
      </c>
      <c r="O215" s="49"/>
      <c r="P215" s="149">
        <f>O215*H215</f>
        <v>0</v>
      </c>
      <c r="Q215" s="149">
        <v>2.9999999999999997E-4</v>
      </c>
      <c r="R215" s="149">
        <f>Q215*H215</f>
        <v>8.2799999999999985E-4</v>
      </c>
      <c r="S215" s="149">
        <v>0</v>
      </c>
      <c r="T215" s="150">
        <f>S215*H215</f>
        <v>0</v>
      </c>
      <c r="AR215" s="16" t="s">
        <v>211</v>
      </c>
      <c r="AT215" s="16" t="s">
        <v>603</v>
      </c>
      <c r="AU215" s="16" t="s">
        <v>79</v>
      </c>
      <c r="AY215" s="16" t="s">
        <v>119</v>
      </c>
      <c r="BE215" s="151">
        <f>IF(N215="základní",J215,0)</f>
        <v>0</v>
      </c>
      <c r="BF215" s="151">
        <f>IF(N215="snížená",J215,0)</f>
        <v>0</v>
      </c>
      <c r="BG215" s="151">
        <f>IF(N215="zákl. přenesená",J215,0)</f>
        <v>0</v>
      </c>
      <c r="BH215" s="151">
        <f>IF(N215="sníž. přenesená",J215,0)</f>
        <v>0</v>
      </c>
      <c r="BI215" s="151">
        <f>IF(N215="nulová",J215,0)</f>
        <v>0</v>
      </c>
      <c r="BJ215" s="16" t="s">
        <v>77</v>
      </c>
      <c r="BK215" s="151">
        <f>ROUND(I215*H215,2)</f>
        <v>0</v>
      </c>
      <c r="BL215" s="16" t="s">
        <v>139</v>
      </c>
      <c r="BM215" s="16" t="s">
        <v>2113</v>
      </c>
    </row>
    <row r="216" spans="2:65" s="1" customFormat="1">
      <c r="B216" s="30"/>
      <c r="D216" s="152" t="s">
        <v>129</v>
      </c>
      <c r="F216" s="153" t="s">
        <v>732</v>
      </c>
      <c r="I216" s="84"/>
      <c r="L216" s="30"/>
      <c r="M216" s="154"/>
      <c r="N216" s="49"/>
      <c r="O216" s="49"/>
      <c r="P216" s="49"/>
      <c r="Q216" s="49"/>
      <c r="R216" s="49"/>
      <c r="S216" s="49"/>
      <c r="T216" s="50"/>
      <c r="AT216" s="16" t="s">
        <v>129</v>
      </c>
      <c r="AU216" s="16" t="s">
        <v>79</v>
      </c>
    </row>
    <row r="217" spans="2:65" s="11" customFormat="1">
      <c r="B217" s="158"/>
      <c r="D217" s="152" t="s">
        <v>180</v>
      </c>
      <c r="F217" s="160" t="s">
        <v>2114</v>
      </c>
      <c r="H217" s="161">
        <v>2.76</v>
      </c>
      <c r="I217" s="162"/>
      <c r="L217" s="158"/>
      <c r="M217" s="163"/>
      <c r="N217" s="164"/>
      <c r="O217" s="164"/>
      <c r="P217" s="164"/>
      <c r="Q217" s="164"/>
      <c r="R217" s="164"/>
      <c r="S217" s="164"/>
      <c r="T217" s="165"/>
      <c r="AT217" s="159" t="s">
        <v>180</v>
      </c>
      <c r="AU217" s="159" t="s">
        <v>79</v>
      </c>
      <c r="AV217" s="11" t="s">
        <v>79</v>
      </c>
      <c r="AW217" s="11" t="s">
        <v>3</v>
      </c>
      <c r="AX217" s="11" t="s">
        <v>77</v>
      </c>
      <c r="AY217" s="159" t="s">
        <v>119</v>
      </c>
    </row>
    <row r="218" spans="2:65" s="1" customFormat="1" ht="16.5" customHeight="1">
      <c r="B218" s="139"/>
      <c r="C218" s="189" t="s">
        <v>391</v>
      </c>
      <c r="D218" s="189" t="s">
        <v>603</v>
      </c>
      <c r="E218" s="190" t="s">
        <v>736</v>
      </c>
      <c r="F218" s="191" t="s">
        <v>737</v>
      </c>
      <c r="G218" s="192" t="s">
        <v>373</v>
      </c>
      <c r="H218" s="193">
        <v>2.76</v>
      </c>
      <c r="I218" s="194"/>
      <c r="J218" s="195">
        <f>ROUND(I218*H218,2)</f>
        <v>0</v>
      </c>
      <c r="K218" s="191" t="s">
        <v>126</v>
      </c>
      <c r="L218" s="196"/>
      <c r="M218" s="197" t="s">
        <v>1</v>
      </c>
      <c r="N218" s="198" t="s">
        <v>41</v>
      </c>
      <c r="O218" s="49"/>
      <c r="P218" s="149">
        <f>O218*H218</f>
        <v>0</v>
      </c>
      <c r="Q218" s="149">
        <v>2.0000000000000001E-4</v>
      </c>
      <c r="R218" s="149">
        <f>Q218*H218</f>
        <v>5.5199999999999997E-4</v>
      </c>
      <c r="S218" s="149">
        <v>0</v>
      </c>
      <c r="T218" s="150">
        <f>S218*H218</f>
        <v>0</v>
      </c>
      <c r="AR218" s="16" t="s">
        <v>211</v>
      </c>
      <c r="AT218" s="16" t="s">
        <v>603</v>
      </c>
      <c r="AU218" s="16" t="s">
        <v>79</v>
      </c>
      <c r="AY218" s="16" t="s">
        <v>119</v>
      </c>
      <c r="BE218" s="151">
        <f>IF(N218="základní",J218,0)</f>
        <v>0</v>
      </c>
      <c r="BF218" s="151">
        <f>IF(N218="snížená",J218,0)</f>
        <v>0</v>
      </c>
      <c r="BG218" s="151">
        <f>IF(N218="zákl. přenesená",J218,0)</f>
        <v>0</v>
      </c>
      <c r="BH218" s="151">
        <f>IF(N218="sníž. přenesená",J218,0)</f>
        <v>0</v>
      </c>
      <c r="BI218" s="151">
        <f>IF(N218="nulová",J218,0)</f>
        <v>0</v>
      </c>
      <c r="BJ218" s="16" t="s">
        <v>77</v>
      </c>
      <c r="BK218" s="151">
        <f>ROUND(I218*H218,2)</f>
        <v>0</v>
      </c>
      <c r="BL218" s="16" t="s">
        <v>139</v>
      </c>
      <c r="BM218" s="16" t="s">
        <v>2115</v>
      </c>
    </row>
    <row r="219" spans="2:65" s="1" customFormat="1">
      <c r="B219" s="30"/>
      <c r="D219" s="152" t="s">
        <v>129</v>
      </c>
      <c r="F219" s="153" t="s">
        <v>737</v>
      </c>
      <c r="I219" s="84"/>
      <c r="L219" s="30"/>
      <c r="M219" s="154"/>
      <c r="N219" s="49"/>
      <c r="O219" s="49"/>
      <c r="P219" s="49"/>
      <c r="Q219" s="49"/>
      <c r="R219" s="49"/>
      <c r="S219" s="49"/>
      <c r="T219" s="50"/>
      <c r="AT219" s="16" t="s">
        <v>129</v>
      </c>
      <c r="AU219" s="16" t="s">
        <v>79</v>
      </c>
    </row>
    <row r="220" spans="2:65" s="11" customFormat="1">
      <c r="B220" s="158"/>
      <c r="D220" s="152" t="s">
        <v>180</v>
      </c>
      <c r="F220" s="160" t="s">
        <v>2114</v>
      </c>
      <c r="H220" s="161">
        <v>2.76</v>
      </c>
      <c r="I220" s="162"/>
      <c r="L220" s="158"/>
      <c r="M220" s="163"/>
      <c r="N220" s="164"/>
      <c r="O220" s="164"/>
      <c r="P220" s="164"/>
      <c r="Q220" s="164"/>
      <c r="R220" s="164"/>
      <c r="S220" s="164"/>
      <c r="T220" s="165"/>
      <c r="AT220" s="159" t="s">
        <v>180</v>
      </c>
      <c r="AU220" s="159" t="s">
        <v>79</v>
      </c>
      <c r="AV220" s="11" t="s">
        <v>79</v>
      </c>
      <c r="AW220" s="11" t="s">
        <v>3</v>
      </c>
      <c r="AX220" s="11" t="s">
        <v>77</v>
      </c>
      <c r="AY220" s="159" t="s">
        <v>119</v>
      </c>
    </row>
    <row r="221" spans="2:65" s="1" customFormat="1" ht="16.5" customHeight="1">
      <c r="B221" s="139"/>
      <c r="C221" s="140" t="s">
        <v>402</v>
      </c>
      <c r="D221" s="140" t="s">
        <v>122</v>
      </c>
      <c r="E221" s="141" t="s">
        <v>2116</v>
      </c>
      <c r="F221" s="142" t="s">
        <v>2117</v>
      </c>
      <c r="G221" s="143" t="s">
        <v>177</v>
      </c>
      <c r="H221" s="144">
        <v>13.035</v>
      </c>
      <c r="I221" s="145"/>
      <c r="J221" s="146">
        <f>ROUND(I221*H221,2)</f>
        <v>0</v>
      </c>
      <c r="K221" s="142" t="s">
        <v>126</v>
      </c>
      <c r="L221" s="30"/>
      <c r="M221" s="147" t="s">
        <v>1</v>
      </c>
      <c r="N221" s="148" t="s">
        <v>41</v>
      </c>
      <c r="O221" s="49"/>
      <c r="P221" s="149">
        <f>O221*H221</f>
        <v>0</v>
      </c>
      <c r="Q221" s="149">
        <v>2.45329</v>
      </c>
      <c r="R221" s="149">
        <f>Q221*H221</f>
        <v>31.978635149999999</v>
      </c>
      <c r="S221" s="149">
        <v>0</v>
      </c>
      <c r="T221" s="150">
        <f>S221*H221</f>
        <v>0</v>
      </c>
      <c r="AR221" s="16" t="s">
        <v>139</v>
      </c>
      <c r="AT221" s="16" t="s">
        <v>122</v>
      </c>
      <c r="AU221" s="16" t="s">
        <v>79</v>
      </c>
      <c r="AY221" s="16" t="s">
        <v>119</v>
      </c>
      <c r="BE221" s="151">
        <f>IF(N221="základní",J221,0)</f>
        <v>0</v>
      </c>
      <c r="BF221" s="151">
        <f>IF(N221="snížená",J221,0)</f>
        <v>0</v>
      </c>
      <c r="BG221" s="151">
        <f>IF(N221="zákl. přenesená",J221,0)</f>
        <v>0</v>
      </c>
      <c r="BH221" s="151">
        <f>IF(N221="sníž. přenesená",J221,0)</f>
        <v>0</v>
      </c>
      <c r="BI221" s="151">
        <f>IF(N221="nulová",J221,0)</f>
        <v>0</v>
      </c>
      <c r="BJ221" s="16" t="s">
        <v>77</v>
      </c>
      <c r="BK221" s="151">
        <f>ROUND(I221*H221,2)</f>
        <v>0</v>
      </c>
      <c r="BL221" s="16" t="s">
        <v>139</v>
      </c>
      <c r="BM221" s="16" t="s">
        <v>2118</v>
      </c>
    </row>
    <row r="222" spans="2:65" s="1" customFormat="1">
      <c r="B222" s="30"/>
      <c r="D222" s="152" t="s">
        <v>129</v>
      </c>
      <c r="F222" s="153" t="s">
        <v>2119</v>
      </c>
      <c r="I222" s="84"/>
      <c r="L222" s="30"/>
      <c r="M222" s="154"/>
      <c r="N222" s="49"/>
      <c r="O222" s="49"/>
      <c r="P222" s="49"/>
      <c r="Q222" s="49"/>
      <c r="R222" s="49"/>
      <c r="S222" s="49"/>
      <c r="T222" s="50"/>
      <c r="AT222" s="16" t="s">
        <v>129</v>
      </c>
      <c r="AU222" s="16" t="s">
        <v>79</v>
      </c>
    </row>
    <row r="223" spans="2:65" s="11" customFormat="1">
      <c r="B223" s="158"/>
      <c r="D223" s="152" t="s">
        <v>180</v>
      </c>
      <c r="E223" s="159" t="s">
        <v>1</v>
      </c>
      <c r="F223" s="160" t="s">
        <v>2120</v>
      </c>
      <c r="H223" s="161">
        <v>13.035</v>
      </c>
      <c r="I223" s="162"/>
      <c r="L223" s="158"/>
      <c r="M223" s="163"/>
      <c r="N223" s="164"/>
      <c r="O223" s="164"/>
      <c r="P223" s="164"/>
      <c r="Q223" s="164"/>
      <c r="R223" s="164"/>
      <c r="S223" s="164"/>
      <c r="T223" s="165"/>
      <c r="AT223" s="159" t="s">
        <v>180</v>
      </c>
      <c r="AU223" s="159" t="s">
        <v>79</v>
      </c>
      <c r="AV223" s="11" t="s">
        <v>79</v>
      </c>
      <c r="AW223" s="11" t="s">
        <v>32</v>
      </c>
      <c r="AX223" s="11" t="s">
        <v>77</v>
      </c>
      <c r="AY223" s="159" t="s">
        <v>119</v>
      </c>
    </row>
    <row r="224" spans="2:65" s="1" customFormat="1" ht="16.5" customHeight="1">
      <c r="B224" s="139"/>
      <c r="C224" s="140" t="s">
        <v>412</v>
      </c>
      <c r="D224" s="140" t="s">
        <v>122</v>
      </c>
      <c r="E224" s="141" t="s">
        <v>2121</v>
      </c>
      <c r="F224" s="142" t="s">
        <v>2122</v>
      </c>
      <c r="G224" s="143" t="s">
        <v>177</v>
      </c>
      <c r="H224" s="144">
        <v>13.035</v>
      </c>
      <c r="I224" s="145"/>
      <c r="J224" s="146">
        <f>ROUND(I224*H224,2)</f>
        <v>0</v>
      </c>
      <c r="K224" s="142" t="s">
        <v>126</v>
      </c>
      <c r="L224" s="30"/>
      <c r="M224" s="147" t="s">
        <v>1</v>
      </c>
      <c r="N224" s="148" t="s">
        <v>41</v>
      </c>
      <c r="O224" s="49"/>
      <c r="P224" s="149">
        <f>O224*H224</f>
        <v>0</v>
      </c>
      <c r="Q224" s="149">
        <v>0</v>
      </c>
      <c r="R224" s="149">
        <f>Q224*H224</f>
        <v>0</v>
      </c>
      <c r="S224" s="149">
        <v>0</v>
      </c>
      <c r="T224" s="150">
        <f>S224*H224</f>
        <v>0</v>
      </c>
      <c r="AR224" s="16" t="s">
        <v>139</v>
      </c>
      <c r="AT224" s="16" t="s">
        <v>122</v>
      </c>
      <c r="AU224" s="16" t="s">
        <v>79</v>
      </c>
      <c r="AY224" s="16" t="s">
        <v>119</v>
      </c>
      <c r="BE224" s="151">
        <f>IF(N224="základní",J224,0)</f>
        <v>0</v>
      </c>
      <c r="BF224" s="151">
        <f>IF(N224="snížená",J224,0)</f>
        <v>0</v>
      </c>
      <c r="BG224" s="151">
        <f>IF(N224="zákl. přenesená",J224,0)</f>
        <v>0</v>
      </c>
      <c r="BH224" s="151">
        <f>IF(N224="sníž. přenesená",J224,0)</f>
        <v>0</v>
      </c>
      <c r="BI224" s="151">
        <f>IF(N224="nulová",J224,0)</f>
        <v>0</v>
      </c>
      <c r="BJ224" s="16" t="s">
        <v>77</v>
      </c>
      <c r="BK224" s="151">
        <f>ROUND(I224*H224,2)</f>
        <v>0</v>
      </c>
      <c r="BL224" s="16" t="s">
        <v>139</v>
      </c>
      <c r="BM224" s="16" t="s">
        <v>2123</v>
      </c>
    </row>
    <row r="225" spans="2:65" s="1" customFormat="1">
      <c r="B225" s="30"/>
      <c r="D225" s="152" t="s">
        <v>129</v>
      </c>
      <c r="F225" s="153" t="s">
        <v>2124</v>
      </c>
      <c r="I225" s="84"/>
      <c r="L225" s="30"/>
      <c r="M225" s="154"/>
      <c r="N225" s="49"/>
      <c r="O225" s="49"/>
      <c r="P225" s="49"/>
      <c r="Q225" s="49"/>
      <c r="R225" s="49"/>
      <c r="S225" s="49"/>
      <c r="T225" s="50"/>
      <c r="AT225" s="16" t="s">
        <v>129</v>
      </c>
      <c r="AU225" s="16" t="s">
        <v>79</v>
      </c>
    </row>
    <row r="226" spans="2:65" s="1" customFormat="1" ht="16.5" customHeight="1">
      <c r="B226" s="139"/>
      <c r="C226" s="140" t="s">
        <v>417</v>
      </c>
      <c r="D226" s="140" t="s">
        <v>122</v>
      </c>
      <c r="E226" s="141" t="s">
        <v>2125</v>
      </c>
      <c r="F226" s="142" t="s">
        <v>2126</v>
      </c>
      <c r="G226" s="143" t="s">
        <v>177</v>
      </c>
      <c r="H226" s="144">
        <v>13.035</v>
      </c>
      <c r="I226" s="145"/>
      <c r="J226" s="146">
        <f>ROUND(I226*H226,2)</f>
        <v>0</v>
      </c>
      <c r="K226" s="142" t="s">
        <v>126</v>
      </c>
      <c r="L226" s="30"/>
      <c r="M226" s="147" t="s">
        <v>1</v>
      </c>
      <c r="N226" s="148" t="s">
        <v>41</v>
      </c>
      <c r="O226" s="49"/>
      <c r="P226" s="149">
        <f>O226*H226</f>
        <v>0</v>
      </c>
      <c r="Q226" s="149">
        <v>3.0300000000000001E-2</v>
      </c>
      <c r="R226" s="149">
        <f>Q226*H226</f>
        <v>0.39496049999999999</v>
      </c>
      <c r="S226" s="149">
        <v>0</v>
      </c>
      <c r="T226" s="150">
        <f>S226*H226</f>
        <v>0</v>
      </c>
      <c r="AR226" s="16" t="s">
        <v>139</v>
      </c>
      <c r="AT226" s="16" t="s">
        <v>122</v>
      </c>
      <c r="AU226" s="16" t="s">
        <v>79</v>
      </c>
      <c r="AY226" s="16" t="s">
        <v>119</v>
      </c>
      <c r="BE226" s="151">
        <f>IF(N226="základní",J226,0)</f>
        <v>0</v>
      </c>
      <c r="BF226" s="151">
        <f>IF(N226="snížená",J226,0)</f>
        <v>0</v>
      </c>
      <c r="BG226" s="151">
        <f>IF(N226="zákl. přenesená",J226,0)</f>
        <v>0</v>
      </c>
      <c r="BH226" s="151">
        <f>IF(N226="sníž. přenesená",J226,0)</f>
        <v>0</v>
      </c>
      <c r="BI226" s="151">
        <f>IF(N226="nulová",J226,0)</f>
        <v>0</v>
      </c>
      <c r="BJ226" s="16" t="s">
        <v>77</v>
      </c>
      <c r="BK226" s="151">
        <f>ROUND(I226*H226,2)</f>
        <v>0</v>
      </c>
      <c r="BL226" s="16" t="s">
        <v>139</v>
      </c>
      <c r="BM226" s="16" t="s">
        <v>2127</v>
      </c>
    </row>
    <row r="227" spans="2:65" s="1" customFormat="1">
      <c r="B227" s="30"/>
      <c r="D227" s="152" t="s">
        <v>129</v>
      </c>
      <c r="F227" s="153" t="s">
        <v>2128</v>
      </c>
      <c r="I227" s="84"/>
      <c r="L227" s="30"/>
      <c r="M227" s="154"/>
      <c r="N227" s="49"/>
      <c r="O227" s="49"/>
      <c r="P227" s="49"/>
      <c r="Q227" s="49"/>
      <c r="R227" s="49"/>
      <c r="S227" s="49"/>
      <c r="T227" s="50"/>
      <c r="AT227" s="16" t="s">
        <v>129</v>
      </c>
      <c r="AU227" s="16" t="s">
        <v>79</v>
      </c>
    </row>
    <row r="228" spans="2:65" s="1" customFormat="1" ht="16.5" customHeight="1">
      <c r="B228" s="139"/>
      <c r="C228" s="140" t="s">
        <v>424</v>
      </c>
      <c r="D228" s="140" t="s">
        <v>122</v>
      </c>
      <c r="E228" s="141" t="s">
        <v>2129</v>
      </c>
      <c r="F228" s="142" t="s">
        <v>2130</v>
      </c>
      <c r="G228" s="143" t="s">
        <v>373</v>
      </c>
      <c r="H228" s="144">
        <v>43.95</v>
      </c>
      <c r="I228" s="145"/>
      <c r="J228" s="146">
        <f>ROUND(I228*H228,2)</f>
        <v>0</v>
      </c>
      <c r="K228" s="142" t="s">
        <v>126</v>
      </c>
      <c r="L228" s="30"/>
      <c r="M228" s="147" t="s">
        <v>1</v>
      </c>
      <c r="N228" s="148" t="s">
        <v>41</v>
      </c>
      <c r="O228" s="49"/>
      <c r="P228" s="149">
        <f>O228*H228</f>
        <v>0</v>
      </c>
      <c r="Q228" s="149">
        <v>1.2E-4</v>
      </c>
      <c r="R228" s="149">
        <f>Q228*H228</f>
        <v>5.274E-3</v>
      </c>
      <c r="S228" s="149">
        <v>0</v>
      </c>
      <c r="T228" s="150">
        <f>S228*H228</f>
        <v>0</v>
      </c>
      <c r="AR228" s="16" t="s">
        <v>139</v>
      </c>
      <c r="AT228" s="16" t="s">
        <v>122</v>
      </c>
      <c r="AU228" s="16" t="s">
        <v>79</v>
      </c>
      <c r="AY228" s="16" t="s">
        <v>119</v>
      </c>
      <c r="BE228" s="151">
        <f>IF(N228="základní",J228,0)</f>
        <v>0</v>
      </c>
      <c r="BF228" s="151">
        <f>IF(N228="snížená",J228,0)</f>
        <v>0</v>
      </c>
      <c r="BG228" s="151">
        <f>IF(N228="zákl. přenesená",J228,0)</f>
        <v>0</v>
      </c>
      <c r="BH228" s="151">
        <f>IF(N228="sníž. přenesená",J228,0)</f>
        <v>0</v>
      </c>
      <c r="BI228" s="151">
        <f>IF(N228="nulová",J228,0)</f>
        <v>0</v>
      </c>
      <c r="BJ228" s="16" t="s">
        <v>77</v>
      </c>
      <c r="BK228" s="151">
        <f>ROUND(I228*H228,2)</f>
        <v>0</v>
      </c>
      <c r="BL228" s="16" t="s">
        <v>139</v>
      </c>
      <c r="BM228" s="16" t="s">
        <v>2131</v>
      </c>
    </row>
    <row r="229" spans="2:65" s="1" customFormat="1">
      <c r="B229" s="30"/>
      <c r="D229" s="152" t="s">
        <v>129</v>
      </c>
      <c r="F229" s="153" t="s">
        <v>2132</v>
      </c>
      <c r="I229" s="84"/>
      <c r="L229" s="30"/>
      <c r="M229" s="154"/>
      <c r="N229" s="49"/>
      <c r="O229" s="49"/>
      <c r="P229" s="49"/>
      <c r="Q229" s="49"/>
      <c r="R229" s="49"/>
      <c r="S229" s="49"/>
      <c r="T229" s="50"/>
      <c r="AT229" s="16" t="s">
        <v>129</v>
      </c>
      <c r="AU229" s="16" t="s">
        <v>79</v>
      </c>
    </row>
    <row r="230" spans="2:65" s="11" customFormat="1">
      <c r="B230" s="158"/>
      <c r="D230" s="152" t="s">
        <v>180</v>
      </c>
      <c r="E230" s="159" t="s">
        <v>1</v>
      </c>
      <c r="F230" s="160" t="s">
        <v>2133</v>
      </c>
      <c r="H230" s="161">
        <v>43.95</v>
      </c>
      <c r="I230" s="162"/>
      <c r="L230" s="158"/>
      <c r="M230" s="163"/>
      <c r="N230" s="164"/>
      <c r="O230" s="164"/>
      <c r="P230" s="164"/>
      <c r="Q230" s="164"/>
      <c r="R230" s="164"/>
      <c r="S230" s="164"/>
      <c r="T230" s="165"/>
      <c r="AT230" s="159" t="s">
        <v>180</v>
      </c>
      <c r="AU230" s="159" t="s">
        <v>79</v>
      </c>
      <c r="AV230" s="11" t="s">
        <v>79</v>
      </c>
      <c r="AW230" s="11" t="s">
        <v>32</v>
      </c>
      <c r="AX230" s="11" t="s">
        <v>77</v>
      </c>
      <c r="AY230" s="159" t="s">
        <v>119</v>
      </c>
    </row>
    <row r="231" spans="2:65" s="1" customFormat="1" ht="16.5" customHeight="1">
      <c r="B231" s="139"/>
      <c r="C231" s="140" t="s">
        <v>431</v>
      </c>
      <c r="D231" s="140" t="s">
        <v>122</v>
      </c>
      <c r="E231" s="141" t="s">
        <v>746</v>
      </c>
      <c r="F231" s="142" t="s">
        <v>747</v>
      </c>
      <c r="G231" s="143" t="s">
        <v>360</v>
      </c>
      <c r="H231" s="144">
        <v>2</v>
      </c>
      <c r="I231" s="145"/>
      <c r="J231" s="146">
        <f>ROUND(I231*H231,2)</f>
        <v>0</v>
      </c>
      <c r="K231" s="142" t="s">
        <v>126</v>
      </c>
      <c r="L231" s="30"/>
      <c r="M231" s="147" t="s">
        <v>1</v>
      </c>
      <c r="N231" s="148" t="s">
        <v>41</v>
      </c>
      <c r="O231" s="49"/>
      <c r="P231" s="149">
        <f>O231*H231</f>
        <v>0</v>
      </c>
      <c r="Q231" s="149">
        <v>1.6979999999999999E-2</v>
      </c>
      <c r="R231" s="149">
        <f>Q231*H231</f>
        <v>3.3959999999999997E-2</v>
      </c>
      <c r="S231" s="149">
        <v>0</v>
      </c>
      <c r="T231" s="150">
        <f>S231*H231</f>
        <v>0</v>
      </c>
      <c r="AR231" s="16" t="s">
        <v>139</v>
      </c>
      <c r="AT231" s="16" t="s">
        <v>122</v>
      </c>
      <c r="AU231" s="16" t="s">
        <v>79</v>
      </c>
      <c r="AY231" s="16" t="s">
        <v>119</v>
      </c>
      <c r="BE231" s="151">
        <f>IF(N231="základní",J231,0)</f>
        <v>0</v>
      </c>
      <c r="BF231" s="151">
        <f>IF(N231="snížená",J231,0)</f>
        <v>0</v>
      </c>
      <c r="BG231" s="151">
        <f>IF(N231="zákl. přenesená",J231,0)</f>
        <v>0</v>
      </c>
      <c r="BH231" s="151">
        <f>IF(N231="sníž. přenesená",J231,0)</f>
        <v>0</v>
      </c>
      <c r="BI231" s="151">
        <f>IF(N231="nulová",J231,0)</f>
        <v>0</v>
      </c>
      <c r="BJ231" s="16" t="s">
        <v>77</v>
      </c>
      <c r="BK231" s="151">
        <f>ROUND(I231*H231,2)</f>
        <v>0</v>
      </c>
      <c r="BL231" s="16" t="s">
        <v>139</v>
      </c>
      <c r="BM231" s="16" t="s">
        <v>2134</v>
      </c>
    </row>
    <row r="232" spans="2:65" s="1" customFormat="1" ht="19.5">
      <c r="B232" s="30"/>
      <c r="D232" s="152" t="s">
        <v>129</v>
      </c>
      <c r="F232" s="153" t="s">
        <v>749</v>
      </c>
      <c r="I232" s="84"/>
      <c r="L232" s="30"/>
      <c r="M232" s="154"/>
      <c r="N232" s="49"/>
      <c r="O232" s="49"/>
      <c r="P232" s="49"/>
      <c r="Q232" s="49"/>
      <c r="R232" s="49"/>
      <c r="S232" s="49"/>
      <c r="T232" s="50"/>
      <c r="AT232" s="16" t="s">
        <v>129</v>
      </c>
      <c r="AU232" s="16" t="s">
        <v>79</v>
      </c>
    </row>
    <row r="233" spans="2:65" s="1" customFormat="1" ht="16.5" customHeight="1">
      <c r="B233" s="139"/>
      <c r="C233" s="189" t="s">
        <v>436</v>
      </c>
      <c r="D233" s="189" t="s">
        <v>603</v>
      </c>
      <c r="E233" s="190" t="s">
        <v>767</v>
      </c>
      <c r="F233" s="191" t="s">
        <v>768</v>
      </c>
      <c r="G233" s="192" t="s">
        <v>360</v>
      </c>
      <c r="H233" s="193">
        <v>2</v>
      </c>
      <c r="I233" s="194"/>
      <c r="J233" s="195">
        <f>ROUND(I233*H233,2)</f>
        <v>0</v>
      </c>
      <c r="K233" s="191" t="s">
        <v>126</v>
      </c>
      <c r="L233" s="196"/>
      <c r="M233" s="197" t="s">
        <v>1</v>
      </c>
      <c r="N233" s="198" t="s">
        <v>41</v>
      </c>
      <c r="O233" s="49"/>
      <c r="P233" s="149">
        <f>O233*H233</f>
        <v>0</v>
      </c>
      <c r="Q233" s="149">
        <v>1.272E-2</v>
      </c>
      <c r="R233" s="149">
        <f>Q233*H233</f>
        <v>2.5440000000000001E-2</v>
      </c>
      <c r="S233" s="149">
        <v>0</v>
      </c>
      <c r="T233" s="150">
        <f>S233*H233</f>
        <v>0</v>
      </c>
      <c r="AR233" s="16" t="s">
        <v>211</v>
      </c>
      <c r="AT233" s="16" t="s">
        <v>603</v>
      </c>
      <c r="AU233" s="16" t="s">
        <v>79</v>
      </c>
      <c r="AY233" s="16" t="s">
        <v>119</v>
      </c>
      <c r="BE233" s="151">
        <f>IF(N233="základní",J233,0)</f>
        <v>0</v>
      </c>
      <c r="BF233" s="151">
        <f>IF(N233="snížená",J233,0)</f>
        <v>0</v>
      </c>
      <c r="BG233" s="151">
        <f>IF(N233="zákl. přenesená",J233,0)</f>
        <v>0</v>
      </c>
      <c r="BH233" s="151">
        <f>IF(N233="sníž. přenesená",J233,0)</f>
        <v>0</v>
      </c>
      <c r="BI233" s="151">
        <f>IF(N233="nulová",J233,0)</f>
        <v>0</v>
      </c>
      <c r="BJ233" s="16" t="s">
        <v>77</v>
      </c>
      <c r="BK233" s="151">
        <f>ROUND(I233*H233,2)</f>
        <v>0</v>
      </c>
      <c r="BL233" s="16" t="s">
        <v>139</v>
      </c>
      <c r="BM233" s="16" t="s">
        <v>2135</v>
      </c>
    </row>
    <row r="234" spans="2:65" s="1" customFormat="1">
      <c r="B234" s="30"/>
      <c r="D234" s="152" t="s">
        <v>129</v>
      </c>
      <c r="F234" s="153" t="s">
        <v>768</v>
      </c>
      <c r="I234" s="84"/>
      <c r="L234" s="30"/>
      <c r="M234" s="154"/>
      <c r="N234" s="49"/>
      <c r="O234" s="49"/>
      <c r="P234" s="49"/>
      <c r="Q234" s="49"/>
      <c r="R234" s="49"/>
      <c r="S234" s="49"/>
      <c r="T234" s="50"/>
      <c r="AT234" s="16" t="s">
        <v>129</v>
      </c>
      <c r="AU234" s="16" t="s">
        <v>79</v>
      </c>
    </row>
    <row r="235" spans="2:65" s="10" customFormat="1" ht="22.9" customHeight="1">
      <c r="B235" s="126"/>
      <c r="D235" s="127" t="s">
        <v>69</v>
      </c>
      <c r="E235" s="137" t="s">
        <v>217</v>
      </c>
      <c r="F235" s="137" t="s">
        <v>787</v>
      </c>
      <c r="I235" s="129"/>
      <c r="J235" s="138">
        <f>BK235</f>
        <v>0</v>
      </c>
      <c r="L235" s="126"/>
      <c r="M235" s="131"/>
      <c r="N235" s="132"/>
      <c r="O235" s="132"/>
      <c r="P235" s="133">
        <f>SUM(P236:P310)</f>
        <v>0</v>
      </c>
      <c r="Q235" s="132"/>
      <c r="R235" s="133">
        <f>SUM(R236:R310)</f>
        <v>3.3445699999999995E-2</v>
      </c>
      <c r="S235" s="132"/>
      <c r="T235" s="134">
        <f>SUM(T236:T310)</f>
        <v>16.20919</v>
      </c>
      <c r="AR235" s="127" t="s">
        <v>77</v>
      </c>
      <c r="AT235" s="135" t="s">
        <v>69</v>
      </c>
      <c r="AU235" s="135" t="s">
        <v>77</v>
      </c>
      <c r="AY235" s="127" t="s">
        <v>119</v>
      </c>
      <c r="BK235" s="136">
        <f>SUM(BK236:BK310)</f>
        <v>0</v>
      </c>
    </row>
    <row r="236" spans="2:65" s="1" customFormat="1" ht="16.5" customHeight="1">
      <c r="B236" s="139"/>
      <c r="C236" s="140" t="s">
        <v>441</v>
      </c>
      <c r="D236" s="140" t="s">
        <v>122</v>
      </c>
      <c r="E236" s="141" t="s">
        <v>789</v>
      </c>
      <c r="F236" s="142" t="s">
        <v>2136</v>
      </c>
      <c r="G236" s="143" t="s">
        <v>125</v>
      </c>
      <c r="H236" s="144">
        <v>1</v>
      </c>
      <c r="I236" s="145"/>
      <c r="J236" s="146">
        <f>ROUND(I236*H236,2)</f>
        <v>0</v>
      </c>
      <c r="K236" s="142" t="s">
        <v>1</v>
      </c>
      <c r="L236" s="30"/>
      <c r="M236" s="147" t="s">
        <v>1</v>
      </c>
      <c r="N236" s="148" t="s">
        <v>41</v>
      </c>
      <c r="O236" s="49"/>
      <c r="P236" s="149">
        <f>O236*H236</f>
        <v>0</v>
      </c>
      <c r="Q236" s="149">
        <v>0</v>
      </c>
      <c r="R236" s="149">
        <f>Q236*H236</f>
        <v>0</v>
      </c>
      <c r="S236" s="149">
        <v>0</v>
      </c>
      <c r="T236" s="150">
        <f>S236*H236</f>
        <v>0</v>
      </c>
      <c r="AR236" s="16" t="s">
        <v>139</v>
      </c>
      <c r="AT236" s="16" t="s">
        <v>122</v>
      </c>
      <c r="AU236" s="16" t="s">
        <v>79</v>
      </c>
      <c r="AY236" s="16" t="s">
        <v>119</v>
      </c>
      <c r="BE236" s="151">
        <f>IF(N236="základní",J236,0)</f>
        <v>0</v>
      </c>
      <c r="BF236" s="151">
        <f>IF(N236="snížená",J236,0)</f>
        <v>0</v>
      </c>
      <c r="BG236" s="151">
        <f>IF(N236="zákl. přenesená",J236,0)</f>
        <v>0</v>
      </c>
      <c r="BH236" s="151">
        <f>IF(N236="sníž. přenesená",J236,0)</f>
        <v>0</v>
      </c>
      <c r="BI236" s="151">
        <f>IF(N236="nulová",J236,0)</f>
        <v>0</v>
      </c>
      <c r="BJ236" s="16" t="s">
        <v>77</v>
      </c>
      <c r="BK236" s="151">
        <f>ROUND(I236*H236,2)</f>
        <v>0</v>
      </c>
      <c r="BL236" s="16" t="s">
        <v>139</v>
      </c>
      <c r="BM236" s="16" t="s">
        <v>2137</v>
      </c>
    </row>
    <row r="237" spans="2:65" s="1" customFormat="1">
      <c r="B237" s="30"/>
      <c r="D237" s="152" t="s">
        <v>129</v>
      </c>
      <c r="F237" s="153" t="s">
        <v>2136</v>
      </c>
      <c r="I237" s="84"/>
      <c r="L237" s="30"/>
      <c r="M237" s="154"/>
      <c r="N237" s="49"/>
      <c r="O237" s="49"/>
      <c r="P237" s="49"/>
      <c r="Q237" s="49"/>
      <c r="R237" s="49"/>
      <c r="S237" s="49"/>
      <c r="T237" s="50"/>
      <c r="AT237" s="16" t="s">
        <v>129</v>
      </c>
      <c r="AU237" s="16" t="s">
        <v>79</v>
      </c>
    </row>
    <row r="238" spans="2:65" s="1" customFormat="1" ht="16.5" customHeight="1">
      <c r="B238" s="139"/>
      <c r="C238" s="140" t="s">
        <v>446</v>
      </c>
      <c r="D238" s="140" t="s">
        <v>122</v>
      </c>
      <c r="E238" s="141" t="s">
        <v>2138</v>
      </c>
      <c r="F238" s="142" t="s">
        <v>2139</v>
      </c>
      <c r="G238" s="143" t="s">
        <v>266</v>
      </c>
      <c r="H238" s="144">
        <v>108.36</v>
      </c>
      <c r="I238" s="145"/>
      <c r="J238" s="146">
        <f>ROUND(I238*H238,2)</f>
        <v>0</v>
      </c>
      <c r="K238" s="142" t="s">
        <v>1</v>
      </c>
      <c r="L238" s="30"/>
      <c r="M238" s="147" t="s">
        <v>1</v>
      </c>
      <c r="N238" s="148" t="s">
        <v>41</v>
      </c>
      <c r="O238" s="49"/>
      <c r="P238" s="149">
        <f>O238*H238</f>
        <v>0</v>
      </c>
      <c r="Q238" s="149">
        <v>0</v>
      </c>
      <c r="R238" s="149">
        <f>Q238*H238</f>
        <v>0</v>
      </c>
      <c r="S238" s="149">
        <v>0</v>
      </c>
      <c r="T238" s="150">
        <f>S238*H238</f>
        <v>0</v>
      </c>
      <c r="AR238" s="16" t="s">
        <v>139</v>
      </c>
      <c r="AT238" s="16" t="s">
        <v>122</v>
      </c>
      <c r="AU238" s="16" t="s">
        <v>79</v>
      </c>
      <c r="AY238" s="16" t="s">
        <v>119</v>
      </c>
      <c r="BE238" s="151">
        <f>IF(N238="základní",J238,0)</f>
        <v>0</v>
      </c>
      <c r="BF238" s="151">
        <f>IF(N238="snížená",J238,0)</f>
        <v>0</v>
      </c>
      <c r="BG238" s="151">
        <f>IF(N238="zákl. přenesená",J238,0)</f>
        <v>0</v>
      </c>
      <c r="BH238" s="151">
        <f>IF(N238="sníž. přenesená",J238,0)</f>
        <v>0</v>
      </c>
      <c r="BI238" s="151">
        <f>IF(N238="nulová",J238,0)</f>
        <v>0</v>
      </c>
      <c r="BJ238" s="16" t="s">
        <v>77</v>
      </c>
      <c r="BK238" s="151">
        <f>ROUND(I238*H238,2)</f>
        <v>0</v>
      </c>
      <c r="BL238" s="16" t="s">
        <v>139</v>
      </c>
      <c r="BM238" s="16" t="s">
        <v>2140</v>
      </c>
    </row>
    <row r="239" spans="2:65" s="1" customFormat="1">
      <c r="B239" s="30"/>
      <c r="D239" s="152" t="s">
        <v>129</v>
      </c>
      <c r="F239" s="153" t="s">
        <v>2139</v>
      </c>
      <c r="I239" s="84"/>
      <c r="L239" s="30"/>
      <c r="M239" s="154"/>
      <c r="N239" s="49"/>
      <c r="O239" s="49"/>
      <c r="P239" s="49"/>
      <c r="Q239" s="49"/>
      <c r="R239" s="49"/>
      <c r="S239" s="49"/>
      <c r="T239" s="50"/>
      <c r="AT239" s="16" t="s">
        <v>129</v>
      </c>
      <c r="AU239" s="16" t="s">
        <v>79</v>
      </c>
    </row>
    <row r="240" spans="2:65" s="11" customFormat="1">
      <c r="B240" s="158"/>
      <c r="D240" s="152" t="s">
        <v>180</v>
      </c>
      <c r="E240" s="159" t="s">
        <v>1</v>
      </c>
      <c r="F240" s="160" t="s">
        <v>2141</v>
      </c>
      <c r="H240" s="161">
        <v>14.605</v>
      </c>
      <c r="I240" s="162"/>
      <c r="L240" s="158"/>
      <c r="M240" s="163"/>
      <c r="N240" s="164"/>
      <c r="O240" s="164"/>
      <c r="P240" s="164"/>
      <c r="Q240" s="164"/>
      <c r="R240" s="164"/>
      <c r="S240" s="164"/>
      <c r="T240" s="165"/>
      <c r="AT240" s="159" t="s">
        <v>180</v>
      </c>
      <c r="AU240" s="159" t="s">
        <v>79</v>
      </c>
      <c r="AV240" s="11" t="s">
        <v>79</v>
      </c>
      <c r="AW240" s="11" t="s">
        <v>32</v>
      </c>
      <c r="AX240" s="11" t="s">
        <v>70</v>
      </c>
      <c r="AY240" s="159" t="s">
        <v>119</v>
      </c>
    </row>
    <row r="241" spans="2:65" s="11" customFormat="1">
      <c r="B241" s="158"/>
      <c r="D241" s="152" t="s">
        <v>180</v>
      </c>
      <c r="E241" s="159" t="s">
        <v>1</v>
      </c>
      <c r="F241" s="160" t="s">
        <v>2142</v>
      </c>
      <c r="H241" s="161">
        <v>2.06</v>
      </c>
      <c r="I241" s="162"/>
      <c r="L241" s="158"/>
      <c r="M241" s="163"/>
      <c r="N241" s="164"/>
      <c r="O241" s="164"/>
      <c r="P241" s="164"/>
      <c r="Q241" s="164"/>
      <c r="R241" s="164"/>
      <c r="S241" s="164"/>
      <c r="T241" s="165"/>
      <c r="AT241" s="159" t="s">
        <v>180</v>
      </c>
      <c r="AU241" s="159" t="s">
        <v>79</v>
      </c>
      <c r="AV241" s="11" t="s">
        <v>79</v>
      </c>
      <c r="AW241" s="11" t="s">
        <v>32</v>
      </c>
      <c r="AX241" s="11" t="s">
        <v>70</v>
      </c>
      <c r="AY241" s="159" t="s">
        <v>119</v>
      </c>
    </row>
    <row r="242" spans="2:65" s="11" customFormat="1">
      <c r="B242" s="158"/>
      <c r="D242" s="152" t="s">
        <v>180</v>
      </c>
      <c r="E242" s="159" t="s">
        <v>1</v>
      </c>
      <c r="F242" s="160" t="s">
        <v>2143</v>
      </c>
      <c r="H242" s="161">
        <v>75.075000000000003</v>
      </c>
      <c r="I242" s="162"/>
      <c r="L242" s="158"/>
      <c r="M242" s="163"/>
      <c r="N242" s="164"/>
      <c r="O242" s="164"/>
      <c r="P242" s="164"/>
      <c r="Q242" s="164"/>
      <c r="R242" s="164"/>
      <c r="S242" s="164"/>
      <c r="T242" s="165"/>
      <c r="AT242" s="159" t="s">
        <v>180</v>
      </c>
      <c r="AU242" s="159" t="s">
        <v>79</v>
      </c>
      <c r="AV242" s="11" t="s">
        <v>79</v>
      </c>
      <c r="AW242" s="11" t="s">
        <v>32</v>
      </c>
      <c r="AX242" s="11" t="s">
        <v>70</v>
      </c>
      <c r="AY242" s="159" t="s">
        <v>119</v>
      </c>
    </row>
    <row r="243" spans="2:65" s="11" customFormat="1">
      <c r="B243" s="158"/>
      <c r="D243" s="152" t="s">
        <v>180</v>
      </c>
      <c r="E243" s="159" t="s">
        <v>1</v>
      </c>
      <c r="F243" s="160" t="s">
        <v>2144</v>
      </c>
      <c r="H243" s="161">
        <v>4.8</v>
      </c>
      <c r="I243" s="162"/>
      <c r="L243" s="158"/>
      <c r="M243" s="163"/>
      <c r="N243" s="164"/>
      <c r="O243" s="164"/>
      <c r="P243" s="164"/>
      <c r="Q243" s="164"/>
      <c r="R243" s="164"/>
      <c r="S243" s="164"/>
      <c r="T243" s="165"/>
      <c r="AT243" s="159" t="s">
        <v>180</v>
      </c>
      <c r="AU243" s="159" t="s">
        <v>79</v>
      </c>
      <c r="AV243" s="11" t="s">
        <v>79</v>
      </c>
      <c r="AW243" s="11" t="s">
        <v>32</v>
      </c>
      <c r="AX243" s="11" t="s">
        <v>70</v>
      </c>
      <c r="AY243" s="159" t="s">
        <v>119</v>
      </c>
    </row>
    <row r="244" spans="2:65" s="11" customFormat="1">
      <c r="B244" s="158"/>
      <c r="D244" s="152" t="s">
        <v>180</v>
      </c>
      <c r="E244" s="159" t="s">
        <v>1</v>
      </c>
      <c r="F244" s="160" t="s">
        <v>2145</v>
      </c>
      <c r="H244" s="161">
        <v>0.4</v>
      </c>
      <c r="I244" s="162"/>
      <c r="L244" s="158"/>
      <c r="M244" s="163"/>
      <c r="N244" s="164"/>
      <c r="O244" s="164"/>
      <c r="P244" s="164"/>
      <c r="Q244" s="164"/>
      <c r="R244" s="164"/>
      <c r="S244" s="164"/>
      <c r="T244" s="165"/>
      <c r="AT244" s="159" t="s">
        <v>180</v>
      </c>
      <c r="AU244" s="159" t="s">
        <v>79</v>
      </c>
      <c r="AV244" s="11" t="s">
        <v>79</v>
      </c>
      <c r="AW244" s="11" t="s">
        <v>32</v>
      </c>
      <c r="AX244" s="11" t="s">
        <v>70</v>
      </c>
      <c r="AY244" s="159" t="s">
        <v>119</v>
      </c>
    </row>
    <row r="245" spans="2:65" s="11" customFormat="1">
      <c r="B245" s="158"/>
      <c r="D245" s="152" t="s">
        <v>180</v>
      </c>
      <c r="E245" s="159" t="s">
        <v>1</v>
      </c>
      <c r="F245" s="160" t="s">
        <v>2146</v>
      </c>
      <c r="H245" s="161">
        <v>9.6199999999999992</v>
      </c>
      <c r="I245" s="162"/>
      <c r="L245" s="158"/>
      <c r="M245" s="163"/>
      <c r="N245" s="164"/>
      <c r="O245" s="164"/>
      <c r="P245" s="164"/>
      <c r="Q245" s="164"/>
      <c r="R245" s="164"/>
      <c r="S245" s="164"/>
      <c r="T245" s="165"/>
      <c r="AT245" s="159" t="s">
        <v>180</v>
      </c>
      <c r="AU245" s="159" t="s">
        <v>79</v>
      </c>
      <c r="AV245" s="11" t="s">
        <v>79</v>
      </c>
      <c r="AW245" s="11" t="s">
        <v>32</v>
      </c>
      <c r="AX245" s="11" t="s">
        <v>70</v>
      </c>
      <c r="AY245" s="159" t="s">
        <v>119</v>
      </c>
    </row>
    <row r="246" spans="2:65" s="11" customFormat="1">
      <c r="B246" s="158"/>
      <c r="D246" s="152" t="s">
        <v>180</v>
      </c>
      <c r="E246" s="159" t="s">
        <v>1</v>
      </c>
      <c r="F246" s="160" t="s">
        <v>2147</v>
      </c>
      <c r="H246" s="161">
        <v>1.44</v>
      </c>
      <c r="I246" s="162"/>
      <c r="L246" s="158"/>
      <c r="M246" s="163"/>
      <c r="N246" s="164"/>
      <c r="O246" s="164"/>
      <c r="P246" s="164"/>
      <c r="Q246" s="164"/>
      <c r="R246" s="164"/>
      <c r="S246" s="164"/>
      <c r="T246" s="165"/>
      <c r="AT246" s="159" t="s">
        <v>180</v>
      </c>
      <c r="AU246" s="159" t="s">
        <v>79</v>
      </c>
      <c r="AV246" s="11" t="s">
        <v>79</v>
      </c>
      <c r="AW246" s="11" t="s">
        <v>32</v>
      </c>
      <c r="AX246" s="11" t="s">
        <v>70</v>
      </c>
      <c r="AY246" s="159" t="s">
        <v>119</v>
      </c>
    </row>
    <row r="247" spans="2:65" s="11" customFormat="1">
      <c r="B247" s="158"/>
      <c r="D247" s="152" t="s">
        <v>180</v>
      </c>
      <c r="E247" s="159" t="s">
        <v>1</v>
      </c>
      <c r="F247" s="160" t="s">
        <v>2148</v>
      </c>
      <c r="H247" s="161">
        <v>0.36</v>
      </c>
      <c r="I247" s="162"/>
      <c r="L247" s="158"/>
      <c r="M247" s="163"/>
      <c r="N247" s="164"/>
      <c r="O247" s="164"/>
      <c r="P247" s="164"/>
      <c r="Q247" s="164"/>
      <c r="R247" s="164"/>
      <c r="S247" s="164"/>
      <c r="T247" s="165"/>
      <c r="AT247" s="159" t="s">
        <v>180</v>
      </c>
      <c r="AU247" s="159" t="s">
        <v>79</v>
      </c>
      <c r="AV247" s="11" t="s">
        <v>79</v>
      </c>
      <c r="AW247" s="11" t="s">
        <v>32</v>
      </c>
      <c r="AX247" s="11" t="s">
        <v>70</v>
      </c>
      <c r="AY247" s="159" t="s">
        <v>119</v>
      </c>
    </row>
    <row r="248" spans="2:65" s="13" customFormat="1">
      <c r="B248" s="173"/>
      <c r="D248" s="152" t="s">
        <v>180</v>
      </c>
      <c r="E248" s="174" t="s">
        <v>1</v>
      </c>
      <c r="F248" s="175" t="s">
        <v>249</v>
      </c>
      <c r="H248" s="176">
        <v>108.36000000000001</v>
      </c>
      <c r="I248" s="177"/>
      <c r="L248" s="173"/>
      <c r="M248" s="178"/>
      <c r="N248" s="179"/>
      <c r="O248" s="179"/>
      <c r="P248" s="179"/>
      <c r="Q248" s="179"/>
      <c r="R248" s="179"/>
      <c r="S248" s="179"/>
      <c r="T248" s="180"/>
      <c r="AT248" s="174" t="s">
        <v>180</v>
      </c>
      <c r="AU248" s="174" t="s">
        <v>79</v>
      </c>
      <c r="AV248" s="13" t="s">
        <v>139</v>
      </c>
      <c r="AW248" s="13" t="s">
        <v>32</v>
      </c>
      <c r="AX248" s="13" t="s">
        <v>77</v>
      </c>
      <c r="AY248" s="174" t="s">
        <v>119</v>
      </c>
    </row>
    <row r="249" spans="2:65" s="1" customFormat="1" ht="16.5" customHeight="1">
      <c r="B249" s="139"/>
      <c r="C249" s="140" t="s">
        <v>453</v>
      </c>
      <c r="D249" s="140" t="s">
        <v>122</v>
      </c>
      <c r="E249" s="141" t="s">
        <v>799</v>
      </c>
      <c r="F249" s="142" t="s">
        <v>800</v>
      </c>
      <c r="G249" s="143" t="s">
        <v>266</v>
      </c>
      <c r="H249" s="144">
        <v>63.441000000000003</v>
      </c>
      <c r="I249" s="145"/>
      <c r="J249" s="146">
        <f>ROUND(I249*H249,2)</f>
        <v>0</v>
      </c>
      <c r="K249" s="142" t="s">
        <v>126</v>
      </c>
      <c r="L249" s="30"/>
      <c r="M249" s="147" t="s">
        <v>1</v>
      </c>
      <c r="N249" s="148" t="s">
        <v>41</v>
      </c>
      <c r="O249" s="49"/>
      <c r="P249" s="149">
        <f>O249*H249</f>
        <v>0</v>
      </c>
      <c r="Q249" s="149">
        <v>0</v>
      </c>
      <c r="R249" s="149">
        <f>Q249*H249</f>
        <v>0</v>
      </c>
      <c r="S249" s="149">
        <v>0.13100000000000001</v>
      </c>
      <c r="T249" s="150">
        <f>S249*H249</f>
        <v>8.3107710000000008</v>
      </c>
      <c r="AR249" s="16" t="s">
        <v>139</v>
      </c>
      <c r="AT249" s="16" t="s">
        <v>122</v>
      </c>
      <c r="AU249" s="16" t="s">
        <v>79</v>
      </c>
      <c r="AY249" s="16" t="s">
        <v>119</v>
      </c>
      <c r="BE249" s="151">
        <f>IF(N249="základní",J249,0)</f>
        <v>0</v>
      </c>
      <c r="BF249" s="151">
        <f>IF(N249="snížená",J249,0)</f>
        <v>0</v>
      </c>
      <c r="BG249" s="151">
        <f>IF(N249="zákl. přenesená",J249,0)</f>
        <v>0</v>
      </c>
      <c r="BH249" s="151">
        <f>IF(N249="sníž. přenesená",J249,0)</f>
        <v>0</v>
      </c>
      <c r="BI249" s="151">
        <f>IF(N249="nulová",J249,0)</f>
        <v>0</v>
      </c>
      <c r="BJ249" s="16" t="s">
        <v>77</v>
      </c>
      <c r="BK249" s="151">
        <f>ROUND(I249*H249,2)</f>
        <v>0</v>
      </c>
      <c r="BL249" s="16" t="s">
        <v>139</v>
      </c>
      <c r="BM249" s="16" t="s">
        <v>2149</v>
      </c>
    </row>
    <row r="250" spans="2:65" s="1" customFormat="1" ht="19.5">
      <c r="B250" s="30"/>
      <c r="D250" s="152" t="s">
        <v>129</v>
      </c>
      <c r="F250" s="153" t="s">
        <v>802</v>
      </c>
      <c r="I250" s="84"/>
      <c r="L250" s="30"/>
      <c r="M250" s="154"/>
      <c r="N250" s="49"/>
      <c r="O250" s="49"/>
      <c r="P250" s="49"/>
      <c r="Q250" s="49"/>
      <c r="R250" s="49"/>
      <c r="S250" s="49"/>
      <c r="T250" s="50"/>
      <c r="AT250" s="16" t="s">
        <v>129</v>
      </c>
      <c r="AU250" s="16" t="s">
        <v>79</v>
      </c>
    </row>
    <row r="251" spans="2:65" s="11" customFormat="1">
      <c r="B251" s="158"/>
      <c r="D251" s="152" t="s">
        <v>180</v>
      </c>
      <c r="E251" s="159" t="s">
        <v>1</v>
      </c>
      <c r="F251" s="160" t="s">
        <v>2150</v>
      </c>
      <c r="H251" s="161">
        <v>54.12</v>
      </c>
      <c r="I251" s="162"/>
      <c r="L251" s="158"/>
      <c r="M251" s="163"/>
      <c r="N251" s="164"/>
      <c r="O251" s="164"/>
      <c r="P251" s="164"/>
      <c r="Q251" s="164"/>
      <c r="R251" s="164"/>
      <c r="S251" s="164"/>
      <c r="T251" s="165"/>
      <c r="AT251" s="159" t="s">
        <v>180</v>
      </c>
      <c r="AU251" s="159" t="s">
        <v>79</v>
      </c>
      <c r="AV251" s="11" t="s">
        <v>79</v>
      </c>
      <c r="AW251" s="11" t="s">
        <v>32</v>
      </c>
      <c r="AX251" s="11" t="s">
        <v>70</v>
      </c>
      <c r="AY251" s="159" t="s">
        <v>119</v>
      </c>
    </row>
    <row r="252" spans="2:65" s="11" customFormat="1">
      <c r="B252" s="158"/>
      <c r="D252" s="152" t="s">
        <v>180</v>
      </c>
      <c r="E252" s="159" t="s">
        <v>1</v>
      </c>
      <c r="F252" s="160" t="s">
        <v>804</v>
      </c>
      <c r="H252" s="161">
        <v>-6.3040000000000003</v>
      </c>
      <c r="I252" s="162"/>
      <c r="L252" s="158"/>
      <c r="M252" s="163"/>
      <c r="N252" s="164"/>
      <c r="O252" s="164"/>
      <c r="P252" s="164"/>
      <c r="Q252" s="164"/>
      <c r="R252" s="164"/>
      <c r="S252" s="164"/>
      <c r="T252" s="165"/>
      <c r="AT252" s="159" t="s">
        <v>180</v>
      </c>
      <c r="AU252" s="159" t="s">
        <v>79</v>
      </c>
      <c r="AV252" s="11" t="s">
        <v>79</v>
      </c>
      <c r="AW252" s="11" t="s">
        <v>32</v>
      </c>
      <c r="AX252" s="11" t="s">
        <v>70</v>
      </c>
      <c r="AY252" s="159" t="s">
        <v>119</v>
      </c>
    </row>
    <row r="253" spans="2:65" s="11" customFormat="1">
      <c r="B253" s="158"/>
      <c r="D253" s="152" t="s">
        <v>180</v>
      </c>
      <c r="E253" s="159" t="s">
        <v>1</v>
      </c>
      <c r="F253" s="160" t="s">
        <v>2151</v>
      </c>
      <c r="H253" s="161">
        <v>-2.88</v>
      </c>
      <c r="I253" s="162"/>
      <c r="L253" s="158"/>
      <c r="M253" s="163"/>
      <c r="N253" s="164"/>
      <c r="O253" s="164"/>
      <c r="P253" s="164"/>
      <c r="Q253" s="164"/>
      <c r="R253" s="164"/>
      <c r="S253" s="164"/>
      <c r="T253" s="165"/>
      <c r="AT253" s="159" t="s">
        <v>180</v>
      </c>
      <c r="AU253" s="159" t="s">
        <v>79</v>
      </c>
      <c r="AV253" s="11" t="s">
        <v>79</v>
      </c>
      <c r="AW253" s="11" t="s">
        <v>32</v>
      </c>
      <c r="AX253" s="11" t="s">
        <v>70</v>
      </c>
      <c r="AY253" s="159" t="s">
        <v>119</v>
      </c>
    </row>
    <row r="254" spans="2:65" s="11" customFormat="1">
      <c r="B254" s="158"/>
      <c r="D254" s="152" t="s">
        <v>180</v>
      </c>
      <c r="E254" s="159" t="s">
        <v>1</v>
      </c>
      <c r="F254" s="160" t="s">
        <v>2152</v>
      </c>
      <c r="H254" s="161">
        <v>-2.88</v>
      </c>
      <c r="I254" s="162"/>
      <c r="L254" s="158"/>
      <c r="M254" s="163"/>
      <c r="N254" s="164"/>
      <c r="O254" s="164"/>
      <c r="P254" s="164"/>
      <c r="Q254" s="164"/>
      <c r="R254" s="164"/>
      <c r="S254" s="164"/>
      <c r="T254" s="165"/>
      <c r="AT254" s="159" t="s">
        <v>180</v>
      </c>
      <c r="AU254" s="159" t="s">
        <v>79</v>
      </c>
      <c r="AV254" s="11" t="s">
        <v>79</v>
      </c>
      <c r="AW254" s="11" t="s">
        <v>32</v>
      </c>
      <c r="AX254" s="11" t="s">
        <v>70</v>
      </c>
      <c r="AY254" s="159" t="s">
        <v>119</v>
      </c>
    </row>
    <row r="255" spans="2:65" s="11" customFormat="1">
      <c r="B255" s="158"/>
      <c r="D255" s="152" t="s">
        <v>180</v>
      </c>
      <c r="E255" s="159" t="s">
        <v>1</v>
      </c>
      <c r="F255" s="160" t="s">
        <v>2153</v>
      </c>
      <c r="H255" s="161">
        <v>28.861000000000001</v>
      </c>
      <c r="I255" s="162"/>
      <c r="L255" s="158"/>
      <c r="M255" s="163"/>
      <c r="N255" s="164"/>
      <c r="O255" s="164"/>
      <c r="P255" s="164"/>
      <c r="Q255" s="164"/>
      <c r="R255" s="164"/>
      <c r="S255" s="164"/>
      <c r="T255" s="165"/>
      <c r="AT255" s="159" t="s">
        <v>180</v>
      </c>
      <c r="AU255" s="159" t="s">
        <v>79</v>
      </c>
      <c r="AV255" s="11" t="s">
        <v>79</v>
      </c>
      <c r="AW255" s="11" t="s">
        <v>32</v>
      </c>
      <c r="AX255" s="11" t="s">
        <v>70</v>
      </c>
      <c r="AY255" s="159" t="s">
        <v>119</v>
      </c>
    </row>
    <row r="256" spans="2:65" s="11" customFormat="1">
      <c r="B256" s="158"/>
      <c r="D256" s="152" t="s">
        <v>180</v>
      </c>
      <c r="E256" s="159" t="s">
        <v>1</v>
      </c>
      <c r="F256" s="160" t="s">
        <v>2154</v>
      </c>
      <c r="H256" s="161">
        <v>4.67</v>
      </c>
      <c r="I256" s="162"/>
      <c r="L256" s="158"/>
      <c r="M256" s="163"/>
      <c r="N256" s="164"/>
      <c r="O256" s="164"/>
      <c r="P256" s="164"/>
      <c r="Q256" s="164"/>
      <c r="R256" s="164"/>
      <c r="S256" s="164"/>
      <c r="T256" s="165"/>
      <c r="AT256" s="159" t="s">
        <v>180</v>
      </c>
      <c r="AU256" s="159" t="s">
        <v>79</v>
      </c>
      <c r="AV256" s="11" t="s">
        <v>79</v>
      </c>
      <c r="AW256" s="11" t="s">
        <v>32</v>
      </c>
      <c r="AX256" s="11" t="s">
        <v>70</v>
      </c>
      <c r="AY256" s="159" t="s">
        <v>119</v>
      </c>
    </row>
    <row r="257" spans="2:65" s="11" customFormat="1">
      <c r="B257" s="158"/>
      <c r="D257" s="152" t="s">
        <v>180</v>
      </c>
      <c r="E257" s="159" t="s">
        <v>1</v>
      </c>
      <c r="F257" s="160" t="s">
        <v>2155</v>
      </c>
      <c r="H257" s="161">
        <v>-1.44</v>
      </c>
      <c r="I257" s="162"/>
      <c r="L257" s="158"/>
      <c r="M257" s="163"/>
      <c r="N257" s="164"/>
      <c r="O257" s="164"/>
      <c r="P257" s="164"/>
      <c r="Q257" s="164"/>
      <c r="R257" s="164"/>
      <c r="S257" s="164"/>
      <c r="T257" s="165"/>
      <c r="AT257" s="159" t="s">
        <v>180</v>
      </c>
      <c r="AU257" s="159" t="s">
        <v>79</v>
      </c>
      <c r="AV257" s="11" t="s">
        <v>79</v>
      </c>
      <c r="AW257" s="11" t="s">
        <v>32</v>
      </c>
      <c r="AX257" s="11" t="s">
        <v>70</v>
      </c>
      <c r="AY257" s="159" t="s">
        <v>119</v>
      </c>
    </row>
    <row r="258" spans="2:65" s="11" customFormat="1">
      <c r="B258" s="158"/>
      <c r="D258" s="152" t="s">
        <v>180</v>
      </c>
      <c r="E258" s="159" t="s">
        <v>1</v>
      </c>
      <c r="F258" s="160" t="s">
        <v>330</v>
      </c>
      <c r="H258" s="161">
        <v>-1.5760000000000001</v>
      </c>
      <c r="I258" s="162"/>
      <c r="L258" s="158"/>
      <c r="M258" s="163"/>
      <c r="N258" s="164"/>
      <c r="O258" s="164"/>
      <c r="P258" s="164"/>
      <c r="Q258" s="164"/>
      <c r="R258" s="164"/>
      <c r="S258" s="164"/>
      <c r="T258" s="165"/>
      <c r="AT258" s="159" t="s">
        <v>180</v>
      </c>
      <c r="AU258" s="159" t="s">
        <v>79</v>
      </c>
      <c r="AV258" s="11" t="s">
        <v>79</v>
      </c>
      <c r="AW258" s="11" t="s">
        <v>32</v>
      </c>
      <c r="AX258" s="11" t="s">
        <v>70</v>
      </c>
      <c r="AY258" s="159" t="s">
        <v>119</v>
      </c>
    </row>
    <row r="259" spans="2:65" s="11" customFormat="1">
      <c r="B259" s="158"/>
      <c r="D259" s="152" t="s">
        <v>180</v>
      </c>
      <c r="E259" s="159" t="s">
        <v>1</v>
      </c>
      <c r="F259" s="160" t="s">
        <v>2156</v>
      </c>
      <c r="H259" s="161">
        <v>-9.1300000000000008</v>
      </c>
      <c r="I259" s="162"/>
      <c r="L259" s="158"/>
      <c r="M259" s="163"/>
      <c r="N259" s="164"/>
      <c r="O259" s="164"/>
      <c r="P259" s="164"/>
      <c r="Q259" s="164"/>
      <c r="R259" s="164"/>
      <c r="S259" s="164"/>
      <c r="T259" s="165"/>
      <c r="AT259" s="159" t="s">
        <v>180</v>
      </c>
      <c r="AU259" s="159" t="s">
        <v>79</v>
      </c>
      <c r="AV259" s="11" t="s">
        <v>79</v>
      </c>
      <c r="AW259" s="11" t="s">
        <v>32</v>
      </c>
      <c r="AX259" s="11" t="s">
        <v>70</v>
      </c>
      <c r="AY259" s="159" t="s">
        <v>119</v>
      </c>
    </row>
    <row r="260" spans="2:65" s="13" customFormat="1">
      <c r="B260" s="173"/>
      <c r="D260" s="152" t="s">
        <v>180</v>
      </c>
      <c r="E260" s="174" t="s">
        <v>1</v>
      </c>
      <c r="F260" s="175" t="s">
        <v>249</v>
      </c>
      <c r="H260" s="176">
        <v>63.440999999999995</v>
      </c>
      <c r="I260" s="177"/>
      <c r="L260" s="173"/>
      <c r="M260" s="178"/>
      <c r="N260" s="179"/>
      <c r="O260" s="179"/>
      <c r="P260" s="179"/>
      <c r="Q260" s="179"/>
      <c r="R260" s="179"/>
      <c r="S260" s="179"/>
      <c r="T260" s="180"/>
      <c r="AT260" s="174" t="s">
        <v>180</v>
      </c>
      <c r="AU260" s="174" t="s">
        <v>79</v>
      </c>
      <c r="AV260" s="13" t="s">
        <v>139</v>
      </c>
      <c r="AW260" s="13" t="s">
        <v>32</v>
      </c>
      <c r="AX260" s="13" t="s">
        <v>77</v>
      </c>
      <c r="AY260" s="174" t="s">
        <v>119</v>
      </c>
    </row>
    <row r="261" spans="2:65" s="1" customFormat="1" ht="16.5" customHeight="1">
      <c r="B261" s="139"/>
      <c r="C261" s="140" t="s">
        <v>460</v>
      </c>
      <c r="D261" s="140" t="s">
        <v>122</v>
      </c>
      <c r="E261" s="141" t="s">
        <v>952</v>
      </c>
      <c r="F261" s="142" t="s">
        <v>953</v>
      </c>
      <c r="G261" s="143" t="s">
        <v>266</v>
      </c>
      <c r="H261" s="144">
        <v>7.2</v>
      </c>
      <c r="I261" s="145"/>
      <c r="J261" s="146">
        <f>ROUND(I261*H261,2)</f>
        <v>0</v>
      </c>
      <c r="K261" s="142" t="s">
        <v>126</v>
      </c>
      <c r="L261" s="30"/>
      <c r="M261" s="147" t="s">
        <v>1</v>
      </c>
      <c r="N261" s="148" t="s">
        <v>41</v>
      </c>
      <c r="O261" s="49"/>
      <c r="P261" s="149">
        <f>O261*H261</f>
        <v>0</v>
      </c>
      <c r="Q261" s="149">
        <v>0</v>
      </c>
      <c r="R261" s="149">
        <f>Q261*H261</f>
        <v>0</v>
      </c>
      <c r="S261" s="149">
        <v>6.2E-2</v>
      </c>
      <c r="T261" s="150">
        <f>S261*H261</f>
        <v>0.44640000000000002</v>
      </c>
      <c r="AR261" s="16" t="s">
        <v>139</v>
      </c>
      <c r="AT261" s="16" t="s">
        <v>122</v>
      </c>
      <c r="AU261" s="16" t="s">
        <v>79</v>
      </c>
      <c r="AY261" s="16" t="s">
        <v>119</v>
      </c>
      <c r="BE261" s="151">
        <f>IF(N261="základní",J261,0)</f>
        <v>0</v>
      </c>
      <c r="BF261" s="151">
        <f>IF(N261="snížená",J261,0)</f>
        <v>0</v>
      </c>
      <c r="BG261" s="151">
        <f>IF(N261="zákl. přenesená",J261,0)</f>
        <v>0</v>
      </c>
      <c r="BH261" s="151">
        <f>IF(N261="sníž. přenesená",J261,0)</f>
        <v>0</v>
      </c>
      <c r="BI261" s="151">
        <f>IF(N261="nulová",J261,0)</f>
        <v>0</v>
      </c>
      <c r="BJ261" s="16" t="s">
        <v>77</v>
      </c>
      <c r="BK261" s="151">
        <f>ROUND(I261*H261,2)</f>
        <v>0</v>
      </c>
      <c r="BL261" s="16" t="s">
        <v>139</v>
      </c>
      <c r="BM261" s="16" t="s">
        <v>2157</v>
      </c>
    </row>
    <row r="262" spans="2:65" s="1" customFormat="1" ht="19.5">
      <c r="B262" s="30"/>
      <c r="D262" s="152" t="s">
        <v>129</v>
      </c>
      <c r="F262" s="153" t="s">
        <v>955</v>
      </c>
      <c r="I262" s="84"/>
      <c r="L262" s="30"/>
      <c r="M262" s="154"/>
      <c r="N262" s="49"/>
      <c r="O262" s="49"/>
      <c r="P262" s="49"/>
      <c r="Q262" s="49"/>
      <c r="R262" s="49"/>
      <c r="S262" s="49"/>
      <c r="T262" s="50"/>
      <c r="AT262" s="16" t="s">
        <v>129</v>
      </c>
      <c r="AU262" s="16" t="s">
        <v>79</v>
      </c>
    </row>
    <row r="263" spans="2:65" s="11" customFormat="1">
      <c r="B263" s="158"/>
      <c r="D263" s="152" t="s">
        <v>180</v>
      </c>
      <c r="E263" s="159" t="s">
        <v>1</v>
      </c>
      <c r="F263" s="160" t="s">
        <v>2158</v>
      </c>
      <c r="H263" s="161">
        <v>7.2</v>
      </c>
      <c r="I263" s="162"/>
      <c r="L263" s="158"/>
      <c r="M263" s="163"/>
      <c r="N263" s="164"/>
      <c r="O263" s="164"/>
      <c r="P263" s="164"/>
      <c r="Q263" s="164"/>
      <c r="R263" s="164"/>
      <c r="S263" s="164"/>
      <c r="T263" s="165"/>
      <c r="AT263" s="159" t="s">
        <v>180</v>
      </c>
      <c r="AU263" s="159" t="s">
        <v>79</v>
      </c>
      <c r="AV263" s="11" t="s">
        <v>79</v>
      </c>
      <c r="AW263" s="11" t="s">
        <v>32</v>
      </c>
      <c r="AX263" s="11" t="s">
        <v>77</v>
      </c>
      <c r="AY263" s="159" t="s">
        <v>119</v>
      </c>
    </row>
    <row r="264" spans="2:65" s="1" customFormat="1" ht="16.5" customHeight="1">
      <c r="B264" s="139"/>
      <c r="C264" s="140" t="s">
        <v>467</v>
      </c>
      <c r="D264" s="140" t="s">
        <v>122</v>
      </c>
      <c r="E264" s="141" t="s">
        <v>2159</v>
      </c>
      <c r="F264" s="142" t="s">
        <v>2160</v>
      </c>
      <c r="G264" s="143" t="s">
        <v>266</v>
      </c>
      <c r="H264" s="144">
        <v>26.82</v>
      </c>
      <c r="I264" s="145"/>
      <c r="J264" s="146">
        <f>ROUND(I264*H264,2)</f>
        <v>0</v>
      </c>
      <c r="K264" s="142" t="s">
        <v>126</v>
      </c>
      <c r="L264" s="30"/>
      <c r="M264" s="147" t="s">
        <v>1</v>
      </c>
      <c r="N264" s="148" t="s">
        <v>41</v>
      </c>
      <c r="O264" s="49"/>
      <c r="P264" s="149">
        <f>O264*H264</f>
        <v>0</v>
      </c>
      <c r="Q264" s="149">
        <v>0</v>
      </c>
      <c r="R264" s="149">
        <f>Q264*H264</f>
        <v>0</v>
      </c>
      <c r="S264" s="149">
        <v>5.3999999999999999E-2</v>
      </c>
      <c r="T264" s="150">
        <f>S264*H264</f>
        <v>1.44828</v>
      </c>
      <c r="AR264" s="16" t="s">
        <v>139</v>
      </c>
      <c r="AT264" s="16" t="s">
        <v>122</v>
      </c>
      <c r="AU264" s="16" t="s">
        <v>79</v>
      </c>
      <c r="AY264" s="16" t="s">
        <v>119</v>
      </c>
      <c r="BE264" s="151">
        <f>IF(N264="základní",J264,0)</f>
        <v>0</v>
      </c>
      <c r="BF264" s="151">
        <f>IF(N264="snížená",J264,0)</f>
        <v>0</v>
      </c>
      <c r="BG264" s="151">
        <f>IF(N264="zákl. přenesená",J264,0)</f>
        <v>0</v>
      </c>
      <c r="BH264" s="151">
        <f>IF(N264="sníž. přenesená",J264,0)</f>
        <v>0</v>
      </c>
      <c r="BI264" s="151">
        <f>IF(N264="nulová",J264,0)</f>
        <v>0</v>
      </c>
      <c r="BJ264" s="16" t="s">
        <v>77</v>
      </c>
      <c r="BK264" s="151">
        <f>ROUND(I264*H264,2)</f>
        <v>0</v>
      </c>
      <c r="BL264" s="16" t="s">
        <v>139</v>
      </c>
      <c r="BM264" s="16" t="s">
        <v>2161</v>
      </c>
    </row>
    <row r="265" spans="2:65" s="1" customFormat="1" ht="19.5">
      <c r="B265" s="30"/>
      <c r="D265" s="152" t="s">
        <v>129</v>
      </c>
      <c r="F265" s="153" t="s">
        <v>2162</v>
      </c>
      <c r="I265" s="84"/>
      <c r="L265" s="30"/>
      <c r="M265" s="154"/>
      <c r="N265" s="49"/>
      <c r="O265" s="49"/>
      <c r="P265" s="49"/>
      <c r="Q265" s="49"/>
      <c r="R265" s="49"/>
      <c r="S265" s="49"/>
      <c r="T265" s="50"/>
      <c r="AT265" s="16" t="s">
        <v>129</v>
      </c>
      <c r="AU265" s="16" t="s">
        <v>79</v>
      </c>
    </row>
    <row r="266" spans="2:65" s="11" customFormat="1">
      <c r="B266" s="158"/>
      <c r="D266" s="152" t="s">
        <v>180</v>
      </c>
      <c r="E266" s="159" t="s">
        <v>1</v>
      </c>
      <c r="F266" s="160" t="s">
        <v>2049</v>
      </c>
      <c r="H266" s="161">
        <v>6.3</v>
      </c>
      <c r="I266" s="162"/>
      <c r="L266" s="158"/>
      <c r="M266" s="163"/>
      <c r="N266" s="164"/>
      <c r="O266" s="164"/>
      <c r="P266" s="164"/>
      <c r="Q266" s="164"/>
      <c r="R266" s="164"/>
      <c r="S266" s="164"/>
      <c r="T266" s="165"/>
      <c r="AT266" s="159" t="s">
        <v>180</v>
      </c>
      <c r="AU266" s="159" t="s">
        <v>79</v>
      </c>
      <c r="AV266" s="11" t="s">
        <v>79</v>
      </c>
      <c r="AW266" s="11" t="s">
        <v>32</v>
      </c>
      <c r="AX266" s="11" t="s">
        <v>70</v>
      </c>
      <c r="AY266" s="159" t="s">
        <v>119</v>
      </c>
    </row>
    <row r="267" spans="2:65" s="11" customFormat="1">
      <c r="B267" s="158"/>
      <c r="D267" s="152" t="s">
        <v>180</v>
      </c>
      <c r="E267" s="159" t="s">
        <v>1</v>
      </c>
      <c r="F267" s="160" t="s">
        <v>2163</v>
      </c>
      <c r="H267" s="161">
        <v>17.64</v>
      </c>
      <c r="I267" s="162"/>
      <c r="L267" s="158"/>
      <c r="M267" s="163"/>
      <c r="N267" s="164"/>
      <c r="O267" s="164"/>
      <c r="P267" s="164"/>
      <c r="Q267" s="164"/>
      <c r="R267" s="164"/>
      <c r="S267" s="164"/>
      <c r="T267" s="165"/>
      <c r="AT267" s="159" t="s">
        <v>180</v>
      </c>
      <c r="AU267" s="159" t="s">
        <v>79</v>
      </c>
      <c r="AV267" s="11" t="s">
        <v>79</v>
      </c>
      <c r="AW267" s="11" t="s">
        <v>32</v>
      </c>
      <c r="AX267" s="11" t="s">
        <v>70</v>
      </c>
      <c r="AY267" s="159" t="s">
        <v>119</v>
      </c>
    </row>
    <row r="268" spans="2:65" s="11" customFormat="1">
      <c r="B268" s="158"/>
      <c r="D268" s="152" t="s">
        <v>180</v>
      </c>
      <c r="E268" s="159" t="s">
        <v>1</v>
      </c>
      <c r="F268" s="160" t="s">
        <v>2164</v>
      </c>
      <c r="H268" s="161">
        <v>2.88</v>
      </c>
      <c r="I268" s="162"/>
      <c r="L268" s="158"/>
      <c r="M268" s="163"/>
      <c r="N268" s="164"/>
      <c r="O268" s="164"/>
      <c r="P268" s="164"/>
      <c r="Q268" s="164"/>
      <c r="R268" s="164"/>
      <c r="S268" s="164"/>
      <c r="T268" s="165"/>
      <c r="AT268" s="159" t="s">
        <v>180</v>
      </c>
      <c r="AU268" s="159" t="s">
        <v>79</v>
      </c>
      <c r="AV268" s="11" t="s">
        <v>79</v>
      </c>
      <c r="AW268" s="11" t="s">
        <v>32</v>
      </c>
      <c r="AX268" s="11" t="s">
        <v>70</v>
      </c>
      <c r="AY268" s="159" t="s">
        <v>119</v>
      </c>
    </row>
    <row r="269" spans="2:65" s="13" customFormat="1">
      <c r="B269" s="173"/>
      <c r="D269" s="152" t="s">
        <v>180</v>
      </c>
      <c r="E269" s="174" t="s">
        <v>1</v>
      </c>
      <c r="F269" s="175" t="s">
        <v>249</v>
      </c>
      <c r="H269" s="176">
        <v>26.82</v>
      </c>
      <c r="I269" s="177"/>
      <c r="L269" s="173"/>
      <c r="M269" s="178"/>
      <c r="N269" s="179"/>
      <c r="O269" s="179"/>
      <c r="P269" s="179"/>
      <c r="Q269" s="179"/>
      <c r="R269" s="179"/>
      <c r="S269" s="179"/>
      <c r="T269" s="180"/>
      <c r="AT269" s="174" t="s">
        <v>180</v>
      </c>
      <c r="AU269" s="174" t="s">
        <v>79</v>
      </c>
      <c r="AV269" s="13" t="s">
        <v>139</v>
      </c>
      <c r="AW269" s="13" t="s">
        <v>32</v>
      </c>
      <c r="AX269" s="13" t="s">
        <v>77</v>
      </c>
      <c r="AY269" s="174" t="s">
        <v>119</v>
      </c>
    </row>
    <row r="270" spans="2:65" s="1" customFormat="1" ht="16.5" customHeight="1">
      <c r="B270" s="139"/>
      <c r="C270" s="140" t="s">
        <v>472</v>
      </c>
      <c r="D270" s="140" t="s">
        <v>122</v>
      </c>
      <c r="E270" s="141" t="s">
        <v>2165</v>
      </c>
      <c r="F270" s="142" t="s">
        <v>2166</v>
      </c>
      <c r="G270" s="143" t="s">
        <v>266</v>
      </c>
      <c r="H270" s="144">
        <v>1.5760000000000001</v>
      </c>
      <c r="I270" s="145"/>
      <c r="J270" s="146">
        <f>ROUND(I270*H270,2)</f>
        <v>0</v>
      </c>
      <c r="K270" s="142" t="s">
        <v>126</v>
      </c>
      <c r="L270" s="30"/>
      <c r="M270" s="147" t="s">
        <v>1</v>
      </c>
      <c r="N270" s="148" t="s">
        <v>41</v>
      </c>
      <c r="O270" s="49"/>
      <c r="P270" s="149">
        <f>O270*H270</f>
        <v>0</v>
      </c>
      <c r="Q270" s="149">
        <v>0</v>
      </c>
      <c r="R270" s="149">
        <f>Q270*H270</f>
        <v>0</v>
      </c>
      <c r="S270" s="149">
        <v>8.7999999999999995E-2</v>
      </c>
      <c r="T270" s="150">
        <f>S270*H270</f>
        <v>0.13868800000000001</v>
      </c>
      <c r="AR270" s="16" t="s">
        <v>139</v>
      </c>
      <c r="AT270" s="16" t="s">
        <v>122</v>
      </c>
      <c r="AU270" s="16" t="s">
        <v>79</v>
      </c>
      <c r="AY270" s="16" t="s">
        <v>119</v>
      </c>
      <c r="BE270" s="151">
        <f>IF(N270="základní",J270,0)</f>
        <v>0</v>
      </c>
      <c r="BF270" s="151">
        <f>IF(N270="snížená",J270,0)</f>
        <v>0</v>
      </c>
      <c r="BG270" s="151">
        <f>IF(N270="zákl. přenesená",J270,0)</f>
        <v>0</v>
      </c>
      <c r="BH270" s="151">
        <f>IF(N270="sníž. přenesená",J270,0)</f>
        <v>0</v>
      </c>
      <c r="BI270" s="151">
        <f>IF(N270="nulová",J270,0)</f>
        <v>0</v>
      </c>
      <c r="BJ270" s="16" t="s">
        <v>77</v>
      </c>
      <c r="BK270" s="151">
        <f>ROUND(I270*H270,2)</f>
        <v>0</v>
      </c>
      <c r="BL270" s="16" t="s">
        <v>139</v>
      </c>
      <c r="BM270" s="16" t="s">
        <v>2167</v>
      </c>
    </row>
    <row r="271" spans="2:65" s="1" customFormat="1">
      <c r="B271" s="30"/>
      <c r="D271" s="152" t="s">
        <v>129</v>
      </c>
      <c r="F271" s="153" t="s">
        <v>2168</v>
      </c>
      <c r="I271" s="84"/>
      <c r="L271" s="30"/>
      <c r="M271" s="154"/>
      <c r="N271" s="49"/>
      <c r="O271" s="49"/>
      <c r="P271" s="49"/>
      <c r="Q271" s="49"/>
      <c r="R271" s="49"/>
      <c r="S271" s="49"/>
      <c r="T271" s="50"/>
      <c r="AT271" s="16" t="s">
        <v>129</v>
      </c>
      <c r="AU271" s="16" t="s">
        <v>79</v>
      </c>
    </row>
    <row r="272" spans="2:65" s="11" customFormat="1">
      <c r="B272" s="158"/>
      <c r="D272" s="152" t="s">
        <v>180</v>
      </c>
      <c r="E272" s="159" t="s">
        <v>1</v>
      </c>
      <c r="F272" s="160" t="s">
        <v>2169</v>
      </c>
      <c r="H272" s="161">
        <v>1.5760000000000001</v>
      </c>
      <c r="I272" s="162"/>
      <c r="L272" s="158"/>
      <c r="M272" s="163"/>
      <c r="N272" s="164"/>
      <c r="O272" s="164"/>
      <c r="P272" s="164"/>
      <c r="Q272" s="164"/>
      <c r="R272" s="164"/>
      <c r="S272" s="164"/>
      <c r="T272" s="165"/>
      <c r="AT272" s="159" t="s">
        <v>180</v>
      </c>
      <c r="AU272" s="159" t="s">
        <v>79</v>
      </c>
      <c r="AV272" s="11" t="s">
        <v>79</v>
      </c>
      <c r="AW272" s="11" t="s">
        <v>32</v>
      </c>
      <c r="AX272" s="11" t="s">
        <v>77</v>
      </c>
      <c r="AY272" s="159" t="s">
        <v>119</v>
      </c>
    </row>
    <row r="273" spans="2:65" s="1" customFormat="1" ht="16.5" customHeight="1">
      <c r="B273" s="139"/>
      <c r="C273" s="140" t="s">
        <v>480</v>
      </c>
      <c r="D273" s="140" t="s">
        <v>122</v>
      </c>
      <c r="E273" s="141" t="s">
        <v>2170</v>
      </c>
      <c r="F273" s="142" t="s">
        <v>2171</v>
      </c>
      <c r="G273" s="143" t="s">
        <v>266</v>
      </c>
      <c r="H273" s="144">
        <v>4.9249999999999998</v>
      </c>
      <c r="I273" s="145"/>
      <c r="J273" s="146">
        <f>ROUND(I273*H273,2)</f>
        <v>0</v>
      </c>
      <c r="K273" s="142" t="s">
        <v>126</v>
      </c>
      <c r="L273" s="30"/>
      <c r="M273" s="147" t="s">
        <v>1</v>
      </c>
      <c r="N273" s="148" t="s">
        <v>41</v>
      </c>
      <c r="O273" s="49"/>
      <c r="P273" s="149">
        <f>O273*H273</f>
        <v>0</v>
      </c>
      <c r="Q273" s="149">
        <v>0</v>
      </c>
      <c r="R273" s="149">
        <f>Q273*H273</f>
        <v>0</v>
      </c>
      <c r="S273" s="149">
        <v>6.7000000000000004E-2</v>
      </c>
      <c r="T273" s="150">
        <f>S273*H273</f>
        <v>0.32997500000000002</v>
      </c>
      <c r="AR273" s="16" t="s">
        <v>139</v>
      </c>
      <c r="AT273" s="16" t="s">
        <v>122</v>
      </c>
      <c r="AU273" s="16" t="s">
        <v>79</v>
      </c>
      <c r="AY273" s="16" t="s">
        <v>119</v>
      </c>
      <c r="BE273" s="151">
        <f>IF(N273="základní",J273,0)</f>
        <v>0</v>
      </c>
      <c r="BF273" s="151">
        <f>IF(N273="snížená",J273,0)</f>
        <v>0</v>
      </c>
      <c r="BG273" s="151">
        <f>IF(N273="zákl. přenesená",J273,0)</f>
        <v>0</v>
      </c>
      <c r="BH273" s="151">
        <f>IF(N273="sníž. přenesená",J273,0)</f>
        <v>0</v>
      </c>
      <c r="BI273" s="151">
        <f>IF(N273="nulová",J273,0)</f>
        <v>0</v>
      </c>
      <c r="BJ273" s="16" t="s">
        <v>77</v>
      </c>
      <c r="BK273" s="151">
        <f>ROUND(I273*H273,2)</f>
        <v>0</v>
      </c>
      <c r="BL273" s="16" t="s">
        <v>139</v>
      </c>
      <c r="BM273" s="16" t="s">
        <v>2172</v>
      </c>
    </row>
    <row r="274" spans="2:65" s="1" customFormat="1">
      <c r="B274" s="30"/>
      <c r="D274" s="152" t="s">
        <v>129</v>
      </c>
      <c r="F274" s="153" t="s">
        <v>2173</v>
      </c>
      <c r="I274" s="84"/>
      <c r="L274" s="30"/>
      <c r="M274" s="154"/>
      <c r="N274" s="49"/>
      <c r="O274" s="49"/>
      <c r="P274" s="49"/>
      <c r="Q274" s="49"/>
      <c r="R274" s="49"/>
      <c r="S274" s="49"/>
      <c r="T274" s="50"/>
      <c r="AT274" s="16" t="s">
        <v>129</v>
      </c>
      <c r="AU274" s="16" t="s">
        <v>79</v>
      </c>
    </row>
    <row r="275" spans="2:65" s="11" customFormat="1">
      <c r="B275" s="158"/>
      <c r="D275" s="152" t="s">
        <v>180</v>
      </c>
      <c r="E275" s="159" t="s">
        <v>1</v>
      </c>
      <c r="F275" s="160" t="s">
        <v>2174</v>
      </c>
      <c r="H275" s="161">
        <v>4.9249999999999998</v>
      </c>
      <c r="I275" s="162"/>
      <c r="L275" s="158"/>
      <c r="M275" s="163"/>
      <c r="N275" s="164"/>
      <c r="O275" s="164"/>
      <c r="P275" s="164"/>
      <c r="Q275" s="164"/>
      <c r="R275" s="164"/>
      <c r="S275" s="164"/>
      <c r="T275" s="165"/>
      <c r="AT275" s="159" t="s">
        <v>180</v>
      </c>
      <c r="AU275" s="159" t="s">
        <v>79</v>
      </c>
      <c r="AV275" s="11" t="s">
        <v>79</v>
      </c>
      <c r="AW275" s="11" t="s">
        <v>32</v>
      </c>
      <c r="AX275" s="11" t="s">
        <v>77</v>
      </c>
      <c r="AY275" s="159" t="s">
        <v>119</v>
      </c>
    </row>
    <row r="276" spans="2:65" s="1" customFormat="1" ht="16.5" customHeight="1">
      <c r="B276" s="139"/>
      <c r="C276" s="140" t="s">
        <v>496</v>
      </c>
      <c r="D276" s="140" t="s">
        <v>122</v>
      </c>
      <c r="E276" s="141" t="s">
        <v>958</v>
      </c>
      <c r="F276" s="142" t="s">
        <v>959</v>
      </c>
      <c r="G276" s="143" t="s">
        <v>266</v>
      </c>
      <c r="H276" s="144">
        <v>6.3040000000000003</v>
      </c>
      <c r="I276" s="145"/>
      <c r="J276" s="146">
        <f>ROUND(I276*H276,2)</f>
        <v>0</v>
      </c>
      <c r="K276" s="142" t="s">
        <v>126</v>
      </c>
      <c r="L276" s="30"/>
      <c r="M276" s="147" t="s">
        <v>1</v>
      </c>
      <c r="N276" s="148" t="s">
        <v>41</v>
      </c>
      <c r="O276" s="49"/>
      <c r="P276" s="149">
        <f>O276*H276</f>
        <v>0</v>
      </c>
      <c r="Q276" s="149">
        <v>0</v>
      </c>
      <c r="R276" s="149">
        <f>Q276*H276</f>
        <v>0</v>
      </c>
      <c r="S276" s="149">
        <v>7.5999999999999998E-2</v>
      </c>
      <c r="T276" s="150">
        <f>S276*H276</f>
        <v>0.47910400000000003</v>
      </c>
      <c r="AR276" s="16" t="s">
        <v>139</v>
      </c>
      <c r="AT276" s="16" t="s">
        <v>122</v>
      </c>
      <c r="AU276" s="16" t="s">
        <v>79</v>
      </c>
      <c r="AY276" s="16" t="s">
        <v>119</v>
      </c>
      <c r="BE276" s="151">
        <f>IF(N276="základní",J276,0)</f>
        <v>0</v>
      </c>
      <c r="BF276" s="151">
        <f>IF(N276="snížená",J276,0)</f>
        <v>0</v>
      </c>
      <c r="BG276" s="151">
        <f>IF(N276="zákl. přenesená",J276,0)</f>
        <v>0</v>
      </c>
      <c r="BH276" s="151">
        <f>IF(N276="sníž. přenesená",J276,0)</f>
        <v>0</v>
      </c>
      <c r="BI276" s="151">
        <f>IF(N276="nulová",J276,0)</f>
        <v>0</v>
      </c>
      <c r="BJ276" s="16" t="s">
        <v>77</v>
      </c>
      <c r="BK276" s="151">
        <f>ROUND(I276*H276,2)</f>
        <v>0</v>
      </c>
      <c r="BL276" s="16" t="s">
        <v>139</v>
      </c>
      <c r="BM276" s="16" t="s">
        <v>2175</v>
      </c>
    </row>
    <row r="277" spans="2:65" s="1" customFormat="1">
      <c r="B277" s="30"/>
      <c r="D277" s="152" t="s">
        <v>129</v>
      </c>
      <c r="F277" s="153" t="s">
        <v>961</v>
      </c>
      <c r="I277" s="84"/>
      <c r="L277" s="30"/>
      <c r="M277" s="154"/>
      <c r="N277" s="49"/>
      <c r="O277" s="49"/>
      <c r="P277" s="49"/>
      <c r="Q277" s="49"/>
      <c r="R277" s="49"/>
      <c r="S277" s="49"/>
      <c r="T277" s="50"/>
      <c r="AT277" s="16" t="s">
        <v>129</v>
      </c>
      <c r="AU277" s="16" t="s">
        <v>79</v>
      </c>
    </row>
    <row r="278" spans="2:65" s="11" customFormat="1">
      <c r="B278" s="158"/>
      <c r="D278" s="152" t="s">
        <v>180</v>
      </c>
      <c r="E278" s="159" t="s">
        <v>1</v>
      </c>
      <c r="F278" s="160" t="s">
        <v>2176</v>
      </c>
      <c r="H278" s="161">
        <v>6.3040000000000003</v>
      </c>
      <c r="I278" s="162"/>
      <c r="L278" s="158"/>
      <c r="M278" s="163"/>
      <c r="N278" s="164"/>
      <c r="O278" s="164"/>
      <c r="P278" s="164"/>
      <c r="Q278" s="164"/>
      <c r="R278" s="164"/>
      <c r="S278" s="164"/>
      <c r="T278" s="165"/>
      <c r="AT278" s="159" t="s">
        <v>180</v>
      </c>
      <c r="AU278" s="159" t="s">
        <v>79</v>
      </c>
      <c r="AV278" s="11" t="s">
        <v>79</v>
      </c>
      <c r="AW278" s="11" t="s">
        <v>32</v>
      </c>
      <c r="AX278" s="11" t="s">
        <v>77</v>
      </c>
      <c r="AY278" s="159" t="s">
        <v>119</v>
      </c>
    </row>
    <row r="279" spans="2:65" s="1" customFormat="1" ht="16.5" customHeight="1">
      <c r="B279" s="139"/>
      <c r="C279" s="140" t="s">
        <v>503</v>
      </c>
      <c r="D279" s="140" t="s">
        <v>122</v>
      </c>
      <c r="E279" s="141" t="s">
        <v>2177</v>
      </c>
      <c r="F279" s="142" t="s">
        <v>2178</v>
      </c>
      <c r="G279" s="143" t="s">
        <v>266</v>
      </c>
      <c r="H279" s="144">
        <v>4.3339999999999996</v>
      </c>
      <c r="I279" s="145"/>
      <c r="J279" s="146">
        <f>ROUND(I279*H279,2)</f>
        <v>0</v>
      </c>
      <c r="K279" s="142" t="s">
        <v>126</v>
      </c>
      <c r="L279" s="30"/>
      <c r="M279" s="147" t="s">
        <v>1</v>
      </c>
      <c r="N279" s="148" t="s">
        <v>41</v>
      </c>
      <c r="O279" s="49"/>
      <c r="P279" s="149">
        <f>O279*H279</f>
        <v>0</v>
      </c>
      <c r="Q279" s="149">
        <v>0</v>
      </c>
      <c r="R279" s="149">
        <f>Q279*H279</f>
        <v>0</v>
      </c>
      <c r="S279" s="149">
        <v>6.3E-2</v>
      </c>
      <c r="T279" s="150">
        <f>S279*H279</f>
        <v>0.27304199999999995</v>
      </c>
      <c r="AR279" s="16" t="s">
        <v>139</v>
      </c>
      <c r="AT279" s="16" t="s">
        <v>122</v>
      </c>
      <c r="AU279" s="16" t="s">
        <v>79</v>
      </c>
      <c r="AY279" s="16" t="s">
        <v>119</v>
      </c>
      <c r="BE279" s="151">
        <f>IF(N279="základní",J279,0)</f>
        <v>0</v>
      </c>
      <c r="BF279" s="151">
        <f>IF(N279="snížená",J279,0)</f>
        <v>0</v>
      </c>
      <c r="BG279" s="151">
        <f>IF(N279="zákl. přenesená",J279,0)</f>
        <v>0</v>
      </c>
      <c r="BH279" s="151">
        <f>IF(N279="sníž. přenesená",J279,0)</f>
        <v>0</v>
      </c>
      <c r="BI279" s="151">
        <f>IF(N279="nulová",J279,0)</f>
        <v>0</v>
      </c>
      <c r="BJ279" s="16" t="s">
        <v>77</v>
      </c>
      <c r="BK279" s="151">
        <f>ROUND(I279*H279,2)</f>
        <v>0</v>
      </c>
      <c r="BL279" s="16" t="s">
        <v>139</v>
      </c>
      <c r="BM279" s="16" t="s">
        <v>2179</v>
      </c>
    </row>
    <row r="280" spans="2:65" s="1" customFormat="1">
      <c r="B280" s="30"/>
      <c r="D280" s="152" t="s">
        <v>129</v>
      </c>
      <c r="F280" s="153" t="s">
        <v>2180</v>
      </c>
      <c r="I280" s="84"/>
      <c r="L280" s="30"/>
      <c r="M280" s="154"/>
      <c r="N280" s="49"/>
      <c r="O280" s="49"/>
      <c r="P280" s="49"/>
      <c r="Q280" s="49"/>
      <c r="R280" s="49"/>
      <c r="S280" s="49"/>
      <c r="T280" s="50"/>
      <c r="AT280" s="16" t="s">
        <v>129</v>
      </c>
      <c r="AU280" s="16" t="s">
        <v>79</v>
      </c>
    </row>
    <row r="281" spans="2:65" s="11" customFormat="1">
      <c r="B281" s="158"/>
      <c r="D281" s="152" t="s">
        <v>180</v>
      </c>
      <c r="E281" s="159" t="s">
        <v>1</v>
      </c>
      <c r="F281" s="160" t="s">
        <v>2181</v>
      </c>
      <c r="H281" s="161">
        <v>4.3339999999999996</v>
      </c>
      <c r="I281" s="162"/>
      <c r="L281" s="158"/>
      <c r="M281" s="163"/>
      <c r="N281" s="164"/>
      <c r="O281" s="164"/>
      <c r="P281" s="164"/>
      <c r="Q281" s="164"/>
      <c r="R281" s="164"/>
      <c r="S281" s="164"/>
      <c r="T281" s="165"/>
      <c r="AT281" s="159" t="s">
        <v>180</v>
      </c>
      <c r="AU281" s="159" t="s">
        <v>79</v>
      </c>
      <c r="AV281" s="11" t="s">
        <v>79</v>
      </c>
      <c r="AW281" s="11" t="s">
        <v>32</v>
      </c>
      <c r="AX281" s="11" t="s">
        <v>77</v>
      </c>
      <c r="AY281" s="159" t="s">
        <v>119</v>
      </c>
    </row>
    <row r="282" spans="2:65" s="1" customFormat="1" ht="16.5" customHeight="1">
      <c r="B282" s="139"/>
      <c r="C282" s="140" t="s">
        <v>548</v>
      </c>
      <c r="D282" s="140" t="s">
        <v>122</v>
      </c>
      <c r="E282" s="141" t="s">
        <v>2182</v>
      </c>
      <c r="F282" s="142" t="s">
        <v>2183</v>
      </c>
      <c r="G282" s="143" t="s">
        <v>373</v>
      </c>
      <c r="H282" s="144">
        <v>56.7</v>
      </c>
      <c r="I282" s="145"/>
      <c r="J282" s="146">
        <f>ROUND(I282*H282,2)</f>
        <v>0</v>
      </c>
      <c r="K282" s="142" t="s">
        <v>126</v>
      </c>
      <c r="L282" s="30"/>
      <c r="M282" s="147" t="s">
        <v>1</v>
      </c>
      <c r="N282" s="148" t="s">
        <v>41</v>
      </c>
      <c r="O282" s="49"/>
      <c r="P282" s="149">
        <f>O282*H282</f>
        <v>0</v>
      </c>
      <c r="Q282" s="149">
        <v>0</v>
      </c>
      <c r="R282" s="149">
        <f>Q282*H282</f>
        <v>0</v>
      </c>
      <c r="S282" s="149">
        <v>7.0000000000000001E-3</v>
      </c>
      <c r="T282" s="150">
        <f>S282*H282</f>
        <v>0.39690000000000003</v>
      </c>
      <c r="AR282" s="16" t="s">
        <v>139</v>
      </c>
      <c r="AT282" s="16" t="s">
        <v>122</v>
      </c>
      <c r="AU282" s="16" t="s">
        <v>79</v>
      </c>
      <c r="AY282" s="16" t="s">
        <v>119</v>
      </c>
      <c r="BE282" s="151">
        <f>IF(N282="základní",J282,0)</f>
        <v>0</v>
      </c>
      <c r="BF282" s="151">
        <f>IF(N282="snížená",J282,0)</f>
        <v>0</v>
      </c>
      <c r="BG282" s="151">
        <f>IF(N282="zákl. přenesená",J282,0)</f>
        <v>0</v>
      </c>
      <c r="BH282" s="151">
        <f>IF(N282="sníž. přenesená",J282,0)</f>
        <v>0</v>
      </c>
      <c r="BI282" s="151">
        <f>IF(N282="nulová",J282,0)</f>
        <v>0</v>
      </c>
      <c r="BJ282" s="16" t="s">
        <v>77</v>
      </c>
      <c r="BK282" s="151">
        <f>ROUND(I282*H282,2)</f>
        <v>0</v>
      </c>
      <c r="BL282" s="16" t="s">
        <v>139</v>
      </c>
      <c r="BM282" s="16" t="s">
        <v>2184</v>
      </c>
    </row>
    <row r="283" spans="2:65" s="1" customFormat="1" ht="19.5">
      <c r="B283" s="30"/>
      <c r="D283" s="152" t="s">
        <v>129</v>
      </c>
      <c r="F283" s="153" t="s">
        <v>2185</v>
      </c>
      <c r="I283" s="84"/>
      <c r="L283" s="30"/>
      <c r="M283" s="154"/>
      <c r="N283" s="49"/>
      <c r="O283" s="49"/>
      <c r="P283" s="49"/>
      <c r="Q283" s="49"/>
      <c r="R283" s="49"/>
      <c r="S283" s="49"/>
      <c r="T283" s="50"/>
      <c r="AT283" s="16" t="s">
        <v>129</v>
      </c>
      <c r="AU283" s="16" t="s">
        <v>79</v>
      </c>
    </row>
    <row r="284" spans="2:65" s="11" customFormat="1">
      <c r="B284" s="158"/>
      <c r="D284" s="152" t="s">
        <v>180</v>
      </c>
      <c r="E284" s="159" t="s">
        <v>1</v>
      </c>
      <c r="F284" s="160" t="s">
        <v>2186</v>
      </c>
      <c r="H284" s="161">
        <v>46.2</v>
      </c>
      <c r="I284" s="162"/>
      <c r="L284" s="158"/>
      <c r="M284" s="163"/>
      <c r="N284" s="164"/>
      <c r="O284" s="164"/>
      <c r="P284" s="164"/>
      <c r="Q284" s="164"/>
      <c r="R284" s="164"/>
      <c r="S284" s="164"/>
      <c r="T284" s="165"/>
      <c r="AT284" s="159" t="s">
        <v>180</v>
      </c>
      <c r="AU284" s="159" t="s">
        <v>79</v>
      </c>
      <c r="AV284" s="11" t="s">
        <v>79</v>
      </c>
      <c r="AW284" s="11" t="s">
        <v>32</v>
      </c>
      <c r="AX284" s="11" t="s">
        <v>70</v>
      </c>
      <c r="AY284" s="159" t="s">
        <v>119</v>
      </c>
    </row>
    <row r="285" spans="2:65" s="11" customFormat="1">
      <c r="B285" s="158"/>
      <c r="D285" s="152" t="s">
        <v>180</v>
      </c>
      <c r="E285" s="159" t="s">
        <v>1</v>
      </c>
      <c r="F285" s="160" t="s">
        <v>2187</v>
      </c>
      <c r="H285" s="161">
        <v>4.8</v>
      </c>
      <c r="I285" s="162"/>
      <c r="L285" s="158"/>
      <c r="M285" s="163"/>
      <c r="N285" s="164"/>
      <c r="O285" s="164"/>
      <c r="P285" s="164"/>
      <c r="Q285" s="164"/>
      <c r="R285" s="164"/>
      <c r="S285" s="164"/>
      <c r="T285" s="165"/>
      <c r="AT285" s="159" t="s">
        <v>180</v>
      </c>
      <c r="AU285" s="159" t="s">
        <v>79</v>
      </c>
      <c r="AV285" s="11" t="s">
        <v>79</v>
      </c>
      <c r="AW285" s="11" t="s">
        <v>32</v>
      </c>
      <c r="AX285" s="11" t="s">
        <v>70</v>
      </c>
      <c r="AY285" s="159" t="s">
        <v>119</v>
      </c>
    </row>
    <row r="286" spans="2:65" s="11" customFormat="1">
      <c r="B286" s="158"/>
      <c r="D286" s="152" t="s">
        <v>180</v>
      </c>
      <c r="E286" s="159" t="s">
        <v>1</v>
      </c>
      <c r="F286" s="160" t="s">
        <v>2188</v>
      </c>
      <c r="H286" s="161">
        <v>5.7</v>
      </c>
      <c r="I286" s="162"/>
      <c r="L286" s="158"/>
      <c r="M286" s="163"/>
      <c r="N286" s="164"/>
      <c r="O286" s="164"/>
      <c r="P286" s="164"/>
      <c r="Q286" s="164"/>
      <c r="R286" s="164"/>
      <c r="S286" s="164"/>
      <c r="T286" s="165"/>
      <c r="AT286" s="159" t="s">
        <v>180</v>
      </c>
      <c r="AU286" s="159" t="s">
        <v>79</v>
      </c>
      <c r="AV286" s="11" t="s">
        <v>79</v>
      </c>
      <c r="AW286" s="11" t="s">
        <v>32</v>
      </c>
      <c r="AX286" s="11" t="s">
        <v>70</v>
      </c>
      <c r="AY286" s="159" t="s">
        <v>119</v>
      </c>
    </row>
    <row r="287" spans="2:65" s="13" customFormat="1">
      <c r="B287" s="173"/>
      <c r="D287" s="152" t="s">
        <v>180</v>
      </c>
      <c r="E287" s="174" t="s">
        <v>1</v>
      </c>
      <c r="F287" s="175" t="s">
        <v>249</v>
      </c>
      <c r="H287" s="176">
        <v>56.7</v>
      </c>
      <c r="I287" s="177"/>
      <c r="L287" s="173"/>
      <c r="M287" s="178"/>
      <c r="N287" s="179"/>
      <c r="O287" s="179"/>
      <c r="P287" s="179"/>
      <c r="Q287" s="179"/>
      <c r="R287" s="179"/>
      <c r="S287" s="179"/>
      <c r="T287" s="180"/>
      <c r="AT287" s="174" t="s">
        <v>180</v>
      </c>
      <c r="AU287" s="174" t="s">
        <v>79</v>
      </c>
      <c r="AV287" s="13" t="s">
        <v>139</v>
      </c>
      <c r="AW287" s="13" t="s">
        <v>32</v>
      </c>
      <c r="AX287" s="13" t="s">
        <v>77</v>
      </c>
      <c r="AY287" s="174" t="s">
        <v>119</v>
      </c>
    </row>
    <row r="288" spans="2:65" s="1" customFormat="1" ht="16.5" customHeight="1">
      <c r="B288" s="139"/>
      <c r="C288" s="140" t="s">
        <v>553</v>
      </c>
      <c r="D288" s="140" t="s">
        <v>122</v>
      </c>
      <c r="E288" s="141" t="s">
        <v>2189</v>
      </c>
      <c r="F288" s="142" t="s">
        <v>2190</v>
      </c>
      <c r="G288" s="143" t="s">
        <v>373</v>
      </c>
      <c r="H288" s="144">
        <v>8.4</v>
      </c>
      <c r="I288" s="145"/>
      <c r="J288" s="146">
        <f>ROUND(I288*H288,2)</f>
        <v>0</v>
      </c>
      <c r="K288" s="142" t="s">
        <v>126</v>
      </c>
      <c r="L288" s="30"/>
      <c r="M288" s="147" t="s">
        <v>1</v>
      </c>
      <c r="N288" s="148" t="s">
        <v>41</v>
      </c>
      <c r="O288" s="49"/>
      <c r="P288" s="149">
        <f>O288*H288</f>
        <v>0</v>
      </c>
      <c r="Q288" s="149">
        <v>0</v>
      </c>
      <c r="R288" s="149">
        <f>Q288*H288</f>
        <v>0</v>
      </c>
      <c r="S288" s="149">
        <v>8.9999999999999993E-3</v>
      </c>
      <c r="T288" s="150">
        <f>S288*H288</f>
        <v>7.5600000000000001E-2</v>
      </c>
      <c r="AR288" s="16" t="s">
        <v>139</v>
      </c>
      <c r="AT288" s="16" t="s">
        <v>122</v>
      </c>
      <c r="AU288" s="16" t="s">
        <v>79</v>
      </c>
      <c r="AY288" s="16" t="s">
        <v>119</v>
      </c>
      <c r="BE288" s="151">
        <f>IF(N288="základní",J288,0)</f>
        <v>0</v>
      </c>
      <c r="BF288" s="151">
        <f>IF(N288="snížená",J288,0)</f>
        <v>0</v>
      </c>
      <c r="BG288" s="151">
        <f>IF(N288="zákl. přenesená",J288,0)</f>
        <v>0</v>
      </c>
      <c r="BH288" s="151">
        <f>IF(N288="sníž. přenesená",J288,0)</f>
        <v>0</v>
      </c>
      <c r="BI288" s="151">
        <f>IF(N288="nulová",J288,0)</f>
        <v>0</v>
      </c>
      <c r="BJ288" s="16" t="s">
        <v>77</v>
      </c>
      <c r="BK288" s="151">
        <f>ROUND(I288*H288,2)</f>
        <v>0</v>
      </c>
      <c r="BL288" s="16" t="s">
        <v>139</v>
      </c>
      <c r="BM288" s="16" t="s">
        <v>2191</v>
      </c>
    </row>
    <row r="289" spans="2:65" s="1" customFormat="1" ht="19.5">
      <c r="B289" s="30"/>
      <c r="D289" s="152" t="s">
        <v>129</v>
      </c>
      <c r="F289" s="153" t="s">
        <v>2192</v>
      </c>
      <c r="I289" s="84"/>
      <c r="L289" s="30"/>
      <c r="M289" s="154"/>
      <c r="N289" s="49"/>
      <c r="O289" s="49"/>
      <c r="P289" s="49"/>
      <c r="Q289" s="49"/>
      <c r="R289" s="49"/>
      <c r="S289" s="49"/>
      <c r="T289" s="50"/>
      <c r="AT289" s="16" t="s">
        <v>129</v>
      </c>
      <c r="AU289" s="16" t="s">
        <v>79</v>
      </c>
    </row>
    <row r="290" spans="2:65" s="11" customFormat="1">
      <c r="B290" s="158"/>
      <c r="D290" s="152" t="s">
        <v>180</v>
      </c>
      <c r="E290" s="159" t="s">
        <v>1</v>
      </c>
      <c r="F290" s="160" t="s">
        <v>2193</v>
      </c>
      <c r="H290" s="161">
        <v>8.4</v>
      </c>
      <c r="I290" s="162"/>
      <c r="L290" s="158"/>
      <c r="M290" s="163"/>
      <c r="N290" s="164"/>
      <c r="O290" s="164"/>
      <c r="P290" s="164"/>
      <c r="Q290" s="164"/>
      <c r="R290" s="164"/>
      <c r="S290" s="164"/>
      <c r="T290" s="165"/>
      <c r="AT290" s="159" t="s">
        <v>180</v>
      </c>
      <c r="AU290" s="159" t="s">
        <v>79</v>
      </c>
      <c r="AV290" s="11" t="s">
        <v>79</v>
      </c>
      <c r="AW290" s="11" t="s">
        <v>32</v>
      </c>
      <c r="AX290" s="11" t="s">
        <v>77</v>
      </c>
      <c r="AY290" s="159" t="s">
        <v>119</v>
      </c>
    </row>
    <row r="291" spans="2:65" s="1" customFormat="1" ht="16.5" customHeight="1">
      <c r="B291" s="139"/>
      <c r="C291" s="140" t="s">
        <v>559</v>
      </c>
      <c r="D291" s="140" t="s">
        <v>122</v>
      </c>
      <c r="E291" s="141" t="s">
        <v>1058</v>
      </c>
      <c r="F291" s="142" t="s">
        <v>1059</v>
      </c>
      <c r="G291" s="143" t="s">
        <v>266</v>
      </c>
      <c r="H291" s="144">
        <v>93.704999999999998</v>
      </c>
      <c r="I291" s="145"/>
      <c r="J291" s="146">
        <f>ROUND(I291*H291,2)</f>
        <v>0</v>
      </c>
      <c r="K291" s="142" t="s">
        <v>126</v>
      </c>
      <c r="L291" s="30"/>
      <c r="M291" s="147" t="s">
        <v>1</v>
      </c>
      <c r="N291" s="148" t="s">
        <v>41</v>
      </c>
      <c r="O291" s="49"/>
      <c r="P291" s="149">
        <f>O291*H291</f>
        <v>0</v>
      </c>
      <c r="Q291" s="149">
        <v>0</v>
      </c>
      <c r="R291" s="149">
        <f>Q291*H291</f>
        <v>0</v>
      </c>
      <c r="S291" s="149">
        <v>4.5999999999999999E-2</v>
      </c>
      <c r="T291" s="150">
        <f>S291*H291</f>
        <v>4.3104300000000002</v>
      </c>
      <c r="AR291" s="16" t="s">
        <v>139</v>
      </c>
      <c r="AT291" s="16" t="s">
        <v>122</v>
      </c>
      <c r="AU291" s="16" t="s">
        <v>79</v>
      </c>
      <c r="AY291" s="16" t="s">
        <v>119</v>
      </c>
      <c r="BE291" s="151">
        <f>IF(N291="základní",J291,0)</f>
        <v>0</v>
      </c>
      <c r="BF291" s="151">
        <f>IF(N291="snížená",J291,0)</f>
        <v>0</v>
      </c>
      <c r="BG291" s="151">
        <f>IF(N291="zákl. přenesená",J291,0)</f>
        <v>0</v>
      </c>
      <c r="BH291" s="151">
        <f>IF(N291="sníž. přenesená",J291,0)</f>
        <v>0</v>
      </c>
      <c r="BI291" s="151">
        <f>IF(N291="nulová",J291,0)</f>
        <v>0</v>
      </c>
      <c r="BJ291" s="16" t="s">
        <v>77</v>
      </c>
      <c r="BK291" s="151">
        <f>ROUND(I291*H291,2)</f>
        <v>0</v>
      </c>
      <c r="BL291" s="16" t="s">
        <v>139</v>
      </c>
      <c r="BM291" s="16" t="s">
        <v>2194</v>
      </c>
    </row>
    <row r="292" spans="2:65" s="1" customFormat="1" ht="19.5">
      <c r="B292" s="30"/>
      <c r="D292" s="152" t="s">
        <v>129</v>
      </c>
      <c r="F292" s="153" t="s">
        <v>1061</v>
      </c>
      <c r="I292" s="84"/>
      <c r="L292" s="30"/>
      <c r="M292" s="154"/>
      <c r="N292" s="49"/>
      <c r="O292" s="49"/>
      <c r="P292" s="49"/>
      <c r="Q292" s="49"/>
      <c r="R292" s="49"/>
      <c r="S292" s="49"/>
      <c r="T292" s="50"/>
      <c r="AT292" s="16" t="s">
        <v>129</v>
      </c>
      <c r="AU292" s="16" t="s">
        <v>79</v>
      </c>
    </row>
    <row r="293" spans="2:65" s="11" customFormat="1">
      <c r="B293" s="158"/>
      <c r="D293" s="152" t="s">
        <v>180</v>
      </c>
      <c r="E293" s="159" t="s">
        <v>1</v>
      </c>
      <c r="F293" s="160" t="s">
        <v>2195</v>
      </c>
      <c r="H293" s="161">
        <v>109.065</v>
      </c>
      <c r="I293" s="162"/>
      <c r="L293" s="158"/>
      <c r="M293" s="163"/>
      <c r="N293" s="164"/>
      <c r="O293" s="164"/>
      <c r="P293" s="164"/>
      <c r="Q293" s="164"/>
      <c r="R293" s="164"/>
      <c r="S293" s="164"/>
      <c r="T293" s="165"/>
      <c r="AT293" s="159" t="s">
        <v>180</v>
      </c>
      <c r="AU293" s="159" t="s">
        <v>79</v>
      </c>
      <c r="AV293" s="11" t="s">
        <v>79</v>
      </c>
      <c r="AW293" s="11" t="s">
        <v>32</v>
      </c>
      <c r="AX293" s="11" t="s">
        <v>70</v>
      </c>
      <c r="AY293" s="159" t="s">
        <v>119</v>
      </c>
    </row>
    <row r="294" spans="2:65" s="11" customFormat="1">
      <c r="B294" s="158"/>
      <c r="D294" s="152" t="s">
        <v>180</v>
      </c>
      <c r="E294" s="159" t="s">
        <v>1</v>
      </c>
      <c r="F294" s="160" t="s">
        <v>2196</v>
      </c>
      <c r="H294" s="161">
        <v>13.2</v>
      </c>
      <c r="I294" s="162"/>
      <c r="L294" s="158"/>
      <c r="M294" s="163"/>
      <c r="N294" s="164"/>
      <c r="O294" s="164"/>
      <c r="P294" s="164"/>
      <c r="Q294" s="164"/>
      <c r="R294" s="164"/>
      <c r="S294" s="164"/>
      <c r="T294" s="165"/>
      <c r="AT294" s="159" t="s">
        <v>180</v>
      </c>
      <c r="AU294" s="159" t="s">
        <v>79</v>
      </c>
      <c r="AV294" s="11" t="s">
        <v>79</v>
      </c>
      <c r="AW294" s="11" t="s">
        <v>32</v>
      </c>
      <c r="AX294" s="11" t="s">
        <v>70</v>
      </c>
      <c r="AY294" s="159" t="s">
        <v>119</v>
      </c>
    </row>
    <row r="295" spans="2:65" s="11" customFormat="1">
      <c r="B295" s="158"/>
      <c r="D295" s="152" t="s">
        <v>180</v>
      </c>
      <c r="E295" s="159" t="s">
        <v>1</v>
      </c>
      <c r="F295" s="160" t="s">
        <v>2197</v>
      </c>
      <c r="H295" s="161">
        <v>-27.72</v>
      </c>
      <c r="I295" s="162"/>
      <c r="L295" s="158"/>
      <c r="M295" s="163"/>
      <c r="N295" s="164"/>
      <c r="O295" s="164"/>
      <c r="P295" s="164"/>
      <c r="Q295" s="164"/>
      <c r="R295" s="164"/>
      <c r="S295" s="164"/>
      <c r="T295" s="165"/>
      <c r="AT295" s="159" t="s">
        <v>180</v>
      </c>
      <c r="AU295" s="159" t="s">
        <v>79</v>
      </c>
      <c r="AV295" s="11" t="s">
        <v>79</v>
      </c>
      <c r="AW295" s="11" t="s">
        <v>32</v>
      </c>
      <c r="AX295" s="11" t="s">
        <v>70</v>
      </c>
      <c r="AY295" s="159" t="s">
        <v>119</v>
      </c>
    </row>
    <row r="296" spans="2:65" s="11" customFormat="1">
      <c r="B296" s="158"/>
      <c r="D296" s="152" t="s">
        <v>180</v>
      </c>
      <c r="E296" s="159" t="s">
        <v>1</v>
      </c>
      <c r="F296" s="160" t="s">
        <v>2198</v>
      </c>
      <c r="H296" s="161">
        <v>-6.3</v>
      </c>
      <c r="I296" s="162"/>
      <c r="L296" s="158"/>
      <c r="M296" s="163"/>
      <c r="N296" s="164"/>
      <c r="O296" s="164"/>
      <c r="P296" s="164"/>
      <c r="Q296" s="164"/>
      <c r="R296" s="164"/>
      <c r="S296" s="164"/>
      <c r="T296" s="165"/>
      <c r="AT296" s="159" t="s">
        <v>180</v>
      </c>
      <c r="AU296" s="159" t="s">
        <v>79</v>
      </c>
      <c r="AV296" s="11" t="s">
        <v>79</v>
      </c>
      <c r="AW296" s="11" t="s">
        <v>32</v>
      </c>
      <c r="AX296" s="11" t="s">
        <v>70</v>
      </c>
      <c r="AY296" s="159" t="s">
        <v>119</v>
      </c>
    </row>
    <row r="297" spans="2:65" s="11" customFormat="1">
      <c r="B297" s="158"/>
      <c r="D297" s="152" t="s">
        <v>180</v>
      </c>
      <c r="E297" s="159" t="s">
        <v>1</v>
      </c>
      <c r="F297" s="160" t="s">
        <v>2151</v>
      </c>
      <c r="H297" s="161">
        <v>-2.88</v>
      </c>
      <c r="I297" s="162"/>
      <c r="L297" s="158"/>
      <c r="M297" s="163"/>
      <c r="N297" s="164"/>
      <c r="O297" s="164"/>
      <c r="P297" s="164"/>
      <c r="Q297" s="164"/>
      <c r="R297" s="164"/>
      <c r="S297" s="164"/>
      <c r="T297" s="165"/>
      <c r="AT297" s="159" t="s">
        <v>180</v>
      </c>
      <c r="AU297" s="159" t="s">
        <v>79</v>
      </c>
      <c r="AV297" s="11" t="s">
        <v>79</v>
      </c>
      <c r="AW297" s="11" t="s">
        <v>32</v>
      </c>
      <c r="AX297" s="11" t="s">
        <v>70</v>
      </c>
      <c r="AY297" s="159" t="s">
        <v>119</v>
      </c>
    </row>
    <row r="298" spans="2:65" s="11" customFormat="1">
      <c r="B298" s="158"/>
      <c r="D298" s="152" t="s">
        <v>180</v>
      </c>
      <c r="E298" s="159" t="s">
        <v>1</v>
      </c>
      <c r="F298" s="160" t="s">
        <v>2199</v>
      </c>
      <c r="H298" s="161">
        <v>4.8600000000000003</v>
      </c>
      <c r="I298" s="162"/>
      <c r="L298" s="158"/>
      <c r="M298" s="163"/>
      <c r="N298" s="164"/>
      <c r="O298" s="164"/>
      <c r="P298" s="164"/>
      <c r="Q298" s="164"/>
      <c r="R298" s="164"/>
      <c r="S298" s="164"/>
      <c r="T298" s="165"/>
      <c r="AT298" s="159" t="s">
        <v>180</v>
      </c>
      <c r="AU298" s="159" t="s">
        <v>79</v>
      </c>
      <c r="AV298" s="11" t="s">
        <v>79</v>
      </c>
      <c r="AW298" s="11" t="s">
        <v>32</v>
      </c>
      <c r="AX298" s="11" t="s">
        <v>70</v>
      </c>
      <c r="AY298" s="159" t="s">
        <v>119</v>
      </c>
    </row>
    <row r="299" spans="2:65" s="11" customFormat="1">
      <c r="B299" s="158"/>
      <c r="D299" s="152" t="s">
        <v>180</v>
      </c>
      <c r="E299" s="159" t="s">
        <v>1</v>
      </c>
      <c r="F299" s="160" t="s">
        <v>2200</v>
      </c>
      <c r="H299" s="161">
        <v>1.1399999999999999</v>
      </c>
      <c r="I299" s="162"/>
      <c r="L299" s="158"/>
      <c r="M299" s="163"/>
      <c r="N299" s="164"/>
      <c r="O299" s="164"/>
      <c r="P299" s="164"/>
      <c r="Q299" s="164"/>
      <c r="R299" s="164"/>
      <c r="S299" s="164"/>
      <c r="T299" s="165"/>
      <c r="AT299" s="159" t="s">
        <v>180</v>
      </c>
      <c r="AU299" s="159" t="s">
        <v>79</v>
      </c>
      <c r="AV299" s="11" t="s">
        <v>79</v>
      </c>
      <c r="AW299" s="11" t="s">
        <v>32</v>
      </c>
      <c r="AX299" s="11" t="s">
        <v>70</v>
      </c>
      <c r="AY299" s="159" t="s">
        <v>119</v>
      </c>
    </row>
    <row r="300" spans="2:65" s="11" customFormat="1">
      <c r="B300" s="158"/>
      <c r="D300" s="152" t="s">
        <v>180</v>
      </c>
      <c r="E300" s="159" t="s">
        <v>1</v>
      </c>
      <c r="F300" s="160" t="s">
        <v>2201</v>
      </c>
      <c r="H300" s="161">
        <v>0.72</v>
      </c>
      <c r="I300" s="162"/>
      <c r="L300" s="158"/>
      <c r="M300" s="163"/>
      <c r="N300" s="164"/>
      <c r="O300" s="164"/>
      <c r="P300" s="164"/>
      <c r="Q300" s="164"/>
      <c r="R300" s="164"/>
      <c r="S300" s="164"/>
      <c r="T300" s="165"/>
      <c r="AT300" s="159" t="s">
        <v>180</v>
      </c>
      <c r="AU300" s="159" t="s">
        <v>79</v>
      </c>
      <c r="AV300" s="11" t="s">
        <v>79</v>
      </c>
      <c r="AW300" s="11" t="s">
        <v>32</v>
      </c>
      <c r="AX300" s="11" t="s">
        <v>70</v>
      </c>
      <c r="AY300" s="159" t="s">
        <v>119</v>
      </c>
    </row>
    <row r="301" spans="2:65" s="11" customFormat="1">
      <c r="B301" s="158"/>
      <c r="D301" s="152" t="s">
        <v>180</v>
      </c>
      <c r="E301" s="159" t="s">
        <v>1</v>
      </c>
      <c r="F301" s="160" t="s">
        <v>2202</v>
      </c>
      <c r="H301" s="161">
        <v>1.62</v>
      </c>
      <c r="I301" s="162"/>
      <c r="L301" s="158"/>
      <c r="M301" s="163"/>
      <c r="N301" s="164"/>
      <c r="O301" s="164"/>
      <c r="P301" s="164"/>
      <c r="Q301" s="164"/>
      <c r="R301" s="164"/>
      <c r="S301" s="164"/>
      <c r="T301" s="165"/>
      <c r="AT301" s="159" t="s">
        <v>180</v>
      </c>
      <c r="AU301" s="159" t="s">
        <v>79</v>
      </c>
      <c r="AV301" s="11" t="s">
        <v>79</v>
      </c>
      <c r="AW301" s="11" t="s">
        <v>32</v>
      </c>
      <c r="AX301" s="11" t="s">
        <v>70</v>
      </c>
      <c r="AY301" s="159" t="s">
        <v>119</v>
      </c>
    </row>
    <row r="302" spans="2:65" s="13" customFormat="1">
      <c r="B302" s="173"/>
      <c r="D302" s="152" t="s">
        <v>180</v>
      </c>
      <c r="E302" s="174" t="s">
        <v>1</v>
      </c>
      <c r="F302" s="175" t="s">
        <v>249</v>
      </c>
      <c r="H302" s="176">
        <v>93.705000000000013</v>
      </c>
      <c r="I302" s="177"/>
      <c r="L302" s="173"/>
      <c r="M302" s="178"/>
      <c r="N302" s="179"/>
      <c r="O302" s="179"/>
      <c r="P302" s="179"/>
      <c r="Q302" s="179"/>
      <c r="R302" s="179"/>
      <c r="S302" s="179"/>
      <c r="T302" s="180"/>
      <c r="AT302" s="174" t="s">
        <v>180</v>
      </c>
      <c r="AU302" s="174" t="s">
        <v>79</v>
      </c>
      <c r="AV302" s="13" t="s">
        <v>139</v>
      </c>
      <c r="AW302" s="13" t="s">
        <v>32</v>
      </c>
      <c r="AX302" s="13" t="s">
        <v>77</v>
      </c>
      <c r="AY302" s="174" t="s">
        <v>119</v>
      </c>
    </row>
    <row r="303" spans="2:65" s="1" customFormat="1" ht="16.5" customHeight="1">
      <c r="B303" s="139"/>
      <c r="C303" s="140" t="s">
        <v>564</v>
      </c>
      <c r="D303" s="140" t="s">
        <v>122</v>
      </c>
      <c r="E303" s="141" t="s">
        <v>1134</v>
      </c>
      <c r="F303" s="142" t="s">
        <v>1135</v>
      </c>
      <c r="G303" s="143" t="s">
        <v>266</v>
      </c>
      <c r="H303" s="144">
        <v>143.13999999999999</v>
      </c>
      <c r="I303" s="145"/>
      <c r="J303" s="146">
        <f>ROUND(I303*H303,2)</f>
        <v>0</v>
      </c>
      <c r="K303" s="142" t="s">
        <v>126</v>
      </c>
      <c r="L303" s="30"/>
      <c r="M303" s="147" t="s">
        <v>1</v>
      </c>
      <c r="N303" s="148" t="s">
        <v>41</v>
      </c>
      <c r="O303" s="49"/>
      <c r="P303" s="149">
        <f>O303*H303</f>
        <v>0</v>
      </c>
      <c r="Q303" s="149">
        <v>1.2999999999999999E-4</v>
      </c>
      <c r="R303" s="149">
        <f>Q303*H303</f>
        <v>1.8608199999999995E-2</v>
      </c>
      <c r="S303" s="149">
        <v>0</v>
      </c>
      <c r="T303" s="150">
        <f>S303*H303</f>
        <v>0</v>
      </c>
      <c r="AR303" s="16" t="s">
        <v>139</v>
      </c>
      <c r="AT303" s="16" t="s">
        <v>122</v>
      </c>
      <c r="AU303" s="16" t="s">
        <v>79</v>
      </c>
      <c r="AY303" s="16" t="s">
        <v>119</v>
      </c>
      <c r="BE303" s="151">
        <f>IF(N303="základní",J303,0)</f>
        <v>0</v>
      </c>
      <c r="BF303" s="151">
        <f>IF(N303="snížená",J303,0)</f>
        <v>0</v>
      </c>
      <c r="BG303" s="151">
        <f>IF(N303="zákl. přenesená",J303,0)</f>
        <v>0</v>
      </c>
      <c r="BH303" s="151">
        <f>IF(N303="sníž. přenesená",J303,0)</f>
        <v>0</v>
      </c>
      <c r="BI303" s="151">
        <f>IF(N303="nulová",J303,0)</f>
        <v>0</v>
      </c>
      <c r="BJ303" s="16" t="s">
        <v>77</v>
      </c>
      <c r="BK303" s="151">
        <f>ROUND(I303*H303,2)</f>
        <v>0</v>
      </c>
      <c r="BL303" s="16" t="s">
        <v>139</v>
      </c>
      <c r="BM303" s="16" t="s">
        <v>2203</v>
      </c>
    </row>
    <row r="304" spans="2:65" s="1" customFormat="1">
      <c r="B304" s="30"/>
      <c r="D304" s="152" t="s">
        <v>129</v>
      </c>
      <c r="F304" s="153" t="s">
        <v>1137</v>
      </c>
      <c r="I304" s="84"/>
      <c r="L304" s="30"/>
      <c r="M304" s="154"/>
      <c r="N304" s="49"/>
      <c r="O304" s="49"/>
      <c r="P304" s="49"/>
      <c r="Q304" s="49"/>
      <c r="R304" s="49"/>
      <c r="S304" s="49"/>
      <c r="T304" s="50"/>
      <c r="AT304" s="16" t="s">
        <v>129</v>
      </c>
      <c r="AU304" s="16" t="s">
        <v>79</v>
      </c>
    </row>
    <row r="305" spans="2:65" s="1" customFormat="1" ht="16.5" customHeight="1">
      <c r="B305" s="139"/>
      <c r="C305" s="140" t="s">
        <v>585</v>
      </c>
      <c r="D305" s="140" t="s">
        <v>122</v>
      </c>
      <c r="E305" s="141" t="s">
        <v>2204</v>
      </c>
      <c r="F305" s="142" t="s">
        <v>2205</v>
      </c>
      <c r="G305" s="143" t="s">
        <v>266</v>
      </c>
      <c r="H305" s="144">
        <v>43.39</v>
      </c>
      <c r="I305" s="145"/>
      <c r="J305" s="146">
        <f>ROUND(I305*H305,2)</f>
        <v>0</v>
      </c>
      <c r="K305" s="142" t="s">
        <v>126</v>
      </c>
      <c r="L305" s="30"/>
      <c r="M305" s="147" t="s">
        <v>1</v>
      </c>
      <c r="N305" s="148" t="s">
        <v>41</v>
      </c>
      <c r="O305" s="49"/>
      <c r="P305" s="149">
        <f>O305*H305</f>
        <v>0</v>
      </c>
      <c r="Q305" s="149">
        <v>2.1000000000000001E-4</v>
      </c>
      <c r="R305" s="149">
        <f>Q305*H305</f>
        <v>9.1119000000000009E-3</v>
      </c>
      <c r="S305" s="149">
        <v>0</v>
      </c>
      <c r="T305" s="150">
        <f>S305*H305</f>
        <v>0</v>
      </c>
      <c r="AR305" s="16" t="s">
        <v>139</v>
      </c>
      <c r="AT305" s="16" t="s">
        <v>122</v>
      </c>
      <c r="AU305" s="16" t="s">
        <v>79</v>
      </c>
      <c r="AY305" s="16" t="s">
        <v>119</v>
      </c>
      <c r="BE305" s="151">
        <f>IF(N305="základní",J305,0)</f>
        <v>0</v>
      </c>
      <c r="BF305" s="151">
        <f>IF(N305="snížená",J305,0)</f>
        <v>0</v>
      </c>
      <c r="BG305" s="151">
        <f>IF(N305="zákl. přenesená",J305,0)</f>
        <v>0</v>
      </c>
      <c r="BH305" s="151">
        <f>IF(N305="sníž. přenesená",J305,0)</f>
        <v>0</v>
      </c>
      <c r="BI305" s="151">
        <f>IF(N305="nulová",J305,0)</f>
        <v>0</v>
      </c>
      <c r="BJ305" s="16" t="s">
        <v>77</v>
      </c>
      <c r="BK305" s="151">
        <f>ROUND(I305*H305,2)</f>
        <v>0</v>
      </c>
      <c r="BL305" s="16" t="s">
        <v>139</v>
      </c>
      <c r="BM305" s="16" t="s">
        <v>2206</v>
      </c>
    </row>
    <row r="306" spans="2:65" s="1" customFormat="1">
      <c r="B306" s="30"/>
      <c r="D306" s="152" t="s">
        <v>129</v>
      </c>
      <c r="F306" s="153" t="s">
        <v>2207</v>
      </c>
      <c r="I306" s="84"/>
      <c r="L306" s="30"/>
      <c r="M306" s="154"/>
      <c r="N306" s="49"/>
      <c r="O306" s="49"/>
      <c r="P306" s="49"/>
      <c r="Q306" s="49"/>
      <c r="R306" s="49"/>
      <c r="S306" s="49"/>
      <c r="T306" s="50"/>
      <c r="AT306" s="16" t="s">
        <v>129</v>
      </c>
      <c r="AU306" s="16" t="s">
        <v>79</v>
      </c>
    </row>
    <row r="307" spans="2:65" s="12" customFormat="1">
      <c r="B307" s="166"/>
      <c r="D307" s="152" t="s">
        <v>180</v>
      </c>
      <c r="E307" s="167" t="s">
        <v>1</v>
      </c>
      <c r="F307" s="168" t="s">
        <v>2208</v>
      </c>
      <c r="H307" s="167" t="s">
        <v>1</v>
      </c>
      <c r="I307" s="169"/>
      <c r="L307" s="166"/>
      <c r="M307" s="170"/>
      <c r="N307" s="171"/>
      <c r="O307" s="171"/>
      <c r="P307" s="171"/>
      <c r="Q307" s="171"/>
      <c r="R307" s="171"/>
      <c r="S307" s="171"/>
      <c r="T307" s="172"/>
      <c r="AT307" s="167" t="s">
        <v>180</v>
      </c>
      <c r="AU307" s="167" t="s">
        <v>79</v>
      </c>
      <c r="AV307" s="12" t="s">
        <v>77</v>
      </c>
      <c r="AW307" s="12" t="s">
        <v>32</v>
      </c>
      <c r="AX307" s="12" t="s">
        <v>70</v>
      </c>
      <c r="AY307" s="167" t="s">
        <v>119</v>
      </c>
    </row>
    <row r="308" spans="2:65" s="11" customFormat="1">
      <c r="B308" s="158"/>
      <c r="D308" s="152" t="s">
        <v>180</v>
      </c>
      <c r="E308" s="159" t="s">
        <v>1</v>
      </c>
      <c r="F308" s="160" t="s">
        <v>2209</v>
      </c>
      <c r="H308" s="161">
        <v>43.39</v>
      </c>
      <c r="I308" s="162"/>
      <c r="L308" s="158"/>
      <c r="M308" s="163"/>
      <c r="N308" s="164"/>
      <c r="O308" s="164"/>
      <c r="P308" s="164"/>
      <c r="Q308" s="164"/>
      <c r="R308" s="164"/>
      <c r="S308" s="164"/>
      <c r="T308" s="165"/>
      <c r="AT308" s="159" t="s">
        <v>180</v>
      </c>
      <c r="AU308" s="159" t="s">
        <v>79</v>
      </c>
      <c r="AV308" s="11" t="s">
        <v>79</v>
      </c>
      <c r="AW308" s="11" t="s">
        <v>32</v>
      </c>
      <c r="AX308" s="11" t="s">
        <v>77</v>
      </c>
      <c r="AY308" s="159" t="s">
        <v>119</v>
      </c>
    </row>
    <row r="309" spans="2:65" s="1" customFormat="1" ht="16.5" customHeight="1">
      <c r="B309" s="139"/>
      <c r="C309" s="140" t="s">
        <v>591</v>
      </c>
      <c r="D309" s="140" t="s">
        <v>122</v>
      </c>
      <c r="E309" s="141" t="s">
        <v>1140</v>
      </c>
      <c r="F309" s="142" t="s">
        <v>1141</v>
      </c>
      <c r="G309" s="143" t="s">
        <v>266</v>
      </c>
      <c r="H309" s="144">
        <v>143.13999999999999</v>
      </c>
      <c r="I309" s="145"/>
      <c r="J309" s="146">
        <f>ROUND(I309*H309,2)</f>
        <v>0</v>
      </c>
      <c r="K309" s="142" t="s">
        <v>126</v>
      </c>
      <c r="L309" s="30"/>
      <c r="M309" s="147" t="s">
        <v>1</v>
      </c>
      <c r="N309" s="148" t="s">
        <v>41</v>
      </c>
      <c r="O309" s="49"/>
      <c r="P309" s="149">
        <f>O309*H309</f>
        <v>0</v>
      </c>
      <c r="Q309" s="149">
        <v>4.0000000000000003E-5</v>
      </c>
      <c r="R309" s="149">
        <f>Q309*H309</f>
        <v>5.7256E-3</v>
      </c>
      <c r="S309" s="149">
        <v>0</v>
      </c>
      <c r="T309" s="150">
        <f>S309*H309</f>
        <v>0</v>
      </c>
      <c r="AR309" s="16" t="s">
        <v>139</v>
      </c>
      <c r="AT309" s="16" t="s">
        <v>122</v>
      </c>
      <c r="AU309" s="16" t="s">
        <v>79</v>
      </c>
      <c r="AY309" s="16" t="s">
        <v>119</v>
      </c>
      <c r="BE309" s="151">
        <f>IF(N309="základní",J309,0)</f>
        <v>0</v>
      </c>
      <c r="BF309" s="151">
        <f>IF(N309="snížená",J309,0)</f>
        <v>0</v>
      </c>
      <c r="BG309" s="151">
        <f>IF(N309="zákl. přenesená",J309,0)</f>
        <v>0</v>
      </c>
      <c r="BH309" s="151">
        <f>IF(N309="sníž. přenesená",J309,0)</f>
        <v>0</v>
      </c>
      <c r="BI309" s="151">
        <f>IF(N309="nulová",J309,0)</f>
        <v>0</v>
      </c>
      <c r="BJ309" s="16" t="s">
        <v>77</v>
      </c>
      <c r="BK309" s="151">
        <f>ROUND(I309*H309,2)</f>
        <v>0</v>
      </c>
      <c r="BL309" s="16" t="s">
        <v>139</v>
      </c>
      <c r="BM309" s="16" t="s">
        <v>2210</v>
      </c>
    </row>
    <row r="310" spans="2:65" s="1" customFormat="1">
      <c r="B310" s="30"/>
      <c r="D310" s="152" t="s">
        <v>129</v>
      </c>
      <c r="F310" s="153" t="s">
        <v>1143</v>
      </c>
      <c r="I310" s="84"/>
      <c r="L310" s="30"/>
      <c r="M310" s="154"/>
      <c r="N310" s="49"/>
      <c r="O310" s="49"/>
      <c r="P310" s="49"/>
      <c r="Q310" s="49"/>
      <c r="R310" s="49"/>
      <c r="S310" s="49"/>
      <c r="T310" s="50"/>
      <c r="AT310" s="16" t="s">
        <v>129</v>
      </c>
      <c r="AU310" s="16" t="s">
        <v>79</v>
      </c>
    </row>
    <row r="311" spans="2:65" s="10" customFormat="1" ht="22.9" customHeight="1">
      <c r="B311" s="126"/>
      <c r="D311" s="127" t="s">
        <v>69</v>
      </c>
      <c r="E311" s="137" t="s">
        <v>1144</v>
      </c>
      <c r="F311" s="137" t="s">
        <v>1145</v>
      </c>
      <c r="I311" s="129"/>
      <c r="J311" s="138">
        <f>BK311</f>
        <v>0</v>
      </c>
      <c r="L311" s="126"/>
      <c r="M311" s="131"/>
      <c r="N311" s="132"/>
      <c r="O311" s="132"/>
      <c r="P311" s="133">
        <f>SUM(P312:P324)</f>
        <v>0</v>
      </c>
      <c r="Q311" s="132"/>
      <c r="R311" s="133">
        <f>SUM(R312:R324)</f>
        <v>0</v>
      </c>
      <c r="S311" s="132"/>
      <c r="T311" s="134">
        <f>SUM(T312:T324)</f>
        <v>0</v>
      </c>
      <c r="AR311" s="127" t="s">
        <v>77</v>
      </c>
      <c r="AT311" s="135" t="s">
        <v>69</v>
      </c>
      <c r="AU311" s="135" t="s">
        <v>77</v>
      </c>
      <c r="AY311" s="127" t="s">
        <v>119</v>
      </c>
      <c r="BK311" s="136">
        <f>SUM(BK312:BK324)</f>
        <v>0</v>
      </c>
    </row>
    <row r="312" spans="2:65" s="1" customFormat="1" ht="16.5" customHeight="1">
      <c r="B312" s="139"/>
      <c r="C312" s="140" t="s">
        <v>602</v>
      </c>
      <c r="D312" s="140" t="s">
        <v>122</v>
      </c>
      <c r="E312" s="141" t="s">
        <v>1152</v>
      </c>
      <c r="F312" s="142" t="s">
        <v>1153</v>
      </c>
      <c r="G312" s="143" t="s">
        <v>236</v>
      </c>
      <c r="H312" s="144">
        <v>19.628</v>
      </c>
      <c r="I312" s="145"/>
      <c r="J312" s="146">
        <f>ROUND(I312*H312,2)</f>
        <v>0</v>
      </c>
      <c r="K312" s="142" t="s">
        <v>126</v>
      </c>
      <c r="L312" s="30"/>
      <c r="M312" s="147" t="s">
        <v>1</v>
      </c>
      <c r="N312" s="148" t="s">
        <v>41</v>
      </c>
      <c r="O312" s="49"/>
      <c r="P312" s="149">
        <f>O312*H312</f>
        <v>0</v>
      </c>
      <c r="Q312" s="149">
        <v>0</v>
      </c>
      <c r="R312" s="149">
        <f>Q312*H312</f>
        <v>0</v>
      </c>
      <c r="S312" s="149">
        <v>0</v>
      </c>
      <c r="T312" s="150">
        <f>S312*H312</f>
        <v>0</v>
      </c>
      <c r="AR312" s="16" t="s">
        <v>139</v>
      </c>
      <c r="AT312" s="16" t="s">
        <v>122</v>
      </c>
      <c r="AU312" s="16" t="s">
        <v>79</v>
      </c>
      <c r="AY312" s="16" t="s">
        <v>119</v>
      </c>
      <c r="BE312" s="151">
        <f>IF(N312="základní",J312,0)</f>
        <v>0</v>
      </c>
      <c r="BF312" s="151">
        <f>IF(N312="snížená",J312,0)</f>
        <v>0</v>
      </c>
      <c r="BG312" s="151">
        <f>IF(N312="zákl. přenesená",J312,0)</f>
        <v>0</v>
      </c>
      <c r="BH312" s="151">
        <f>IF(N312="sníž. přenesená",J312,0)</f>
        <v>0</v>
      </c>
      <c r="BI312" s="151">
        <f>IF(N312="nulová",J312,0)</f>
        <v>0</v>
      </c>
      <c r="BJ312" s="16" t="s">
        <v>77</v>
      </c>
      <c r="BK312" s="151">
        <f>ROUND(I312*H312,2)</f>
        <v>0</v>
      </c>
      <c r="BL312" s="16" t="s">
        <v>139</v>
      </c>
      <c r="BM312" s="16" t="s">
        <v>2211</v>
      </c>
    </row>
    <row r="313" spans="2:65" s="1" customFormat="1">
      <c r="B313" s="30"/>
      <c r="D313" s="152" t="s">
        <v>129</v>
      </c>
      <c r="F313" s="153" t="s">
        <v>1155</v>
      </c>
      <c r="I313" s="84"/>
      <c r="L313" s="30"/>
      <c r="M313" s="154"/>
      <c r="N313" s="49"/>
      <c r="O313" s="49"/>
      <c r="P313" s="49"/>
      <c r="Q313" s="49"/>
      <c r="R313" s="49"/>
      <c r="S313" s="49"/>
      <c r="T313" s="50"/>
      <c r="AT313" s="16" t="s">
        <v>129</v>
      </c>
      <c r="AU313" s="16" t="s">
        <v>79</v>
      </c>
    </row>
    <row r="314" spans="2:65" s="1" customFormat="1" ht="16.5" customHeight="1">
      <c r="B314" s="139"/>
      <c r="C314" s="140" t="s">
        <v>608</v>
      </c>
      <c r="D314" s="140" t="s">
        <v>122</v>
      </c>
      <c r="E314" s="141" t="s">
        <v>2212</v>
      </c>
      <c r="F314" s="142" t="s">
        <v>2213</v>
      </c>
      <c r="G314" s="143" t="s">
        <v>236</v>
      </c>
      <c r="H314" s="144">
        <v>19.628</v>
      </c>
      <c r="I314" s="145"/>
      <c r="J314" s="146">
        <f>ROUND(I314*H314,2)</f>
        <v>0</v>
      </c>
      <c r="K314" s="142" t="s">
        <v>126</v>
      </c>
      <c r="L314" s="30"/>
      <c r="M314" s="147" t="s">
        <v>1</v>
      </c>
      <c r="N314" s="148" t="s">
        <v>41</v>
      </c>
      <c r="O314" s="49"/>
      <c r="P314" s="149">
        <f>O314*H314</f>
        <v>0</v>
      </c>
      <c r="Q314" s="149">
        <v>0</v>
      </c>
      <c r="R314" s="149">
        <f>Q314*H314</f>
        <v>0</v>
      </c>
      <c r="S314" s="149">
        <v>0</v>
      </c>
      <c r="T314" s="150">
        <f>S314*H314</f>
        <v>0</v>
      </c>
      <c r="AR314" s="16" t="s">
        <v>139</v>
      </c>
      <c r="AT314" s="16" t="s">
        <v>122</v>
      </c>
      <c r="AU314" s="16" t="s">
        <v>79</v>
      </c>
      <c r="AY314" s="16" t="s">
        <v>119</v>
      </c>
      <c r="BE314" s="151">
        <f>IF(N314="základní",J314,0)</f>
        <v>0</v>
      </c>
      <c r="BF314" s="151">
        <f>IF(N314="snížená",J314,0)</f>
        <v>0</v>
      </c>
      <c r="BG314" s="151">
        <f>IF(N314="zákl. přenesená",J314,0)</f>
        <v>0</v>
      </c>
      <c r="BH314" s="151">
        <f>IF(N314="sníž. přenesená",J314,0)</f>
        <v>0</v>
      </c>
      <c r="BI314" s="151">
        <f>IF(N314="nulová",J314,0)</f>
        <v>0</v>
      </c>
      <c r="BJ314" s="16" t="s">
        <v>77</v>
      </c>
      <c r="BK314" s="151">
        <f>ROUND(I314*H314,2)</f>
        <v>0</v>
      </c>
      <c r="BL314" s="16" t="s">
        <v>139</v>
      </c>
      <c r="BM314" s="16" t="s">
        <v>2214</v>
      </c>
    </row>
    <row r="315" spans="2:65" s="1" customFormat="1" ht="19.5">
      <c r="B315" s="30"/>
      <c r="D315" s="152" t="s">
        <v>129</v>
      </c>
      <c r="F315" s="153" t="s">
        <v>2215</v>
      </c>
      <c r="I315" s="84"/>
      <c r="L315" s="30"/>
      <c r="M315" s="154"/>
      <c r="N315" s="49"/>
      <c r="O315" s="49"/>
      <c r="P315" s="49"/>
      <c r="Q315" s="49"/>
      <c r="R315" s="49"/>
      <c r="S315" s="49"/>
      <c r="T315" s="50"/>
      <c r="AT315" s="16" t="s">
        <v>129</v>
      </c>
      <c r="AU315" s="16" t="s">
        <v>79</v>
      </c>
    </row>
    <row r="316" spans="2:65" s="1" customFormat="1" ht="16.5" customHeight="1">
      <c r="B316" s="139"/>
      <c r="C316" s="140" t="s">
        <v>624</v>
      </c>
      <c r="D316" s="140" t="s">
        <v>122</v>
      </c>
      <c r="E316" s="141" t="s">
        <v>1157</v>
      </c>
      <c r="F316" s="142" t="s">
        <v>1158</v>
      </c>
      <c r="G316" s="143" t="s">
        <v>236</v>
      </c>
      <c r="H316" s="144">
        <v>19.628</v>
      </c>
      <c r="I316" s="145"/>
      <c r="J316" s="146">
        <f>ROUND(I316*H316,2)</f>
        <v>0</v>
      </c>
      <c r="K316" s="142" t="s">
        <v>126</v>
      </c>
      <c r="L316" s="30"/>
      <c r="M316" s="147" t="s">
        <v>1</v>
      </c>
      <c r="N316" s="148" t="s">
        <v>41</v>
      </c>
      <c r="O316" s="49"/>
      <c r="P316" s="149">
        <f>O316*H316</f>
        <v>0</v>
      </c>
      <c r="Q316" s="149">
        <v>0</v>
      </c>
      <c r="R316" s="149">
        <f>Q316*H316</f>
        <v>0</v>
      </c>
      <c r="S316" s="149">
        <v>0</v>
      </c>
      <c r="T316" s="150">
        <f>S316*H316</f>
        <v>0</v>
      </c>
      <c r="AR316" s="16" t="s">
        <v>139</v>
      </c>
      <c r="AT316" s="16" t="s">
        <v>122</v>
      </c>
      <c r="AU316" s="16" t="s">
        <v>79</v>
      </c>
      <c r="AY316" s="16" t="s">
        <v>119</v>
      </c>
      <c r="BE316" s="151">
        <f>IF(N316="základní",J316,0)</f>
        <v>0</v>
      </c>
      <c r="BF316" s="151">
        <f>IF(N316="snížená",J316,0)</f>
        <v>0</v>
      </c>
      <c r="BG316" s="151">
        <f>IF(N316="zákl. přenesená",J316,0)</f>
        <v>0</v>
      </c>
      <c r="BH316" s="151">
        <f>IF(N316="sníž. přenesená",J316,0)</f>
        <v>0</v>
      </c>
      <c r="BI316" s="151">
        <f>IF(N316="nulová",J316,0)</f>
        <v>0</v>
      </c>
      <c r="BJ316" s="16" t="s">
        <v>77</v>
      </c>
      <c r="BK316" s="151">
        <f>ROUND(I316*H316,2)</f>
        <v>0</v>
      </c>
      <c r="BL316" s="16" t="s">
        <v>139</v>
      </c>
      <c r="BM316" s="16" t="s">
        <v>2216</v>
      </c>
    </row>
    <row r="317" spans="2:65" s="1" customFormat="1">
      <c r="B317" s="30"/>
      <c r="D317" s="152" t="s">
        <v>129</v>
      </c>
      <c r="F317" s="153" t="s">
        <v>1160</v>
      </c>
      <c r="I317" s="84"/>
      <c r="L317" s="30"/>
      <c r="M317" s="154"/>
      <c r="N317" s="49"/>
      <c r="O317" s="49"/>
      <c r="P317" s="49"/>
      <c r="Q317" s="49"/>
      <c r="R317" s="49"/>
      <c r="S317" s="49"/>
      <c r="T317" s="50"/>
      <c r="AT317" s="16" t="s">
        <v>129</v>
      </c>
      <c r="AU317" s="16" t="s">
        <v>79</v>
      </c>
    </row>
    <row r="318" spans="2:65" s="1" customFormat="1" ht="16.5" customHeight="1">
      <c r="B318" s="139"/>
      <c r="C318" s="140" t="s">
        <v>631</v>
      </c>
      <c r="D318" s="140" t="s">
        <v>122</v>
      </c>
      <c r="E318" s="141" t="s">
        <v>1162</v>
      </c>
      <c r="F318" s="142" t="s">
        <v>1163</v>
      </c>
      <c r="G318" s="143" t="s">
        <v>236</v>
      </c>
      <c r="H318" s="144">
        <v>176.65199999999999</v>
      </c>
      <c r="I318" s="145"/>
      <c r="J318" s="146">
        <f>ROUND(I318*H318,2)</f>
        <v>0</v>
      </c>
      <c r="K318" s="142" t="s">
        <v>126</v>
      </c>
      <c r="L318" s="30"/>
      <c r="M318" s="147" t="s">
        <v>1</v>
      </c>
      <c r="N318" s="148" t="s">
        <v>41</v>
      </c>
      <c r="O318" s="49"/>
      <c r="P318" s="149">
        <f>O318*H318</f>
        <v>0</v>
      </c>
      <c r="Q318" s="149">
        <v>0</v>
      </c>
      <c r="R318" s="149">
        <f>Q318*H318</f>
        <v>0</v>
      </c>
      <c r="S318" s="149">
        <v>0</v>
      </c>
      <c r="T318" s="150">
        <f>S318*H318</f>
        <v>0</v>
      </c>
      <c r="AR318" s="16" t="s">
        <v>139</v>
      </c>
      <c r="AT318" s="16" t="s">
        <v>122</v>
      </c>
      <c r="AU318" s="16" t="s">
        <v>79</v>
      </c>
      <c r="AY318" s="16" t="s">
        <v>119</v>
      </c>
      <c r="BE318" s="151">
        <f>IF(N318="základní",J318,0)</f>
        <v>0</v>
      </c>
      <c r="BF318" s="151">
        <f>IF(N318="snížená",J318,0)</f>
        <v>0</v>
      </c>
      <c r="BG318" s="151">
        <f>IF(N318="zákl. přenesená",J318,0)</f>
        <v>0</v>
      </c>
      <c r="BH318" s="151">
        <f>IF(N318="sníž. přenesená",J318,0)</f>
        <v>0</v>
      </c>
      <c r="BI318" s="151">
        <f>IF(N318="nulová",J318,0)</f>
        <v>0</v>
      </c>
      <c r="BJ318" s="16" t="s">
        <v>77</v>
      </c>
      <c r="BK318" s="151">
        <f>ROUND(I318*H318,2)</f>
        <v>0</v>
      </c>
      <c r="BL318" s="16" t="s">
        <v>139</v>
      </c>
      <c r="BM318" s="16" t="s">
        <v>2217</v>
      </c>
    </row>
    <row r="319" spans="2:65" s="1" customFormat="1" ht="19.5">
      <c r="B319" s="30"/>
      <c r="D319" s="152" t="s">
        <v>129</v>
      </c>
      <c r="F319" s="153" t="s">
        <v>1165</v>
      </c>
      <c r="I319" s="84"/>
      <c r="L319" s="30"/>
      <c r="M319" s="154"/>
      <c r="N319" s="49"/>
      <c r="O319" s="49"/>
      <c r="P319" s="49"/>
      <c r="Q319" s="49"/>
      <c r="R319" s="49"/>
      <c r="S319" s="49"/>
      <c r="T319" s="50"/>
      <c r="AT319" s="16" t="s">
        <v>129</v>
      </c>
      <c r="AU319" s="16" t="s">
        <v>79</v>
      </c>
    </row>
    <row r="320" spans="2:65" s="11" customFormat="1">
      <c r="B320" s="158"/>
      <c r="D320" s="152" t="s">
        <v>180</v>
      </c>
      <c r="E320" s="159" t="s">
        <v>1</v>
      </c>
      <c r="F320" s="160" t="s">
        <v>2218</v>
      </c>
      <c r="H320" s="161">
        <v>176.65199999999999</v>
      </c>
      <c r="I320" s="162"/>
      <c r="L320" s="158"/>
      <c r="M320" s="163"/>
      <c r="N320" s="164"/>
      <c r="O320" s="164"/>
      <c r="P320" s="164"/>
      <c r="Q320" s="164"/>
      <c r="R320" s="164"/>
      <c r="S320" s="164"/>
      <c r="T320" s="165"/>
      <c r="AT320" s="159" t="s">
        <v>180</v>
      </c>
      <c r="AU320" s="159" t="s">
        <v>79</v>
      </c>
      <c r="AV320" s="11" t="s">
        <v>79</v>
      </c>
      <c r="AW320" s="11" t="s">
        <v>32</v>
      </c>
      <c r="AX320" s="11" t="s">
        <v>77</v>
      </c>
      <c r="AY320" s="159" t="s">
        <v>119</v>
      </c>
    </row>
    <row r="321" spans="2:65" s="1" customFormat="1" ht="16.5" customHeight="1">
      <c r="B321" s="139"/>
      <c r="C321" s="140" t="s">
        <v>640</v>
      </c>
      <c r="D321" s="140" t="s">
        <v>122</v>
      </c>
      <c r="E321" s="141" t="s">
        <v>1173</v>
      </c>
      <c r="F321" s="142" t="s">
        <v>1174</v>
      </c>
      <c r="G321" s="143" t="s">
        <v>236</v>
      </c>
      <c r="H321" s="144">
        <v>13.093999999999999</v>
      </c>
      <c r="I321" s="145"/>
      <c r="J321" s="146">
        <f>ROUND(I321*H321,2)</f>
        <v>0</v>
      </c>
      <c r="K321" s="142" t="s">
        <v>126</v>
      </c>
      <c r="L321" s="30"/>
      <c r="M321" s="147" t="s">
        <v>1</v>
      </c>
      <c r="N321" s="148" t="s">
        <v>41</v>
      </c>
      <c r="O321" s="49"/>
      <c r="P321" s="149">
        <f>O321*H321</f>
        <v>0</v>
      </c>
      <c r="Q321" s="149">
        <v>0</v>
      </c>
      <c r="R321" s="149">
        <f>Q321*H321</f>
        <v>0</v>
      </c>
      <c r="S321" s="149">
        <v>0</v>
      </c>
      <c r="T321" s="150">
        <f>S321*H321</f>
        <v>0</v>
      </c>
      <c r="AR321" s="16" t="s">
        <v>139</v>
      </c>
      <c r="AT321" s="16" t="s">
        <v>122</v>
      </c>
      <c r="AU321" s="16" t="s">
        <v>79</v>
      </c>
      <c r="AY321" s="16" t="s">
        <v>119</v>
      </c>
      <c r="BE321" s="151">
        <f>IF(N321="základní",J321,0)</f>
        <v>0</v>
      </c>
      <c r="BF321" s="151">
        <f>IF(N321="snížená",J321,0)</f>
        <v>0</v>
      </c>
      <c r="BG321" s="151">
        <f>IF(N321="zákl. přenesená",J321,0)</f>
        <v>0</v>
      </c>
      <c r="BH321" s="151">
        <f>IF(N321="sníž. přenesená",J321,0)</f>
        <v>0</v>
      </c>
      <c r="BI321" s="151">
        <f>IF(N321="nulová",J321,0)</f>
        <v>0</v>
      </c>
      <c r="BJ321" s="16" t="s">
        <v>77</v>
      </c>
      <c r="BK321" s="151">
        <f>ROUND(I321*H321,2)</f>
        <v>0</v>
      </c>
      <c r="BL321" s="16" t="s">
        <v>139</v>
      </c>
      <c r="BM321" s="16" t="s">
        <v>2219</v>
      </c>
    </row>
    <row r="322" spans="2:65" s="1" customFormat="1">
      <c r="B322" s="30"/>
      <c r="D322" s="152" t="s">
        <v>129</v>
      </c>
      <c r="F322" s="153" t="s">
        <v>1176</v>
      </c>
      <c r="I322" s="84"/>
      <c r="L322" s="30"/>
      <c r="M322" s="154"/>
      <c r="N322" s="49"/>
      <c r="O322" s="49"/>
      <c r="P322" s="49"/>
      <c r="Q322" s="49"/>
      <c r="R322" s="49"/>
      <c r="S322" s="49"/>
      <c r="T322" s="50"/>
      <c r="AT322" s="16" t="s">
        <v>129</v>
      </c>
      <c r="AU322" s="16" t="s">
        <v>79</v>
      </c>
    </row>
    <row r="323" spans="2:65" s="1" customFormat="1" ht="16.5" customHeight="1">
      <c r="B323" s="139"/>
      <c r="C323" s="140" t="s">
        <v>648</v>
      </c>
      <c r="D323" s="140" t="s">
        <v>122</v>
      </c>
      <c r="E323" s="141" t="s">
        <v>1183</v>
      </c>
      <c r="F323" s="142" t="s">
        <v>1184</v>
      </c>
      <c r="G323" s="143" t="s">
        <v>236</v>
      </c>
      <c r="H323" s="144">
        <v>6.5339999999999998</v>
      </c>
      <c r="I323" s="145"/>
      <c r="J323" s="146">
        <f>ROUND(I323*H323,2)</f>
        <v>0</v>
      </c>
      <c r="K323" s="142" t="s">
        <v>126</v>
      </c>
      <c r="L323" s="30"/>
      <c r="M323" s="147" t="s">
        <v>1</v>
      </c>
      <c r="N323" s="148" t="s">
        <v>41</v>
      </c>
      <c r="O323" s="49"/>
      <c r="P323" s="149">
        <f>O323*H323</f>
        <v>0</v>
      </c>
      <c r="Q323" s="149">
        <v>0</v>
      </c>
      <c r="R323" s="149">
        <f>Q323*H323</f>
        <v>0</v>
      </c>
      <c r="S323" s="149">
        <v>0</v>
      </c>
      <c r="T323" s="150">
        <f>S323*H323</f>
        <v>0</v>
      </c>
      <c r="AR323" s="16" t="s">
        <v>139</v>
      </c>
      <c r="AT323" s="16" t="s">
        <v>122</v>
      </c>
      <c r="AU323" s="16" t="s">
        <v>79</v>
      </c>
      <c r="AY323" s="16" t="s">
        <v>119</v>
      </c>
      <c r="BE323" s="151">
        <f>IF(N323="základní",J323,0)</f>
        <v>0</v>
      </c>
      <c r="BF323" s="151">
        <f>IF(N323="snížená",J323,0)</f>
        <v>0</v>
      </c>
      <c r="BG323" s="151">
        <f>IF(N323="zákl. přenesená",J323,0)</f>
        <v>0</v>
      </c>
      <c r="BH323" s="151">
        <f>IF(N323="sníž. přenesená",J323,0)</f>
        <v>0</v>
      </c>
      <c r="BI323" s="151">
        <f>IF(N323="nulová",J323,0)</f>
        <v>0</v>
      </c>
      <c r="BJ323" s="16" t="s">
        <v>77</v>
      </c>
      <c r="BK323" s="151">
        <f>ROUND(I323*H323,2)</f>
        <v>0</v>
      </c>
      <c r="BL323" s="16" t="s">
        <v>139</v>
      </c>
      <c r="BM323" s="16" t="s">
        <v>2220</v>
      </c>
    </row>
    <row r="324" spans="2:65" s="1" customFormat="1" ht="19.5">
      <c r="B324" s="30"/>
      <c r="D324" s="152" t="s">
        <v>129</v>
      </c>
      <c r="F324" s="153" t="s">
        <v>1186</v>
      </c>
      <c r="I324" s="84"/>
      <c r="L324" s="30"/>
      <c r="M324" s="154"/>
      <c r="N324" s="49"/>
      <c r="O324" s="49"/>
      <c r="P324" s="49"/>
      <c r="Q324" s="49"/>
      <c r="R324" s="49"/>
      <c r="S324" s="49"/>
      <c r="T324" s="50"/>
      <c r="AT324" s="16" t="s">
        <v>129</v>
      </c>
      <c r="AU324" s="16" t="s">
        <v>79</v>
      </c>
    </row>
    <row r="325" spans="2:65" s="10" customFormat="1" ht="22.9" customHeight="1">
      <c r="B325" s="126"/>
      <c r="D325" s="127" t="s">
        <v>69</v>
      </c>
      <c r="E325" s="137" t="s">
        <v>1187</v>
      </c>
      <c r="F325" s="137" t="s">
        <v>1188</v>
      </c>
      <c r="I325" s="129"/>
      <c r="J325" s="138">
        <f>BK325</f>
        <v>0</v>
      </c>
      <c r="L325" s="126"/>
      <c r="M325" s="131"/>
      <c r="N325" s="132"/>
      <c r="O325" s="132"/>
      <c r="P325" s="133">
        <f>SUM(P326:P327)</f>
        <v>0</v>
      </c>
      <c r="Q325" s="132"/>
      <c r="R325" s="133">
        <f>SUM(R326:R327)</f>
        <v>0</v>
      </c>
      <c r="S325" s="132"/>
      <c r="T325" s="134">
        <f>SUM(T326:T327)</f>
        <v>0</v>
      </c>
      <c r="AR325" s="127" t="s">
        <v>77</v>
      </c>
      <c r="AT325" s="135" t="s">
        <v>69</v>
      </c>
      <c r="AU325" s="135" t="s">
        <v>77</v>
      </c>
      <c r="AY325" s="127" t="s">
        <v>119</v>
      </c>
      <c r="BK325" s="136">
        <f>SUM(BK326:BK327)</f>
        <v>0</v>
      </c>
    </row>
    <row r="326" spans="2:65" s="1" customFormat="1" ht="16.5" customHeight="1">
      <c r="B326" s="139"/>
      <c r="C326" s="140" t="s">
        <v>656</v>
      </c>
      <c r="D326" s="140" t="s">
        <v>122</v>
      </c>
      <c r="E326" s="141" t="s">
        <v>2221</v>
      </c>
      <c r="F326" s="142" t="s">
        <v>2222</v>
      </c>
      <c r="G326" s="143" t="s">
        <v>236</v>
      </c>
      <c r="H326" s="144">
        <v>43.716999999999999</v>
      </c>
      <c r="I326" s="145"/>
      <c r="J326" s="146">
        <f>ROUND(I326*H326,2)</f>
        <v>0</v>
      </c>
      <c r="K326" s="142" t="s">
        <v>126</v>
      </c>
      <c r="L326" s="30"/>
      <c r="M326" s="147" t="s">
        <v>1</v>
      </c>
      <c r="N326" s="148" t="s">
        <v>41</v>
      </c>
      <c r="O326" s="49"/>
      <c r="P326" s="149">
        <f>O326*H326</f>
        <v>0</v>
      </c>
      <c r="Q326" s="149">
        <v>0</v>
      </c>
      <c r="R326" s="149">
        <f>Q326*H326</f>
        <v>0</v>
      </c>
      <c r="S326" s="149">
        <v>0</v>
      </c>
      <c r="T326" s="150">
        <f>S326*H326</f>
        <v>0</v>
      </c>
      <c r="AR326" s="16" t="s">
        <v>139</v>
      </c>
      <c r="AT326" s="16" t="s">
        <v>122</v>
      </c>
      <c r="AU326" s="16" t="s">
        <v>79</v>
      </c>
      <c r="AY326" s="16" t="s">
        <v>119</v>
      </c>
      <c r="BE326" s="151">
        <f>IF(N326="základní",J326,0)</f>
        <v>0</v>
      </c>
      <c r="BF326" s="151">
        <f>IF(N326="snížená",J326,0)</f>
        <v>0</v>
      </c>
      <c r="BG326" s="151">
        <f>IF(N326="zákl. přenesená",J326,0)</f>
        <v>0</v>
      </c>
      <c r="BH326" s="151">
        <f>IF(N326="sníž. přenesená",J326,0)</f>
        <v>0</v>
      </c>
      <c r="BI326" s="151">
        <f>IF(N326="nulová",J326,0)</f>
        <v>0</v>
      </c>
      <c r="BJ326" s="16" t="s">
        <v>77</v>
      </c>
      <c r="BK326" s="151">
        <f>ROUND(I326*H326,2)</f>
        <v>0</v>
      </c>
      <c r="BL326" s="16" t="s">
        <v>139</v>
      </c>
      <c r="BM326" s="16" t="s">
        <v>2223</v>
      </c>
    </row>
    <row r="327" spans="2:65" s="1" customFormat="1" ht="19.5">
      <c r="B327" s="30"/>
      <c r="D327" s="152" t="s">
        <v>129</v>
      </c>
      <c r="F327" s="153" t="s">
        <v>2224</v>
      </c>
      <c r="I327" s="84"/>
      <c r="L327" s="30"/>
      <c r="M327" s="154"/>
      <c r="N327" s="49"/>
      <c r="O327" s="49"/>
      <c r="P327" s="49"/>
      <c r="Q327" s="49"/>
      <c r="R327" s="49"/>
      <c r="S327" s="49"/>
      <c r="T327" s="50"/>
      <c r="AT327" s="16" t="s">
        <v>129</v>
      </c>
      <c r="AU327" s="16" t="s">
        <v>79</v>
      </c>
    </row>
    <row r="328" spans="2:65" s="10" customFormat="1" ht="25.9" customHeight="1">
      <c r="B328" s="126"/>
      <c r="D328" s="127" t="s">
        <v>69</v>
      </c>
      <c r="E328" s="128" t="s">
        <v>1194</v>
      </c>
      <c r="F328" s="128" t="s">
        <v>1195</v>
      </c>
      <c r="I328" s="129"/>
      <c r="J328" s="130">
        <f>BK328</f>
        <v>0</v>
      </c>
      <c r="L328" s="126"/>
      <c r="M328" s="131"/>
      <c r="N328" s="132"/>
      <c r="O328" s="132"/>
      <c r="P328" s="133">
        <f>P329+P360+P371+P391+P402+P428+P453+P482+P505+P514</f>
        <v>0</v>
      </c>
      <c r="Q328" s="132"/>
      <c r="R328" s="133">
        <f>R329+R360+R371+R391+R402+R428+R453+R482+R505+R514</f>
        <v>6.8721335099999994</v>
      </c>
      <c r="S328" s="132"/>
      <c r="T328" s="134">
        <f>T329+T360+T371+T391+T402+T428+T453+T482+T505+T514</f>
        <v>3.4188079999999998</v>
      </c>
      <c r="AR328" s="127" t="s">
        <v>79</v>
      </c>
      <c r="AT328" s="135" t="s">
        <v>69</v>
      </c>
      <c r="AU328" s="135" t="s">
        <v>70</v>
      </c>
      <c r="AY328" s="127" t="s">
        <v>119</v>
      </c>
      <c r="BK328" s="136">
        <f>BK329+BK360+BK371+BK391+BK402+BK428+BK453+BK482+BK505+BK514</f>
        <v>0</v>
      </c>
    </row>
    <row r="329" spans="2:65" s="10" customFormat="1" ht="22.9" customHeight="1">
      <c r="B329" s="126"/>
      <c r="D329" s="127" t="s">
        <v>69</v>
      </c>
      <c r="E329" s="137" t="s">
        <v>1196</v>
      </c>
      <c r="F329" s="137" t="s">
        <v>1197</v>
      </c>
      <c r="I329" s="129"/>
      <c r="J329" s="138">
        <f>BK329</f>
        <v>0</v>
      </c>
      <c r="L329" s="126"/>
      <c r="M329" s="131"/>
      <c r="N329" s="132"/>
      <c r="O329" s="132"/>
      <c r="P329" s="133">
        <f>SUM(P330:P359)</f>
        <v>0</v>
      </c>
      <c r="Q329" s="132"/>
      <c r="R329" s="133">
        <f>SUM(R330:R359)</f>
        <v>0.91714232000000007</v>
      </c>
      <c r="S329" s="132"/>
      <c r="T329" s="134">
        <f>SUM(T330:T359)</f>
        <v>0</v>
      </c>
      <c r="AR329" s="127" t="s">
        <v>79</v>
      </c>
      <c r="AT329" s="135" t="s">
        <v>69</v>
      </c>
      <c r="AU329" s="135" t="s">
        <v>77</v>
      </c>
      <c r="AY329" s="127" t="s">
        <v>119</v>
      </c>
      <c r="BK329" s="136">
        <f>SUM(BK330:BK359)</f>
        <v>0</v>
      </c>
    </row>
    <row r="330" spans="2:65" s="1" customFormat="1" ht="16.5" customHeight="1">
      <c r="B330" s="139"/>
      <c r="C330" s="140" t="s">
        <v>661</v>
      </c>
      <c r="D330" s="140" t="s">
        <v>122</v>
      </c>
      <c r="E330" s="141" t="s">
        <v>1199</v>
      </c>
      <c r="F330" s="142" t="s">
        <v>1200</v>
      </c>
      <c r="G330" s="143" t="s">
        <v>266</v>
      </c>
      <c r="H330" s="144">
        <v>144.834</v>
      </c>
      <c r="I330" s="145"/>
      <c r="J330" s="146">
        <f>ROUND(I330*H330,2)</f>
        <v>0</v>
      </c>
      <c r="K330" s="142" t="s">
        <v>126</v>
      </c>
      <c r="L330" s="30"/>
      <c r="M330" s="147" t="s">
        <v>1</v>
      </c>
      <c r="N330" s="148" t="s">
        <v>41</v>
      </c>
      <c r="O330" s="49"/>
      <c r="P330" s="149">
        <f>O330*H330</f>
        <v>0</v>
      </c>
      <c r="Q330" s="149">
        <v>0</v>
      </c>
      <c r="R330" s="149">
        <f>Q330*H330</f>
        <v>0</v>
      </c>
      <c r="S330" s="149">
        <v>0</v>
      </c>
      <c r="T330" s="150">
        <f>S330*H330</f>
        <v>0</v>
      </c>
      <c r="AR330" s="16" t="s">
        <v>263</v>
      </c>
      <c r="AT330" s="16" t="s">
        <v>122</v>
      </c>
      <c r="AU330" s="16" t="s">
        <v>79</v>
      </c>
      <c r="AY330" s="16" t="s">
        <v>119</v>
      </c>
      <c r="BE330" s="151">
        <f>IF(N330="základní",J330,0)</f>
        <v>0</v>
      </c>
      <c r="BF330" s="151">
        <f>IF(N330="snížená",J330,0)</f>
        <v>0</v>
      </c>
      <c r="BG330" s="151">
        <f>IF(N330="zákl. přenesená",J330,0)</f>
        <v>0</v>
      </c>
      <c r="BH330" s="151">
        <f>IF(N330="sníž. přenesená",J330,0)</f>
        <v>0</v>
      </c>
      <c r="BI330" s="151">
        <f>IF(N330="nulová",J330,0)</f>
        <v>0</v>
      </c>
      <c r="BJ330" s="16" t="s">
        <v>77</v>
      </c>
      <c r="BK330" s="151">
        <f>ROUND(I330*H330,2)</f>
        <v>0</v>
      </c>
      <c r="BL330" s="16" t="s">
        <v>263</v>
      </c>
      <c r="BM330" s="16" t="s">
        <v>2225</v>
      </c>
    </row>
    <row r="331" spans="2:65" s="1" customFormat="1">
      <c r="B331" s="30"/>
      <c r="D331" s="152" t="s">
        <v>129</v>
      </c>
      <c r="F331" s="153" t="s">
        <v>1202</v>
      </c>
      <c r="I331" s="84"/>
      <c r="L331" s="30"/>
      <c r="M331" s="154"/>
      <c r="N331" s="49"/>
      <c r="O331" s="49"/>
      <c r="P331" s="49"/>
      <c r="Q331" s="49"/>
      <c r="R331" s="49"/>
      <c r="S331" s="49"/>
      <c r="T331" s="50"/>
      <c r="AT331" s="16" t="s">
        <v>129</v>
      </c>
      <c r="AU331" s="16" t="s">
        <v>79</v>
      </c>
    </row>
    <row r="332" spans="2:65" s="11" customFormat="1">
      <c r="B332" s="158"/>
      <c r="D332" s="152" t="s">
        <v>180</v>
      </c>
      <c r="E332" s="159" t="s">
        <v>1</v>
      </c>
      <c r="F332" s="160" t="s">
        <v>2226</v>
      </c>
      <c r="H332" s="161">
        <v>138.65</v>
      </c>
      <c r="I332" s="162"/>
      <c r="L332" s="158"/>
      <c r="M332" s="163"/>
      <c r="N332" s="164"/>
      <c r="O332" s="164"/>
      <c r="P332" s="164"/>
      <c r="Q332" s="164"/>
      <c r="R332" s="164"/>
      <c r="S332" s="164"/>
      <c r="T332" s="165"/>
      <c r="AT332" s="159" t="s">
        <v>180</v>
      </c>
      <c r="AU332" s="159" t="s">
        <v>79</v>
      </c>
      <c r="AV332" s="11" t="s">
        <v>79</v>
      </c>
      <c r="AW332" s="11" t="s">
        <v>32</v>
      </c>
      <c r="AX332" s="11" t="s">
        <v>70</v>
      </c>
      <c r="AY332" s="159" t="s">
        <v>119</v>
      </c>
    </row>
    <row r="333" spans="2:65" s="11" customFormat="1">
      <c r="B333" s="158"/>
      <c r="D333" s="152" t="s">
        <v>180</v>
      </c>
      <c r="E333" s="159" t="s">
        <v>1</v>
      </c>
      <c r="F333" s="160" t="s">
        <v>2227</v>
      </c>
      <c r="H333" s="161">
        <v>1.32</v>
      </c>
      <c r="I333" s="162"/>
      <c r="L333" s="158"/>
      <c r="M333" s="163"/>
      <c r="N333" s="164"/>
      <c r="O333" s="164"/>
      <c r="P333" s="164"/>
      <c r="Q333" s="164"/>
      <c r="R333" s="164"/>
      <c r="S333" s="164"/>
      <c r="T333" s="165"/>
      <c r="AT333" s="159" t="s">
        <v>180</v>
      </c>
      <c r="AU333" s="159" t="s">
        <v>79</v>
      </c>
      <c r="AV333" s="11" t="s">
        <v>79</v>
      </c>
      <c r="AW333" s="11" t="s">
        <v>32</v>
      </c>
      <c r="AX333" s="11" t="s">
        <v>70</v>
      </c>
      <c r="AY333" s="159" t="s">
        <v>119</v>
      </c>
    </row>
    <row r="334" spans="2:65" s="11" customFormat="1">
      <c r="B334" s="158"/>
      <c r="D334" s="152" t="s">
        <v>180</v>
      </c>
      <c r="E334" s="159" t="s">
        <v>1</v>
      </c>
      <c r="F334" s="160" t="s">
        <v>2147</v>
      </c>
      <c r="H334" s="161">
        <v>1.44</v>
      </c>
      <c r="I334" s="162"/>
      <c r="L334" s="158"/>
      <c r="M334" s="163"/>
      <c r="N334" s="164"/>
      <c r="O334" s="164"/>
      <c r="P334" s="164"/>
      <c r="Q334" s="164"/>
      <c r="R334" s="164"/>
      <c r="S334" s="164"/>
      <c r="T334" s="165"/>
      <c r="AT334" s="159" t="s">
        <v>180</v>
      </c>
      <c r="AU334" s="159" t="s">
        <v>79</v>
      </c>
      <c r="AV334" s="11" t="s">
        <v>79</v>
      </c>
      <c r="AW334" s="11" t="s">
        <v>32</v>
      </c>
      <c r="AX334" s="11" t="s">
        <v>70</v>
      </c>
      <c r="AY334" s="159" t="s">
        <v>119</v>
      </c>
    </row>
    <row r="335" spans="2:65" s="11" customFormat="1">
      <c r="B335" s="158"/>
      <c r="D335" s="152" t="s">
        <v>180</v>
      </c>
      <c r="E335" s="159" t="s">
        <v>1</v>
      </c>
      <c r="F335" s="160" t="s">
        <v>2228</v>
      </c>
      <c r="H335" s="161">
        <v>0.69</v>
      </c>
      <c r="I335" s="162"/>
      <c r="L335" s="158"/>
      <c r="M335" s="163"/>
      <c r="N335" s="164"/>
      <c r="O335" s="164"/>
      <c r="P335" s="164"/>
      <c r="Q335" s="164"/>
      <c r="R335" s="164"/>
      <c r="S335" s="164"/>
      <c r="T335" s="165"/>
      <c r="AT335" s="159" t="s">
        <v>180</v>
      </c>
      <c r="AU335" s="159" t="s">
        <v>79</v>
      </c>
      <c r="AV335" s="11" t="s">
        <v>79</v>
      </c>
      <c r="AW335" s="11" t="s">
        <v>32</v>
      </c>
      <c r="AX335" s="11" t="s">
        <v>70</v>
      </c>
      <c r="AY335" s="159" t="s">
        <v>119</v>
      </c>
    </row>
    <row r="336" spans="2:65" s="11" customFormat="1">
      <c r="B336" s="158"/>
      <c r="D336" s="152" t="s">
        <v>180</v>
      </c>
      <c r="E336" s="159" t="s">
        <v>1</v>
      </c>
      <c r="F336" s="160" t="s">
        <v>2229</v>
      </c>
      <c r="H336" s="161">
        <v>1.2</v>
      </c>
      <c r="I336" s="162"/>
      <c r="L336" s="158"/>
      <c r="M336" s="163"/>
      <c r="N336" s="164"/>
      <c r="O336" s="164"/>
      <c r="P336" s="164"/>
      <c r="Q336" s="164"/>
      <c r="R336" s="164"/>
      <c r="S336" s="164"/>
      <c r="T336" s="165"/>
      <c r="AT336" s="159" t="s">
        <v>180</v>
      </c>
      <c r="AU336" s="159" t="s">
        <v>79</v>
      </c>
      <c r="AV336" s="11" t="s">
        <v>79</v>
      </c>
      <c r="AW336" s="11" t="s">
        <v>32</v>
      </c>
      <c r="AX336" s="11" t="s">
        <v>70</v>
      </c>
      <c r="AY336" s="159" t="s">
        <v>119</v>
      </c>
    </row>
    <row r="337" spans="2:65" s="11" customFormat="1">
      <c r="B337" s="158"/>
      <c r="D337" s="152" t="s">
        <v>180</v>
      </c>
      <c r="E337" s="159" t="s">
        <v>1</v>
      </c>
      <c r="F337" s="160" t="s">
        <v>2228</v>
      </c>
      <c r="H337" s="161">
        <v>0.69</v>
      </c>
      <c r="I337" s="162"/>
      <c r="L337" s="158"/>
      <c r="M337" s="163"/>
      <c r="N337" s="164"/>
      <c r="O337" s="164"/>
      <c r="P337" s="164"/>
      <c r="Q337" s="164"/>
      <c r="R337" s="164"/>
      <c r="S337" s="164"/>
      <c r="T337" s="165"/>
      <c r="AT337" s="159" t="s">
        <v>180</v>
      </c>
      <c r="AU337" s="159" t="s">
        <v>79</v>
      </c>
      <c r="AV337" s="11" t="s">
        <v>79</v>
      </c>
      <c r="AW337" s="11" t="s">
        <v>32</v>
      </c>
      <c r="AX337" s="11" t="s">
        <v>70</v>
      </c>
      <c r="AY337" s="159" t="s">
        <v>119</v>
      </c>
    </row>
    <row r="338" spans="2:65" s="11" customFormat="1">
      <c r="B338" s="158"/>
      <c r="D338" s="152" t="s">
        <v>180</v>
      </c>
      <c r="E338" s="159" t="s">
        <v>1</v>
      </c>
      <c r="F338" s="160" t="s">
        <v>2230</v>
      </c>
      <c r="H338" s="161">
        <v>0.84399999999999997</v>
      </c>
      <c r="I338" s="162"/>
      <c r="L338" s="158"/>
      <c r="M338" s="163"/>
      <c r="N338" s="164"/>
      <c r="O338" s="164"/>
      <c r="P338" s="164"/>
      <c r="Q338" s="164"/>
      <c r="R338" s="164"/>
      <c r="S338" s="164"/>
      <c r="T338" s="165"/>
      <c r="AT338" s="159" t="s">
        <v>180</v>
      </c>
      <c r="AU338" s="159" t="s">
        <v>79</v>
      </c>
      <c r="AV338" s="11" t="s">
        <v>79</v>
      </c>
      <c r="AW338" s="11" t="s">
        <v>32</v>
      </c>
      <c r="AX338" s="11" t="s">
        <v>70</v>
      </c>
      <c r="AY338" s="159" t="s">
        <v>119</v>
      </c>
    </row>
    <row r="339" spans="2:65" s="13" customFormat="1">
      <c r="B339" s="173"/>
      <c r="D339" s="152" t="s">
        <v>180</v>
      </c>
      <c r="E339" s="174" t="s">
        <v>1</v>
      </c>
      <c r="F339" s="175" t="s">
        <v>249</v>
      </c>
      <c r="H339" s="176">
        <v>144.83399999999997</v>
      </c>
      <c r="I339" s="177"/>
      <c r="L339" s="173"/>
      <c r="M339" s="178"/>
      <c r="N339" s="179"/>
      <c r="O339" s="179"/>
      <c r="P339" s="179"/>
      <c r="Q339" s="179"/>
      <c r="R339" s="179"/>
      <c r="S339" s="179"/>
      <c r="T339" s="180"/>
      <c r="AT339" s="174" t="s">
        <v>180</v>
      </c>
      <c r="AU339" s="174" t="s">
        <v>79</v>
      </c>
      <c r="AV339" s="13" t="s">
        <v>139</v>
      </c>
      <c r="AW339" s="13" t="s">
        <v>32</v>
      </c>
      <c r="AX339" s="13" t="s">
        <v>77</v>
      </c>
      <c r="AY339" s="174" t="s">
        <v>119</v>
      </c>
    </row>
    <row r="340" spans="2:65" s="1" customFormat="1" ht="16.5" customHeight="1">
      <c r="B340" s="139"/>
      <c r="C340" s="140" t="s">
        <v>666</v>
      </c>
      <c r="D340" s="140" t="s">
        <v>122</v>
      </c>
      <c r="E340" s="141" t="s">
        <v>1205</v>
      </c>
      <c r="F340" s="142" t="s">
        <v>1206</v>
      </c>
      <c r="G340" s="143" t="s">
        <v>266</v>
      </c>
      <c r="H340" s="144">
        <v>32.9</v>
      </c>
      <c r="I340" s="145"/>
      <c r="J340" s="146">
        <f>ROUND(I340*H340,2)</f>
        <v>0</v>
      </c>
      <c r="K340" s="142" t="s">
        <v>126</v>
      </c>
      <c r="L340" s="30"/>
      <c r="M340" s="147" t="s">
        <v>1</v>
      </c>
      <c r="N340" s="148" t="s">
        <v>41</v>
      </c>
      <c r="O340" s="49"/>
      <c r="P340" s="149">
        <f>O340*H340</f>
        <v>0</v>
      </c>
      <c r="Q340" s="149">
        <v>0</v>
      </c>
      <c r="R340" s="149">
        <f>Q340*H340</f>
        <v>0</v>
      </c>
      <c r="S340" s="149">
        <v>0</v>
      </c>
      <c r="T340" s="150">
        <f>S340*H340</f>
        <v>0</v>
      </c>
      <c r="AR340" s="16" t="s">
        <v>263</v>
      </c>
      <c r="AT340" s="16" t="s">
        <v>122</v>
      </c>
      <c r="AU340" s="16" t="s">
        <v>79</v>
      </c>
      <c r="AY340" s="16" t="s">
        <v>119</v>
      </c>
      <c r="BE340" s="151">
        <f>IF(N340="základní",J340,0)</f>
        <v>0</v>
      </c>
      <c r="BF340" s="151">
        <f>IF(N340="snížená",J340,0)</f>
        <v>0</v>
      </c>
      <c r="BG340" s="151">
        <f>IF(N340="zákl. přenesená",J340,0)</f>
        <v>0</v>
      </c>
      <c r="BH340" s="151">
        <f>IF(N340="sníž. přenesená",J340,0)</f>
        <v>0</v>
      </c>
      <c r="BI340" s="151">
        <f>IF(N340="nulová",J340,0)</f>
        <v>0</v>
      </c>
      <c r="BJ340" s="16" t="s">
        <v>77</v>
      </c>
      <c r="BK340" s="151">
        <f>ROUND(I340*H340,2)</f>
        <v>0</v>
      </c>
      <c r="BL340" s="16" t="s">
        <v>263</v>
      </c>
      <c r="BM340" s="16" t="s">
        <v>2231</v>
      </c>
    </row>
    <row r="341" spans="2:65" s="1" customFormat="1">
      <c r="B341" s="30"/>
      <c r="D341" s="152" t="s">
        <v>129</v>
      </c>
      <c r="F341" s="153" t="s">
        <v>1208</v>
      </c>
      <c r="I341" s="84"/>
      <c r="L341" s="30"/>
      <c r="M341" s="154"/>
      <c r="N341" s="49"/>
      <c r="O341" s="49"/>
      <c r="P341" s="49"/>
      <c r="Q341" s="49"/>
      <c r="R341" s="49"/>
      <c r="S341" s="49"/>
      <c r="T341" s="50"/>
      <c r="AT341" s="16" t="s">
        <v>129</v>
      </c>
      <c r="AU341" s="16" t="s">
        <v>79</v>
      </c>
    </row>
    <row r="342" spans="2:65" s="11" customFormat="1">
      <c r="B342" s="158"/>
      <c r="D342" s="152" t="s">
        <v>180</v>
      </c>
      <c r="E342" s="159" t="s">
        <v>1</v>
      </c>
      <c r="F342" s="160" t="s">
        <v>2232</v>
      </c>
      <c r="H342" s="161">
        <v>11.867000000000001</v>
      </c>
      <c r="I342" s="162"/>
      <c r="L342" s="158"/>
      <c r="M342" s="163"/>
      <c r="N342" s="164"/>
      <c r="O342" s="164"/>
      <c r="P342" s="164"/>
      <c r="Q342" s="164"/>
      <c r="R342" s="164"/>
      <c r="S342" s="164"/>
      <c r="T342" s="165"/>
      <c r="AT342" s="159" t="s">
        <v>180</v>
      </c>
      <c r="AU342" s="159" t="s">
        <v>79</v>
      </c>
      <c r="AV342" s="11" t="s">
        <v>79</v>
      </c>
      <c r="AW342" s="11" t="s">
        <v>32</v>
      </c>
      <c r="AX342" s="11" t="s">
        <v>70</v>
      </c>
      <c r="AY342" s="159" t="s">
        <v>119</v>
      </c>
    </row>
    <row r="343" spans="2:65" s="11" customFormat="1">
      <c r="B343" s="158"/>
      <c r="D343" s="152" t="s">
        <v>180</v>
      </c>
      <c r="E343" s="159" t="s">
        <v>1</v>
      </c>
      <c r="F343" s="160" t="s">
        <v>2233</v>
      </c>
      <c r="H343" s="161">
        <v>1.74</v>
      </c>
      <c r="I343" s="162"/>
      <c r="L343" s="158"/>
      <c r="M343" s="163"/>
      <c r="N343" s="164"/>
      <c r="O343" s="164"/>
      <c r="P343" s="164"/>
      <c r="Q343" s="164"/>
      <c r="R343" s="164"/>
      <c r="S343" s="164"/>
      <c r="T343" s="165"/>
      <c r="AT343" s="159" t="s">
        <v>180</v>
      </c>
      <c r="AU343" s="159" t="s">
        <v>79</v>
      </c>
      <c r="AV343" s="11" t="s">
        <v>79</v>
      </c>
      <c r="AW343" s="11" t="s">
        <v>32</v>
      </c>
      <c r="AX343" s="11" t="s">
        <v>70</v>
      </c>
      <c r="AY343" s="159" t="s">
        <v>119</v>
      </c>
    </row>
    <row r="344" spans="2:65" s="11" customFormat="1">
      <c r="B344" s="158"/>
      <c r="D344" s="152" t="s">
        <v>180</v>
      </c>
      <c r="E344" s="159" t="s">
        <v>1</v>
      </c>
      <c r="F344" s="160" t="s">
        <v>2234</v>
      </c>
      <c r="H344" s="161">
        <v>0.54</v>
      </c>
      <c r="I344" s="162"/>
      <c r="L344" s="158"/>
      <c r="M344" s="163"/>
      <c r="N344" s="164"/>
      <c r="O344" s="164"/>
      <c r="P344" s="164"/>
      <c r="Q344" s="164"/>
      <c r="R344" s="164"/>
      <c r="S344" s="164"/>
      <c r="T344" s="165"/>
      <c r="AT344" s="159" t="s">
        <v>180</v>
      </c>
      <c r="AU344" s="159" t="s">
        <v>79</v>
      </c>
      <c r="AV344" s="11" t="s">
        <v>79</v>
      </c>
      <c r="AW344" s="11" t="s">
        <v>32</v>
      </c>
      <c r="AX344" s="11" t="s">
        <v>70</v>
      </c>
      <c r="AY344" s="159" t="s">
        <v>119</v>
      </c>
    </row>
    <row r="345" spans="2:65" s="11" customFormat="1">
      <c r="B345" s="158"/>
      <c r="D345" s="152" t="s">
        <v>180</v>
      </c>
      <c r="E345" s="159" t="s">
        <v>1</v>
      </c>
      <c r="F345" s="160" t="s">
        <v>2235</v>
      </c>
      <c r="H345" s="161">
        <v>18.753</v>
      </c>
      <c r="I345" s="162"/>
      <c r="L345" s="158"/>
      <c r="M345" s="163"/>
      <c r="N345" s="164"/>
      <c r="O345" s="164"/>
      <c r="P345" s="164"/>
      <c r="Q345" s="164"/>
      <c r="R345" s="164"/>
      <c r="S345" s="164"/>
      <c r="T345" s="165"/>
      <c r="AT345" s="159" t="s">
        <v>180</v>
      </c>
      <c r="AU345" s="159" t="s">
        <v>79</v>
      </c>
      <c r="AV345" s="11" t="s">
        <v>79</v>
      </c>
      <c r="AW345" s="11" t="s">
        <v>32</v>
      </c>
      <c r="AX345" s="11" t="s">
        <v>70</v>
      </c>
      <c r="AY345" s="159" t="s">
        <v>119</v>
      </c>
    </row>
    <row r="346" spans="2:65" s="13" customFormat="1">
      <c r="B346" s="173"/>
      <c r="D346" s="152" t="s">
        <v>180</v>
      </c>
      <c r="E346" s="174" t="s">
        <v>1</v>
      </c>
      <c r="F346" s="175" t="s">
        <v>249</v>
      </c>
      <c r="H346" s="176">
        <v>32.900000000000006</v>
      </c>
      <c r="I346" s="177"/>
      <c r="L346" s="173"/>
      <c r="M346" s="178"/>
      <c r="N346" s="179"/>
      <c r="O346" s="179"/>
      <c r="P346" s="179"/>
      <c r="Q346" s="179"/>
      <c r="R346" s="179"/>
      <c r="S346" s="179"/>
      <c r="T346" s="180"/>
      <c r="AT346" s="174" t="s">
        <v>180</v>
      </c>
      <c r="AU346" s="174" t="s">
        <v>79</v>
      </c>
      <c r="AV346" s="13" t="s">
        <v>139</v>
      </c>
      <c r="AW346" s="13" t="s">
        <v>32</v>
      </c>
      <c r="AX346" s="13" t="s">
        <v>77</v>
      </c>
      <c r="AY346" s="174" t="s">
        <v>119</v>
      </c>
    </row>
    <row r="347" spans="2:65" s="1" customFormat="1" ht="16.5" customHeight="1">
      <c r="B347" s="139"/>
      <c r="C347" s="189" t="s">
        <v>674</v>
      </c>
      <c r="D347" s="189" t="s">
        <v>603</v>
      </c>
      <c r="E347" s="190" t="s">
        <v>1212</v>
      </c>
      <c r="F347" s="191" t="s">
        <v>1213</v>
      </c>
      <c r="G347" s="192" t="s">
        <v>236</v>
      </c>
      <c r="H347" s="193">
        <v>5.2999999999999999E-2</v>
      </c>
      <c r="I347" s="194"/>
      <c r="J347" s="195">
        <f>ROUND(I347*H347,2)</f>
        <v>0</v>
      </c>
      <c r="K347" s="191" t="s">
        <v>126</v>
      </c>
      <c r="L347" s="196"/>
      <c r="M347" s="197" t="s">
        <v>1</v>
      </c>
      <c r="N347" s="198" t="s">
        <v>41</v>
      </c>
      <c r="O347" s="49"/>
      <c r="P347" s="149">
        <f>O347*H347</f>
        <v>0</v>
      </c>
      <c r="Q347" s="149">
        <v>1</v>
      </c>
      <c r="R347" s="149">
        <f>Q347*H347</f>
        <v>5.2999999999999999E-2</v>
      </c>
      <c r="S347" s="149">
        <v>0</v>
      </c>
      <c r="T347" s="150">
        <f>S347*H347</f>
        <v>0</v>
      </c>
      <c r="AR347" s="16" t="s">
        <v>370</v>
      </c>
      <c r="AT347" s="16" t="s">
        <v>603</v>
      </c>
      <c r="AU347" s="16" t="s">
        <v>79</v>
      </c>
      <c r="AY347" s="16" t="s">
        <v>119</v>
      </c>
      <c r="BE347" s="151">
        <f>IF(N347="základní",J347,0)</f>
        <v>0</v>
      </c>
      <c r="BF347" s="151">
        <f>IF(N347="snížená",J347,0)</f>
        <v>0</v>
      </c>
      <c r="BG347" s="151">
        <f>IF(N347="zákl. přenesená",J347,0)</f>
        <v>0</v>
      </c>
      <c r="BH347" s="151">
        <f>IF(N347="sníž. přenesená",J347,0)</f>
        <v>0</v>
      </c>
      <c r="BI347" s="151">
        <f>IF(N347="nulová",J347,0)</f>
        <v>0</v>
      </c>
      <c r="BJ347" s="16" t="s">
        <v>77</v>
      </c>
      <c r="BK347" s="151">
        <f>ROUND(I347*H347,2)</f>
        <v>0</v>
      </c>
      <c r="BL347" s="16" t="s">
        <v>263</v>
      </c>
      <c r="BM347" s="16" t="s">
        <v>2236</v>
      </c>
    </row>
    <row r="348" spans="2:65" s="1" customFormat="1">
      <c r="B348" s="30"/>
      <c r="D348" s="152" t="s">
        <v>129</v>
      </c>
      <c r="F348" s="153" t="s">
        <v>1213</v>
      </c>
      <c r="I348" s="84"/>
      <c r="L348" s="30"/>
      <c r="M348" s="154"/>
      <c r="N348" s="49"/>
      <c r="O348" s="49"/>
      <c r="P348" s="49"/>
      <c r="Q348" s="49"/>
      <c r="R348" s="49"/>
      <c r="S348" s="49"/>
      <c r="T348" s="50"/>
      <c r="AT348" s="16" t="s">
        <v>129</v>
      </c>
      <c r="AU348" s="16" t="s">
        <v>79</v>
      </c>
    </row>
    <row r="349" spans="2:65" s="11" customFormat="1">
      <c r="B349" s="158"/>
      <c r="D349" s="152" t="s">
        <v>180</v>
      </c>
      <c r="E349" s="159" t="s">
        <v>1</v>
      </c>
      <c r="F349" s="160" t="s">
        <v>2237</v>
      </c>
      <c r="H349" s="161">
        <v>5.2999999999999999E-2</v>
      </c>
      <c r="I349" s="162"/>
      <c r="L349" s="158"/>
      <c r="M349" s="163"/>
      <c r="N349" s="164"/>
      <c r="O349" s="164"/>
      <c r="P349" s="164"/>
      <c r="Q349" s="164"/>
      <c r="R349" s="164"/>
      <c r="S349" s="164"/>
      <c r="T349" s="165"/>
      <c r="AT349" s="159" t="s">
        <v>180</v>
      </c>
      <c r="AU349" s="159" t="s">
        <v>79</v>
      </c>
      <c r="AV349" s="11" t="s">
        <v>79</v>
      </c>
      <c r="AW349" s="11" t="s">
        <v>32</v>
      </c>
      <c r="AX349" s="11" t="s">
        <v>77</v>
      </c>
      <c r="AY349" s="159" t="s">
        <v>119</v>
      </c>
    </row>
    <row r="350" spans="2:65" s="1" customFormat="1" ht="16.5" customHeight="1">
      <c r="B350" s="139"/>
      <c r="C350" s="140" t="s">
        <v>680</v>
      </c>
      <c r="D350" s="140" t="s">
        <v>122</v>
      </c>
      <c r="E350" s="141" t="s">
        <v>1218</v>
      </c>
      <c r="F350" s="142" t="s">
        <v>1219</v>
      </c>
      <c r="G350" s="143" t="s">
        <v>266</v>
      </c>
      <c r="H350" s="144">
        <v>144.834</v>
      </c>
      <c r="I350" s="145"/>
      <c r="J350" s="146">
        <f>ROUND(I350*H350,2)</f>
        <v>0</v>
      </c>
      <c r="K350" s="142" t="s">
        <v>126</v>
      </c>
      <c r="L350" s="30"/>
      <c r="M350" s="147" t="s">
        <v>1</v>
      </c>
      <c r="N350" s="148" t="s">
        <v>41</v>
      </c>
      <c r="O350" s="49"/>
      <c r="P350" s="149">
        <f>O350*H350</f>
        <v>0</v>
      </c>
      <c r="Q350" s="149">
        <v>4.0000000000000002E-4</v>
      </c>
      <c r="R350" s="149">
        <f>Q350*H350</f>
        <v>5.7933600000000002E-2</v>
      </c>
      <c r="S350" s="149">
        <v>0</v>
      </c>
      <c r="T350" s="150">
        <f>S350*H350</f>
        <v>0</v>
      </c>
      <c r="AR350" s="16" t="s">
        <v>263</v>
      </c>
      <c r="AT350" s="16" t="s">
        <v>122</v>
      </c>
      <c r="AU350" s="16" t="s">
        <v>79</v>
      </c>
      <c r="AY350" s="16" t="s">
        <v>119</v>
      </c>
      <c r="BE350" s="151">
        <f>IF(N350="základní",J350,0)</f>
        <v>0</v>
      </c>
      <c r="BF350" s="151">
        <f>IF(N350="snížená",J350,0)</f>
        <v>0</v>
      </c>
      <c r="BG350" s="151">
        <f>IF(N350="zákl. přenesená",J350,0)</f>
        <v>0</v>
      </c>
      <c r="BH350" s="151">
        <f>IF(N350="sníž. přenesená",J350,0)</f>
        <v>0</v>
      </c>
      <c r="BI350" s="151">
        <f>IF(N350="nulová",J350,0)</f>
        <v>0</v>
      </c>
      <c r="BJ350" s="16" t="s">
        <v>77</v>
      </c>
      <c r="BK350" s="151">
        <f>ROUND(I350*H350,2)</f>
        <v>0</v>
      </c>
      <c r="BL350" s="16" t="s">
        <v>263</v>
      </c>
      <c r="BM350" s="16" t="s">
        <v>2238</v>
      </c>
    </row>
    <row r="351" spans="2:65" s="1" customFormat="1">
      <c r="B351" s="30"/>
      <c r="D351" s="152" t="s">
        <v>129</v>
      </c>
      <c r="F351" s="153" t="s">
        <v>1221</v>
      </c>
      <c r="I351" s="84"/>
      <c r="L351" s="30"/>
      <c r="M351" s="154"/>
      <c r="N351" s="49"/>
      <c r="O351" s="49"/>
      <c r="P351" s="49"/>
      <c r="Q351" s="49"/>
      <c r="R351" s="49"/>
      <c r="S351" s="49"/>
      <c r="T351" s="50"/>
      <c r="AT351" s="16" t="s">
        <v>129</v>
      </c>
      <c r="AU351" s="16" t="s">
        <v>79</v>
      </c>
    </row>
    <row r="352" spans="2:65" s="1" customFormat="1" ht="16.5" customHeight="1">
      <c r="B352" s="139"/>
      <c r="C352" s="140" t="s">
        <v>686</v>
      </c>
      <c r="D352" s="140" t="s">
        <v>122</v>
      </c>
      <c r="E352" s="141" t="s">
        <v>1223</v>
      </c>
      <c r="F352" s="142" t="s">
        <v>1224</v>
      </c>
      <c r="G352" s="143" t="s">
        <v>266</v>
      </c>
      <c r="H352" s="144">
        <v>32.9</v>
      </c>
      <c r="I352" s="145"/>
      <c r="J352" s="146">
        <f>ROUND(I352*H352,2)</f>
        <v>0</v>
      </c>
      <c r="K352" s="142" t="s">
        <v>126</v>
      </c>
      <c r="L352" s="30"/>
      <c r="M352" s="147" t="s">
        <v>1</v>
      </c>
      <c r="N352" s="148" t="s">
        <v>41</v>
      </c>
      <c r="O352" s="49"/>
      <c r="P352" s="149">
        <f>O352*H352</f>
        <v>0</v>
      </c>
      <c r="Q352" s="149">
        <v>4.0000000000000002E-4</v>
      </c>
      <c r="R352" s="149">
        <f>Q352*H352</f>
        <v>1.316E-2</v>
      </c>
      <c r="S352" s="149">
        <v>0</v>
      </c>
      <c r="T352" s="150">
        <f>S352*H352</f>
        <v>0</v>
      </c>
      <c r="AR352" s="16" t="s">
        <v>263</v>
      </c>
      <c r="AT352" s="16" t="s">
        <v>122</v>
      </c>
      <c r="AU352" s="16" t="s">
        <v>79</v>
      </c>
      <c r="AY352" s="16" t="s">
        <v>119</v>
      </c>
      <c r="BE352" s="151">
        <f>IF(N352="základní",J352,0)</f>
        <v>0</v>
      </c>
      <c r="BF352" s="151">
        <f>IF(N352="snížená",J352,0)</f>
        <v>0</v>
      </c>
      <c r="BG352" s="151">
        <f>IF(N352="zákl. přenesená",J352,0)</f>
        <v>0</v>
      </c>
      <c r="BH352" s="151">
        <f>IF(N352="sníž. přenesená",J352,0)</f>
        <v>0</v>
      </c>
      <c r="BI352" s="151">
        <f>IF(N352="nulová",J352,0)</f>
        <v>0</v>
      </c>
      <c r="BJ352" s="16" t="s">
        <v>77</v>
      </c>
      <c r="BK352" s="151">
        <f>ROUND(I352*H352,2)</f>
        <v>0</v>
      </c>
      <c r="BL352" s="16" t="s">
        <v>263</v>
      </c>
      <c r="BM352" s="16" t="s">
        <v>2239</v>
      </c>
    </row>
    <row r="353" spans="2:65" s="1" customFormat="1">
      <c r="B353" s="30"/>
      <c r="D353" s="152" t="s">
        <v>129</v>
      </c>
      <c r="F353" s="153" t="s">
        <v>1226</v>
      </c>
      <c r="I353" s="84"/>
      <c r="L353" s="30"/>
      <c r="M353" s="154"/>
      <c r="N353" s="49"/>
      <c r="O353" s="49"/>
      <c r="P353" s="49"/>
      <c r="Q353" s="49"/>
      <c r="R353" s="49"/>
      <c r="S353" s="49"/>
      <c r="T353" s="50"/>
      <c r="AT353" s="16" t="s">
        <v>129</v>
      </c>
      <c r="AU353" s="16" t="s">
        <v>79</v>
      </c>
    </row>
    <row r="354" spans="2:65" s="1" customFormat="1" ht="16.5" customHeight="1">
      <c r="B354" s="139"/>
      <c r="C354" s="189" t="s">
        <v>693</v>
      </c>
      <c r="D354" s="189" t="s">
        <v>603</v>
      </c>
      <c r="E354" s="190" t="s">
        <v>1228</v>
      </c>
      <c r="F354" s="191" t="s">
        <v>1229</v>
      </c>
      <c r="G354" s="192" t="s">
        <v>266</v>
      </c>
      <c r="H354" s="193">
        <v>204.39400000000001</v>
      </c>
      <c r="I354" s="194"/>
      <c r="J354" s="195">
        <f>ROUND(I354*H354,2)</f>
        <v>0</v>
      </c>
      <c r="K354" s="191" t="s">
        <v>126</v>
      </c>
      <c r="L354" s="196"/>
      <c r="M354" s="197" t="s">
        <v>1</v>
      </c>
      <c r="N354" s="198" t="s">
        <v>41</v>
      </c>
      <c r="O354" s="49"/>
      <c r="P354" s="149">
        <f>O354*H354</f>
        <v>0</v>
      </c>
      <c r="Q354" s="149">
        <v>3.8800000000000002E-3</v>
      </c>
      <c r="R354" s="149">
        <f>Q354*H354</f>
        <v>0.79304872000000004</v>
      </c>
      <c r="S354" s="149">
        <v>0</v>
      </c>
      <c r="T354" s="150">
        <f>S354*H354</f>
        <v>0</v>
      </c>
      <c r="AR354" s="16" t="s">
        <v>370</v>
      </c>
      <c r="AT354" s="16" t="s">
        <v>603</v>
      </c>
      <c r="AU354" s="16" t="s">
        <v>79</v>
      </c>
      <c r="AY354" s="16" t="s">
        <v>119</v>
      </c>
      <c r="BE354" s="151">
        <f>IF(N354="základní",J354,0)</f>
        <v>0</v>
      </c>
      <c r="BF354" s="151">
        <f>IF(N354="snížená",J354,0)</f>
        <v>0</v>
      </c>
      <c r="BG354" s="151">
        <f>IF(N354="zákl. přenesená",J354,0)</f>
        <v>0</v>
      </c>
      <c r="BH354" s="151">
        <f>IF(N354="sníž. přenesená",J354,0)</f>
        <v>0</v>
      </c>
      <c r="BI354" s="151">
        <f>IF(N354="nulová",J354,0)</f>
        <v>0</v>
      </c>
      <c r="BJ354" s="16" t="s">
        <v>77</v>
      </c>
      <c r="BK354" s="151">
        <f>ROUND(I354*H354,2)</f>
        <v>0</v>
      </c>
      <c r="BL354" s="16" t="s">
        <v>263</v>
      </c>
      <c r="BM354" s="16" t="s">
        <v>2240</v>
      </c>
    </row>
    <row r="355" spans="2:65" s="1" customFormat="1">
      <c r="B355" s="30"/>
      <c r="D355" s="152" t="s">
        <v>129</v>
      </c>
      <c r="F355" s="153" t="s">
        <v>1231</v>
      </c>
      <c r="I355" s="84"/>
      <c r="L355" s="30"/>
      <c r="M355" s="154"/>
      <c r="N355" s="49"/>
      <c r="O355" s="49"/>
      <c r="P355" s="49"/>
      <c r="Q355" s="49"/>
      <c r="R355" s="49"/>
      <c r="S355" s="49"/>
      <c r="T355" s="50"/>
      <c r="AT355" s="16" t="s">
        <v>129</v>
      </c>
      <c r="AU355" s="16" t="s">
        <v>79</v>
      </c>
    </row>
    <row r="356" spans="2:65" s="11" customFormat="1">
      <c r="B356" s="158"/>
      <c r="D356" s="152" t="s">
        <v>180</v>
      </c>
      <c r="E356" s="159" t="s">
        <v>1</v>
      </c>
      <c r="F356" s="160" t="s">
        <v>2241</v>
      </c>
      <c r="H356" s="161">
        <v>177.73400000000001</v>
      </c>
      <c r="I356" s="162"/>
      <c r="L356" s="158"/>
      <c r="M356" s="163"/>
      <c r="N356" s="164"/>
      <c r="O356" s="164"/>
      <c r="P356" s="164"/>
      <c r="Q356" s="164"/>
      <c r="R356" s="164"/>
      <c r="S356" s="164"/>
      <c r="T356" s="165"/>
      <c r="AT356" s="159" t="s">
        <v>180</v>
      </c>
      <c r="AU356" s="159" t="s">
        <v>79</v>
      </c>
      <c r="AV356" s="11" t="s">
        <v>79</v>
      </c>
      <c r="AW356" s="11" t="s">
        <v>32</v>
      </c>
      <c r="AX356" s="11" t="s">
        <v>77</v>
      </c>
      <c r="AY356" s="159" t="s">
        <v>119</v>
      </c>
    </row>
    <row r="357" spans="2:65" s="11" customFormat="1">
      <c r="B357" s="158"/>
      <c r="D357" s="152" t="s">
        <v>180</v>
      </c>
      <c r="F357" s="160" t="s">
        <v>2242</v>
      </c>
      <c r="H357" s="161">
        <v>204.39400000000001</v>
      </c>
      <c r="I357" s="162"/>
      <c r="L357" s="158"/>
      <c r="M357" s="163"/>
      <c r="N357" s="164"/>
      <c r="O357" s="164"/>
      <c r="P357" s="164"/>
      <c r="Q357" s="164"/>
      <c r="R357" s="164"/>
      <c r="S357" s="164"/>
      <c r="T357" s="165"/>
      <c r="AT357" s="159" t="s">
        <v>180</v>
      </c>
      <c r="AU357" s="159" t="s">
        <v>79</v>
      </c>
      <c r="AV357" s="11" t="s">
        <v>79</v>
      </c>
      <c r="AW357" s="11" t="s">
        <v>3</v>
      </c>
      <c r="AX357" s="11" t="s">
        <v>77</v>
      </c>
      <c r="AY357" s="159" t="s">
        <v>119</v>
      </c>
    </row>
    <row r="358" spans="2:65" s="1" customFormat="1" ht="16.5" customHeight="1">
      <c r="B358" s="139"/>
      <c r="C358" s="140" t="s">
        <v>698</v>
      </c>
      <c r="D358" s="140" t="s">
        <v>122</v>
      </c>
      <c r="E358" s="141" t="s">
        <v>2243</v>
      </c>
      <c r="F358" s="142" t="s">
        <v>2244</v>
      </c>
      <c r="G358" s="143" t="s">
        <v>1307</v>
      </c>
      <c r="H358" s="199"/>
      <c r="I358" s="145"/>
      <c r="J358" s="146">
        <f>ROUND(I358*H358,2)</f>
        <v>0</v>
      </c>
      <c r="K358" s="142" t="s">
        <v>126</v>
      </c>
      <c r="L358" s="30"/>
      <c r="M358" s="147" t="s">
        <v>1</v>
      </c>
      <c r="N358" s="148" t="s">
        <v>41</v>
      </c>
      <c r="O358" s="49"/>
      <c r="P358" s="149">
        <f>O358*H358</f>
        <v>0</v>
      </c>
      <c r="Q358" s="149">
        <v>0</v>
      </c>
      <c r="R358" s="149">
        <f>Q358*H358</f>
        <v>0</v>
      </c>
      <c r="S358" s="149">
        <v>0</v>
      </c>
      <c r="T358" s="150">
        <f>S358*H358</f>
        <v>0</v>
      </c>
      <c r="AR358" s="16" t="s">
        <v>263</v>
      </c>
      <c r="AT358" s="16" t="s">
        <v>122</v>
      </c>
      <c r="AU358" s="16" t="s">
        <v>79</v>
      </c>
      <c r="AY358" s="16" t="s">
        <v>119</v>
      </c>
      <c r="BE358" s="151">
        <f>IF(N358="základní",J358,0)</f>
        <v>0</v>
      </c>
      <c r="BF358" s="151">
        <f>IF(N358="snížená",J358,0)</f>
        <v>0</v>
      </c>
      <c r="BG358" s="151">
        <f>IF(N358="zákl. přenesená",J358,0)</f>
        <v>0</v>
      </c>
      <c r="BH358" s="151">
        <f>IF(N358="sníž. přenesená",J358,0)</f>
        <v>0</v>
      </c>
      <c r="BI358" s="151">
        <f>IF(N358="nulová",J358,0)</f>
        <v>0</v>
      </c>
      <c r="BJ358" s="16" t="s">
        <v>77</v>
      </c>
      <c r="BK358" s="151">
        <f>ROUND(I358*H358,2)</f>
        <v>0</v>
      </c>
      <c r="BL358" s="16" t="s">
        <v>263</v>
      </c>
      <c r="BM358" s="16" t="s">
        <v>2245</v>
      </c>
    </row>
    <row r="359" spans="2:65" s="1" customFormat="1" ht="19.5">
      <c r="B359" s="30"/>
      <c r="D359" s="152" t="s">
        <v>129</v>
      </c>
      <c r="F359" s="153" t="s">
        <v>2246</v>
      </c>
      <c r="I359" s="84"/>
      <c r="L359" s="30"/>
      <c r="M359" s="154"/>
      <c r="N359" s="49"/>
      <c r="O359" s="49"/>
      <c r="P359" s="49"/>
      <c r="Q359" s="49"/>
      <c r="R359" s="49"/>
      <c r="S359" s="49"/>
      <c r="T359" s="50"/>
      <c r="AT359" s="16" t="s">
        <v>129</v>
      </c>
      <c r="AU359" s="16" t="s">
        <v>79</v>
      </c>
    </row>
    <row r="360" spans="2:65" s="10" customFormat="1" ht="22.9" customHeight="1">
      <c r="B360" s="126"/>
      <c r="D360" s="127" t="s">
        <v>69</v>
      </c>
      <c r="E360" s="137" t="s">
        <v>1310</v>
      </c>
      <c r="F360" s="137" t="s">
        <v>1311</v>
      </c>
      <c r="I360" s="129"/>
      <c r="J360" s="138">
        <f>BK360</f>
        <v>0</v>
      </c>
      <c r="L360" s="126"/>
      <c r="M360" s="131"/>
      <c r="N360" s="132"/>
      <c r="O360" s="132"/>
      <c r="P360" s="133">
        <f>SUM(P361:P370)</f>
        <v>0</v>
      </c>
      <c r="Q360" s="132"/>
      <c r="R360" s="133">
        <f>SUM(R361:R370)</f>
        <v>0.35492331999999999</v>
      </c>
      <c r="S360" s="132"/>
      <c r="T360" s="134">
        <f>SUM(T361:T370)</f>
        <v>0.34967799999999999</v>
      </c>
      <c r="AR360" s="127" t="s">
        <v>79</v>
      </c>
      <c r="AT360" s="135" t="s">
        <v>69</v>
      </c>
      <c r="AU360" s="135" t="s">
        <v>77</v>
      </c>
      <c r="AY360" s="127" t="s">
        <v>119</v>
      </c>
      <c r="BK360" s="136">
        <f>SUM(BK361:BK370)</f>
        <v>0</v>
      </c>
    </row>
    <row r="361" spans="2:65" s="1" customFormat="1" ht="16.5" customHeight="1">
      <c r="B361" s="139"/>
      <c r="C361" s="140" t="s">
        <v>705</v>
      </c>
      <c r="D361" s="140" t="s">
        <v>122</v>
      </c>
      <c r="E361" s="141" t="s">
        <v>2247</v>
      </c>
      <c r="F361" s="142" t="s">
        <v>2248</v>
      </c>
      <c r="G361" s="143" t="s">
        <v>266</v>
      </c>
      <c r="H361" s="144">
        <v>174.839</v>
      </c>
      <c r="I361" s="145"/>
      <c r="J361" s="146">
        <f>ROUND(I361*H361,2)</f>
        <v>0</v>
      </c>
      <c r="K361" s="142" t="s">
        <v>126</v>
      </c>
      <c r="L361" s="30"/>
      <c r="M361" s="147" t="s">
        <v>1</v>
      </c>
      <c r="N361" s="148" t="s">
        <v>41</v>
      </c>
      <c r="O361" s="49"/>
      <c r="P361" s="149">
        <f>O361*H361</f>
        <v>0</v>
      </c>
      <c r="Q361" s="149">
        <v>0</v>
      </c>
      <c r="R361" s="149">
        <f>Q361*H361</f>
        <v>0</v>
      </c>
      <c r="S361" s="149">
        <v>2E-3</v>
      </c>
      <c r="T361" s="150">
        <f>S361*H361</f>
        <v>0.34967799999999999</v>
      </c>
      <c r="AR361" s="16" t="s">
        <v>263</v>
      </c>
      <c r="AT361" s="16" t="s">
        <v>122</v>
      </c>
      <c r="AU361" s="16" t="s">
        <v>79</v>
      </c>
      <c r="AY361" s="16" t="s">
        <v>119</v>
      </c>
      <c r="BE361" s="151">
        <f>IF(N361="základní",J361,0)</f>
        <v>0</v>
      </c>
      <c r="BF361" s="151">
        <f>IF(N361="snížená",J361,0)</f>
        <v>0</v>
      </c>
      <c r="BG361" s="151">
        <f>IF(N361="zákl. přenesená",J361,0)</f>
        <v>0</v>
      </c>
      <c r="BH361" s="151">
        <f>IF(N361="sníž. přenesená",J361,0)</f>
        <v>0</v>
      </c>
      <c r="BI361" s="151">
        <f>IF(N361="nulová",J361,0)</f>
        <v>0</v>
      </c>
      <c r="BJ361" s="16" t="s">
        <v>77</v>
      </c>
      <c r="BK361" s="151">
        <f>ROUND(I361*H361,2)</f>
        <v>0</v>
      </c>
      <c r="BL361" s="16" t="s">
        <v>263</v>
      </c>
      <c r="BM361" s="16" t="s">
        <v>2249</v>
      </c>
    </row>
    <row r="362" spans="2:65" s="1" customFormat="1">
      <c r="B362" s="30"/>
      <c r="D362" s="152" t="s">
        <v>129</v>
      </c>
      <c r="F362" s="153" t="s">
        <v>2250</v>
      </c>
      <c r="I362" s="84"/>
      <c r="L362" s="30"/>
      <c r="M362" s="154"/>
      <c r="N362" s="49"/>
      <c r="O362" s="49"/>
      <c r="P362" s="49"/>
      <c r="Q362" s="49"/>
      <c r="R362" s="49"/>
      <c r="S362" s="49"/>
      <c r="T362" s="50"/>
      <c r="AT362" s="16" t="s">
        <v>129</v>
      </c>
      <c r="AU362" s="16" t="s">
        <v>79</v>
      </c>
    </row>
    <row r="363" spans="2:65" s="11" customFormat="1">
      <c r="B363" s="158"/>
      <c r="D363" s="152" t="s">
        <v>180</v>
      </c>
      <c r="E363" s="159" t="s">
        <v>1</v>
      </c>
      <c r="F363" s="160" t="s">
        <v>2251</v>
      </c>
      <c r="H363" s="161">
        <v>174.839</v>
      </c>
      <c r="I363" s="162"/>
      <c r="L363" s="158"/>
      <c r="M363" s="163"/>
      <c r="N363" s="164"/>
      <c r="O363" s="164"/>
      <c r="P363" s="164"/>
      <c r="Q363" s="164"/>
      <c r="R363" s="164"/>
      <c r="S363" s="164"/>
      <c r="T363" s="165"/>
      <c r="AT363" s="159" t="s">
        <v>180</v>
      </c>
      <c r="AU363" s="159" t="s">
        <v>79</v>
      </c>
      <c r="AV363" s="11" t="s">
        <v>79</v>
      </c>
      <c r="AW363" s="11" t="s">
        <v>32</v>
      </c>
      <c r="AX363" s="11" t="s">
        <v>77</v>
      </c>
      <c r="AY363" s="159" t="s">
        <v>119</v>
      </c>
    </row>
    <row r="364" spans="2:65" s="1" customFormat="1" ht="16.5" customHeight="1">
      <c r="B364" s="139"/>
      <c r="C364" s="140" t="s">
        <v>710</v>
      </c>
      <c r="D364" s="140" t="s">
        <v>122</v>
      </c>
      <c r="E364" s="141" t="s">
        <v>1330</v>
      </c>
      <c r="F364" s="142" t="s">
        <v>1331</v>
      </c>
      <c r="G364" s="143" t="s">
        <v>266</v>
      </c>
      <c r="H364" s="144">
        <v>174.839</v>
      </c>
      <c r="I364" s="145"/>
      <c r="J364" s="146">
        <f>ROUND(I364*H364,2)</f>
        <v>0</v>
      </c>
      <c r="K364" s="142" t="s">
        <v>126</v>
      </c>
      <c r="L364" s="30"/>
      <c r="M364" s="147" t="s">
        <v>1</v>
      </c>
      <c r="N364" s="148" t="s">
        <v>41</v>
      </c>
      <c r="O364" s="49"/>
      <c r="P364" s="149">
        <f>O364*H364</f>
        <v>0</v>
      </c>
      <c r="Q364" s="149">
        <v>8.8000000000000003E-4</v>
      </c>
      <c r="R364" s="149">
        <f>Q364*H364</f>
        <v>0.15385831999999999</v>
      </c>
      <c r="S364" s="149">
        <v>0</v>
      </c>
      <c r="T364" s="150">
        <f>S364*H364</f>
        <v>0</v>
      </c>
      <c r="AR364" s="16" t="s">
        <v>263</v>
      </c>
      <c r="AT364" s="16" t="s">
        <v>122</v>
      </c>
      <c r="AU364" s="16" t="s">
        <v>79</v>
      </c>
      <c r="AY364" s="16" t="s">
        <v>119</v>
      </c>
      <c r="BE364" s="151">
        <f>IF(N364="základní",J364,0)</f>
        <v>0</v>
      </c>
      <c r="BF364" s="151">
        <f>IF(N364="snížená",J364,0)</f>
        <v>0</v>
      </c>
      <c r="BG364" s="151">
        <f>IF(N364="zákl. přenesená",J364,0)</f>
        <v>0</v>
      </c>
      <c r="BH364" s="151">
        <f>IF(N364="sníž. přenesená",J364,0)</f>
        <v>0</v>
      </c>
      <c r="BI364" s="151">
        <f>IF(N364="nulová",J364,0)</f>
        <v>0</v>
      </c>
      <c r="BJ364" s="16" t="s">
        <v>77</v>
      </c>
      <c r="BK364" s="151">
        <f>ROUND(I364*H364,2)</f>
        <v>0</v>
      </c>
      <c r="BL364" s="16" t="s">
        <v>263</v>
      </c>
      <c r="BM364" s="16" t="s">
        <v>2252</v>
      </c>
    </row>
    <row r="365" spans="2:65" s="1" customFormat="1">
      <c r="B365" s="30"/>
      <c r="D365" s="152" t="s">
        <v>129</v>
      </c>
      <c r="F365" s="153" t="s">
        <v>1333</v>
      </c>
      <c r="I365" s="84"/>
      <c r="L365" s="30"/>
      <c r="M365" s="154"/>
      <c r="N365" s="49"/>
      <c r="O365" s="49"/>
      <c r="P365" s="49"/>
      <c r="Q365" s="49"/>
      <c r="R365" s="49"/>
      <c r="S365" s="49"/>
      <c r="T365" s="50"/>
      <c r="AT365" s="16" t="s">
        <v>129</v>
      </c>
      <c r="AU365" s="16" t="s">
        <v>79</v>
      </c>
    </row>
    <row r="366" spans="2:65" s="1" customFormat="1" ht="22.5" customHeight="1">
      <c r="B366" s="139"/>
      <c r="C366" s="189" t="s">
        <v>716</v>
      </c>
      <c r="D366" s="189" t="s">
        <v>603</v>
      </c>
      <c r="E366" s="190" t="s">
        <v>1335</v>
      </c>
      <c r="F366" s="191" t="s">
        <v>1336</v>
      </c>
      <c r="G366" s="192" t="s">
        <v>266</v>
      </c>
      <c r="H366" s="193">
        <v>201.065</v>
      </c>
      <c r="I366" s="194"/>
      <c r="J366" s="195">
        <f>ROUND(I366*H366,2)</f>
        <v>0</v>
      </c>
      <c r="K366" s="191" t="s">
        <v>126</v>
      </c>
      <c r="L366" s="196"/>
      <c r="M366" s="197" t="s">
        <v>1</v>
      </c>
      <c r="N366" s="198" t="s">
        <v>41</v>
      </c>
      <c r="O366" s="49"/>
      <c r="P366" s="149">
        <f>O366*H366</f>
        <v>0</v>
      </c>
      <c r="Q366" s="149">
        <v>1E-3</v>
      </c>
      <c r="R366" s="149">
        <f>Q366*H366</f>
        <v>0.20106499999999999</v>
      </c>
      <c r="S366" s="149">
        <v>0</v>
      </c>
      <c r="T366" s="150">
        <f>S366*H366</f>
        <v>0</v>
      </c>
      <c r="AR366" s="16" t="s">
        <v>370</v>
      </c>
      <c r="AT366" s="16" t="s">
        <v>603</v>
      </c>
      <c r="AU366" s="16" t="s">
        <v>79</v>
      </c>
      <c r="AY366" s="16" t="s">
        <v>119</v>
      </c>
      <c r="BE366" s="151">
        <f>IF(N366="základní",J366,0)</f>
        <v>0</v>
      </c>
      <c r="BF366" s="151">
        <f>IF(N366="snížená",J366,0)</f>
        <v>0</v>
      </c>
      <c r="BG366" s="151">
        <f>IF(N366="zákl. přenesená",J366,0)</f>
        <v>0</v>
      </c>
      <c r="BH366" s="151">
        <f>IF(N366="sníž. přenesená",J366,0)</f>
        <v>0</v>
      </c>
      <c r="BI366" s="151">
        <f>IF(N366="nulová",J366,0)</f>
        <v>0</v>
      </c>
      <c r="BJ366" s="16" t="s">
        <v>77</v>
      </c>
      <c r="BK366" s="151">
        <f>ROUND(I366*H366,2)</f>
        <v>0</v>
      </c>
      <c r="BL366" s="16" t="s">
        <v>263</v>
      </c>
      <c r="BM366" s="16" t="s">
        <v>2253</v>
      </c>
    </row>
    <row r="367" spans="2:65" s="1" customFormat="1" ht="19.5">
      <c r="B367" s="30"/>
      <c r="D367" s="152" t="s">
        <v>129</v>
      </c>
      <c r="F367" s="153" t="s">
        <v>1336</v>
      </c>
      <c r="I367" s="84"/>
      <c r="L367" s="30"/>
      <c r="M367" s="154"/>
      <c r="N367" s="49"/>
      <c r="O367" s="49"/>
      <c r="P367" s="49"/>
      <c r="Q367" s="49"/>
      <c r="R367" s="49"/>
      <c r="S367" s="49"/>
      <c r="T367" s="50"/>
      <c r="AT367" s="16" t="s">
        <v>129</v>
      </c>
      <c r="AU367" s="16" t="s">
        <v>79</v>
      </c>
    </row>
    <row r="368" spans="2:65" s="11" customFormat="1">
      <c r="B368" s="158"/>
      <c r="D368" s="152" t="s">
        <v>180</v>
      </c>
      <c r="F368" s="160" t="s">
        <v>2254</v>
      </c>
      <c r="H368" s="161">
        <v>201.065</v>
      </c>
      <c r="I368" s="162"/>
      <c r="L368" s="158"/>
      <c r="M368" s="163"/>
      <c r="N368" s="164"/>
      <c r="O368" s="164"/>
      <c r="P368" s="164"/>
      <c r="Q368" s="164"/>
      <c r="R368" s="164"/>
      <c r="S368" s="164"/>
      <c r="T368" s="165"/>
      <c r="AT368" s="159" t="s">
        <v>180</v>
      </c>
      <c r="AU368" s="159" t="s">
        <v>79</v>
      </c>
      <c r="AV368" s="11" t="s">
        <v>79</v>
      </c>
      <c r="AW368" s="11" t="s">
        <v>3</v>
      </c>
      <c r="AX368" s="11" t="s">
        <v>77</v>
      </c>
      <c r="AY368" s="159" t="s">
        <v>119</v>
      </c>
    </row>
    <row r="369" spans="2:65" s="1" customFormat="1" ht="16.5" customHeight="1">
      <c r="B369" s="139"/>
      <c r="C369" s="140" t="s">
        <v>721</v>
      </c>
      <c r="D369" s="140" t="s">
        <v>122</v>
      </c>
      <c r="E369" s="141" t="s">
        <v>2255</v>
      </c>
      <c r="F369" s="142" t="s">
        <v>2256</v>
      </c>
      <c r="G369" s="143" t="s">
        <v>1307</v>
      </c>
      <c r="H369" s="199"/>
      <c r="I369" s="145"/>
      <c r="J369" s="146">
        <f>ROUND(I369*H369,2)</f>
        <v>0</v>
      </c>
      <c r="K369" s="142" t="s">
        <v>126</v>
      </c>
      <c r="L369" s="30"/>
      <c r="M369" s="147" t="s">
        <v>1</v>
      </c>
      <c r="N369" s="148" t="s">
        <v>41</v>
      </c>
      <c r="O369" s="49"/>
      <c r="P369" s="149">
        <f>O369*H369</f>
        <v>0</v>
      </c>
      <c r="Q369" s="149">
        <v>0</v>
      </c>
      <c r="R369" s="149">
        <f>Q369*H369</f>
        <v>0</v>
      </c>
      <c r="S369" s="149">
        <v>0</v>
      </c>
      <c r="T369" s="150">
        <f>S369*H369</f>
        <v>0</v>
      </c>
      <c r="AR369" s="16" t="s">
        <v>263</v>
      </c>
      <c r="AT369" s="16" t="s">
        <v>122</v>
      </c>
      <c r="AU369" s="16" t="s">
        <v>79</v>
      </c>
      <c r="AY369" s="16" t="s">
        <v>119</v>
      </c>
      <c r="BE369" s="151">
        <f>IF(N369="základní",J369,0)</f>
        <v>0</v>
      </c>
      <c r="BF369" s="151">
        <f>IF(N369="snížená",J369,0)</f>
        <v>0</v>
      </c>
      <c r="BG369" s="151">
        <f>IF(N369="zákl. přenesená",J369,0)</f>
        <v>0</v>
      </c>
      <c r="BH369" s="151">
        <f>IF(N369="sníž. přenesená",J369,0)</f>
        <v>0</v>
      </c>
      <c r="BI369" s="151">
        <f>IF(N369="nulová",J369,0)</f>
        <v>0</v>
      </c>
      <c r="BJ369" s="16" t="s">
        <v>77</v>
      </c>
      <c r="BK369" s="151">
        <f>ROUND(I369*H369,2)</f>
        <v>0</v>
      </c>
      <c r="BL369" s="16" t="s">
        <v>263</v>
      </c>
      <c r="BM369" s="16" t="s">
        <v>2257</v>
      </c>
    </row>
    <row r="370" spans="2:65" s="1" customFormat="1" ht="19.5">
      <c r="B370" s="30"/>
      <c r="D370" s="152" t="s">
        <v>129</v>
      </c>
      <c r="F370" s="153" t="s">
        <v>2258</v>
      </c>
      <c r="I370" s="84"/>
      <c r="L370" s="30"/>
      <c r="M370" s="154"/>
      <c r="N370" s="49"/>
      <c r="O370" s="49"/>
      <c r="P370" s="49"/>
      <c r="Q370" s="49"/>
      <c r="R370" s="49"/>
      <c r="S370" s="49"/>
      <c r="T370" s="50"/>
      <c r="AT370" s="16" t="s">
        <v>129</v>
      </c>
      <c r="AU370" s="16" t="s">
        <v>79</v>
      </c>
    </row>
    <row r="371" spans="2:65" s="10" customFormat="1" ht="22.9" customHeight="1">
      <c r="B371" s="126"/>
      <c r="D371" s="127" t="s">
        <v>69</v>
      </c>
      <c r="E371" s="137" t="s">
        <v>1344</v>
      </c>
      <c r="F371" s="137" t="s">
        <v>1345</v>
      </c>
      <c r="I371" s="129"/>
      <c r="J371" s="138">
        <f>BK371</f>
        <v>0</v>
      </c>
      <c r="L371" s="126"/>
      <c r="M371" s="131"/>
      <c r="N371" s="132"/>
      <c r="O371" s="132"/>
      <c r="P371" s="133">
        <f>SUM(P372:P390)</f>
        <v>0</v>
      </c>
      <c r="Q371" s="132"/>
      <c r="R371" s="133">
        <f>SUM(R372:R390)</f>
        <v>1.7731919999999999</v>
      </c>
      <c r="S371" s="132"/>
      <c r="T371" s="134">
        <f>SUM(T372:T390)</f>
        <v>0</v>
      </c>
      <c r="AR371" s="127" t="s">
        <v>79</v>
      </c>
      <c r="AT371" s="135" t="s">
        <v>69</v>
      </c>
      <c r="AU371" s="135" t="s">
        <v>77</v>
      </c>
      <c r="AY371" s="127" t="s">
        <v>119</v>
      </c>
      <c r="BK371" s="136">
        <f>SUM(BK372:BK390)</f>
        <v>0</v>
      </c>
    </row>
    <row r="372" spans="2:65" s="1" customFormat="1" ht="16.5" customHeight="1">
      <c r="B372" s="139"/>
      <c r="C372" s="140" t="s">
        <v>730</v>
      </c>
      <c r="D372" s="140" t="s">
        <v>122</v>
      </c>
      <c r="E372" s="141" t="s">
        <v>2259</v>
      </c>
      <c r="F372" s="142" t="s">
        <v>2260</v>
      </c>
      <c r="G372" s="143" t="s">
        <v>266</v>
      </c>
      <c r="H372" s="144">
        <v>289.73700000000002</v>
      </c>
      <c r="I372" s="145"/>
      <c r="J372" s="146">
        <f>ROUND(I372*H372,2)</f>
        <v>0</v>
      </c>
      <c r="K372" s="142" t="s">
        <v>126</v>
      </c>
      <c r="L372" s="30"/>
      <c r="M372" s="147" t="s">
        <v>1</v>
      </c>
      <c r="N372" s="148" t="s">
        <v>41</v>
      </c>
      <c r="O372" s="49"/>
      <c r="P372" s="149">
        <f>O372*H372</f>
        <v>0</v>
      </c>
      <c r="Q372" s="149">
        <v>0</v>
      </c>
      <c r="R372" s="149">
        <f>Q372*H372</f>
        <v>0</v>
      </c>
      <c r="S372" s="149">
        <v>0</v>
      </c>
      <c r="T372" s="150">
        <f>S372*H372</f>
        <v>0</v>
      </c>
      <c r="AR372" s="16" t="s">
        <v>263</v>
      </c>
      <c r="AT372" s="16" t="s">
        <v>122</v>
      </c>
      <c r="AU372" s="16" t="s">
        <v>79</v>
      </c>
      <c r="AY372" s="16" t="s">
        <v>119</v>
      </c>
      <c r="BE372" s="151">
        <f>IF(N372="základní",J372,0)</f>
        <v>0</v>
      </c>
      <c r="BF372" s="151">
        <f>IF(N372="snížená",J372,0)</f>
        <v>0</v>
      </c>
      <c r="BG372" s="151">
        <f>IF(N372="zákl. přenesená",J372,0)</f>
        <v>0</v>
      </c>
      <c r="BH372" s="151">
        <f>IF(N372="sníž. přenesená",J372,0)</f>
        <v>0</v>
      </c>
      <c r="BI372" s="151">
        <f>IF(N372="nulová",J372,0)</f>
        <v>0</v>
      </c>
      <c r="BJ372" s="16" t="s">
        <v>77</v>
      </c>
      <c r="BK372" s="151">
        <f>ROUND(I372*H372,2)</f>
        <v>0</v>
      </c>
      <c r="BL372" s="16" t="s">
        <v>263</v>
      </c>
      <c r="BM372" s="16" t="s">
        <v>2261</v>
      </c>
    </row>
    <row r="373" spans="2:65" s="1" customFormat="1" ht="19.5">
      <c r="B373" s="30"/>
      <c r="D373" s="152" t="s">
        <v>129</v>
      </c>
      <c r="F373" s="153" t="s">
        <v>2262</v>
      </c>
      <c r="I373" s="84"/>
      <c r="L373" s="30"/>
      <c r="M373" s="154"/>
      <c r="N373" s="49"/>
      <c r="O373" s="49"/>
      <c r="P373" s="49"/>
      <c r="Q373" s="49"/>
      <c r="R373" s="49"/>
      <c r="S373" s="49"/>
      <c r="T373" s="50"/>
      <c r="AT373" s="16" t="s">
        <v>129</v>
      </c>
      <c r="AU373" s="16" t="s">
        <v>79</v>
      </c>
    </row>
    <row r="374" spans="2:65" s="12" customFormat="1">
      <c r="B374" s="166"/>
      <c r="D374" s="152" t="s">
        <v>180</v>
      </c>
      <c r="E374" s="167" t="s">
        <v>1</v>
      </c>
      <c r="F374" s="168" t="s">
        <v>2263</v>
      </c>
      <c r="H374" s="167" t="s">
        <v>1</v>
      </c>
      <c r="I374" s="169"/>
      <c r="L374" s="166"/>
      <c r="M374" s="170"/>
      <c r="N374" s="171"/>
      <c r="O374" s="171"/>
      <c r="P374" s="171"/>
      <c r="Q374" s="171"/>
      <c r="R374" s="171"/>
      <c r="S374" s="171"/>
      <c r="T374" s="172"/>
      <c r="AT374" s="167" t="s">
        <v>180</v>
      </c>
      <c r="AU374" s="167" t="s">
        <v>79</v>
      </c>
      <c r="AV374" s="12" t="s">
        <v>77</v>
      </c>
      <c r="AW374" s="12" t="s">
        <v>32</v>
      </c>
      <c r="AX374" s="12" t="s">
        <v>70</v>
      </c>
      <c r="AY374" s="167" t="s">
        <v>119</v>
      </c>
    </row>
    <row r="375" spans="2:65" s="11" customFormat="1">
      <c r="B375" s="158"/>
      <c r="D375" s="152" t="s">
        <v>180</v>
      </c>
      <c r="E375" s="159" t="s">
        <v>1</v>
      </c>
      <c r="F375" s="160" t="s">
        <v>2264</v>
      </c>
      <c r="H375" s="161">
        <v>291.45999999999998</v>
      </c>
      <c r="I375" s="162"/>
      <c r="L375" s="158"/>
      <c r="M375" s="163"/>
      <c r="N375" s="164"/>
      <c r="O375" s="164"/>
      <c r="P375" s="164"/>
      <c r="Q375" s="164"/>
      <c r="R375" s="164"/>
      <c r="S375" s="164"/>
      <c r="T375" s="165"/>
      <c r="AT375" s="159" t="s">
        <v>180</v>
      </c>
      <c r="AU375" s="159" t="s">
        <v>79</v>
      </c>
      <c r="AV375" s="11" t="s">
        <v>79</v>
      </c>
      <c r="AW375" s="11" t="s">
        <v>32</v>
      </c>
      <c r="AX375" s="11" t="s">
        <v>70</v>
      </c>
      <c r="AY375" s="159" t="s">
        <v>119</v>
      </c>
    </row>
    <row r="376" spans="2:65" s="11" customFormat="1">
      <c r="B376" s="158"/>
      <c r="D376" s="152" t="s">
        <v>180</v>
      </c>
      <c r="E376" s="159" t="s">
        <v>1</v>
      </c>
      <c r="F376" s="160" t="s">
        <v>2265</v>
      </c>
      <c r="H376" s="161">
        <v>-0.48</v>
      </c>
      <c r="I376" s="162"/>
      <c r="L376" s="158"/>
      <c r="M376" s="163"/>
      <c r="N376" s="164"/>
      <c r="O376" s="164"/>
      <c r="P376" s="164"/>
      <c r="Q376" s="164"/>
      <c r="R376" s="164"/>
      <c r="S376" s="164"/>
      <c r="T376" s="165"/>
      <c r="AT376" s="159" t="s">
        <v>180</v>
      </c>
      <c r="AU376" s="159" t="s">
        <v>79</v>
      </c>
      <c r="AV376" s="11" t="s">
        <v>79</v>
      </c>
      <c r="AW376" s="11" t="s">
        <v>32</v>
      </c>
      <c r="AX376" s="11" t="s">
        <v>70</v>
      </c>
      <c r="AY376" s="159" t="s">
        <v>119</v>
      </c>
    </row>
    <row r="377" spans="2:65" s="11" customFormat="1">
      <c r="B377" s="158"/>
      <c r="D377" s="152" t="s">
        <v>180</v>
      </c>
      <c r="E377" s="159" t="s">
        <v>1</v>
      </c>
      <c r="F377" s="160" t="s">
        <v>2266</v>
      </c>
      <c r="H377" s="161">
        <v>-0.27</v>
      </c>
      <c r="I377" s="162"/>
      <c r="L377" s="158"/>
      <c r="M377" s="163"/>
      <c r="N377" s="164"/>
      <c r="O377" s="164"/>
      <c r="P377" s="164"/>
      <c r="Q377" s="164"/>
      <c r="R377" s="164"/>
      <c r="S377" s="164"/>
      <c r="T377" s="165"/>
      <c r="AT377" s="159" t="s">
        <v>180</v>
      </c>
      <c r="AU377" s="159" t="s">
        <v>79</v>
      </c>
      <c r="AV377" s="11" t="s">
        <v>79</v>
      </c>
      <c r="AW377" s="11" t="s">
        <v>32</v>
      </c>
      <c r="AX377" s="11" t="s">
        <v>70</v>
      </c>
      <c r="AY377" s="159" t="s">
        <v>119</v>
      </c>
    </row>
    <row r="378" spans="2:65" s="11" customFormat="1">
      <c r="B378" s="158"/>
      <c r="D378" s="152" t="s">
        <v>180</v>
      </c>
      <c r="E378" s="159" t="s">
        <v>1</v>
      </c>
      <c r="F378" s="160" t="s">
        <v>2267</v>
      </c>
      <c r="H378" s="161">
        <v>-0.18</v>
      </c>
      <c r="I378" s="162"/>
      <c r="L378" s="158"/>
      <c r="M378" s="163"/>
      <c r="N378" s="164"/>
      <c r="O378" s="164"/>
      <c r="P378" s="164"/>
      <c r="Q378" s="164"/>
      <c r="R378" s="164"/>
      <c r="S378" s="164"/>
      <c r="T378" s="165"/>
      <c r="AT378" s="159" t="s">
        <v>180</v>
      </c>
      <c r="AU378" s="159" t="s">
        <v>79</v>
      </c>
      <c r="AV378" s="11" t="s">
        <v>79</v>
      </c>
      <c r="AW378" s="11" t="s">
        <v>32</v>
      </c>
      <c r="AX378" s="11" t="s">
        <v>70</v>
      </c>
      <c r="AY378" s="159" t="s">
        <v>119</v>
      </c>
    </row>
    <row r="379" spans="2:65" s="11" customFormat="1">
      <c r="B379" s="158"/>
      <c r="D379" s="152" t="s">
        <v>180</v>
      </c>
      <c r="E379" s="159" t="s">
        <v>1</v>
      </c>
      <c r="F379" s="160" t="s">
        <v>2268</v>
      </c>
      <c r="H379" s="161">
        <v>-0.33</v>
      </c>
      <c r="I379" s="162"/>
      <c r="L379" s="158"/>
      <c r="M379" s="163"/>
      <c r="N379" s="164"/>
      <c r="O379" s="164"/>
      <c r="P379" s="164"/>
      <c r="Q379" s="164"/>
      <c r="R379" s="164"/>
      <c r="S379" s="164"/>
      <c r="T379" s="165"/>
      <c r="AT379" s="159" t="s">
        <v>180</v>
      </c>
      <c r="AU379" s="159" t="s">
        <v>79</v>
      </c>
      <c r="AV379" s="11" t="s">
        <v>79</v>
      </c>
      <c r="AW379" s="11" t="s">
        <v>32</v>
      </c>
      <c r="AX379" s="11" t="s">
        <v>70</v>
      </c>
      <c r="AY379" s="159" t="s">
        <v>119</v>
      </c>
    </row>
    <row r="380" spans="2:65" s="11" customFormat="1">
      <c r="B380" s="158"/>
      <c r="D380" s="152" t="s">
        <v>180</v>
      </c>
      <c r="E380" s="159" t="s">
        <v>1</v>
      </c>
      <c r="F380" s="160" t="s">
        <v>2269</v>
      </c>
      <c r="H380" s="161">
        <v>-0.3</v>
      </c>
      <c r="I380" s="162"/>
      <c r="L380" s="158"/>
      <c r="M380" s="163"/>
      <c r="N380" s="164"/>
      <c r="O380" s="164"/>
      <c r="P380" s="164"/>
      <c r="Q380" s="164"/>
      <c r="R380" s="164"/>
      <c r="S380" s="164"/>
      <c r="T380" s="165"/>
      <c r="AT380" s="159" t="s">
        <v>180</v>
      </c>
      <c r="AU380" s="159" t="s">
        <v>79</v>
      </c>
      <c r="AV380" s="11" t="s">
        <v>79</v>
      </c>
      <c r="AW380" s="11" t="s">
        <v>32</v>
      </c>
      <c r="AX380" s="11" t="s">
        <v>70</v>
      </c>
      <c r="AY380" s="159" t="s">
        <v>119</v>
      </c>
    </row>
    <row r="381" spans="2:65" s="11" customFormat="1">
      <c r="B381" s="158"/>
      <c r="D381" s="152" t="s">
        <v>180</v>
      </c>
      <c r="E381" s="159" t="s">
        <v>1</v>
      </c>
      <c r="F381" s="160" t="s">
        <v>2270</v>
      </c>
      <c r="H381" s="161">
        <v>-0.16300000000000001</v>
      </c>
      <c r="I381" s="162"/>
      <c r="L381" s="158"/>
      <c r="M381" s="163"/>
      <c r="N381" s="164"/>
      <c r="O381" s="164"/>
      <c r="P381" s="164"/>
      <c r="Q381" s="164"/>
      <c r="R381" s="164"/>
      <c r="S381" s="164"/>
      <c r="T381" s="165"/>
      <c r="AT381" s="159" t="s">
        <v>180</v>
      </c>
      <c r="AU381" s="159" t="s">
        <v>79</v>
      </c>
      <c r="AV381" s="11" t="s">
        <v>79</v>
      </c>
      <c r="AW381" s="11" t="s">
        <v>32</v>
      </c>
      <c r="AX381" s="11" t="s">
        <v>70</v>
      </c>
      <c r="AY381" s="159" t="s">
        <v>119</v>
      </c>
    </row>
    <row r="382" spans="2:65" s="13" customFormat="1">
      <c r="B382" s="173"/>
      <c r="D382" s="152" t="s">
        <v>180</v>
      </c>
      <c r="E382" s="174" t="s">
        <v>1</v>
      </c>
      <c r="F382" s="175" t="s">
        <v>249</v>
      </c>
      <c r="H382" s="176">
        <v>289.73699999999997</v>
      </c>
      <c r="I382" s="177"/>
      <c r="L382" s="173"/>
      <c r="M382" s="178"/>
      <c r="N382" s="179"/>
      <c r="O382" s="179"/>
      <c r="P382" s="179"/>
      <c r="Q382" s="179"/>
      <c r="R382" s="179"/>
      <c r="S382" s="179"/>
      <c r="T382" s="180"/>
      <c r="AT382" s="174" t="s">
        <v>180</v>
      </c>
      <c r="AU382" s="174" t="s">
        <v>79</v>
      </c>
      <c r="AV382" s="13" t="s">
        <v>139</v>
      </c>
      <c r="AW382" s="13" t="s">
        <v>32</v>
      </c>
      <c r="AX382" s="13" t="s">
        <v>77</v>
      </c>
      <c r="AY382" s="174" t="s">
        <v>119</v>
      </c>
    </row>
    <row r="383" spans="2:65" s="1" customFormat="1" ht="16.5" customHeight="1">
      <c r="B383" s="139"/>
      <c r="C383" s="189" t="s">
        <v>735</v>
      </c>
      <c r="D383" s="189" t="s">
        <v>603</v>
      </c>
      <c r="E383" s="190" t="s">
        <v>2271</v>
      </c>
      <c r="F383" s="191" t="s">
        <v>2272</v>
      </c>
      <c r="G383" s="192" t="s">
        <v>266</v>
      </c>
      <c r="H383" s="193">
        <v>295.53199999999998</v>
      </c>
      <c r="I383" s="194"/>
      <c r="J383" s="195">
        <f>ROUND(I383*H383,2)</f>
        <v>0</v>
      </c>
      <c r="K383" s="191" t="s">
        <v>126</v>
      </c>
      <c r="L383" s="196"/>
      <c r="M383" s="197" t="s">
        <v>1</v>
      </c>
      <c r="N383" s="198" t="s">
        <v>41</v>
      </c>
      <c r="O383" s="49"/>
      <c r="P383" s="149">
        <f>O383*H383</f>
        <v>0</v>
      </c>
      <c r="Q383" s="149">
        <v>2.8E-3</v>
      </c>
      <c r="R383" s="149">
        <f>Q383*H383</f>
        <v>0.82748959999999994</v>
      </c>
      <c r="S383" s="149">
        <v>0</v>
      </c>
      <c r="T383" s="150">
        <f>S383*H383</f>
        <v>0</v>
      </c>
      <c r="AR383" s="16" t="s">
        <v>370</v>
      </c>
      <c r="AT383" s="16" t="s">
        <v>603</v>
      </c>
      <c r="AU383" s="16" t="s">
        <v>79</v>
      </c>
      <c r="AY383" s="16" t="s">
        <v>119</v>
      </c>
      <c r="BE383" s="151">
        <f>IF(N383="základní",J383,0)</f>
        <v>0</v>
      </c>
      <c r="BF383" s="151">
        <f>IF(N383="snížená",J383,0)</f>
        <v>0</v>
      </c>
      <c r="BG383" s="151">
        <f>IF(N383="zákl. přenesená",J383,0)</f>
        <v>0</v>
      </c>
      <c r="BH383" s="151">
        <f>IF(N383="sníž. přenesená",J383,0)</f>
        <v>0</v>
      </c>
      <c r="BI383" s="151">
        <f>IF(N383="nulová",J383,0)</f>
        <v>0</v>
      </c>
      <c r="BJ383" s="16" t="s">
        <v>77</v>
      </c>
      <c r="BK383" s="151">
        <f>ROUND(I383*H383,2)</f>
        <v>0</v>
      </c>
      <c r="BL383" s="16" t="s">
        <v>263</v>
      </c>
      <c r="BM383" s="16" t="s">
        <v>2273</v>
      </c>
    </row>
    <row r="384" spans="2:65" s="1" customFormat="1">
      <c r="B384" s="30"/>
      <c r="D384" s="152" t="s">
        <v>129</v>
      </c>
      <c r="F384" s="153" t="s">
        <v>2274</v>
      </c>
      <c r="I384" s="84"/>
      <c r="L384" s="30"/>
      <c r="M384" s="154"/>
      <c r="N384" s="49"/>
      <c r="O384" s="49"/>
      <c r="P384" s="49"/>
      <c r="Q384" s="49"/>
      <c r="R384" s="49"/>
      <c r="S384" s="49"/>
      <c r="T384" s="50"/>
      <c r="AT384" s="16" t="s">
        <v>129</v>
      </c>
      <c r="AU384" s="16" t="s">
        <v>79</v>
      </c>
    </row>
    <row r="385" spans="2:65" s="11" customFormat="1">
      <c r="B385" s="158"/>
      <c r="D385" s="152" t="s">
        <v>180</v>
      </c>
      <c r="F385" s="160" t="s">
        <v>2275</v>
      </c>
      <c r="H385" s="161">
        <v>295.53199999999998</v>
      </c>
      <c r="I385" s="162"/>
      <c r="L385" s="158"/>
      <c r="M385" s="163"/>
      <c r="N385" s="164"/>
      <c r="O385" s="164"/>
      <c r="P385" s="164"/>
      <c r="Q385" s="164"/>
      <c r="R385" s="164"/>
      <c r="S385" s="164"/>
      <c r="T385" s="165"/>
      <c r="AT385" s="159" t="s">
        <v>180</v>
      </c>
      <c r="AU385" s="159" t="s">
        <v>79</v>
      </c>
      <c r="AV385" s="11" t="s">
        <v>79</v>
      </c>
      <c r="AW385" s="11" t="s">
        <v>3</v>
      </c>
      <c r="AX385" s="11" t="s">
        <v>77</v>
      </c>
      <c r="AY385" s="159" t="s">
        <v>119</v>
      </c>
    </row>
    <row r="386" spans="2:65" s="1" customFormat="1" ht="16.5" customHeight="1">
      <c r="B386" s="139"/>
      <c r="C386" s="189" t="s">
        <v>740</v>
      </c>
      <c r="D386" s="189" t="s">
        <v>603</v>
      </c>
      <c r="E386" s="190" t="s">
        <v>2276</v>
      </c>
      <c r="F386" s="191" t="s">
        <v>2277</v>
      </c>
      <c r="G386" s="192" t="s">
        <v>266</v>
      </c>
      <c r="H386" s="193">
        <v>295.53199999999998</v>
      </c>
      <c r="I386" s="194"/>
      <c r="J386" s="195">
        <f>ROUND(I386*H386,2)</f>
        <v>0</v>
      </c>
      <c r="K386" s="191" t="s">
        <v>126</v>
      </c>
      <c r="L386" s="196"/>
      <c r="M386" s="197" t="s">
        <v>1</v>
      </c>
      <c r="N386" s="198" t="s">
        <v>41</v>
      </c>
      <c r="O386" s="49"/>
      <c r="P386" s="149">
        <f>O386*H386</f>
        <v>0</v>
      </c>
      <c r="Q386" s="149">
        <v>3.2000000000000002E-3</v>
      </c>
      <c r="R386" s="149">
        <f>Q386*H386</f>
        <v>0.94570239999999994</v>
      </c>
      <c r="S386" s="149">
        <v>0</v>
      </c>
      <c r="T386" s="150">
        <f>S386*H386</f>
        <v>0</v>
      </c>
      <c r="AR386" s="16" t="s">
        <v>370</v>
      </c>
      <c r="AT386" s="16" t="s">
        <v>603</v>
      </c>
      <c r="AU386" s="16" t="s">
        <v>79</v>
      </c>
      <c r="AY386" s="16" t="s">
        <v>119</v>
      </c>
      <c r="BE386" s="151">
        <f>IF(N386="základní",J386,0)</f>
        <v>0</v>
      </c>
      <c r="BF386" s="151">
        <f>IF(N386="snížená",J386,0)</f>
        <v>0</v>
      </c>
      <c r="BG386" s="151">
        <f>IF(N386="zákl. přenesená",J386,0)</f>
        <v>0</v>
      </c>
      <c r="BH386" s="151">
        <f>IF(N386="sníž. přenesená",J386,0)</f>
        <v>0</v>
      </c>
      <c r="BI386" s="151">
        <f>IF(N386="nulová",J386,0)</f>
        <v>0</v>
      </c>
      <c r="BJ386" s="16" t="s">
        <v>77</v>
      </c>
      <c r="BK386" s="151">
        <f>ROUND(I386*H386,2)</f>
        <v>0</v>
      </c>
      <c r="BL386" s="16" t="s">
        <v>263</v>
      </c>
      <c r="BM386" s="16" t="s">
        <v>2278</v>
      </c>
    </row>
    <row r="387" spans="2:65" s="1" customFormat="1">
      <c r="B387" s="30"/>
      <c r="D387" s="152" t="s">
        <v>129</v>
      </c>
      <c r="F387" s="153" t="s">
        <v>2279</v>
      </c>
      <c r="I387" s="84"/>
      <c r="L387" s="30"/>
      <c r="M387" s="154"/>
      <c r="N387" s="49"/>
      <c r="O387" s="49"/>
      <c r="P387" s="49"/>
      <c r="Q387" s="49"/>
      <c r="R387" s="49"/>
      <c r="S387" s="49"/>
      <c r="T387" s="50"/>
      <c r="AT387" s="16" t="s">
        <v>129</v>
      </c>
      <c r="AU387" s="16" t="s">
        <v>79</v>
      </c>
    </row>
    <row r="388" spans="2:65" s="11" customFormat="1">
      <c r="B388" s="158"/>
      <c r="D388" s="152" t="s">
        <v>180</v>
      </c>
      <c r="F388" s="160" t="s">
        <v>2275</v>
      </c>
      <c r="H388" s="161">
        <v>295.53199999999998</v>
      </c>
      <c r="I388" s="162"/>
      <c r="L388" s="158"/>
      <c r="M388" s="163"/>
      <c r="N388" s="164"/>
      <c r="O388" s="164"/>
      <c r="P388" s="164"/>
      <c r="Q388" s="164"/>
      <c r="R388" s="164"/>
      <c r="S388" s="164"/>
      <c r="T388" s="165"/>
      <c r="AT388" s="159" t="s">
        <v>180</v>
      </c>
      <c r="AU388" s="159" t="s">
        <v>79</v>
      </c>
      <c r="AV388" s="11" t="s">
        <v>79</v>
      </c>
      <c r="AW388" s="11" t="s">
        <v>3</v>
      </c>
      <c r="AX388" s="11" t="s">
        <v>77</v>
      </c>
      <c r="AY388" s="159" t="s">
        <v>119</v>
      </c>
    </row>
    <row r="389" spans="2:65" s="1" customFormat="1" ht="16.5" customHeight="1">
      <c r="B389" s="139"/>
      <c r="C389" s="140" t="s">
        <v>745</v>
      </c>
      <c r="D389" s="140" t="s">
        <v>122</v>
      </c>
      <c r="E389" s="141" t="s">
        <v>2280</v>
      </c>
      <c r="F389" s="142" t="s">
        <v>2281</v>
      </c>
      <c r="G389" s="143" t="s">
        <v>1307</v>
      </c>
      <c r="H389" s="199"/>
      <c r="I389" s="145"/>
      <c r="J389" s="146">
        <f>ROUND(I389*H389,2)</f>
        <v>0</v>
      </c>
      <c r="K389" s="142" t="s">
        <v>126</v>
      </c>
      <c r="L389" s="30"/>
      <c r="M389" s="147" t="s">
        <v>1</v>
      </c>
      <c r="N389" s="148" t="s">
        <v>41</v>
      </c>
      <c r="O389" s="49"/>
      <c r="P389" s="149">
        <f>O389*H389</f>
        <v>0</v>
      </c>
      <c r="Q389" s="149">
        <v>0</v>
      </c>
      <c r="R389" s="149">
        <f>Q389*H389</f>
        <v>0</v>
      </c>
      <c r="S389" s="149">
        <v>0</v>
      </c>
      <c r="T389" s="150">
        <f>S389*H389</f>
        <v>0</v>
      </c>
      <c r="AR389" s="16" t="s">
        <v>263</v>
      </c>
      <c r="AT389" s="16" t="s">
        <v>122</v>
      </c>
      <c r="AU389" s="16" t="s">
        <v>79</v>
      </c>
      <c r="AY389" s="16" t="s">
        <v>119</v>
      </c>
      <c r="BE389" s="151">
        <f>IF(N389="základní",J389,0)</f>
        <v>0</v>
      </c>
      <c r="BF389" s="151">
        <f>IF(N389="snížená",J389,0)</f>
        <v>0</v>
      </c>
      <c r="BG389" s="151">
        <f>IF(N389="zákl. přenesená",J389,0)</f>
        <v>0</v>
      </c>
      <c r="BH389" s="151">
        <f>IF(N389="sníž. přenesená",J389,0)</f>
        <v>0</v>
      </c>
      <c r="BI389" s="151">
        <f>IF(N389="nulová",J389,0)</f>
        <v>0</v>
      </c>
      <c r="BJ389" s="16" t="s">
        <v>77</v>
      </c>
      <c r="BK389" s="151">
        <f>ROUND(I389*H389,2)</f>
        <v>0</v>
      </c>
      <c r="BL389" s="16" t="s">
        <v>263</v>
      </c>
      <c r="BM389" s="16" t="s">
        <v>2282</v>
      </c>
    </row>
    <row r="390" spans="2:65" s="1" customFormat="1" ht="19.5">
      <c r="B390" s="30"/>
      <c r="D390" s="152" t="s">
        <v>129</v>
      </c>
      <c r="F390" s="153" t="s">
        <v>2283</v>
      </c>
      <c r="I390" s="84"/>
      <c r="L390" s="30"/>
      <c r="M390" s="154"/>
      <c r="N390" s="49"/>
      <c r="O390" s="49"/>
      <c r="P390" s="49"/>
      <c r="Q390" s="49"/>
      <c r="R390" s="49"/>
      <c r="S390" s="49"/>
      <c r="T390" s="50"/>
      <c r="AT390" s="16" t="s">
        <v>129</v>
      </c>
      <c r="AU390" s="16" t="s">
        <v>79</v>
      </c>
    </row>
    <row r="391" spans="2:65" s="10" customFormat="1" ht="22.9" customHeight="1">
      <c r="B391" s="126"/>
      <c r="D391" s="127" t="s">
        <v>69</v>
      </c>
      <c r="E391" s="137" t="s">
        <v>2284</v>
      </c>
      <c r="F391" s="137" t="s">
        <v>2285</v>
      </c>
      <c r="I391" s="129"/>
      <c r="J391" s="138">
        <f>BK391</f>
        <v>0</v>
      </c>
      <c r="L391" s="126"/>
      <c r="M391" s="131"/>
      <c r="N391" s="132"/>
      <c r="O391" s="132"/>
      <c r="P391" s="133">
        <f>SUM(P392:P401)</f>
        <v>0</v>
      </c>
      <c r="Q391" s="132"/>
      <c r="R391" s="133">
        <f>SUM(R392:R401)</f>
        <v>0</v>
      </c>
      <c r="S391" s="132"/>
      <c r="T391" s="134">
        <f>SUM(T392:T401)</f>
        <v>0.23225999999999999</v>
      </c>
      <c r="AR391" s="127" t="s">
        <v>79</v>
      </c>
      <c r="AT391" s="135" t="s">
        <v>69</v>
      </c>
      <c r="AU391" s="135" t="s">
        <v>77</v>
      </c>
      <c r="AY391" s="127" t="s">
        <v>119</v>
      </c>
      <c r="BK391" s="136">
        <f>SUM(BK392:BK401)</f>
        <v>0</v>
      </c>
    </row>
    <row r="392" spans="2:65" s="1" customFormat="1" ht="16.5" customHeight="1">
      <c r="B392" s="139"/>
      <c r="C392" s="140" t="s">
        <v>750</v>
      </c>
      <c r="D392" s="140" t="s">
        <v>122</v>
      </c>
      <c r="E392" s="141" t="s">
        <v>2286</v>
      </c>
      <c r="F392" s="142" t="s">
        <v>2287</v>
      </c>
      <c r="G392" s="143" t="s">
        <v>266</v>
      </c>
      <c r="H392" s="144">
        <v>16.59</v>
      </c>
      <c r="I392" s="145"/>
      <c r="J392" s="146">
        <f>ROUND(I392*H392,2)</f>
        <v>0</v>
      </c>
      <c r="K392" s="142" t="s">
        <v>126</v>
      </c>
      <c r="L392" s="30"/>
      <c r="M392" s="147" t="s">
        <v>1</v>
      </c>
      <c r="N392" s="148" t="s">
        <v>41</v>
      </c>
      <c r="O392" s="49"/>
      <c r="P392" s="149">
        <f>O392*H392</f>
        <v>0</v>
      </c>
      <c r="Q392" s="149">
        <v>0</v>
      </c>
      <c r="R392" s="149">
        <f>Q392*H392</f>
        <v>0</v>
      </c>
      <c r="S392" s="149">
        <v>1.4E-2</v>
      </c>
      <c r="T392" s="150">
        <f>S392*H392</f>
        <v>0.23225999999999999</v>
      </c>
      <c r="AR392" s="16" t="s">
        <v>263</v>
      </c>
      <c r="AT392" s="16" t="s">
        <v>122</v>
      </c>
      <c r="AU392" s="16" t="s">
        <v>79</v>
      </c>
      <c r="AY392" s="16" t="s">
        <v>119</v>
      </c>
      <c r="BE392" s="151">
        <f>IF(N392="základní",J392,0)</f>
        <v>0</v>
      </c>
      <c r="BF392" s="151">
        <f>IF(N392="snížená",J392,0)</f>
        <v>0</v>
      </c>
      <c r="BG392" s="151">
        <f>IF(N392="zákl. přenesená",J392,0)</f>
        <v>0</v>
      </c>
      <c r="BH392" s="151">
        <f>IF(N392="sníž. přenesená",J392,0)</f>
        <v>0</v>
      </c>
      <c r="BI392" s="151">
        <f>IF(N392="nulová",J392,0)</f>
        <v>0</v>
      </c>
      <c r="BJ392" s="16" t="s">
        <v>77</v>
      </c>
      <c r="BK392" s="151">
        <f>ROUND(I392*H392,2)</f>
        <v>0</v>
      </c>
      <c r="BL392" s="16" t="s">
        <v>263</v>
      </c>
      <c r="BM392" s="16" t="s">
        <v>2288</v>
      </c>
    </row>
    <row r="393" spans="2:65" s="1" customFormat="1">
      <c r="B393" s="30"/>
      <c r="D393" s="152" t="s">
        <v>129</v>
      </c>
      <c r="F393" s="153" t="s">
        <v>2289</v>
      </c>
      <c r="I393" s="84"/>
      <c r="L393" s="30"/>
      <c r="M393" s="154"/>
      <c r="N393" s="49"/>
      <c r="O393" s="49"/>
      <c r="P393" s="49"/>
      <c r="Q393" s="49"/>
      <c r="R393" s="49"/>
      <c r="S393" s="49"/>
      <c r="T393" s="50"/>
      <c r="AT393" s="16" t="s">
        <v>129</v>
      </c>
      <c r="AU393" s="16" t="s">
        <v>79</v>
      </c>
    </row>
    <row r="394" spans="2:65" s="11" customFormat="1">
      <c r="B394" s="158"/>
      <c r="D394" s="152" t="s">
        <v>180</v>
      </c>
      <c r="E394" s="159" t="s">
        <v>1</v>
      </c>
      <c r="F394" s="160" t="s">
        <v>2290</v>
      </c>
      <c r="H394" s="161">
        <v>5.2249999999999996</v>
      </c>
      <c r="I394" s="162"/>
      <c r="L394" s="158"/>
      <c r="M394" s="163"/>
      <c r="N394" s="164"/>
      <c r="O394" s="164"/>
      <c r="P394" s="164"/>
      <c r="Q394" s="164"/>
      <c r="R394" s="164"/>
      <c r="S394" s="164"/>
      <c r="T394" s="165"/>
      <c r="AT394" s="159" t="s">
        <v>180</v>
      </c>
      <c r="AU394" s="159" t="s">
        <v>79</v>
      </c>
      <c r="AV394" s="11" t="s">
        <v>79</v>
      </c>
      <c r="AW394" s="11" t="s">
        <v>32</v>
      </c>
      <c r="AX394" s="11" t="s">
        <v>70</v>
      </c>
      <c r="AY394" s="159" t="s">
        <v>119</v>
      </c>
    </row>
    <row r="395" spans="2:65" s="11" customFormat="1">
      <c r="B395" s="158"/>
      <c r="D395" s="152" t="s">
        <v>180</v>
      </c>
      <c r="E395" s="159" t="s">
        <v>1</v>
      </c>
      <c r="F395" s="160" t="s">
        <v>2291</v>
      </c>
      <c r="H395" s="161">
        <v>6.9349999999999996</v>
      </c>
      <c r="I395" s="162"/>
      <c r="L395" s="158"/>
      <c r="M395" s="163"/>
      <c r="N395" s="164"/>
      <c r="O395" s="164"/>
      <c r="P395" s="164"/>
      <c r="Q395" s="164"/>
      <c r="R395" s="164"/>
      <c r="S395" s="164"/>
      <c r="T395" s="165"/>
      <c r="AT395" s="159" t="s">
        <v>180</v>
      </c>
      <c r="AU395" s="159" t="s">
        <v>79</v>
      </c>
      <c r="AV395" s="11" t="s">
        <v>79</v>
      </c>
      <c r="AW395" s="11" t="s">
        <v>32</v>
      </c>
      <c r="AX395" s="11" t="s">
        <v>70</v>
      </c>
      <c r="AY395" s="159" t="s">
        <v>119</v>
      </c>
    </row>
    <row r="396" spans="2:65" s="11" customFormat="1">
      <c r="B396" s="158"/>
      <c r="D396" s="152" t="s">
        <v>180</v>
      </c>
      <c r="E396" s="159" t="s">
        <v>1</v>
      </c>
      <c r="F396" s="160" t="s">
        <v>2292</v>
      </c>
      <c r="H396" s="161">
        <v>0.66</v>
      </c>
      <c r="I396" s="162"/>
      <c r="L396" s="158"/>
      <c r="M396" s="163"/>
      <c r="N396" s="164"/>
      <c r="O396" s="164"/>
      <c r="P396" s="164"/>
      <c r="Q396" s="164"/>
      <c r="R396" s="164"/>
      <c r="S396" s="164"/>
      <c r="T396" s="165"/>
      <c r="AT396" s="159" t="s">
        <v>180</v>
      </c>
      <c r="AU396" s="159" t="s">
        <v>79</v>
      </c>
      <c r="AV396" s="11" t="s">
        <v>79</v>
      </c>
      <c r="AW396" s="11" t="s">
        <v>32</v>
      </c>
      <c r="AX396" s="11" t="s">
        <v>70</v>
      </c>
      <c r="AY396" s="159" t="s">
        <v>119</v>
      </c>
    </row>
    <row r="397" spans="2:65" s="11" customFormat="1">
      <c r="B397" s="158"/>
      <c r="D397" s="152" t="s">
        <v>180</v>
      </c>
      <c r="E397" s="159" t="s">
        <v>1</v>
      </c>
      <c r="F397" s="160" t="s">
        <v>2145</v>
      </c>
      <c r="H397" s="161">
        <v>0.4</v>
      </c>
      <c r="I397" s="162"/>
      <c r="L397" s="158"/>
      <c r="M397" s="163"/>
      <c r="N397" s="164"/>
      <c r="O397" s="164"/>
      <c r="P397" s="164"/>
      <c r="Q397" s="164"/>
      <c r="R397" s="164"/>
      <c r="S397" s="164"/>
      <c r="T397" s="165"/>
      <c r="AT397" s="159" t="s">
        <v>180</v>
      </c>
      <c r="AU397" s="159" t="s">
        <v>79</v>
      </c>
      <c r="AV397" s="11" t="s">
        <v>79</v>
      </c>
      <c r="AW397" s="11" t="s">
        <v>32</v>
      </c>
      <c r="AX397" s="11" t="s">
        <v>70</v>
      </c>
      <c r="AY397" s="159" t="s">
        <v>119</v>
      </c>
    </row>
    <row r="398" spans="2:65" s="11" customFormat="1">
      <c r="B398" s="158"/>
      <c r="D398" s="152" t="s">
        <v>180</v>
      </c>
      <c r="E398" s="159" t="s">
        <v>1</v>
      </c>
      <c r="F398" s="160" t="s">
        <v>2145</v>
      </c>
      <c r="H398" s="161">
        <v>0.4</v>
      </c>
      <c r="I398" s="162"/>
      <c r="L398" s="158"/>
      <c r="M398" s="163"/>
      <c r="N398" s="164"/>
      <c r="O398" s="164"/>
      <c r="P398" s="164"/>
      <c r="Q398" s="164"/>
      <c r="R398" s="164"/>
      <c r="S398" s="164"/>
      <c r="T398" s="165"/>
      <c r="AT398" s="159" t="s">
        <v>180</v>
      </c>
      <c r="AU398" s="159" t="s">
        <v>79</v>
      </c>
      <c r="AV398" s="11" t="s">
        <v>79</v>
      </c>
      <c r="AW398" s="11" t="s">
        <v>32</v>
      </c>
      <c r="AX398" s="11" t="s">
        <v>70</v>
      </c>
      <c r="AY398" s="159" t="s">
        <v>119</v>
      </c>
    </row>
    <row r="399" spans="2:65" s="11" customFormat="1">
      <c r="B399" s="158"/>
      <c r="D399" s="152" t="s">
        <v>180</v>
      </c>
      <c r="E399" s="159" t="s">
        <v>1</v>
      </c>
      <c r="F399" s="160" t="s">
        <v>2293</v>
      </c>
      <c r="H399" s="161">
        <v>2.2949999999999999</v>
      </c>
      <c r="I399" s="162"/>
      <c r="L399" s="158"/>
      <c r="M399" s="163"/>
      <c r="N399" s="164"/>
      <c r="O399" s="164"/>
      <c r="P399" s="164"/>
      <c r="Q399" s="164"/>
      <c r="R399" s="164"/>
      <c r="S399" s="164"/>
      <c r="T399" s="165"/>
      <c r="AT399" s="159" t="s">
        <v>180</v>
      </c>
      <c r="AU399" s="159" t="s">
        <v>79</v>
      </c>
      <c r="AV399" s="11" t="s">
        <v>79</v>
      </c>
      <c r="AW399" s="11" t="s">
        <v>32</v>
      </c>
      <c r="AX399" s="11" t="s">
        <v>70</v>
      </c>
      <c r="AY399" s="159" t="s">
        <v>119</v>
      </c>
    </row>
    <row r="400" spans="2:65" s="11" customFormat="1">
      <c r="B400" s="158"/>
      <c r="D400" s="152" t="s">
        <v>180</v>
      </c>
      <c r="E400" s="159" t="s">
        <v>1</v>
      </c>
      <c r="F400" s="160" t="s">
        <v>2294</v>
      </c>
      <c r="H400" s="161">
        <v>0.67500000000000004</v>
      </c>
      <c r="I400" s="162"/>
      <c r="L400" s="158"/>
      <c r="M400" s="163"/>
      <c r="N400" s="164"/>
      <c r="O400" s="164"/>
      <c r="P400" s="164"/>
      <c r="Q400" s="164"/>
      <c r="R400" s="164"/>
      <c r="S400" s="164"/>
      <c r="T400" s="165"/>
      <c r="AT400" s="159" t="s">
        <v>180</v>
      </c>
      <c r="AU400" s="159" t="s">
        <v>79</v>
      </c>
      <c r="AV400" s="11" t="s">
        <v>79</v>
      </c>
      <c r="AW400" s="11" t="s">
        <v>32</v>
      </c>
      <c r="AX400" s="11" t="s">
        <v>70</v>
      </c>
      <c r="AY400" s="159" t="s">
        <v>119</v>
      </c>
    </row>
    <row r="401" spans="2:65" s="13" customFormat="1">
      <c r="B401" s="173"/>
      <c r="D401" s="152" t="s">
        <v>180</v>
      </c>
      <c r="E401" s="174" t="s">
        <v>1</v>
      </c>
      <c r="F401" s="175" t="s">
        <v>249</v>
      </c>
      <c r="H401" s="176">
        <v>16.59</v>
      </c>
      <c r="I401" s="177"/>
      <c r="L401" s="173"/>
      <c r="M401" s="178"/>
      <c r="N401" s="179"/>
      <c r="O401" s="179"/>
      <c r="P401" s="179"/>
      <c r="Q401" s="179"/>
      <c r="R401" s="179"/>
      <c r="S401" s="179"/>
      <c r="T401" s="180"/>
      <c r="AT401" s="174" t="s">
        <v>180</v>
      </c>
      <c r="AU401" s="174" t="s">
        <v>79</v>
      </c>
      <c r="AV401" s="13" t="s">
        <v>139</v>
      </c>
      <c r="AW401" s="13" t="s">
        <v>32</v>
      </c>
      <c r="AX401" s="13" t="s">
        <v>77</v>
      </c>
      <c r="AY401" s="174" t="s">
        <v>119</v>
      </c>
    </row>
    <row r="402" spans="2:65" s="10" customFormat="1" ht="22.9" customHeight="1">
      <c r="B402" s="126"/>
      <c r="D402" s="127" t="s">
        <v>69</v>
      </c>
      <c r="E402" s="137" t="s">
        <v>1438</v>
      </c>
      <c r="F402" s="137" t="s">
        <v>1439</v>
      </c>
      <c r="I402" s="129"/>
      <c r="J402" s="138">
        <f>BK402</f>
        <v>0</v>
      </c>
      <c r="L402" s="126"/>
      <c r="M402" s="131"/>
      <c r="N402" s="132"/>
      <c r="O402" s="132"/>
      <c r="P402" s="133">
        <f>SUM(P403:P427)</f>
        <v>0</v>
      </c>
      <c r="Q402" s="132"/>
      <c r="R402" s="133">
        <f>SUM(R403:R427)</f>
        <v>3.39637799</v>
      </c>
      <c r="S402" s="132"/>
      <c r="T402" s="134">
        <f>SUM(T403:T427)</f>
        <v>0</v>
      </c>
      <c r="AR402" s="127" t="s">
        <v>79</v>
      </c>
      <c r="AT402" s="135" t="s">
        <v>69</v>
      </c>
      <c r="AU402" s="135" t="s">
        <v>77</v>
      </c>
      <c r="AY402" s="127" t="s">
        <v>119</v>
      </c>
      <c r="BK402" s="136">
        <f>SUM(BK403:BK427)</f>
        <v>0</v>
      </c>
    </row>
    <row r="403" spans="2:65" s="1" customFormat="1" ht="16.5" customHeight="1">
      <c r="B403" s="139"/>
      <c r="C403" s="140" t="s">
        <v>754</v>
      </c>
      <c r="D403" s="140" t="s">
        <v>122</v>
      </c>
      <c r="E403" s="141" t="s">
        <v>2295</v>
      </c>
      <c r="F403" s="142" t="s">
        <v>2296</v>
      </c>
      <c r="G403" s="143" t="s">
        <v>266</v>
      </c>
      <c r="H403" s="144">
        <v>134.369</v>
      </c>
      <c r="I403" s="145"/>
      <c r="J403" s="146">
        <f>ROUND(I403*H403,2)</f>
        <v>0</v>
      </c>
      <c r="K403" s="142" t="s">
        <v>126</v>
      </c>
      <c r="L403" s="30"/>
      <c r="M403" s="147" t="s">
        <v>1</v>
      </c>
      <c r="N403" s="148" t="s">
        <v>41</v>
      </c>
      <c r="O403" s="49"/>
      <c r="P403" s="149">
        <f>O403*H403</f>
        <v>0</v>
      </c>
      <c r="Q403" s="149">
        <v>2.5149999999999999E-2</v>
      </c>
      <c r="R403" s="149">
        <f>Q403*H403</f>
        <v>3.3793803499999999</v>
      </c>
      <c r="S403" s="149">
        <v>0</v>
      </c>
      <c r="T403" s="150">
        <f>S403*H403</f>
        <v>0</v>
      </c>
      <c r="AR403" s="16" t="s">
        <v>263</v>
      </c>
      <c r="AT403" s="16" t="s">
        <v>122</v>
      </c>
      <c r="AU403" s="16" t="s">
        <v>79</v>
      </c>
      <c r="AY403" s="16" t="s">
        <v>119</v>
      </c>
      <c r="BE403" s="151">
        <f>IF(N403="základní",J403,0)</f>
        <v>0</v>
      </c>
      <c r="BF403" s="151">
        <f>IF(N403="snížená",J403,0)</f>
        <v>0</v>
      </c>
      <c r="BG403" s="151">
        <f>IF(N403="zákl. přenesená",J403,0)</f>
        <v>0</v>
      </c>
      <c r="BH403" s="151">
        <f>IF(N403="sníž. přenesená",J403,0)</f>
        <v>0</v>
      </c>
      <c r="BI403" s="151">
        <f>IF(N403="nulová",J403,0)</f>
        <v>0</v>
      </c>
      <c r="BJ403" s="16" t="s">
        <v>77</v>
      </c>
      <c r="BK403" s="151">
        <f>ROUND(I403*H403,2)</f>
        <v>0</v>
      </c>
      <c r="BL403" s="16" t="s">
        <v>263</v>
      </c>
      <c r="BM403" s="16" t="s">
        <v>2297</v>
      </c>
    </row>
    <row r="404" spans="2:65" s="1" customFormat="1" ht="19.5">
      <c r="B404" s="30"/>
      <c r="D404" s="152" t="s">
        <v>129</v>
      </c>
      <c r="F404" s="153" t="s">
        <v>2298</v>
      </c>
      <c r="I404" s="84"/>
      <c r="L404" s="30"/>
      <c r="M404" s="154"/>
      <c r="N404" s="49"/>
      <c r="O404" s="49"/>
      <c r="P404" s="49"/>
      <c r="Q404" s="49"/>
      <c r="R404" s="49"/>
      <c r="S404" s="49"/>
      <c r="T404" s="50"/>
      <c r="AT404" s="16" t="s">
        <v>129</v>
      </c>
      <c r="AU404" s="16" t="s">
        <v>79</v>
      </c>
    </row>
    <row r="405" spans="2:65" s="11" customFormat="1">
      <c r="B405" s="158"/>
      <c r="D405" s="152" t="s">
        <v>180</v>
      </c>
      <c r="E405" s="159" t="s">
        <v>1</v>
      </c>
      <c r="F405" s="160" t="s">
        <v>2299</v>
      </c>
      <c r="H405" s="161">
        <v>35.64</v>
      </c>
      <c r="I405" s="162"/>
      <c r="L405" s="158"/>
      <c r="M405" s="163"/>
      <c r="N405" s="164"/>
      <c r="O405" s="164"/>
      <c r="P405" s="164"/>
      <c r="Q405" s="164"/>
      <c r="R405" s="164"/>
      <c r="S405" s="164"/>
      <c r="T405" s="165"/>
      <c r="AT405" s="159" t="s">
        <v>180</v>
      </c>
      <c r="AU405" s="159" t="s">
        <v>79</v>
      </c>
      <c r="AV405" s="11" t="s">
        <v>79</v>
      </c>
      <c r="AW405" s="11" t="s">
        <v>32</v>
      </c>
      <c r="AX405" s="11" t="s">
        <v>70</v>
      </c>
      <c r="AY405" s="159" t="s">
        <v>119</v>
      </c>
    </row>
    <row r="406" spans="2:65" s="11" customFormat="1">
      <c r="B406" s="158"/>
      <c r="D406" s="152" t="s">
        <v>180</v>
      </c>
      <c r="E406" s="159" t="s">
        <v>1</v>
      </c>
      <c r="F406" s="160" t="s">
        <v>2300</v>
      </c>
      <c r="H406" s="161">
        <v>-0.36</v>
      </c>
      <c r="I406" s="162"/>
      <c r="L406" s="158"/>
      <c r="M406" s="163"/>
      <c r="N406" s="164"/>
      <c r="O406" s="164"/>
      <c r="P406" s="164"/>
      <c r="Q406" s="164"/>
      <c r="R406" s="164"/>
      <c r="S406" s="164"/>
      <c r="T406" s="165"/>
      <c r="AT406" s="159" t="s">
        <v>180</v>
      </c>
      <c r="AU406" s="159" t="s">
        <v>79</v>
      </c>
      <c r="AV406" s="11" t="s">
        <v>79</v>
      </c>
      <c r="AW406" s="11" t="s">
        <v>32</v>
      </c>
      <c r="AX406" s="11" t="s">
        <v>70</v>
      </c>
      <c r="AY406" s="159" t="s">
        <v>119</v>
      </c>
    </row>
    <row r="407" spans="2:65" s="11" customFormat="1">
      <c r="B407" s="158"/>
      <c r="D407" s="152" t="s">
        <v>180</v>
      </c>
      <c r="E407" s="159" t="s">
        <v>1</v>
      </c>
      <c r="F407" s="160" t="s">
        <v>2301</v>
      </c>
      <c r="H407" s="161">
        <v>-0.15</v>
      </c>
      <c r="I407" s="162"/>
      <c r="L407" s="158"/>
      <c r="M407" s="163"/>
      <c r="N407" s="164"/>
      <c r="O407" s="164"/>
      <c r="P407" s="164"/>
      <c r="Q407" s="164"/>
      <c r="R407" s="164"/>
      <c r="S407" s="164"/>
      <c r="T407" s="165"/>
      <c r="AT407" s="159" t="s">
        <v>180</v>
      </c>
      <c r="AU407" s="159" t="s">
        <v>79</v>
      </c>
      <c r="AV407" s="11" t="s">
        <v>79</v>
      </c>
      <c r="AW407" s="11" t="s">
        <v>32</v>
      </c>
      <c r="AX407" s="11" t="s">
        <v>70</v>
      </c>
      <c r="AY407" s="159" t="s">
        <v>119</v>
      </c>
    </row>
    <row r="408" spans="2:65" s="11" customFormat="1">
      <c r="B408" s="158"/>
      <c r="D408" s="152" t="s">
        <v>180</v>
      </c>
      <c r="E408" s="159" t="s">
        <v>1</v>
      </c>
      <c r="F408" s="160" t="s">
        <v>2302</v>
      </c>
      <c r="H408" s="161">
        <v>9.4770000000000003</v>
      </c>
      <c r="I408" s="162"/>
      <c r="L408" s="158"/>
      <c r="M408" s="163"/>
      <c r="N408" s="164"/>
      <c r="O408" s="164"/>
      <c r="P408" s="164"/>
      <c r="Q408" s="164"/>
      <c r="R408" s="164"/>
      <c r="S408" s="164"/>
      <c r="T408" s="165"/>
      <c r="AT408" s="159" t="s">
        <v>180</v>
      </c>
      <c r="AU408" s="159" t="s">
        <v>79</v>
      </c>
      <c r="AV408" s="11" t="s">
        <v>79</v>
      </c>
      <c r="AW408" s="11" t="s">
        <v>32</v>
      </c>
      <c r="AX408" s="11" t="s">
        <v>70</v>
      </c>
      <c r="AY408" s="159" t="s">
        <v>119</v>
      </c>
    </row>
    <row r="409" spans="2:65" s="11" customFormat="1">
      <c r="B409" s="158"/>
      <c r="D409" s="152" t="s">
        <v>180</v>
      </c>
      <c r="E409" s="159" t="s">
        <v>1</v>
      </c>
      <c r="F409" s="160" t="s">
        <v>2303</v>
      </c>
      <c r="H409" s="161">
        <v>-0.12</v>
      </c>
      <c r="I409" s="162"/>
      <c r="L409" s="158"/>
      <c r="M409" s="163"/>
      <c r="N409" s="164"/>
      <c r="O409" s="164"/>
      <c r="P409" s="164"/>
      <c r="Q409" s="164"/>
      <c r="R409" s="164"/>
      <c r="S409" s="164"/>
      <c r="T409" s="165"/>
      <c r="AT409" s="159" t="s">
        <v>180</v>
      </c>
      <c r="AU409" s="159" t="s">
        <v>79</v>
      </c>
      <c r="AV409" s="11" t="s">
        <v>79</v>
      </c>
      <c r="AW409" s="11" t="s">
        <v>32</v>
      </c>
      <c r="AX409" s="11" t="s">
        <v>70</v>
      </c>
      <c r="AY409" s="159" t="s">
        <v>119</v>
      </c>
    </row>
    <row r="410" spans="2:65" s="11" customFormat="1">
      <c r="B410" s="158"/>
      <c r="D410" s="152" t="s">
        <v>180</v>
      </c>
      <c r="E410" s="159" t="s">
        <v>1</v>
      </c>
      <c r="F410" s="160" t="s">
        <v>2304</v>
      </c>
      <c r="H410" s="161">
        <v>83.3</v>
      </c>
      <c r="I410" s="162"/>
      <c r="L410" s="158"/>
      <c r="M410" s="163"/>
      <c r="N410" s="164"/>
      <c r="O410" s="164"/>
      <c r="P410" s="164"/>
      <c r="Q410" s="164"/>
      <c r="R410" s="164"/>
      <c r="S410" s="164"/>
      <c r="T410" s="165"/>
      <c r="AT410" s="159" t="s">
        <v>180</v>
      </c>
      <c r="AU410" s="159" t="s">
        <v>79</v>
      </c>
      <c r="AV410" s="11" t="s">
        <v>79</v>
      </c>
      <c r="AW410" s="11" t="s">
        <v>32</v>
      </c>
      <c r="AX410" s="11" t="s">
        <v>70</v>
      </c>
      <c r="AY410" s="159" t="s">
        <v>119</v>
      </c>
    </row>
    <row r="411" spans="2:65" s="11" customFormat="1">
      <c r="B411" s="158"/>
      <c r="D411" s="152" t="s">
        <v>180</v>
      </c>
      <c r="E411" s="159" t="s">
        <v>1</v>
      </c>
      <c r="F411" s="160" t="s">
        <v>2305</v>
      </c>
      <c r="H411" s="161">
        <v>4.032</v>
      </c>
      <c r="I411" s="162"/>
      <c r="L411" s="158"/>
      <c r="M411" s="163"/>
      <c r="N411" s="164"/>
      <c r="O411" s="164"/>
      <c r="P411" s="164"/>
      <c r="Q411" s="164"/>
      <c r="R411" s="164"/>
      <c r="S411" s="164"/>
      <c r="T411" s="165"/>
      <c r="AT411" s="159" t="s">
        <v>180</v>
      </c>
      <c r="AU411" s="159" t="s">
        <v>79</v>
      </c>
      <c r="AV411" s="11" t="s">
        <v>79</v>
      </c>
      <c r="AW411" s="11" t="s">
        <v>32</v>
      </c>
      <c r="AX411" s="11" t="s">
        <v>70</v>
      </c>
      <c r="AY411" s="159" t="s">
        <v>119</v>
      </c>
    </row>
    <row r="412" spans="2:65" s="11" customFormat="1">
      <c r="B412" s="158"/>
      <c r="D412" s="152" t="s">
        <v>180</v>
      </c>
      <c r="E412" s="159" t="s">
        <v>1</v>
      </c>
      <c r="F412" s="160" t="s">
        <v>2292</v>
      </c>
      <c r="H412" s="161">
        <v>0.66</v>
      </c>
      <c r="I412" s="162"/>
      <c r="L412" s="158"/>
      <c r="M412" s="163"/>
      <c r="N412" s="164"/>
      <c r="O412" s="164"/>
      <c r="P412" s="164"/>
      <c r="Q412" s="164"/>
      <c r="R412" s="164"/>
      <c r="S412" s="164"/>
      <c r="T412" s="165"/>
      <c r="AT412" s="159" t="s">
        <v>180</v>
      </c>
      <c r="AU412" s="159" t="s">
        <v>79</v>
      </c>
      <c r="AV412" s="11" t="s">
        <v>79</v>
      </c>
      <c r="AW412" s="11" t="s">
        <v>32</v>
      </c>
      <c r="AX412" s="11" t="s">
        <v>70</v>
      </c>
      <c r="AY412" s="159" t="s">
        <v>119</v>
      </c>
    </row>
    <row r="413" spans="2:65" s="11" customFormat="1">
      <c r="B413" s="158"/>
      <c r="D413" s="152" t="s">
        <v>180</v>
      </c>
      <c r="E413" s="159" t="s">
        <v>1</v>
      </c>
      <c r="F413" s="160" t="s">
        <v>2229</v>
      </c>
      <c r="H413" s="161">
        <v>1.2</v>
      </c>
      <c r="I413" s="162"/>
      <c r="L413" s="158"/>
      <c r="M413" s="163"/>
      <c r="N413" s="164"/>
      <c r="O413" s="164"/>
      <c r="P413" s="164"/>
      <c r="Q413" s="164"/>
      <c r="R413" s="164"/>
      <c r="S413" s="164"/>
      <c r="T413" s="165"/>
      <c r="AT413" s="159" t="s">
        <v>180</v>
      </c>
      <c r="AU413" s="159" t="s">
        <v>79</v>
      </c>
      <c r="AV413" s="11" t="s">
        <v>79</v>
      </c>
      <c r="AW413" s="11" t="s">
        <v>32</v>
      </c>
      <c r="AX413" s="11" t="s">
        <v>70</v>
      </c>
      <c r="AY413" s="159" t="s">
        <v>119</v>
      </c>
    </row>
    <row r="414" spans="2:65" s="11" customFormat="1">
      <c r="B414" s="158"/>
      <c r="D414" s="152" t="s">
        <v>180</v>
      </c>
      <c r="E414" s="159" t="s">
        <v>1</v>
      </c>
      <c r="F414" s="160" t="s">
        <v>2228</v>
      </c>
      <c r="H414" s="161">
        <v>0.69</v>
      </c>
      <c r="I414" s="162"/>
      <c r="L414" s="158"/>
      <c r="M414" s="163"/>
      <c r="N414" s="164"/>
      <c r="O414" s="164"/>
      <c r="P414" s="164"/>
      <c r="Q414" s="164"/>
      <c r="R414" s="164"/>
      <c r="S414" s="164"/>
      <c r="T414" s="165"/>
      <c r="AT414" s="159" t="s">
        <v>180</v>
      </c>
      <c r="AU414" s="159" t="s">
        <v>79</v>
      </c>
      <c r="AV414" s="11" t="s">
        <v>79</v>
      </c>
      <c r="AW414" s="11" t="s">
        <v>32</v>
      </c>
      <c r="AX414" s="11" t="s">
        <v>70</v>
      </c>
      <c r="AY414" s="159" t="s">
        <v>119</v>
      </c>
    </row>
    <row r="415" spans="2:65" s="13" customFormat="1">
      <c r="B415" s="173"/>
      <c r="D415" s="152" t="s">
        <v>180</v>
      </c>
      <c r="E415" s="174" t="s">
        <v>1</v>
      </c>
      <c r="F415" s="175" t="s">
        <v>249</v>
      </c>
      <c r="H415" s="176">
        <v>134.369</v>
      </c>
      <c r="I415" s="177"/>
      <c r="L415" s="173"/>
      <c r="M415" s="178"/>
      <c r="N415" s="179"/>
      <c r="O415" s="179"/>
      <c r="P415" s="179"/>
      <c r="Q415" s="179"/>
      <c r="R415" s="179"/>
      <c r="S415" s="179"/>
      <c r="T415" s="180"/>
      <c r="AT415" s="174" t="s">
        <v>180</v>
      </c>
      <c r="AU415" s="174" t="s">
        <v>79</v>
      </c>
      <c r="AV415" s="13" t="s">
        <v>139</v>
      </c>
      <c r="AW415" s="13" t="s">
        <v>32</v>
      </c>
      <c r="AX415" s="13" t="s">
        <v>77</v>
      </c>
      <c r="AY415" s="174" t="s">
        <v>119</v>
      </c>
    </row>
    <row r="416" spans="2:65" s="1" customFormat="1" ht="16.5" customHeight="1">
      <c r="B416" s="139"/>
      <c r="C416" s="140" t="s">
        <v>758</v>
      </c>
      <c r="D416" s="140" t="s">
        <v>122</v>
      </c>
      <c r="E416" s="141" t="s">
        <v>2306</v>
      </c>
      <c r="F416" s="142" t="s">
        <v>2307</v>
      </c>
      <c r="G416" s="143" t="s">
        <v>266</v>
      </c>
      <c r="H416" s="144">
        <v>134.369</v>
      </c>
      <c r="I416" s="145"/>
      <c r="J416" s="146">
        <f>ROUND(I416*H416,2)</f>
        <v>0</v>
      </c>
      <c r="K416" s="142" t="s">
        <v>126</v>
      </c>
      <c r="L416" s="30"/>
      <c r="M416" s="147" t="s">
        <v>1</v>
      </c>
      <c r="N416" s="148" t="s">
        <v>41</v>
      </c>
      <c r="O416" s="49"/>
      <c r="P416" s="149">
        <f>O416*H416</f>
        <v>0</v>
      </c>
      <c r="Q416" s="149">
        <v>0</v>
      </c>
      <c r="R416" s="149">
        <f>Q416*H416</f>
        <v>0</v>
      </c>
      <c r="S416" s="149">
        <v>0</v>
      </c>
      <c r="T416" s="150">
        <f>S416*H416</f>
        <v>0</v>
      </c>
      <c r="AR416" s="16" t="s">
        <v>263</v>
      </c>
      <c r="AT416" s="16" t="s">
        <v>122</v>
      </c>
      <c r="AU416" s="16" t="s">
        <v>79</v>
      </c>
      <c r="AY416" s="16" t="s">
        <v>119</v>
      </c>
      <c r="BE416" s="151">
        <f>IF(N416="základní",J416,0)</f>
        <v>0</v>
      </c>
      <c r="BF416" s="151">
        <f>IF(N416="snížená",J416,0)</f>
        <v>0</v>
      </c>
      <c r="BG416" s="151">
        <f>IF(N416="zákl. přenesená",J416,0)</f>
        <v>0</v>
      </c>
      <c r="BH416" s="151">
        <f>IF(N416="sníž. přenesená",J416,0)</f>
        <v>0</v>
      </c>
      <c r="BI416" s="151">
        <f>IF(N416="nulová",J416,0)</f>
        <v>0</v>
      </c>
      <c r="BJ416" s="16" t="s">
        <v>77</v>
      </c>
      <c r="BK416" s="151">
        <f>ROUND(I416*H416,2)</f>
        <v>0</v>
      </c>
      <c r="BL416" s="16" t="s">
        <v>263</v>
      </c>
      <c r="BM416" s="16" t="s">
        <v>2308</v>
      </c>
    </row>
    <row r="417" spans="2:65" s="1" customFormat="1">
      <c r="B417" s="30"/>
      <c r="D417" s="152" t="s">
        <v>129</v>
      </c>
      <c r="F417" s="153" t="s">
        <v>2309</v>
      </c>
      <c r="I417" s="84"/>
      <c r="L417" s="30"/>
      <c r="M417" s="154"/>
      <c r="N417" s="49"/>
      <c r="O417" s="49"/>
      <c r="P417" s="49"/>
      <c r="Q417" s="49"/>
      <c r="R417" s="49"/>
      <c r="S417" s="49"/>
      <c r="T417" s="50"/>
      <c r="AT417" s="16" t="s">
        <v>129</v>
      </c>
      <c r="AU417" s="16" t="s">
        <v>79</v>
      </c>
    </row>
    <row r="418" spans="2:65" s="1" customFormat="1" ht="16.5" customHeight="1">
      <c r="B418" s="139"/>
      <c r="C418" s="189" t="s">
        <v>762</v>
      </c>
      <c r="D418" s="189" t="s">
        <v>603</v>
      </c>
      <c r="E418" s="190" t="s">
        <v>2310</v>
      </c>
      <c r="F418" s="191" t="s">
        <v>2311</v>
      </c>
      <c r="G418" s="192" t="s">
        <v>266</v>
      </c>
      <c r="H418" s="193">
        <v>154.524</v>
      </c>
      <c r="I418" s="194"/>
      <c r="J418" s="195">
        <f>ROUND(I418*H418,2)</f>
        <v>0</v>
      </c>
      <c r="K418" s="191" t="s">
        <v>126</v>
      </c>
      <c r="L418" s="196"/>
      <c r="M418" s="197" t="s">
        <v>1</v>
      </c>
      <c r="N418" s="198" t="s">
        <v>41</v>
      </c>
      <c r="O418" s="49"/>
      <c r="P418" s="149">
        <f>O418*H418</f>
        <v>0</v>
      </c>
      <c r="Q418" s="149">
        <v>1.1E-4</v>
      </c>
      <c r="R418" s="149">
        <f>Q418*H418</f>
        <v>1.6997640000000001E-2</v>
      </c>
      <c r="S418" s="149">
        <v>0</v>
      </c>
      <c r="T418" s="150">
        <f>S418*H418</f>
        <v>0</v>
      </c>
      <c r="AR418" s="16" t="s">
        <v>370</v>
      </c>
      <c r="AT418" s="16" t="s">
        <v>603</v>
      </c>
      <c r="AU418" s="16" t="s">
        <v>79</v>
      </c>
      <c r="AY418" s="16" t="s">
        <v>119</v>
      </c>
      <c r="BE418" s="151">
        <f>IF(N418="základní",J418,0)</f>
        <v>0</v>
      </c>
      <c r="BF418" s="151">
        <f>IF(N418="snížená",J418,0)</f>
        <v>0</v>
      </c>
      <c r="BG418" s="151">
        <f>IF(N418="zákl. přenesená",J418,0)</f>
        <v>0</v>
      </c>
      <c r="BH418" s="151">
        <f>IF(N418="sníž. přenesená",J418,0)</f>
        <v>0</v>
      </c>
      <c r="BI418" s="151">
        <f>IF(N418="nulová",J418,0)</f>
        <v>0</v>
      </c>
      <c r="BJ418" s="16" t="s">
        <v>77</v>
      </c>
      <c r="BK418" s="151">
        <f>ROUND(I418*H418,2)</f>
        <v>0</v>
      </c>
      <c r="BL418" s="16" t="s">
        <v>263</v>
      </c>
      <c r="BM418" s="16" t="s">
        <v>2312</v>
      </c>
    </row>
    <row r="419" spans="2:65" s="1" customFormat="1">
      <c r="B419" s="30"/>
      <c r="D419" s="152" t="s">
        <v>129</v>
      </c>
      <c r="F419" s="153" t="s">
        <v>2311</v>
      </c>
      <c r="I419" s="84"/>
      <c r="L419" s="30"/>
      <c r="M419" s="154"/>
      <c r="N419" s="49"/>
      <c r="O419" s="49"/>
      <c r="P419" s="49"/>
      <c r="Q419" s="49"/>
      <c r="R419" s="49"/>
      <c r="S419" s="49"/>
      <c r="T419" s="50"/>
      <c r="AT419" s="16" t="s">
        <v>129</v>
      </c>
      <c r="AU419" s="16" t="s">
        <v>79</v>
      </c>
    </row>
    <row r="420" spans="2:65" s="11" customFormat="1">
      <c r="B420" s="158"/>
      <c r="D420" s="152" t="s">
        <v>180</v>
      </c>
      <c r="F420" s="160" t="s">
        <v>2313</v>
      </c>
      <c r="H420" s="161">
        <v>154.524</v>
      </c>
      <c r="I420" s="162"/>
      <c r="L420" s="158"/>
      <c r="M420" s="163"/>
      <c r="N420" s="164"/>
      <c r="O420" s="164"/>
      <c r="P420" s="164"/>
      <c r="Q420" s="164"/>
      <c r="R420" s="164"/>
      <c r="S420" s="164"/>
      <c r="T420" s="165"/>
      <c r="AT420" s="159" t="s">
        <v>180</v>
      </c>
      <c r="AU420" s="159" t="s">
        <v>79</v>
      </c>
      <c r="AV420" s="11" t="s">
        <v>79</v>
      </c>
      <c r="AW420" s="11" t="s">
        <v>3</v>
      </c>
      <c r="AX420" s="11" t="s">
        <v>77</v>
      </c>
      <c r="AY420" s="159" t="s">
        <v>119</v>
      </c>
    </row>
    <row r="421" spans="2:65" s="1" customFormat="1" ht="16.5" customHeight="1">
      <c r="B421" s="139"/>
      <c r="C421" s="140" t="s">
        <v>766</v>
      </c>
      <c r="D421" s="140" t="s">
        <v>122</v>
      </c>
      <c r="E421" s="141" t="s">
        <v>2314</v>
      </c>
      <c r="F421" s="142" t="s">
        <v>2315</v>
      </c>
      <c r="G421" s="143" t="s">
        <v>266</v>
      </c>
      <c r="H421" s="144">
        <v>12.997999999999999</v>
      </c>
      <c r="I421" s="145"/>
      <c r="J421" s="146">
        <f>ROUND(I421*H421,2)</f>
        <v>0</v>
      </c>
      <c r="K421" s="142" t="s">
        <v>1</v>
      </c>
      <c r="L421" s="30"/>
      <c r="M421" s="147" t="s">
        <v>1</v>
      </c>
      <c r="N421" s="148" t="s">
        <v>41</v>
      </c>
      <c r="O421" s="49"/>
      <c r="P421" s="149">
        <f>O421*H421</f>
        <v>0</v>
      </c>
      <c r="Q421" s="149">
        <v>0</v>
      </c>
      <c r="R421" s="149">
        <f>Q421*H421</f>
        <v>0</v>
      </c>
      <c r="S421" s="149">
        <v>0</v>
      </c>
      <c r="T421" s="150">
        <f>S421*H421</f>
        <v>0</v>
      </c>
      <c r="AR421" s="16" t="s">
        <v>263</v>
      </c>
      <c r="AT421" s="16" t="s">
        <v>122</v>
      </c>
      <c r="AU421" s="16" t="s">
        <v>79</v>
      </c>
      <c r="AY421" s="16" t="s">
        <v>119</v>
      </c>
      <c r="BE421" s="151">
        <f>IF(N421="základní",J421,0)</f>
        <v>0</v>
      </c>
      <c r="BF421" s="151">
        <f>IF(N421="snížená",J421,0)</f>
        <v>0</v>
      </c>
      <c r="BG421" s="151">
        <f>IF(N421="zákl. přenesená",J421,0)</f>
        <v>0</v>
      </c>
      <c r="BH421" s="151">
        <f>IF(N421="sníž. přenesená",J421,0)</f>
        <v>0</v>
      </c>
      <c r="BI421" s="151">
        <f>IF(N421="nulová",J421,0)</f>
        <v>0</v>
      </c>
      <c r="BJ421" s="16" t="s">
        <v>77</v>
      </c>
      <c r="BK421" s="151">
        <f>ROUND(I421*H421,2)</f>
        <v>0</v>
      </c>
      <c r="BL421" s="16" t="s">
        <v>263</v>
      </c>
      <c r="BM421" s="16" t="s">
        <v>2316</v>
      </c>
    </row>
    <row r="422" spans="2:65" s="1" customFormat="1">
      <c r="B422" s="30"/>
      <c r="D422" s="152" t="s">
        <v>129</v>
      </c>
      <c r="F422" s="153" t="s">
        <v>2315</v>
      </c>
      <c r="I422" s="84"/>
      <c r="L422" s="30"/>
      <c r="M422" s="154"/>
      <c r="N422" s="49"/>
      <c r="O422" s="49"/>
      <c r="P422" s="49"/>
      <c r="Q422" s="49"/>
      <c r="R422" s="49"/>
      <c r="S422" s="49"/>
      <c r="T422" s="50"/>
      <c r="AT422" s="16" t="s">
        <v>129</v>
      </c>
      <c r="AU422" s="16" t="s">
        <v>79</v>
      </c>
    </row>
    <row r="423" spans="2:65" s="11" customFormat="1">
      <c r="B423" s="158"/>
      <c r="D423" s="152" t="s">
        <v>180</v>
      </c>
      <c r="E423" s="159" t="s">
        <v>1</v>
      </c>
      <c r="F423" s="160" t="s">
        <v>2317</v>
      </c>
      <c r="H423" s="161">
        <v>7.5119999999999996</v>
      </c>
      <c r="I423" s="162"/>
      <c r="L423" s="158"/>
      <c r="M423" s="163"/>
      <c r="N423" s="164"/>
      <c r="O423" s="164"/>
      <c r="P423" s="164"/>
      <c r="Q423" s="164"/>
      <c r="R423" s="164"/>
      <c r="S423" s="164"/>
      <c r="T423" s="165"/>
      <c r="AT423" s="159" t="s">
        <v>180</v>
      </c>
      <c r="AU423" s="159" t="s">
        <v>79</v>
      </c>
      <c r="AV423" s="11" t="s">
        <v>79</v>
      </c>
      <c r="AW423" s="11" t="s">
        <v>32</v>
      </c>
      <c r="AX423" s="11" t="s">
        <v>70</v>
      </c>
      <c r="AY423" s="159" t="s">
        <v>119</v>
      </c>
    </row>
    <row r="424" spans="2:65" s="11" customFormat="1">
      <c r="B424" s="158"/>
      <c r="D424" s="152" t="s">
        <v>180</v>
      </c>
      <c r="E424" s="159" t="s">
        <v>1</v>
      </c>
      <c r="F424" s="160" t="s">
        <v>2318</v>
      </c>
      <c r="H424" s="161">
        <v>5.4859999999999998</v>
      </c>
      <c r="I424" s="162"/>
      <c r="L424" s="158"/>
      <c r="M424" s="163"/>
      <c r="N424" s="164"/>
      <c r="O424" s="164"/>
      <c r="P424" s="164"/>
      <c r="Q424" s="164"/>
      <c r="R424" s="164"/>
      <c r="S424" s="164"/>
      <c r="T424" s="165"/>
      <c r="AT424" s="159" t="s">
        <v>180</v>
      </c>
      <c r="AU424" s="159" t="s">
        <v>79</v>
      </c>
      <c r="AV424" s="11" t="s">
        <v>79</v>
      </c>
      <c r="AW424" s="11" t="s">
        <v>32</v>
      </c>
      <c r="AX424" s="11" t="s">
        <v>70</v>
      </c>
      <c r="AY424" s="159" t="s">
        <v>119</v>
      </c>
    </row>
    <row r="425" spans="2:65" s="13" customFormat="1">
      <c r="B425" s="173"/>
      <c r="D425" s="152" t="s">
        <v>180</v>
      </c>
      <c r="E425" s="174" t="s">
        <v>1</v>
      </c>
      <c r="F425" s="175" t="s">
        <v>249</v>
      </c>
      <c r="H425" s="176">
        <v>12.997999999999999</v>
      </c>
      <c r="I425" s="177"/>
      <c r="L425" s="173"/>
      <c r="M425" s="178"/>
      <c r="N425" s="179"/>
      <c r="O425" s="179"/>
      <c r="P425" s="179"/>
      <c r="Q425" s="179"/>
      <c r="R425" s="179"/>
      <c r="S425" s="179"/>
      <c r="T425" s="180"/>
      <c r="AT425" s="174" t="s">
        <v>180</v>
      </c>
      <c r="AU425" s="174" t="s">
        <v>79</v>
      </c>
      <c r="AV425" s="13" t="s">
        <v>139</v>
      </c>
      <c r="AW425" s="13" t="s">
        <v>32</v>
      </c>
      <c r="AX425" s="13" t="s">
        <v>77</v>
      </c>
      <c r="AY425" s="174" t="s">
        <v>119</v>
      </c>
    </row>
    <row r="426" spans="2:65" s="1" customFormat="1" ht="16.5" customHeight="1">
      <c r="B426" s="139"/>
      <c r="C426" s="140" t="s">
        <v>770</v>
      </c>
      <c r="D426" s="140" t="s">
        <v>122</v>
      </c>
      <c r="E426" s="141" t="s">
        <v>2319</v>
      </c>
      <c r="F426" s="142" t="s">
        <v>2320</v>
      </c>
      <c r="G426" s="143" t="s">
        <v>1307</v>
      </c>
      <c r="H426" s="199"/>
      <c r="I426" s="145"/>
      <c r="J426" s="146">
        <f>ROUND(I426*H426,2)</f>
        <v>0</v>
      </c>
      <c r="K426" s="142" t="s">
        <v>126</v>
      </c>
      <c r="L426" s="30"/>
      <c r="M426" s="147" t="s">
        <v>1</v>
      </c>
      <c r="N426" s="148" t="s">
        <v>41</v>
      </c>
      <c r="O426" s="49"/>
      <c r="P426" s="149">
        <f>O426*H426</f>
        <v>0</v>
      </c>
      <c r="Q426" s="149">
        <v>0</v>
      </c>
      <c r="R426" s="149">
        <f>Q426*H426</f>
        <v>0</v>
      </c>
      <c r="S426" s="149">
        <v>0</v>
      </c>
      <c r="T426" s="150">
        <f>S426*H426</f>
        <v>0</v>
      </c>
      <c r="AR426" s="16" t="s">
        <v>263</v>
      </c>
      <c r="AT426" s="16" t="s">
        <v>122</v>
      </c>
      <c r="AU426" s="16" t="s">
        <v>79</v>
      </c>
      <c r="AY426" s="16" t="s">
        <v>119</v>
      </c>
      <c r="BE426" s="151">
        <f>IF(N426="základní",J426,0)</f>
        <v>0</v>
      </c>
      <c r="BF426" s="151">
        <f>IF(N426="snížená",J426,0)</f>
        <v>0</v>
      </c>
      <c r="BG426" s="151">
        <f>IF(N426="zákl. přenesená",J426,0)</f>
        <v>0</v>
      </c>
      <c r="BH426" s="151">
        <f>IF(N426="sníž. přenesená",J426,0)</f>
        <v>0</v>
      </c>
      <c r="BI426" s="151">
        <f>IF(N426="nulová",J426,0)</f>
        <v>0</v>
      </c>
      <c r="BJ426" s="16" t="s">
        <v>77</v>
      </c>
      <c r="BK426" s="151">
        <f>ROUND(I426*H426,2)</f>
        <v>0</v>
      </c>
      <c r="BL426" s="16" t="s">
        <v>263</v>
      </c>
      <c r="BM426" s="16" t="s">
        <v>2321</v>
      </c>
    </row>
    <row r="427" spans="2:65" s="1" customFormat="1" ht="19.5">
      <c r="B427" s="30"/>
      <c r="D427" s="152" t="s">
        <v>129</v>
      </c>
      <c r="F427" s="153" t="s">
        <v>2322</v>
      </c>
      <c r="I427" s="84"/>
      <c r="L427" s="30"/>
      <c r="M427" s="154"/>
      <c r="N427" s="49"/>
      <c r="O427" s="49"/>
      <c r="P427" s="49"/>
      <c r="Q427" s="49"/>
      <c r="R427" s="49"/>
      <c r="S427" s="49"/>
      <c r="T427" s="50"/>
      <c r="AT427" s="16" t="s">
        <v>129</v>
      </c>
      <c r="AU427" s="16" t="s">
        <v>79</v>
      </c>
    </row>
    <row r="428" spans="2:65" s="10" customFormat="1" ht="22.9" customHeight="1">
      <c r="B428" s="126"/>
      <c r="D428" s="127" t="s">
        <v>69</v>
      </c>
      <c r="E428" s="137" t="s">
        <v>1466</v>
      </c>
      <c r="F428" s="137" t="s">
        <v>1467</v>
      </c>
      <c r="I428" s="129"/>
      <c r="J428" s="138">
        <f>BK428</f>
        <v>0</v>
      </c>
      <c r="L428" s="126"/>
      <c r="M428" s="131"/>
      <c r="N428" s="132"/>
      <c r="O428" s="132"/>
      <c r="P428" s="133">
        <f>SUM(P429:P452)</f>
        <v>0</v>
      </c>
      <c r="Q428" s="132"/>
      <c r="R428" s="133">
        <f>SUM(R429:R452)</f>
        <v>0.22367940000000003</v>
      </c>
      <c r="S428" s="132"/>
      <c r="T428" s="134">
        <f>SUM(T429:T452)</f>
        <v>0.11260999999999999</v>
      </c>
      <c r="AR428" s="127" t="s">
        <v>79</v>
      </c>
      <c r="AT428" s="135" t="s">
        <v>69</v>
      </c>
      <c r="AU428" s="135" t="s">
        <v>77</v>
      </c>
      <c r="AY428" s="127" t="s">
        <v>119</v>
      </c>
      <c r="BK428" s="136">
        <f>SUM(BK429:BK452)</f>
        <v>0</v>
      </c>
    </row>
    <row r="429" spans="2:65" s="1" customFormat="1" ht="16.5" customHeight="1">
      <c r="B429" s="139"/>
      <c r="C429" s="140" t="s">
        <v>775</v>
      </c>
      <c r="D429" s="140" t="s">
        <v>122</v>
      </c>
      <c r="E429" s="141" t="s">
        <v>1475</v>
      </c>
      <c r="F429" s="142" t="s">
        <v>1476</v>
      </c>
      <c r="G429" s="143" t="s">
        <v>373</v>
      </c>
      <c r="H429" s="144">
        <v>15</v>
      </c>
      <c r="I429" s="145"/>
      <c r="J429" s="146">
        <f>ROUND(I429*H429,2)</f>
        <v>0</v>
      </c>
      <c r="K429" s="142" t="s">
        <v>126</v>
      </c>
      <c r="L429" s="30"/>
      <c r="M429" s="147" t="s">
        <v>1</v>
      </c>
      <c r="N429" s="148" t="s">
        <v>41</v>
      </c>
      <c r="O429" s="49"/>
      <c r="P429" s="149">
        <f>O429*H429</f>
        <v>0</v>
      </c>
      <c r="Q429" s="149">
        <v>0</v>
      </c>
      <c r="R429" s="149">
        <f>Q429*H429</f>
        <v>0</v>
      </c>
      <c r="S429" s="149">
        <v>1.67E-3</v>
      </c>
      <c r="T429" s="150">
        <f>S429*H429</f>
        <v>2.5049999999999999E-2</v>
      </c>
      <c r="AR429" s="16" t="s">
        <v>263</v>
      </c>
      <c r="AT429" s="16" t="s">
        <v>122</v>
      </c>
      <c r="AU429" s="16" t="s">
        <v>79</v>
      </c>
      <c r="AY429" s="16" t="s">
        <v>119</v>
      </c>
      <c r="BE429" s="151">
        <f>IF(N429="základní",J429,0)</f>
        <v>0</v>
      </c>
      <c r="BF429" s="151">
        <f>IF(N429="snížená",J429,0)</f>
        <v>0</v>
      </c>
      <c r="BG429" s="151">
        <f>IF(N429="zákl. přenesená",J429,0)</f>
        <v>0</v>
      </c>
      <c r="BH429" s="151">
        <f>IF(N429="sníž. přenesená",J429,0)</f>
        <v>0</v>
      </c>
      <c r="BI429" s="151">
        <f>IF(N429="nulová",J429,0)</f>
        <v>0</v>
      </c>
      <c r="BJ429" s="16" t="s">
        <v>77</v>
      </c>
      <c r="BK429" s="151">
        <f>ROUND(I429*H429,2)</f>
        <v>0</v>
      </c>
      <c r="BL429" s="16" t="s">
        <v>263</v>
      </c>
      <c r="BM429" s="16" t="s">
        <v>2323</v>
      </c>
    </row>
    <row r="430" spans="2:65" s="1" customFormat="1">
      <c r="B430" s="30"/>
      <c r="D430" s="152" t="s">
        <v>129</v>
      </c>
      <c r="F430" s="153" t="s">
        <v>1478</v>
      </c>
      <c r="I430" s="84"/>
      <c r="L430" s="30"/>
      <c r="M430" s="154"/>
      <c r="N430" s="49"/>
      <c r="O430" s="49"/>
      <c r="P430" s="49"/>
      <c r="Q430" s="49"/>
      <c r="R430" s="49"/>
      <c r="S430" s="49"/>
      <c r="T430" s="50"/>
      <c r="AT430" s="16" t="s">
        <v>129</v>
      </c>
      <c r="AU430" s="16" t="s">
        <v>79</v>
      </c>
    </row>
    <row r="431" spans="2:65" s="11" customFormat="1">
      <c r="B431" s="158"/>
      <c r="D431" s="152" t="s">
        <v>180</v>
      </c>
      <c r="E431" s="159" t="s">
        <v>1</v>
      </c>
      <c r="F431" s="160" t="s">
        <v>2324</v>
      </c>
      <c r="H431" s="161">
        <v>12</v>
      </c>
      <c r="I431" s="162"/>
      <c r="L431" s="158"/>
      <c r="M431" s="163"/>
      <c r="N431" s="164"/>
      <c r="O431" s="164"/>
      <c r="P431" s="164"/>
      <c r="Q431" s="164"/>
      <c r="R431" s="164"/>
      <c r="S431" s="164"/>
      <c r="T431" s="165"/>
      <c r="AT431" s="159" t="s">
        <v>180</v>
      </c>
      <c r="AU431" s="159" t="s">
        <v>79</v>
      </c>
      <c r="AV431" s="11" t="s">
        <v>79</v>
      </c>
      <c r="AW431" s="11" t="s">
        <v>32</v>
      </c>
      <c r="AX431" s="11" t="s">
        <v>70</v>
      </c>
      <c r="AY431" s="159" t="s">
        <v>119</v>
      </c>
    </row>
    <row r="432" spans="2:65" s="11" customFormat="1">
      <c r="B432" s="158"/>
      <c r="D432" s="152" t="s">
        <v>180</v>
      </c>
      <c r="E432" s="159" t="s">
        <v>1</v>
      </c>
      <c r="F432" s="160" t="s">
        <v>880</v>
      </c>
      <c r="H432" s="161">
        <v>3</v>
      </c>
      <c r="I432" s="162"/>
      <c r="L432" s="158"/>
      <c r="M432" s="163"/>
      <c r="N432" s="164"/>
      <c r="O432" s="164"/>
      <c r="P432" s="164"/>
      <c r="Q432" s="164"/>
      <c r="R432" s="164"/>
      <c r="S432" s="164"/>
      <c r="T432" s="165"/>
      <c r="AT432" s="159" t="s">
        <v>180</v>
      </c>
      <c r="AU432" s="159" t="s">
        <v>79</v>
      </c>
      <c r="AV432" s="11" t="s">
        <v>79</v>
      </c>
      <c r="AW432" s="11" t="s">
        <v>32</v>
      </c>
      <c r="AX432" s="11" t="s">
        <v>70</v>
      </c>
      <c r="AY432" s="159" t="s">
        <v>119</v>
      </c>
    </row>
    <row r="433" spans="2:65" s="13" customFormat="1">
      <c r="B433" s="173"/>
      <c r="D433" s="152" t="s">
        <v>180</v>
      </c>
      <c r="E433" s="174" t="s">
        <v>1</v>
      </c>
      <c r="F433" s="175" t="s">
        <v>249</v>
      </c>
      <c r="H433" s="176">
        <v>15</v>
      </c>
      <c r="I433" s="177"/>
      <c r="L433" s="173"/>
      <c r="M433" s="178"/>
      <c r="N433" s="179"/>
      <c r="O433" s="179"/>
      <c r="P433" s="179"/>
      <c r="Q433" s="179"/>
      <c r="R433" s="179"/>
      <c r="S433" s="179"/>
      <c r="T433" s="180"/>
      <c r="AT433" s="174" t="s">
        <v>180</v>
      </c>
      <c r="AU433" s="174" t="s">
        <v>79</v>
      </c>
      <c r="AV433" s="13" t="s">
        <v>139</v>
      </c>
      <c r="AW433" s="13" t="s">
        <v>32</v>
      </c>
      <c r="AX433" s="13" t="s">
        <v>77</v>
      </c>
      <c r="AY433" s="174" t="s">
        <v>119</v>
      </c>
    </row>
    <row r="434" spans="2:65" s="1" customFormat="1" ht="16.5" customHeight="1">
      <c r="B434" s="139"/>
      <c r="C434" s="140" t="s">
        <v>779</v>
      </c>
      <c r="D434" s="140" t="s">
        <v>122</v>
      </c>
      <c r="E434" s="141" t="s">
        <v>2325</v>
      </c>
      <c r="F434" s="142" t="s">
        <v>2326</v>
      </c>
      <c r="G434" s="143" t="s">
        <v>373</v>
      </c>
      <c r="H434" s="144">
        <v>24.13</v>
      </c>
      <c r="I434" s="145"/>
      <c r="J434" s="146">
        <f>ROUND(I434*H434,2)</f>
        <v>0</v>
      </c>
      <c r="K434" s="142" t="s">
        <v>126</v>
      </c>
      <c r="L434" s="30"/>
      <c r="M434" s="147" t="s">
        <v>1</v>
      </c>
      <c r="N434" s="148" t="s">
        <v>41</v>
      </c>
      <c r="O434" s="49"/>
      <c r="P434" s="149">
        <f>O434*H434</f>
        <v>0</v>
      </c>
      <c r="Q434" s="149">
        <v>0</v>
      </c>
      <c r="R434" s="149">
        <f>Q434*H434</f>
        <v>0</v>
      </c>
      <c r="S434" s="149">
        <v>2.5999999999999999E-3</v>
      </c>
      <c r="T434" s="150">
        <f>S434*H434</f>
        <v>6.2737999999999988E-2</v>
      </c>
      <c r="AR434" s="16" t="s">
        <v>263</v>
      </c>
      <c r="AT434" s="16" t="s">
        <v>122</v>
      </c>
      <c r="AU434" s="16" t="s">
        <v>79</v>
      </c>
      <c r="AY434" s="16" t="s">
        <v>119</v>
      </c>
      <c r="BE434" s="151">
        <f>IF(N434="základní",J434,0)</f>
        <v>0</v>
      </c>
      <c r="BF434" s="151">
        <f>IF(N434="snížená",J434,0)</f>
        <v>0</v>
      </c>
      <c r="BG434" s="151">
        <f>IF(N434="zákl. přenesená",J434,0)</f>
        <v>0</v>
      </c>
      <c r="BH434" s="151">
        <f>IF(N434="sníž. přenesená",J434,0)</f>
        <v>0</v>
      </c>
      <c r="BI434" s="151">
        <f>IF(N434="nulová",J434,0)</f>
        <v>0</v>
      </c>
      <c r="BJ434" s="16" t="s">
        <v>77</v>
      </c>
      <c r="BK434" s="151">
        <f>ROUND(I434*H434,2)</f>
        <v>0</v>
      </c>
      <c r="BL434" s="16" t="s">
        <v>263</v>
      </c>
      <c r="BM434" s="16" t="s">
        <v>2327</v>
      </c>
    </row>
    <row r="435" spans="2:65" s="1" customFormat="1">
      <c r="B435" s="30"/>
      <c r="D435" s="152" t="s">
        <v>129</v>
      </c>
      <c r="F435" s="153" t="s">
        <v>2328</v>
      </c>
      <c r="I435" s="84"/>
      <c r="L435" s="30"/>
      <c r="M435" s="154"/>
      <c r="N435" s="49"/>
      <c r="O435" s="49"/>
      <c r="P435" s="49"/>
      <c r="Q435" s="49"/>
      <c r="R435" s="49"/>
      <c r="S435" s="49"/>
      <c r="T435" s="50"/>
      <c r="AT435" s="16" t="s">
        <v>129</v>
      </c>
      <c r="AU435" s="16" t="s">
        <v>79</v>
      </c>
    </row>
    <row r="436" spans="2:65" s="11" customFormat="1">
      <c r="B436" s="158"/>
      <c r="D436" s="152" t="s">
        <v>180</v>
      </c>
      <c r="E436" s="159" t="s">
        <v>1</v>
      </c>
      <c r="F436" s="160" t="s">
        <v>2329</v>
      </c>
      <c r="H436" s="161">
        <v>24.13</v>
      </c>
      <c r="I436" s="162"/>
      <c r="L436" s="158"/>
      <c r="M436" s="163"/>
      <c r="N436" s="164"/>
      <c r="O436" s="164"/>
      <c r="P436" s="164"/>
      <c r="Q436" s="164"/>
      <c r="R436" s="164"/>
      <c r="S436" s="164"/>
      <c r="T436" s="165"/>
      <c r="AT436" s="159" t="s">
        <v>180</v>
      </c>
      <c r="AU436" s="159" t="s">
        <v>79</v>
      </c>
      <c r="AV436" s="11" t="s">
        <v>79</v>
      </c>
      <c r="AW436" s="11" t="s">
        <v>32</v>
      </c>
      <c r="AX436" s="11" t="s">
        <v>77</v>
      </c>
      <c r="AY436" s="159" t="s">
        <v>119</v>
      </c>
    </row>
    <row r="437" spans="2:65" s="1" customFormat="1" ht="16.5" customHeight="1">
      <c r="B437" s="139"/>
      <c r="C437" s="140" t="s">
        <v>783</v>
      </c>
      <c r="D437" s="140" t="s">
        <v>122</v>
      </c>
      <c r="E437" s="141" t="s">
        <v>2330</v>
      </c>
      <c r="F437" s="142" t="s">
        <v>2331</v>
      </c>
      <c r="G437" s="143" t="s">
        <v>373</v>
      </c>
      <c r="H437" s="144">
        <v>6.3</v>
      </c>
      <c r="I437" s="145"/>
      <c r="J437" s="146">
        <f>ROUND(I437*H437,2)</f>
        <v>0</v>
      </c>
      <c r="K437" s="142" t="s">
        <v>126</v>
      </c>
      <c r="L437" s="30"/>
      <c r="M437" s="147" t="s">
        <v>1</v>
      </c>
      <c r="N437" s="148" t="s">
        <v>41</v>
      </c>
      <c r="O437" s="49"/>
      <c r="P437" s="149">
        <f>O437*H437</f>
        <v>0</v>
      </c>
      <c r="Q437" s="149">
        <v>0</v>
      </c>
      <c r="R437" s="149">
        <f>Q437*H437</f>
        <v>0</v>
      </c>
      <c r="S437" s="149">
        <v>3.9399999999999999E-3</v>
      </c>
      <c r="T437" s="150">
        <f>S437*H437</f>
        <v>2.4822E-2</v>
      </c>
      <c r="AR437" s="16" t="s">
        <v>263</v>
      </c>
      <c r="AT437" s="16" t="s">
        <v>122</v>
      </c>
      <c r="AU437" s="16" t="s">
        <v>79</v>
      </c>
      <c r="AY437" s="16" t="s">
        <v>119</v>
      </c>
      <c r="BE437" s="151">
        <f>IF(N437="základní",J437,0)</f>
        <v>0</v>
      </c>
      <c r="BF437" s="151">
        <f>IF(N437="snížená",J437,0)</f>
        <v>0</v>
      </c>
      <c r="BG437" s="151">
        <f>IF(N437="zákl. přenesená",J437,0)</f>
        <v>0</v>
      </c>
      <c r="BH437" s="151">
        <f>IF(N437="sníž. přenesená",J437,0)</f>
        <v>0</v>
      </c>
      <c r="BI437" s="151">
        <f>IF(N437="nulová",J437,0)</f>
        <v>0</v>
      </c>
      <c r="BJ437" s="16" t="s">
        <v>77</v>
      </c>
      <c r="BK437" s="151">
        <f>ROUND(I437*H437,2)</f>
        <v>0</v>
      </c>
      <c r="BL437" s="16" t="s">
        <v>263</v>
      </c>
      <c r="BM437" s="16" t="s">
        <v>2332</v>
      </c>
    </row>
    <row r="438" spans="2:65" s="1" customFormat="1">
      <c r="B438" s="30"/>
      <c r="D438" s="152" t="s">
        <v>129</v>
      </c>
      <c r="F438" s="153" t="s">
        <v>2333</v>
      </c>
      <c r="I438" s="84"/>
      <c r="L438" s="30"/>
      <c r="M438" s="154"/>
      <c r="N438" s="49"/>
      <c r="O438" s="49"/>
      <c r="P438" s="49"/>
      <c r="Q438" s="49"/>
      <c r="R438" s="49"/>
      <c r="S438" s="49"/>
      <c r="T438" s="50"/>
      <c r="AT438" s="16" t="s">
        <v>129</v>
      </c>
      <c r="AU438" s="16" t="s">
        <v>79</v>
      </c>
    </row>
    <row r="439" spans="2:65" s="11" customFormat="1">
      <c r="B439" s="158"/>
      <c r="D439" s="152" t="s">
        <v>180</v>
      </c>
      <c r="E439" s="159" t="s">
        <v>1</v>
      </c>
      <c r="F439" s="160" t="s">
        <v>2334</v>
      </c>
      <c r="H439" s="161">
        <v>6.3</v>
      </c>
      <c r="I439" s="162"/>
      <c r="L439" s="158"/>
      <c r="M439" s="163"/>
      <c r="N439" s="164"/>
      <c r="O439" s="164"/>
      <c r="P439" s="164"/>
      <c r="Q439" s="164"/>
      <c r="R439" s="164"/>
      <c r="S439" s="164"/>
      <c r="T439" s="165"/>
      <c r="AT439" s="159" t="s">
        <v>180</v>
      </c>
      <c r="AU439" s="159" t="s">
        <v>79</v>
      </c>
      <c r="AV439" s="11" t="s">
        <v>79</v>
      </c>
      <c r="AW439" s="11" t="s">
        <v>32</v>
      </c>
      <c r="AX439" s="11" t="s">
        <v>77</v>
      </c>
      <c r="AY439" s="159" t="s">
        <v>119</v>
      </c>
    </row>
    <row r="440" spans="2:65" s="1" customFormat="1" ht="16.5" customHeight="1">
      <c r="B440" s="139"/>
      <c r="C440" s="140" t="s">
        <v>788</v>
      </c>
      <c r="D440" s="140" t="s">
        <v>122</v>
      </c>
      <c r="E440" s="141" t="s">
        <v>2335</v>
      </c>
      <c r="F440" s="142" t="s">
        <v>2336</v>
      </c>
      <c r="G440" s="143" t="s">
        <v>373</v>
      </c>
      <c r="H440" s="144">
        <v>2.4</v>
      </c>
      <c r="I440" s="145"/>
      <c r="J440" s="146">
        <f>ROUND(I440*H440,2)</f>
        <v>0</v>
      </c>
      <c r="K440" s="142" t="s">
        <v>126</v>
      </c>
      <c r="L440" s="30"/>
      <c r="M440" s="147" t="s">
        <v>1</v>
      </c>
      <c r="N440" s="148" t="s">
        <v>41</v>
      </c>
      <c r="O440" s="49"/>
      <c r="P440" s="149">
        <f>O440*H440</f>
        <v>0</v>
      </c>
      <c r="Q440" s="149">
        <v>1.8400000000000001E-3</v>
      </c>
      <c r="R440" s="149">
        <f>Q440*H440</f>
        <v>4.4159999999999998E-3</v>
      </c>
      <c r="S440" s="149">
        <v>0</v>
      </c>
      <c r="T440" s="150">
        <f>S440*H440</f>
        <v>0</v>
      </c>
      <c r="AR440" s="16" t="s">
        <v>263</v>
      </c>
      <c r="AT440" s="16" t="s">
        <v>122</v>
      </c>
      <c r="AU440" s="16" t="s">
        <v>79</v>
      </c>
      <c r="AY440" s="16" t="s">
        <v>119</v>
      </c>
      <c r="BE440" s="151">
        <f>IF(N440="základní",J440,0)</f>
        <v>0</v>
      </c>
      <c r="BF440" s="151">
        <f>IF(N440="snížená",J440,0)</f>
        <v>0</v>
      </c>
      <c r="BG440" s="151">
        <f>IF(N440="zákl. přenesená",J440,0)</f>
        <v>0</v>
      </c>
      <c r="BH440" s="151">
        <f>IF(N440="sníž. přenesená",J440,0)</f>
        <v>0</v>
      </c>
      <c r="BI440" s="151">
        <f>IF(N440="nulová",J440,0)</f>
        <v>0</v>
      </c>
      <c r="BJ440" s="16" t="s">
        <v>77</v>
      </c>
      <c r="BK440" s="151">
        <f>ROUND(I440*H440,2)</f>
        <v>0</v>
      </c>
      <c r="BL440" s="16" t="s">
        <v>263</v>
      </c>
      <c r="BM440" s="16" t="s">
        <v>2337</v>
      </c>
    </row>
    <row r="441" spans="2:65" s="1" customFormat="1">
      <c r="B441" s="30"/>
      <c r="D441" s="152" t="s">
        <v>129</v>
      </c>
      <c r="F441" s="153" t="s">
        <v>2338</v>
      </c>
      <c r="I441" s="84"/>
      <c r="L441" s="30"/>
      <c r="M441" s="154"/>
      <c r="N441" s="49"/>
      <c r="O441" s="49"/>
      <c r="P441" s="49"/>
      <c r="Q441" s="49"/>
      <c r="R441" s="49"/>
      <c r="S441" s="49"/>
      <c r="T441" s="50"/>
      <c r="AT441" s="16" t="s">
        <v>129</v>
      </c>
      <c r="AU441" s="16" t="s">
        <v>79</v>
      </c>
    </row>
    <row r="442" spans="2:65" s="11" customFormat="1">
      <c r="B442" s="158"/>
      <c r="D442" s="152" t="s">
        <v>180</v>
      </c>
      <c r="E442" s="159" t="s">
        <v>1</v>
      </c>
      <c r="F442" s="160" t="s">
        <v>2112</v>
      </c>
      <c r="H442" s="161">
        <v>2.4</v>
      </c>
      <c r="I442" s="162"/>
      <c r="L442" s="158"/>
      <c r="M442" s="163"/>
      <c r="N442" s="164"/>
      <c r="O442" s="164"/>
      <c r="P442" s="164"/>
      <c r="Q442" s="164"/>
      <c r="R442" s="164"/>
      <c r="S442" s="164"/>
      <c r="T442" s="165"/>
      <c r="AT442" s="159" t="s">
        <v>180</v>
      </c>
      <c r="AU442" s="159" t="s">
        <v>79</v>
      </c>
      <c r="AV442" s="11" t="s">
        <v>79</v>
      </c>
      <c r="AW442" s="11" t="s">
        <v>32</v>
      </c>
      <c r="AX442" s="11" t="s">
        <v>77</v>
      </c>
      <c r="AY442" s="159" t="s">
        <v>119</v>
      </c>
    </row>
    <row r="443" spans="2:65" s="1" customFormat="1" ht="16.5" customHeight="1">
      <c r="B443" s="139"/>
      <c r="C443" s="140" t="s">
        <v>793</v>
      </c>
      <c r="D443" s="140" t="s">
        <v>122</v>
      </c>
      <c r="E443" s="141" t="s">
        <v>1522</v>
      </c>
      <c r="F443" s="142" t="s">
        <v>1523</v>
      </c>
      <c r="G443" s="143" t="s">
        <v>373</v>
      </c>
      <c r="H443" s="144">
        <v>23.97</v>
      </c>
      <c r="I443" s="145"/>
      <c r="J443" s="146">
        <f>ROUND(I443*H443,2)</f>
        <v>0</v>
      </c>
      <c r="K443" s="142" t="s">
        <v>126</v>
      </c>
      <c r="L443" s="30"/>
      <c r="M443" s="147" t="s">
        <v>1</v>
      </c>
      <c r="N443" s="148" t="s">
        <v>41</v>
      </c>
      <c r="O443" s="49"/>
      <c r="P443" s="149">
        <f>O443*H443</f>
        <v>0</v>
      </c>
      <c r="Q443" s="149">
        <v>3.2200000000000002E-3</v>
      </c>
      <c r="R443" s="149">
        <f>Q443*H443</f>
        <v>7.7183399999999999E-2</v>
      </c>
      <c r="S443" s="149">
        <v>0</v>
      </c>
      <c r="T443" s="150">
        <f>S443*H443</f>
        <v>0</v>
      </c>
      <c r="AR443" s="16" t="s">
        <v>263</v>
      </c>
      <c r="AT443" s="16" t="s">
        <v>122</v>
      </c>
      <c r="AU443" s="16" t="s">
        <v>79</v>
      </c>
      <c r="AY443" s="16" t="s">
        <v>119</v>
      </c>
      <c r="BE443" s="151">
        <f>IF(N443="základní",J443,0)</f>
        <v>0</v>
      </c>
      <c r="BF443" s="151">
        <f>IF(N443="snížená",J443,0)</f>
        <v>0</v>
      </c>
      <c r="BG443" s="151">
        <f>IF(N443="zákl. přenesená",J443,0)</f>
        <v>0</v>
      </c>
      <c r="BH443" s="151">
        <f>IF(N443="sníž. přenesená",J443,0)</f>
        <v>0</v>
      </c>
      <c r="BI443" s="151">
        <f>IF(N443="nulová",J443,0)</f>
        <v>0</v>
      </c>
      <c r="BJ443" s="16" t="s">
        <v>77</v>
      </c>
      <c r="BK443" s="151">
        <f>ROUND(I443*H443,2)</f>
        <v>0</v>
      </c>
      <c r="BL443" s="16" t="s">
        <v>263</v>
      </c>
      <c r="BM443" s="16" t="s">
        <v>2339</v>
      </c>
    </row>
    <row r="444" spans="2:65" s="1" customFormat="1">
      <c r="B444" s="30"/>
      <c r="D444" s="152" t="s">
        <v>129</v>
      </c>
      <c r="F444" s="153" t="s">
        <v>1525</v>
      </c>
      <c r="I444" s="84"/>
      <c r="L444" s="30"/>
      <c r="M444" s="154"/>
      <c r="N444" s="49"/>
      <c r="O444" s="49"/>
      <c r="P444" s="49"/>
      <c r="Q444" s="49"/>
      <c r="R444" s="49"/>
      <c r="S444" s="49"/>
      <c r="T444" s="50"/>
      <c r="AT444" s="16" t="s">
        <v>129</v>
      </c>
      <c r="AU444" s="16" t="s">
        <v>79</v>
      </c>
    </row>
    <row r="445" spans="2:65" s="11" customFormat="1">
      <c r="B445" s="158"/>
      <c r="D445" s="152" t="s">
        <v>180</v>
      </c>
      <c r="E445" s="159" t="s">
        <v>1</v>
      </c>
      <c r="F445" s="160" t="s">
        <v>2340</v>
      </c>
      <c r="H445" s="161">
        <v>23.97</v>
      </c>
      <c r="I445" s="162"/>
      <c r="L445" s="158"/>
      <c r="M445" s="163"/>
      <c r="N445" s="164"/>
      <c r="O445" s="164"/>
      <c r="P445" s="164"/>
      <c r="Q445" s="164"/>
      <c r="R445" s="164"/>
      <c r="S445" s="164"/>
      <c r="T445" s="165"/>
      <c r="AT445" s="159" t="s">
        <v>180</v>
      </c>
      <c r="AU445" s="159" t="s">
        <v>79</v>
      </c>
      <c r="AV445" s="11" t="s">
        <v>79</v>
      </c>
      <c r="AW445" s="11" t="s">
        <v>32</v>
      </c>
      <c r="AX445" s="11" t="s">
        <v>77</v>
      </c>
      <c r="AY445" s="159" t="s">
        <v>119</v>
      </c>
    </row>
    <row r="446" spans="2:65" s="1" customFormat="1" ht="16.5" customHeight="1">
      <c r="B446" s="139"/>
      <c r="C446" s="140" t="s">
        <v>798</v>
      </c>
      <c r="D446" s="140" t="s">
        <v>122</v>
      </c>
      <c r="E446" s="141" t="s">
        <v>1527</v>
      </c>
      <c r="F446" s="142" t="s">
        <v>1528</v>
      </c>
      <c r="G446" s="143" t="s">
        <v>360</v>
      </c>
      <c r="H446" s="144">
        <v>2</v>
      </c>
      <c r="I446" s="145"/>
      <c r="J446" s="146">
        <f>ROUND(I446*H446,2)</f>
        <v>0</v>
      </c>
      <c r="K446" s="142" t="s">
        <v>126</v>
      </c>
      <c r="L446" s="30"/>
      <c r="M446" s="147" t="s">
        <v>1</v>
      </c>
      <c r="N446" s="148" t="s">
        <v>41</v>
      </c>
      <c r="O446" s="49"/>
      <c r="P446" s="149">
        <f>O446*H446</f>
        <v>0</v>
      </c>
      <c r="Q446" s="149">
        <v>3.1199999999999999E-3</v>
      </c>
      <c r="R446" s="149">
        <f>Q446*H446</f>
        <v>6.2399999999999999E-3</v>
      </c>
      <c r="S446" s="149">
        <v>0</v>
      </c>
      <c r="T446" s="150">
        <f>S446*H446</f>
        <v>0</v>
      </c>
      <c r="AR446" s="16" t="s">
        <v>263</v>
      </c>
      <c r="AT446" s="16" t="s">
        <v>122</v>
      </c>
      <c r="AU446" s="16" t="s">
        <v>79</v>
      </c>
      <c r="AY446" s="16" t="s">
        <v>119</v>
      </c>
      <c r="BE446" s="151">
        <f>IF(N446="základní",J446,0)</f>
        <v>0</v>
      </c>
      <c r="BF446" s="151">
        <f>IF(N446="snížená",J446,0)</f>
        <v>0</v>
      </c>
      <c r="BG446" s="151">
        <f>IF(N446="zákl. přenesená",J446,0)</f>
        <v>0</v>
      </c>
      <c r="BH446" s="151">
        <f>IF(N446="sníž. přenesená",J446,0)</f>
        <v>0</v>
      </c>
      <c r="BI446" s="151">
        <f>IF(N446="nulová",J446,0)</f>
        <v>0</v>
      </c>
      <c r="BJ446" s="16" t="s">
        <v>77</v>
      </c>
      <c r="BK446" s="151">
        <f>ROUND(I446*H446,2)</f>
        <v>0</v>
      </c>
      <c r="BL446" s="16" t="s">
        <v>263</v>
      </c>
      <c r="BM446" s="16" t="s">
        <v>2341</v>
      </c>
    </row>
    <row r="447" spans="2:65" s="1" customFormat="1">
      <c r="B447" s="30"/>
      <c r="D447" s="152" t="s">
        <v>129</v>
      </c>
      <c r="F447" s="153" t="s">
        <v>1530</v>
      </c>
      <c r="I447" s="84"/>
      <c r="L447" s="30"/>
      <c r="M447" s="154"/>
      <c r="N447" s="49"/>
      <c r="O447" s="49"/>
      <c r="P447" s="49"/>
      <c r="Q447" s="49"/>
      <c r="R447" s="49"/>
      <c r="S447" s="49"/>
      <c r="T447" s="50"/>
      <c r="AT447" s="16" t="s">
        <v>129</v>
      </c>
      <c r="AU447" s="16" t="s">
        <v>79</v>
      </c>
    </row>
    <row r="448" spans="2:65" s="1" customFormat="1" ht="16.5" customHeight="1">
      <c r="B448" s="139"/>
      <c r="C448" s="140" t="s">
        <v>808</v>
      </c>
      <c r="D448" s="140" t="s">
        <v>122</v>
      </c>
      <c r="E448" s="141" t="s">
        <v>1532</v>
      </c>
      <c r="F448" s="142" t="s">
        <v>1533</v>
      </c>
      <c r="G448" s="143" t="s">
        <v>373</v>
      </c>
      <c r="H448" s="144">
        <v>48</v>
      </c>
      <c r="I448" s="145"/>
      <c r="J448" s="146">
        <f>ROUND(I448*H448,2)</f>
        <v>0</v>
      </c>
      <c r="K448" s="142" t="s">
        <v>126</v>
      </c>
      <c r="L448" s="30"/>
      <c r="M448" s="147" t="s">
        <v>1</v>
      </c>
      <c r="N448" s="148" t="s">
        <v>41</v>
      </c>
      <c r="O448" s="49"/>
      <c r="P448" s="149">
        <f>O448*H448</f>
        <v>0</v>
      </c>
      <c r="Q448" s="149">
        <v>2.8300000000000001E-3</v>
      </c>
      <c r="R448" s="149">
        <f>Q448*H448</f>
        <v>0.13584000000000002</v>
      </c>
      <c r="S448" s="149">
        <v>0</v>
      </c>
      <c r="T448" s="150">
        <f>S448*H448</f>
        <v>0</v>
      </c>
      <c r="AR448" s="16" t="s">
        <v>263</v>
      </c>
      <c r="AT448" s="16" t="s">
        <v>122</v>
      </c>
      <c r="AU448" s="16" t="s">
        <v>79</v>
      </c>
      <c r="AY448" s="16" t="s">
        <v>119</v>
      </c>
      <c r="BE448" s="151">
        <f>IF(N448="základní",J448,0)</f>
        <v>0</v>
      </c>
      <c r="BF448" s="151">
        <f>IF(N448="snížená",J448,0)</f>
        <v>0</v>
      </c>
      <c r="BG448" s="151">
        <f>IF(N448="zákl. přenesená",J448,0)</f>
        <v>0</v>
      </c>
      <c r="BH448" s="151">
        <f>IF(N448="sníž. přenesená",J448,0)</f>
        <v>0</v>
      </c>
      <c r="BI448" s="151">
        <f>IF(N448="nulová",J448,0)</f>
        <v>0</v>
      </c>
      <c r="BJ448" s="16" t="s">
        <v>77</v>
      </c>
      <c r="BK448" s="151">
        <f>ROUND(I448*H448,2)</f>
        <v>0</v>
      </c>
      <c r="BL448" s="16" t="s">
        <v>263</v>
      </c>
      <c r="BM448" s="16" t="s">
        <v>2342</v>
      </c>
    </row>
    <row r="449" spans="2:65" s="1" customFormat="1">
      <c r="B449" s="30"/>
      <c r="D449" s="152" t="s">
        <v>129</v>
      </c>
      <c r="F449" s="153" t="s">
        <v>1535</v>
      </c>
      <c r="I449" s="84"/>
      <c r="L449" s="30"/>
      <c r="M449" s="154"/>
      <c r="N449" s="49"/>
      <c r="O449" s="49"/>
      <c r="P449" s="49"/>
      <c r="Q449" s="49"/>
      <c r="R449" s="49"/>
      <c r="S449" s="49"/>
      <c r="T449" s="50"/>
      <c r="AT449" s="16" t="s">
        <v>129</v>
      </c>
      <c r="AU449" s="16" t="s">
        <v>79</v>
      </c>
    </row>
    <row r="450" spans="2:65" s="11" customFormat="1">
      <c r="B450" s="158"/>
      <c r="D450" s="152" t="s">
        <v>180</v>
      </c>
      <c r="E450" s="159" t="s">
        <v>1</v>
      </c>
      <c r="F450" s="160" t="s">
        <v>2343</v>
      </c>
      <c r="H450" s="161">
        <v>48</v>
      </c>
      <c r="I450" s="162"/>
      <c r="L450" s="158"/>
      <c r="M450" s="163"/>
      <c r="N450" s="164"/>
      <c r="O450" s="164"/>
      <c r="P450" s="164"/>
      <c r="Q450" s="164"/>
      <c r="R450" s="164"/>
      <c r="S450" s="164"/>
      <c r="T450" s="165"/>
      <c r="AT450" s="159" t="s">
        <v>180</v>
      </c>
      <c r="AU450" s="159" t="s">
        <v>79</v>
      </c>
      <c r="AV450" s="11" t="s">
        <v>79</v>
      </c>
      <c r="AW450" s="11" t="s">
        <v>32</v>
      </c>
      <c r="AX450" s="11" t="s">
        <v>77</v>
      </c>
      <c r="AY450" s="159" t="s">
        <v>119</v>
      </c>
    </row>
    <row r="451" spans="2:65" s="1" customFormat="1" ht="16.5" customHeight="1">
      <c r="B451" s="139"/>
      <c r="C451" s="140" t="s">
        <v>816</v>
      </c>
      <c r="D451" s="140" t="s">
        <v>122</v>
      </c>
      <c r="E451" s="141" t="s">
        <v>2344</v>
      </c>
      <c r="F451" s="142" t="s">
        <v>2345</v>
      </c>
      <c r="G451" s="143" t="s">
        <v>1307</v>
      </c>
      <c r="H451" s="199"/>
      <c r="I451" s="145"/>
      <c r="J451" s="146">
        <f>ROUND(I451*H451,2)</f>
        <v>0</v>
      </c>
      <c r="K451" s="142" t="s">
        <v>126</v>
      </c>
      <c r="L451" s="30"/>
      <c r="M451" s="147" t="s">
        <v>1</v>
      </c>
      <c r="N451" s="148" t="s">
        <v>41</v>
      </c>
      <c r="O451" s="49"/>
      <c r="P451" s="149">
        <f>O451*H451</f>
        <v>0</v>
      </c>
      <c r="Q451" s="149">
        <v>0</v>
      </c>
      <c r="R451" s="149">
        <f>Q451*H451</f>
        <v>0</v>
      </c>
      <c r="S451" s="149">
        <v>0</v>
      </c>
      <c r="T451" s="150">
        <f>S451*H451</f>
        <v>0</v>
      </c>
      <c r="AR451" s="16" t="s">
        <v>263</v>
      </c>
      <c r="AT451" s="16" t="s">
        <v>122</v>
      </c>
      <c r="AU451" s="16" t="s">
        <v>79</v>
      </c>
      <c r="AY451" s="16" t="s">
        <v>119</v>
      </c>
      <c r="BE451" s="151">
        <f>IF(N451="základní",J451,0)</f>
        <v>0</v>
      </c>
      <c r="BF451" s="151">
        <f>IF(N451="snížená",J451,0)</f>
        <v>0</v>
      </c>
      <c r="BG451" s="151">
        <f>IF(N451="zákl. přenesená",J451,0)</f>
        <v>0</v>
      </c>
      <c r="BH451" s="151">
        <f>IF(N451="sníž. přenesená",J451,0)</f>
        <v>0</v>
      </c>
      <c r="BI451" s="151">
        <f>IF(N451="nulová",J451,0)</f>
        <v>0</v>
      </c>
      <c r="BJ451" s="16" t="s">
        <v>77</v>
      </c>
      <c r="BK451" s="151">
        <f>ROUND(I451*H451,2)</f>
        <v>0</v>
      </c>
      <c r="BL451" s="16" t="s">
        <v>263</v>
      </c>
      <c r="BM451" s="16" t="s">
        <v>2346</v>
      </c>
    </row>
    <row r="452" spans="2:65" s="1" customFormat="1" ht="19.5">
      <c r="B452" s="30"/>
      <c r="D452" s="152" t="s">
        <v>129</v>
      </c>
      <c r="F452" s="153" t="s">
        <v>2347</v>
      </c>
      <c r="I452" s="84"/>
      <c r="L452" s="30"/>
      <c r="M452" s="154"/>
      <c r="N452" s="49"/>
      <c r="O452" s="49"/>
      <c r="P452" s="49"/>
      <c r="Q452" s="49"/>
      <c r="R452" s="49"/>
      <c r="S452" s="49"/>
      <c r="T452" s="50"/>
      <c r="AT452" s="16" t="s">
        <v>129</v>
      </c>
      <c r="AU452" s="16" t="s">
        <v>79</v>
      </c>
    </row>
    <row r="453" spans="2:65" s="10" customFormat="1" ht="22.9" customHeight="1">
      <c r="B453" s="126"/>
      <c r="D453" s="127" t="s">
        <v>69</v>
      </c>
      <c r="E453" s="137" t="s">
        <v>1541</v>
      </c>
      <c r="F453" s="137" t="s">
        <v>1542</v>
      </c>
      <c r="I453" s="129"/>
      <c r="J453" s="138">
        <f>BK453</f>
        <v>0</v>
      </c>
      <c r="L453" s="126"/>
      <c r="M453" s="131"/>
      <c r="N453" s="132"/>
      <c r="O453" s="132"/>
      <c r="P453" s="133">
        <f>SUM(P454:P481)</f>
        <v>0</v>
      </c>
      <c r="Q453" s="132"/>
      <c r="R453" s="133">
        <f>SUM(R454:R481)</f>
        <v>4.8446400000000001E-2</v>
      </c>
      <c r="S453" s="132"/>
      <c r="T453" s="134">
        <f>SUM(T454:T481)</f>
        <v>0.224</v>
      </c>
      <c r="AR453" s="127" t="s">
        <v>79</v>
      </c>
      <c r="AT453" s="135" t="s">
        <v>69</v>
      </c>
      <c r="AU453" s="135" t="s">
        <v>77</v>
      </c>
      <c r="AY453" s="127" t="s">
        <v>119</v>
      </c>
      <c r="BK453" s="136">
        <f>SUM(BK454:BK481)</f>
        <v>0</v>
      </c>
    </row>
    <row r="454" spans="2:65" s="1" customFormat="1" ht="16.5" customHeight="1">
      <c r="B454" s="139"/>
      <c r="C454" s="140" t="s">
        <v>824</v>
      </c>
      <c r="D454" s="140" t="s">
        <v>122</v>
      </c>
      <c r="E454" s="141" t="s">
        <v>1563</v>
      </c>
      <c r="F454" s="142" t="s">
        <v>1564</v>
      </c>
      <c r="G454" s="143" t="s">
        <v>360</v>
      </c>
      <c r="H454" s="144">
        <v>7</v>
      </c>
      <c r="I454" s="145"/>
      <c r="J454" s="146">
        <f>ROUND(I454*H454,2)</f>
        <v>0</v>
      </c>
      <c r="K454" s="142" t="s">
        <v>126</v>
      </c>
      <c r="L454" s="30"/>
      <c r="M454" s="147" t="s">
        <v>1</v>
      </c>
      <c r="N454" s="148" t="s">
        <v>41</v>
      </c>
      <c r="O454" s="49"/>
      <c r="P454" s="149">
        <f>O454*H454</f>
        <v>0</v>
      </c>
      <c r="Q454" s="149">
        <v>0</v>
      </c>
      <c r="R454" s="149">
        <f>Q454*H454</f>
        <v>0</v>
      </c>
      <c r="S454" s="149">
        <v>2.4E-2</v>
      </c>
      <c r="T454" s="150">
        <f>S454*H454</f>
        <v>0.16800000000000001</v>
      </c>
      <c r="AR454" s="16" t="s">
        <v>263</v>
      </c>
      <c r="AT454" s="16" t="s">
        <v>122</v>
      </c>
      <c r="AU454" s="16" t="s">
        <v>79</v>
      </c>
      <c r="AY454" s="16" t="s">
        <v>119</v>
      </c>
      <c r="BE454" s="151">
        <f>IF(N454="základní",J454,0)</f>
        <v>0</v>
      </c>
      <c r="BF454" s="151">
        <f>IF(N454="snížená",J454,0)</f>
        <v>0</v>
      </c>
      <c r="BG454" s="151">
        <f>IF(N454="zákl. přenesená",J454,0)</f>
        <v>0</v>
      </c>
      <c r="BH454" s="151">
        <f>IF(N454="sníž. přenesená",J454,0)</f>
        <v>0</v>
      </c>
      <c r="BI454" s="151">
        <f>IF(N454="nulová",J454,0)</f>
        <v>0</v>
      </c>
      <c r="BJ454" s="16" t="s">
        <v>77</v>
      </c>
      <c r="BK454" s="151">
        <f>ROUND(I454*H454,2)</f>
        <v>0</v>
      </c>
      <c r="BL454" s="16" t="s">
        <v>263</v>
      </c>
      <c r="BM454" s="16" t="s">
        <v>2348</v>
      </c>
    </row>
    <row r="455" spans="2:65" s="1" customFormat="1" ht="19.5">
      <c r="B455" s="30"/>
      <c r="D455" s="152" t="s">
        <v>129</v>
      </c>
      <c r="F455" s="153" t="s">
        <v>1566</v>
      </c>
      <c r="I455" s="84"/>
      <c r="L455" s="30"/>
      <c r="M455" s="154"/>
      <c r="N455" s="49"/>
      <c r="O455" s="49"/>
      <c r="P455" s="49"/>
      <c r="Q455" s="49"/>
      <c r="R455" s="49"/>
      <c r="S455" s="49"/>
      <c r="T455" s="50"/>
      <c r="AT455" s="16" t="s">
        <v>129</v>
      </c>
      <c r="AU455" s="16" t="s">
        <v>79</v>
      </c>
    </row>
    <row r="456" spans="2:65" s="1" customFormat="1" ht="16.5" customHeight="1">
      <c r="B456" s="139"/>
      <c r="C456" s="140" t="s">
        <v>832</v>
      </c>
      <c r="D456" s="140" t="s">
        <v>122</v>
      </c>
      <c r="E456" s="141" t="s">
        <v>2349</v>
      </c>
      <c r="F456" s="142" t="s">
        <v>2350</v>
      </c>
      <c r="G456" s="143" t="s">
        <v>360</v>
      </c>
      <c r="H456" s="144">
        <v>2</v>
      </c>
      <c r="I456" s="145"/>
      <c r="J456" s="146">
        <f>ROUND(I456*H456,2)</f>
        <v>0</v>
      </c>
      <c r="K456" s="142" t="s">
        <v>126</v>
      </c>
      <c r="L456" s="30"/>
      <c r="M456" s="147" t="s">
        <v>1</v>
      </c>
      <c r="N456" s="148" t="s">
        <v>41</v>
      </c>
      <c r="O456" s="49"/>
      <c r="P456" s="149">
        <f>O456*H456</f>
        <v>0</v>
      </c>
      <c r="Q456" s="149">
        <v>0</v>
      </c>
      <c r="R456" s="149">
        <f>Q456*H456</f>
        <v>0</v>
      </c>
      <c r="S456" s="149">
        <v>2.8000000000000001E-2</v>
      </c>
      <c r="T456" s="150">
        <f>S456*H456</f>
        <v>5.6000000000000001E-2</v>
      </c>
      <c r="AR456" s="16" t="s">
        <v>263</v>
      </c>
      <c r="AT456" s="16" t="s">
        <v>122</v>
      </c>
      <c r="AU456" s="16" t="s">
        <v>79</v>
      </c>
      <c r="AY456" s="16" t="s">
        <v>119</v>
      </c>
      <c r="BE456" s="151">
        <f>IF(N456="základní",J456,0)</f>
        <v>0</v>
      </c>
      <c r="BF456" s="151">
        <f>IF(N456="snížená",J456,0)</f>
        <v>0</v>
      </c>
      <c r="BG456" s="151">
        <f>IF(N456="zákl. přenesená",J456,0)</f>
        <v>0</v>
      </c>
      <c r="BH456" s="151">
        <f>IF(N456="sníž. přenesená",J456,0)</f>
        <v>0</v>
      </c>
      <c r="BI456" s="151">
        <f>IF(N456="nulová",J456,0)</f>
        <v>0</v>
      </c>
      <c r="BJ456" s="16" t="s">
        <v>77</v>
      </c>
      <c r="BK456" s="151">
        <f>ROUND(I456*H456,2)</f>
        <v>0</v>
      </c>
      <c r="BL456" s="16" t="s">
        <v>263</v>
      </c>
      <c r="BM456" s="16" t="s">
        <v>2351</v>
      </c>
    </row>
    <row r="457" spans="2:65" s="1" customFormat="1" ht="19.5">
      <c r="B457" s="30"/>
      <c r="D457" s="152" t="s">
        <v>129</v>
      </c>
      <c r="F457" s="153" t="s">
        <v>2352</v>
      </c>
      <c r="I457" s="84"/>
      <c r="L457" s="30"/>
      <c r="M457" s="154"/>
      <c r="N457" s="49"/>
      <c r="O457" s="49"/>
      <c r="P457" s="49"/>
      <c r="Q457" s="49"/>
      <c r="R457" s="49"/>
      <c r="S457" s="49"/>
      <c r="T457" s="50"/>
      <c r="AT457" s="16" t="s">
        <v>129</v>
      </c>
      <c r="AU457" s="16" t="s">
        <v>79</v>
      </c>
    </row>
    <row r="458" spans="2:65" s="1" customFormat="1" ht="16.5" customHeight="1">
      <c r="B458" s="139"/>
      <c r="C458" s="140" t="s">
        <v>891</v>
      </c>
      <c r="D458" s="140" t="s">
        <v>122</v>
      </c>
      <c r="E458" s="141" t="s">
        <v>1589</v>
      </c>
      <c r="F458" s="142" t="s">
        <v>1590</v>
      </c>
      <c r="G458" s="143" t="s">
        <v>266</v>
      </c>
      <c r="H458" s="144">
        <v>5.04</v>
      </c>
      <c r="I458" s="145"/>
      <c r="J458" s="146">
        <f>ROUND(I458*H458,2)</f>
        <v>0</v>
      </c>
      <c r="K458" s="142" t="s">
        <v>126</v>
      </c>
      <c r="L458" s="30"/>
      <c r="M458" s="147" t="s">
        <v>1</v>
      </c>
      <c r="N458" s="148" t="s">
        <v>41</v>
      </c>
      <c r="O458" s="49"/>
      <c r="P458" s="149">
        <f>O458*H458</f>
        <v>0</v>
      </c>
      <c r="Q458" s="149">
        <v>2.5999999999999998E-4</v>
      </c>
      <c r="R458" s="149">
        <f>Q458*H458</f>
        <v>1.3104E-3</v>
      </c>
      <c r="S458" s="149">
        <v>0</v>
      </c>
      <c r="T458" s="150">
        <f>S458*H458</f>
        <v>0</v>
      </c>
      <c r="AR458" s="16" t="s">
        <v>263</v>
      </c>
      <c r="AT458" s="16" t="s">
        <v>122</v>
      </c>
      <c r="AU458" s="16" t="s">
        <v>79</v>
      </c>
      <c r="AY458" s="16" t="s">
        <v>119</v>
      </c>
      <c r="BE458" s="151">
        <f>IF(N458="základní",J458,0)</f>
        <v>0</v>
      </c>
      <c r="BF458" s="151">
        <f>IF(N458="snížená",J458,0)</f>
        <v>0</v>
      </c>
      <c r="BG458" s="151">
        <f>IF(N458="zákl. přenesená",J458,0)</f>
        <v>0</v>
      </c>
      <c r="BH458" s="151">
        <f>IF(N458="sníž. přenesená",J458,0)</f>
        <v>0</v>
      </c>
      <c r="BI458" s="151">
        <f>IF(N458="nulová",J458,0)</f>
        <v>0</v>
      </c>
      <c r="BJ458" s="16" t="s">
        <v>77</v>
      </c>
      <c r="BK458" s="151">
        <f>ROUND(I458*H458,2)</f>
        <v>0</v>
      </c>
      <c r="BL458" s="16" t="s">
        <v>263</v>
      </c>
      <c r="BM458" s="16" t="s">
        <v>2353</v>
      </c>
    </row>
    <row r="459" spans="2:65" s="1" customFormat="1">
      <c r="B459" s="30"/>
      <c r="D459" s="152" t="s">
        <v>129</v>
      </c>
      <c r="F459" s="153" t="s">
        <v>1592</v>
      </c>
      <c r="I459" s="84"/>
      <c r="L459" s="30"/>
      <c r="M459" s="154"/>
      <c r="N459" s="49"/>
      <c r="O459" s="49"/>
      <c r="P459" s="49"/>
      <c r="Q459" s="49"/>
      <c r="R459" s="49"/>
      <c r="S459" s="49"/>
      <c r="T459" s="50"/>
      <c r="AT459" s="16" t="s">
        <v>129</v>
      </c>
      <c r="AU459" s="16" t="s">
        <v>79</v>
      </c>
    </row>
    <row r="460" spans="2:65" s="11" customFormat="1">
      <c r="B460" s="158"/>
      <c r="D460" s="152" t="s">
        <v>180</v>
      </c>
      <c r="E460" s="159" t="s">
        <v>1</v>
      </c>
      <c r="F460" s="160" t="s">
        <v>2354</v>
      </c>
      <c r="H460" s="161">
        <v>5.04</v>
      </c>
      <c r="I460" s="162"/>
      <c r="L460" s="158"/>
      <c r="M460" s="163"/>
      <c r="N460" s="164"/>
      <c r="O460" s="164"/>
      <c r="P460" s="164"/>
      <c r="Q460" s="164"/>
      <c r="R460" s="164"/>
      <c r="S460" s="164"/>
      <c r="T460" s="165"/>
      <c r="AT460" s="159" t="s">
        <v>180</v>
      </c>
      <c r="AU460" s="159" t="s">
        <v>79</v>
      </c>
      <c r="AV460" s="11" t="s">
        <v>79</v>
      </c>
      <c r="AW460" s="11" t="s">
        <v>32</v>
      </c>
      <c r="AX460" s="11" t="s">
        <v>77</v>
      </c>
      <c r="AY460" s="159" t="s">
        <v>119</v>
      </c>
    </row>
    <row r="461" spans="2:65" s="1" customFormat="1" ht="16.5" customHeight="1">
      <c r="B461" s="139"/>
      <c r="C461" s="189" t="s">
        <v>897</v>
      </c>
      <c r="D461" s="189" t="s">
        <v>603</v>
      </c>
      <c r="E461" s="190" t="s">
        <v>1559</v>
      </c>
      <c r="F461" s="191" t="s">
        <v>2355</v>
      </c>
      <c r="G461" s="192" t="s">
        <v>360</v>
      </c>
      <c r="H461" s="193">
        <v>2</v>
      </c>
      <c r="I461" s="194"/>
      <c r="J461" s="195">
        <f>ROUND(I461*H461,2)</f>
        <v>0</v>
      </c>
      <c r="K461" s="191" t="s">
        <v>1</v>
      </c>
      <c r="L461" s="196"/>
      <c r="M461" s="197" t="s">
        <v>1</v>
      </c>
      <c r="N461" s="198" t="s">
        <v>41</v>
      </c>
      <c r="O461" s="49"/>
      <c r="P461" s="149">
        <f>O461*H461</f>
        <v>0</v>
      </c>
      <c r="Q461" s="149">
        <v>0</v>
      </c>
      <c r="R461" s="149">
        <f>Q461*H461</f>
        <v>0</v>
      </c>
      <c r="S461" s="149">
        <v>0</v>
      </c>
      <c r="T461" s="150">
        <f>S461*H461</f>
        <v>0</v>
      </c>
      <c r="AR461" s="16" t="s">
        <v>370</v>
      </c>
      <c r="AT461" s="16" t="s">
        <v>603</v>
      </c>
      <c r="AU461" s="16" t="s">
        <v>79</v>
      </c>
      <c r="AY461" s="16" t="s">
        <v>119</v>
      </c>
      <c r="BE461" s="151">
        <f>IF(N461="základní",J461,0)</f>
        <v>0</v>
      </c>
      <c r="BF461" s="151">
        <f>IF(N461="snížená",J461,0)</f>
        <v>0</v>
      </c>
      <c r="BG461" s="151">
        <f>IF(N461="zákl. přenesená",J461,0)</f>
        <v>0</v>
      </c>
      <c r="BH461" s="151">
        <f>IF(N461="sníž. přenesená",J461,0)</f>
        <v>0</v>
      </c>
      <c r="BI461" s="151">
        <f>IF(N461="nulová",J461,0)</f>
        <v>0</v>
      </c>
      <c r="BJ461" s="16" t="s">
        <v>77</v>
      </c>
      <c r="BK461" s="151">
        <f>ROUND(I461*H461,2)</f>
        <v>0</v>
      </c>
      <c r="BL461" s="16" t="s">
        <v>263</v>
      </c>
      <c r="BM461" s="16" t="s">
        <v>2356</v>
      </c>
    </row>
    <row r="462" spans="2:65" s="1" customFormat="1">
      <c r="B462" s="30"/>
      <c r="D462" s="152" t="s">
        <v>129</v>
      </c>
      <c r="F462" s="153" t="s">
        <v>2355</v>
      </c>
      <c r="I462" s="84"/>
      <c r="L462" s="30"/>
      <c r="M462" s="154"/>
      <c r="N462" s="49"/>
      <c r="O462" s="49"/>
      <c r="P462" s="49"/>
      <c r="Q462" s="49"/>
      <c r="R462" s="49"/>
      <c r="S462" s="49"/>
      <c r="T462" s="50"/>
      <c r="AT462" s="16" t="s">
        <v>129</v>
      </c>
      <c r="AU462" s="16" t="s">
        <v>79</v>
      </c>
    </row>
    <row r="463" spans="2:65" s="1" customFormat="1" ht="16.5" customHeight="1">
      <c r="B463" s="139"/>
      <c r="C463" s="140" t="s">
        <v>942</v>
      </c>
      <c r="D463" s="140" t="s">
        <v>122</v>
      </c>
      <c r="E463" s="141" t="s">
        <v>1643</v>
      </c>
      <c r="F463" s="142" t="s">
        <v>1644</v>
      </c>
      <c r="G463" s="143" t="s">
        <v>373</v>
      </c>
      <c r="H463" s="144">
        <v>13.2</v>
      </c>
      <c r="I463" s="145"/>
      <c r="J463" s="146">
        <f>ROUND(I463*H463,2)</f>
        <v>0</v>
      </c>
      <c r="K463" s="142" t="s">
        <v>126</v>
      </c>
      <c r="L463" s="30"/>
      <c r="M463" s="147" t="s">
        <v>1</v>
      </c>
      <c r="N463" s="148" t="s">
        <v>41</v>
      </c>
      <c r="O463" s="49"/>
      <c r="P463" s="149">
        <f>O463*H463</f>
        <v>0</v>
      </c>
      <c r="Q463" s="149">
        <v>2.7999999999999998E-4</v>
      </c>
      <c r="R463" s="149">
        <f>Q463*H463</f>
        <v>3.6959999999999996E-3</v>
      </c>
      <c r="S463" s="149">
        <v>0</v>
      </c>
      <c r="T463" s="150">
        <f>S463*H463</f>
        <v>0</v>
      </c>
      <c r="AR463" s="16" t="s">
        <v>263</v>
      </c>
      <c r="AT463" s="16" t="s">
        <v>122</v>
      </c>
      <c r="AU463" s="16" t="s">
        <v>79</v>
      </c>
      <c r="AY463" s="16" t="s">
        <v>119</v>
      </c>
      <c r="BE463" s="151">
        <f>IF(N463="základní",J463,0)</f>
        <v>0</v>
      </c>
      <c r="BF463" s="151">
        <f>IF(N463="snížená",J463,0)</f>
        <v>0</v>
      </c>
      <c r="BG463" s="151">
        <f>IF(N463="zákl. přenesená",J463,0)</f>
        <v>0</v>
      </c>
      <c r="BH463" s="151">
        <f>IF(N463="sníž. přenesená",J463,0)</f>
        <v>0</v>
      </c>
      <c r="BI463" s="151">
        <f>IF(N463="nulová",J463,0)</f>
        <v>0</v>
      </c>
      <c r="BJ463" s="16" t="s">
        <v>77</v>
      </c>
      <c r="BK463" s="151">
        <f>ROUND(I463*H463,2)</f>
        <v>0</v>
      </c>
      <c r="BL463" s="16" t="s">
        <v>263</v>
      </c>
      <c r="BM463" s="16" t="s">
        <v>2357</v>
      </c>
    </row>
    <row r="464" spans="2:65" s="1" customFormat="1" ht="19.5">
      <c r="B464" s="30"/>
      <c r="D464" s="152" t="s">
        <v>129</v>
      </c>
      <c r="F464" s="153" t="s">
        <v>1646</v>
      </c>
      <c r="I464" s="84"/>
      <c r="L464" s="30"/>
      <c r="M464" s="154"/>
      <c r="N464" s="49"/>
      <c r="O464" s="49"/>
      <c r="P464" s="49"/>
      <c r="Q464" s="49"/>
      <c r="R464" s="49"/>
      <c r="S464" s="49"/>
      <c r="T464" s="50"/>
      <c r="AT464" s="16" t="s">
        <v>129</v>
      </c>
      <c r="AU464" s="16" t="s">
        <v>79</v>
      </c>
    </row>
    <row r="465" spans="2:65" s="11" customFormat="1">
      <c r="B465" s="158"/>
      <c r="D465" s="152" t="s">
        <v>180</v>
      </c>
      <c r="E465" s="159" t="s">
        <v>1</v>
      </c>
      <c r="F465" s="160" t="s">
        <v>2358</v>
      </c>
      <c r="H465" s="161">
        <v>13.2</v>
      </c>
      <c r="I465" s="162"/>
      <c r="L465" s="158"/>
      <c r="M465" s="163"/>
      <c r="N465" s="164"/>
      <c r="O465" s="164"/>
      <c r="P465" s="164"/>
      <c r="Q465" s="164"/>
      <c r="R465" s="164"/>
      <c r="S465" s="164"/>
      <c r="T465" s="165"/>
      <c r="AT465" s="159" t="s">
        <v>180</v>
      </c>
      <c r="AU465" s="159" t="s">
        <v>79</v>
      </c>
      <c r="AV465" s="11" t="s">
        <v>79</v>
      </c>
      <c r="AW465" s="11" t="s">
        <v>32</v>
      </c>
      <c r="AX465" s="11" t="s">
        <v>77</v>
      </c>
      <c r="AY465" s="159" t="s">
        <v>119</v>
      </c>
    </row>
    <row r="466" spans="2:65" s="1" customFormat="1" ht="16.5" customHeight="1">
      <c r="B466" s="139"/>
      <c r="C466" s="140" t="s">
        <v>951</v>
      </c>
      <c r="D466" s="140" t="s">
        <v>122</v>
      </c>
      <c r="E466" s="141" t="s">
        <v>1650</v>
      </c>
      <c r="F466" s="142" t="s">
        <v>1651</v>
      </c>
      <c r="G466" s="143" t="s">
        <v>360</v>
      </c>
      <c r="H466" s="144">
        <v>2</v>
      </c>
      <c r="I466" s="145"/>
      <c r="J466" s="146">
        <f>ROUND(I466*H466,2)</f>
        <v>0</v>
      </c>
      <c r="K466" s="142" t="s">
        <v>126</v>
      </c>
      <c r="L466" s="30"/>
      <c r="M466" s="147" t="s">
        <v>1</v>
      </c>
      <c r="N466" s="148" t="s">
        <v>41</v>
      </c>
      <c r="O466" s="49"/>
      <c r="P466" s="149">
        <f>O466*H466</f>
        <v>0</v>
      </c>
      <c r="Q466" s="149">
        <v>0</v>
      </c>
      <c r="R466" s="149">
        <f>Q466*H466</f>
        <v>0</v>
      </c>
      <c r="S466" s="149">
        <v>0</v>
      </c>
      <c r="T466" s="150">
        <f>S466*H466</f>
        <v>0</v>
      </c>
      <c r="AR466" s="16" t="s">
        <v>263</v>
      </c>
      <c r="AT466" s="16" t="s">
        <v>122</v>
      </c>
      <c r="AU466" s="16" t="s">
        <v>79</v>
      </c>
      <c r="AY466" s="16" t="s">
        <v>119</v>
      </c>
      <c r="BE466" s="151">
        <f>IF(N466="základní",J466,0)</f>
        <v>0</v>
      </c>
      <c r="BF466" s="151">
        <f>IF(N466="snížená",J466,0)</f>
        <v>0</v>
      </c>
      <c r="BG466" s="151">
        <f>IF(N466="zákl. přenesená",J466,0)</f>
        <v>0</v>
      </c>
      <c r="BH466" s="151">
        <f>IF(N466="sníž. přenesená",J466,0)</f>
        <v>0</v>
      </c>
      <c r="BI466" s="151">
        <f>IF(N466="nulová",J466,0)</f>
        <v>0</v>
      </c>
      <c r="BJ466" s="16" t="s">
        <v>77</v>
      </c>
      <c r="BK466" s="151">
        <f>ROUND(I466*H466,2)</f>
        <v>0</v>
      </c>
      <c r="BL466" s="16" t="s">
        <v>263</v>
      </c>
      <c r="BM466" s="16" t="s">
        <v>2359</v>
      </c>
    </row>
    <row r="467" spans="2:65" s="1" customFormat="1">
      <c r="B467" s="30"/>
      <c r="D467" s="152" t="s">
        <v>129</v>
      </c>
      <c r="F467" s="153" t="s">
        <v>1653</v>
      </c>
      <c r="I467" s="84"/>
      <c r="L467" s="30"/>
      <c r="M467" s="154"/>
      <c r="N467" s="49"/>
      <c r="O467" s="49"/>
      <c r="P467" s="49"/>
      <c r="Q467" s="49"/>
      <c r="R467" s="49"/>
      <c r="S467" s="49"/>
      <c r="T467" s="50"/>
      <c r="AT467" s="16" t="s">
        <v>129</v>
      </c>
      <c r="AU467" s="16" t="s">
        <v>79</v>
      </c>
    </row>
    <row r="468" spans="2:65" s="1" customFormat="1" ht="16.5" customHeight="1">
      <c r="B468" s="139"/>
      <c r="C468" s="189" t="s">
        <v>957</v>
      </c>
      <c r="D468" s="189" t="s">
        <v>603</v>
      </c>
      <c r="E468" s="190" t="s">
        <v>1660</v>
      </c>
      <c r="F468" s="191" t="s">
        <v>2360</v>
      </c>
      <c r="G468" s="192" t="s">
        <v>373</v>
      </c>
      <c r="H468" s="193">
        <v>2.4</v>
      </c>
      <c r="I468" s="194"/>
      <c r="J468" s="195">
        <f>ROUND(I468*H468,2)</f>
        <v>0</v>
      </c>
      <c r="K468" s="191" t="s">
        <v>126</v>
      </c>
      <c r="L468" s="196"/>
      <c r="M468" s="197" t="s">
        <v>1</v>
      </c>
      <c r="N468" s="198" t="s">
        <v>41</v>
      </c>
      <c r="O468" s="49"/>
      <c r="P468" s="149">
        <f>O468*H468</f>
        <v>0</v>
      </c>
      <c r="Q468" s="149">
        <v>1.1000000000000001E-3</v>
      </c>
      <c r="R468" s="149">
        <f>Q468*H468</f>
        <v>2.64E-3</v>
      </c>
      <c r="S468" s="149">
        <v>0</v>
      </c>
      <c r="T468" s="150">
        <f>S468*H468</f>
        <v>0</v>
      </c>
      <c r="AR468" s="16" t="s">
        <v>370</v>
      </c>
      <c r="AT468" s="16" t="s">
        <v>603</v>
      </c>
      <c r="AU468" s="16" t="s">
        <v>79</v>
      </c>
      <c r="AY468" s="16" t="s">
        <v>119</v>
      </c>
      <c r="BE468" s="151">
        <f>IF(N468="základní",J468,0)</f>
        <v>0</v>
      </c>
      <c r="BF468" s="151">
        <f>IF(N468="snížená",J468,0)</f>
        <v>0</v>
      </c>
      <c r="BG468" s="151">
        <f>IF(N468="zákl. přenesená",J468,0)</f>
        <v>0</v>
      </c>
      <c r="BH468" s="151">
        <f>IF(N468="sníž. přenesená",J468,0)</f>
        <v>0</v>
      </c>
      <c r="BI468" s="151">
        <f>IF(N468="nulová",J468,0)</f>
        <v>0</v>
      </c>
      <c r="BJ468" s="16" t="s">
        <v>77</v>
      </c>
      <c r="BK468" s="151">
        <f>ROUND(I468*H468,2)</f>
        <v>0</v>
      </c>
      <c r="BL468" s="16" t="s">
        <v>263</v>
      </c>
      <c r="BM468" s="16" t="s">
        <v>2361</v>
      </c>
    </row>
    <row r="469" spans="2:65" s="1" customFormat="1">
      <c r="B469" s="30"/>
      <c r="D469" s="152" t="s">
        <v>129</v>
      </c>
      <c r="F469" s="153" t="s">
        <v>1661</v>
      </c>
      <c r="I469" s="84"/>
      <c r="L469" s="30"/>
      <c r="M469" s="154"/>
      <c r="N469" s="49"/>
      <c r="O469" s="49"/>
      <c r="P469" s="49"/>
      <c r="Q469" s="49"/>
      <c r="R469" s="49"/>
      <c r="S469" s="49"/>
      <c r="T469" s="50"/>
      <c r="AT469" s="16" t="s">
        <v>129</v>
      </c>
      <c r="AU469" s="16" t="s">
        <v>79</v>
      </c>
    </row>
    <row r="470" spans="2:65" s="1" customFormat="1" ht="16.5" customHeight="1">
      <c r="B470" s="139"/>
      <c r="C470" s="189" t="s">
        <v>965</v>
      </c>
      <c r="D470" s="189" t="s">
        <v>603</v>
      </c>
      <c r="E470" s="190" t="s">
        <v>1670</v>
      </c>
      <c r="F470" s="191" t="s">
        <v>1671</v>
      </c>
      <c r="G470" s="192" t="s">
        <v>1672</v>
      </c>
      <c r="H470" s="193">
        <v>2</v>
      </c>
      <c r="I470" s="194"/>
      <c r="J470" s="195">
        <f>ROUND(I470*H470,2)</f>
        <v>0</v>
      </c>
      <c r="K470" s="191" t="s">
        <v>126</v>
      </c>
      <c r="L470" s="196"/>
      <c r="M470" s="197" t="s">
        <v>1</v>
      </c>
      <c r="N470" s="198" t="s">
        <v>41</v>
      </c>
      <c r="O470" s="49"/>
      <c r="P470" s="149">
        <f>O470*H470</f>
        <v>0</v>
      </c>
      <c r="Q470" s="149">
        <v>2.0000000000000001E-4</v>
      </c>
      <c r="R470" s="149">
        <f>Q470*H470</f>
        <v>4.0000000000000002E-4</v>
      </c>
      <c r="S470" s="149">
        <v>0</v>
      </c>
      <c r="T470" s="150">
        <f>S470*H470</f>
        <v>0</v>
      </c>
      <c r="AR470" s="16" t="s">
        <v>370</v>
      </c>
      <c r="AT470" s="16" t="s">
        <v>603</v>
      </c>
      <c r="AU470" s="16" t="s">
        <v>79</v>
      </c>
      <c r="AY470" s="16" t="s">
        <v>119</v>
      </c>
      <c r="BE470" s="151">
        <f>IF(N470="základní",J470,0)</f>
        <v>0</v>
      </c>
      <c r="BF470" s="151">
        <f>IF(N470="snížená",J470,0)</f>
        <v>0</v>
      </c>
      <c r="BG470" s="151">
        <f>IF(N470="zákl. přenesená",J470,0)</f>
        <v>0</v>
      </c>
      <c r="BH470" s="151">
        <f>IF(N470="sníž. přenesená",J470,0)</f>
        <v>0</v>
      </c>
      <c r="BI470" s="151">
        <f>IF(N470="nulová",J470,0)</f>
        <v>0</v>
      </c>
      <c r="BJ470" s="16" t="s">
        <v>77</v>
      </c>
      <c r="BK470" s="151">
        <f>ROUND(I470*H470,2)</f>
        <v>0</v>
      </c>
      <c r="BL470" s="16" t="s">
        <v>263</v>
      </c>
      <c r="BM470" s="16" t="s">
        <v>2362</v>
      </c>
    </row>
    <row r="471" spans="2:65" s="1" customFormat="1">
      <c r="B471" s="30"/>
      <c r="D471" s="152" t="s">
        <v>129</v>
      </c>
      <c r="F471" s="153" t="s">
        <v>1671</v>
      </c>
      <c r="I471" s="84"/>
      <c r="L471" s="30"/>
      <c r="M471" s="154"/>
      <c r="N471" s="49"/>
      <c r="O471" s="49"/>
      <c r="P471" s="49"/>
      <c r="Q471" s="49"/>
      <c r="R471" s="49"/>
      <c r="S471" s="49"/>
      <c r="T471" s="50"/>
      <c r="AT471" s="16" t="s">
        <v>129</v>
      </c>
      <c r="AU471" s="16" t="s">
        <v>79</v>
      </c>
    </row>
    <row r="472" spans="2:65" s="1" customFormat="1" ht="16.5" customHeight="1">
      <c r="B472" s="139"/>
      <c r="C472" s="140" t="s">
        <v>971</v>
      </c>
      <c r="D472" s="140" t="s">
        <v>122</v>
      </c>
      <c r="E472" s="141" t="s">
        <v>1695</v>
      </c>
      <c r="F472" s="142" t="s">
        <v>1696</v>
      </c>
      <c r="G472" s="143" t="s">
        <v>360</v>
      </c>
      <c r="H472" s="144">
        <v>2</v>
      </c>
      <c r="I472" s="145"/>
      <c r="J472" s="146">
        <f>ROUND(I472*H472,2)</f>
        <v>0</v>
      </c>
      <c r="K472" s="142" t="s">
        <v>126</v>
      </c>
      <c r="L472" s="30"/>
      <c r="M472" s="147" t="s">
        <v>1</v>
      </c>
      <c r="N472" s="148" t="s">
        <v>41</v>
      </c>
      <c r="O472" s="49"/>
      <c r="P472" s="149">
        <f>O472*H472</f>
        <v>0</v>
      </c>
      <c r="Q472" s="149">
        <v>0</v>
      </c>
      <c r="R472" s="149">
        <f>Q472*H472</f>
        <v>0</v>
      </c>
      <c r="S472" s="149">
        <v>0</v>
      </c>
      <c r="T472" s="150">
        <f>S472*H472</f>
        <v>0</v>
      </c>
      <c r="AR472" s="16" t="s">
        <v>263</v>
      </c>
      <c r="AT472" s="16" t="s">
        <v>122</v>
      </c>
      <c r="AU472" s="16" t="s">
        <v>79</v>
      </c>
      <c r="AY472" s="16" t="s">
        <v>119</v>
      </c>
      <c r="BE472" s="151">
        <f>IF(N472="základní",J472,0)</f>
        <v>0</v>
      </c>
      <c r="BF472" s="151">
        <f>IF(N472="snížená",J472,0)</f>
        <v>0</v>
      </c>
      <c r="BG472" s="151">
        <f>IF(N472="zákl. přenesená",J472,0)</f>
        <v>0</v>
      </c>
      <c r="BH472" s="151">
        <f>IF(N472="sníž. přenesená",J472,0)</f>
        <v>0</v>
      </c>
      <c r="BI472" s="151">
        <f>IF(N472="nulová",J472,0)</f>
        <v>0</v>
      </c>
      <c r="BJ472" s="16" t="s">
        <v>77</v>
      </c>
      <c r="BK472" s="151">
        <f>ROUND(I472*H472,2)</f>
        <v>0</v>
      </c>
      <c r="BL472" s="16" t="s">
        <v>263</v>
      </c>
      <c r="BM472" s="16" t="s">
        <v>2363</v>
      </c>
    </row>
    <row r="473" spans="2:65" s="1" customFormat="1" ht="19.5">
      <c r="B473" s="30"/>
      <c r="D473" s="152" t="s">
        <v>129</v>
      </c>
      <c r="F473" s="153" t="s">
        <v>1698</v>
      </c>
      <c r="I473" s="84"/>
      <c r="L473" s="30"/>
      <c r="M473" s="154"/>
      <c r="N473" s="49"/>
      <c r="O473" s="49"/>
      <c r="P473" s="49"/>
      <c r="Q473" s="49"/>
      <c r="R473" s="49"/>
      <c r="S473" s="49"/>
      <c r="T473" s="50"/>
      <c r="AT473" s="16" t="s">
        <v>129</v>
      </c>
      <c r="AU473" s="16" t="s">
        <v>79</v>
      </c>
    </row>
    <row r="474" spans="2:65" s="1" customFormat="1" ht="16.5" customHeight="1">
      <c r="B474" s="139"/>
      <c r="C474" s="189" t="s">
        <v>977</v>
      </c>
      <c r="D474" s="189" t="s">
        <v>603</v>
      </c>
      <c r="E474" s="190" t="s">
        <v>1700</v>
      </c>
      <c r="F474" s="191" t="s">
        <v>1701</v>
      </c>
      <c r="G474" s="192" t="s">
        <v>360</v>
      </c>
      <c r="H474" s="193">
        <v>2</v>
      </c>
      <c r="I474" s="194"/>
      <c r="J474" s="195">
        <f>ROUND(I474*H474,2)</f>
        <v>0</v>
      </c>
      <c r="K474" s="191" t="s">
        <v>126</v>
      </c>
      <c r="L474" s="196"/>
      <c r="M474" s="197" t="s">
        <v>1</v>
      </c>
      <c r="N474" s="198" t="s">
        <v>41</v>
      </c>
      <c r="O474" s="49"/>
      <c r="P474" s="149">
        <f>O474*H474</f>
        <v>0</v>
      </c>
      <c r="Q474" s="149">
        <v>1.9E-2</v>
      </c>
      <c r="R474" s="149">
        <f>Q474*H474</f>
        <v>3.7999999999999999E-2</v>
      </c>
      <c r="S474" s="149">
        <v>0</v>
      </c>
      <c r="T474" s="150">
        <f>S474*H474</f>
        <v>0</v>
      </c>
      <c r="AR474" s="16" t="s">
        <v>370</v>
      </c>
      <c r="AT474" s="16" t="s">
        <v>603</v>
      </c>
      <c r="AU474" s="16" t="s">
        <v>79</v>
      </c>
      <c r="AY474" s="16" t="s">
        <v>119</v>
      </c>
      <c r="BE474" s="151">
        <f>IF(N474="základní",J474,0)</f>
        <v>0</v>
      </c>
      <c r="BF474" s="151">
        <f>IF(N474="snížená",J474,0)</f>
        <v>0</v>
      </c>
      <c r="BG474" s="151">
        <f>IF(N474="zákl. přenesená",J474,0)</f>
        <v>0</v>
      </c>
      <c r="BH474" s="151">
        <f>IF(N474="sníž. přenesená",J474,0)</f>
        <v>0</v>
      </c>
      <c r="BI474" s="151">
        <f>IF(N474="nulová",J474,0)</f>
        <v>0</v>
      </c>
      <c r="BJ474" s="16" t="s">
        <v>77</v>
      </c>
      <c r="BK474" s="151">
        <f>ROUND(I474*H474,2)</f>
        <v>0</v>
      </c>
      <c r="BL474" s="16" t="s">
        <v>263</v>
      </c>
      <c r="BM474" s="16" t="s">
        <v>2364</v>
      </c>
    </row>
    <row r="475" spans="2:65" s="1" customFormat="1">
      <c r="B475" s="30"/>
      <c r="D475" s="152" t="s">
        <v>129</v>
      </c>
      <c r="F475" s="153" t="s">
        <v>1703</v>
      </c>
      <c r="I475" s="84"/>
      <c r="L475" s="30"/>
      <c r="M475" s="154"/>
      <c r="N475" s="49"/>
      <c r="O475" s="49"/>
      <c r="P475" s="49"/>
      <c r="Q475" s="49"/>
      <c r="R475" s="49"/>
      <c r="S475" s="49"/>
      <c r="T475" s="50"/>
      <c r="AT475" s="16" t="s">
        <v>129</v>
      </c>
      <c r="AU475" s="16" t="s">
        <v>79</v>
      </c>
    </row>
    <row r="476" spans="2:65" s="1" customFormat="1" ht="16.5" customHeight="1">
      <c r="B476" s="139"/>
      <c r="C476" s="140" t="s">
        <v>983</v>
      </c>
      <c r="D476" s="140" t="s">
        <v>122</v>
      </c>
      <c r="E476" s="141" t="s">
        <v>1710</v>
      </c>
      <c r="F476" s="142" t="s">
        <v>1711</v>
      </c>
      <c r="G476" s="143" t="s">
        <v>360</v>
      </c>
      <c r="H476" s="144">
        <v>2</v>
      </c>
      <c r="I476" s="145"/>
      <c r="J476" s="146">
        <f>ROUND(I476*H476,2)</f>
        <v>0</v>
      </c>
      <c r="K476" s="142" t="s">
        <v>126</v>
      </c>
      <c r="L476" s="30"/>
      <c r="M476" s="147" t="s">
        <v>1</v>
      </c>
      <c r="N476" s="148" t="s">
        <v>41</v>
      </c>
      <c r="O476" s="49"/>
      <c r="P476" s="149">
        <f>O476*H476</f>
        <v>0</v>
      </c>
      <c r="Q476" s="149">
        <v>0</v>
      </c>
      <c r="R476" s="149">
        <f>Q476*H476</f>
        <v>0</v>
      </c>
      <c r="S476" s="149">
        <v>0</v>
      </c>
      <c r="T476" s="150">
        <f>S476*H476</f>
        <v>0</v>
      </c>
      <c r="AR476" s="16" t="s">
        <v>263</v>
      </c>
      <c r="AT476" s="16" t="s">
        <v>122</v>
      </c>
      <c r="AU476" s="16" t="s">
        <v>79</v>
      </c>
      <c r="AY476" s="16" t="s">
        <v>119</v>
      </c>
      <c r="BE476" s="151">
        <f>IF(N476="základní",J476,0)</f>
        <v>0</v>
      </c>
      <c r="BF476" s="151">
        <f>IF(N476="snížená",J476,0)</f>
        <v>0</v>
      </c>
      <c r="BG476" s="151">
        <f>IF(N476="zákl. přenesená",J476,0)</f>
        <v>0</v>
      </c>
      <c r="BH476" s="151">
        <f>IF(N476="sníž. přenesená",J476,0)</f>
        <v>0</v>
      </c>
      <c r="BI476" s="151">
        <f>IF(N476="nulová",J476,0)</f>
        <v>0</v>
      </c>
      <c r="BJ476" s="16" t="s">
        <v>77</v>
      </c>
      <c r="BK476" s="151">
        <f>ROUND(I476*H476,2)</f>
        <v>0</v>
      </c>
      <c r="BL476" s="16" t="s">
        <v>263</v>
      </c>
      <c r="BM476" s="16" t="s">
        <v>2365</v>
      </c>
    </row>
    <row r="477" spans="2:65" s="1" customFormat="1">
      <c r="B477" s="30"/>
      <c r="D477" s="152" t="s">
        <v>129</v>
      </c>
      <c r="F477" s="153" t="s">
        <v>1713</v>
      </c>
      <c r="I477" s="84"/>
      <c r="L477" s="30"/>
      <c r="M477" s="154"/>
      <c r="N477" s="49"/>
      <c r="O477" s="49"/>
      <c r="P477" s="49"/>
      <c r="Q477" s="49"/>
      <c r="R477" s="49"/>
      <c r="S477" s="49"/>
      <c r="T477" s="50"/>
      <c r="AT477" s="16" t="s">
        <v>129</v>
      </c>
      <c r="AU477" s="16" t="s">
        <v>79</v>
      </c>
    </row>
    <row r="478" spans="2:65" s="1" customFormat="1" ht="16.5" customHeight="1">
      <c r="B478" s="139"/>
      <c r="C478" s="189" t="s">
        <v>990</v>
      </c>
      <c r="D478" s="189" t="s">
        <v>603</v>
      </c>
      <c r="E478" s="190" t="s">
        <v>1715</v>
      </c>
      <c r="F478" s="191" t="s">
        <v>1716</v>
      </c>
      <c r="G478" s="192" t="s">
        <v>360</v>
      </c>
      <c r="H478" s="193">
        <v>2</v>
      </c>
      <c r="I478" s="194"/>
      <c r="J478" s="195">
        <f>ROUND(I478*H478,2)</f>
        <v>0</v>
      </c>
      <c r="K478" s="191" t="s">
        <v>126</v>
      </c>
      <c r="L478" s="196"/>
      <c r="M478" s="197" t="s">
        <v>1</v>
      </c>
      <c r="N478" s="198" t="s">
        <v>41</v>
      </c>
      <c r="O478" s="49"/>
      <c r="P478" s="149">
        <f>O478*H478</f>
        <v>0</v>
      </c>
      <c r="Q478" s="149">
        <v>1.1999999999999999E-3</v>
      </c>
      <c r="R478" s="149">
        <f>Q478*H478</f>
        <v>2.3999999999999998E-3</v>
      </c>
      <c r="S478" s="149">
        <v>0</v>
      </c>
      <c r="T478" s="150">
        <f>S478*H478</f>
        <v>0</v>
      </c>
      <c r="AR478" s="16" t="s">
        <v>370</v>
      </c>
      <c r="AT478" s="16" t="s">
        <v>603</v>
      </c>
      <c r="AU478" s="16" t="s">
        <v>79</v>
      </c>
      <c r="AY478" s="16" t="s">
        <v>119</v>
      </c>
      <c r="BE478" s="151">
        <f>IF(N478="základní",J478,0)</f>
        <v>0</v>
      </c>
      <c r="BF478" s="151">
        <f>IF(N478="snížená",J478,0)</f>
        <v>0</v>
      </c>
      <c r="BG478" s="151">
        <f>IF(N478="zákl. přenesená",J478,0)</f>
        <v>0</v>
      </c>
      <c r="BH478" s="151">
        <f>IF(N478="sníž. přenesená",J478,0)</f>
        <v>0</v>
      </c>
      <c r="BI478" s="151">
        <f>IF(N478="nulová",J478,0)</f>
        <v>0</v>
      </c>
      <c r="BJ478" s="16" t="s">
        <v>77</v>
      </c>
      <c r="BK478" s="151">
        <f>ROUND(I478*H478,2)</f>
        <v>0</v>
      </c>
      <c r="BL478" s="16" t="s">
        <v>263</v>
      </c>
      <c r="BM478" s="16" t="s">
        <v>2366</v>
      </c>
    </row>
    <row r="479" spans="2:65" s="1" customFormat="1">
      <c r="B479" s="30"/>
      <c r="D479" s="152" t="s">
        <v>129</v>
      </c>
      <c r="F479" s="153" t="s">
        <v>1718</v>
      </c>
      <c r="I479" s="84"/>
      <c r="L479" s="30"/>
      <c r="M479" s="154"/>
      <c r="N479" s="49"/>
      <c r="O479" s="49"/>
      <c r="P479" s="49"/>
      <c r="Q479" s="49"/>
      <c r="R479" s="49"/>
      <c r="S479" s="49"/>
      <c r="T479" s="50"/>
      <c r="AT479" s="16" t="s">
        <v>129</v>
      </c>
      <c r="AU479" s="16" t="s">
        <v>79</v>
      </c>
    </row>
    <row r="480" spans="2:65" s="1" customFormat="1" ht="16.5" customHeight="1">
      <c r="B480" s="139"/>
      <c r="C480" s="140" t="s">
        <v>996</v>
      </c>
      <c r="D480" s="140" t="s">
        <v>122</v>
      </c>
      <c r="E480" s="141" t="s">
        <v>2367</v>
      </c>
      <c r="F480" s="142" t="s">
        <v>2368</v>
      </c>
      <c r="G480" s="143" t="s">
        <v>1307</v>
      </c>
      <c r="H480" s="199"/>
      <c r="I480" s="145"/>
      <c r="J480" s="146">
        <f>ROUND(I480*H480,2)</f>
        <v>0</v>
      </c>
      <c r="K480" s="142" t="s">
        <v>126</v>
      </c>
      <c r="L480" s="30"/>
      <c r="M480" s="147" t="s">
        <v>1</v>
      </c>
      <c r="N480" s="148" t="s">
        <v>41</v>
      </c>
      <c r="O480" s="49"/>
      <c r="P480" s="149">
        <f>O480*H480</f>
        <v>0</v>
      </c>
      <c r="Q480" s="149">
        <v>0</v>
      </c>
      <c r="R480" s="149">
        <f>Q480*H480</f>
        <v>0</v>
      </c>
      <c r="S480" s="149">
        <v>0</v>
      </c>
      <c r="T480" s="150">
        <f>S480*H480</f>
        <v>0</v>
      </c>
      <c r="AR480" s="16" t="s">
        <v>263</v>
      </c>
      <c r="AT480" s="16" t="s">
        <v>122</v>
      </c>
      <c r="AU480" s="16" t="s">
        <v>79</v>
      </c>
      <c r="AY480" s="16" t="s">
        <v>119</v>
      </c>
      <c r="BE480" s="151">
        <f>IF(N480="základní",J480,0)</f>
        <v>0</v>
      </c>
      <c r="BF480" s="151">
        <f>IF(N480="snížená",J480,0)</f>
        <v>0</v>
      </c>
      <c r="BG480" s="151">
        <f>IF(N480="zákl. přenesená",J480,0)</f>
        <v>0</v>
      </c>
      <c r="BH480" s="151">
        <f>IF(N480="sníž. přenesená",J480,0)</f>
        <v>0</v>
      </c>
      <c r="BI480" s="151">
        <f>IF(N480="nulová",J480,0)</f>
        <v>0</v>
      </c>
      <c r="BJ480" s="16" t="s">
        <v>77</v>
      </c>
      <c r="BK480" s="151">
        <f>ROUND(I480*H480,2)</f>
        <v>0</v>
      </c>
      <c r="BL480" s="16" t="s">
        <v>263</v>
      </c>
      <c r="BM480" s="16" t="s">
        <v>2369</v>
      </c>
    </row>
    <row r="481" spans="2:65" s="1" customFormat="1" ht="19.5">
      <c r="B481" s="30"/>
      <c r="D481" s="152" t="s">
        <v>129</v>
      </c>
      <c r="F481" s="153" t="s">
        <v>2370</v>
      </c>
      <c r="I481" s="84"/>
      <c r="L481" s="30"/>
      <c r="M481" s="154"/>
      <c r="N481" s="49"/>
      <c r="O481" s="49"/>
      <c r="P481" s="49"/>
      <c r="Q481" s="49"/>
      <c r="R481" s="49"/>
      <c r="S481" s="49"/>
      <c r="T481" s="50"/>
      <c r="AT481" s="16" t="s">
        <v>129</v>
      </c>
      <c r="AU481" s="16" t="s">
        <v>79</v>
      </c>
    </row>
    <row r="482" spans="2:65" s="10" customFormat="1" ht="22.9" customHeight="1">
      <c r="B482" s="126"/>
      <c r="D482" s="127" t="s">
        <v>69</v>
      </c>
      <c r="E482" s="137" t="s">
        <v>1744</v>
      </c>
      <c r="F482" s="137" t="s">
        <v>1745</v>
      </c>
      <c r="I482" s="129"/>
      <c r="J482" s="138">
        <f>BK482</f>
        <v>0</v>
      </c>
      <c r="L482" s="126"/>
      <c r="M482" s="131"/>
      <c r="N482" s="132"/>
      <c r="O482" s="132"/>
      <c r="P482" s="133">
        <f>SUM(P483:P504)</f>
        <v>0</v>
      </c>
      <c r="Q482" s="132"/>
      <c r="R482" s="133">
        <f>SUM(R483:R504)</f>
        <v>0</v>
      </c>
      <c r="S482" s="132"/>
      <c r="T482" s="134">
        <f>SUM(T483:T504)</f>
        <v>2.5002599999999999</v>
      </c>
      <c r="AR482" s="127" t="s">
        <v>79</v>
      </c>
      <c r="AT482" s="135" t="s">
        <v>69</v>
      </c>
      <c r="AU482" s="135" t="s">
        <v>77</v>
      </c>
      <c r="AY482" s="127" t="s">
        <v>119</v>
      </c>
      <c r="BK482" s="136">
        <f>SUM(BK483:BK504)</f>
        <v>0</v>
      </c>
    </row>
    <row r="483" spans="2:65" s="1" customFormat="1" ht="16.5" customHeight="1">
      <c r="B483" s="139"/>
      <c r="C483" s="140" t="s">
        <v>1002</v>
      </c>
      <c r="D483" s="140" t="s">
        <v>122</v>
      </c>
      <c r="E483" s="141" t="s">
        <v>2371</v>
      </c>
      <c r="F483" s="142" t="s">
        <v>2372</v>
      </c>
      <c r="G483" s="143" t="s">
        <v>266</v>
      </c>
      <c r="H483" s="144">
        <v>32.295999999999999</v>
      </c>
      <c r="I483" s="145"/>
      <c r="J483" s="146">
        <f>ROUND(I483*H483,2)</f>
        <v>0</v>
      </c>
      <c r="K483" s="142" t="s">
        <v>126</v>
      </c>
      <c r="L483" s="30"/>
      <c r="M483" s="147" t="s">
        <v>1</v>
      </c>
      <c r="N483" s="148" t="s">
        <v>41</v>
      </c>
      <c r="O483" s="49"/>
      <c r="P483" s="149">
        <f>O483*H483</f>
        <v>0</v>
      </c>
      <c r="Q483" s="149">
        <v>0</v>
      </c>
      <c r="R483" s="149">
        <f>Q483*H483</f>
        <v>0</v>
      </c>
      <c r="S483" s="149">
        <v>5.5E-2</v>
      </c>
      <c r="T483" s="150">
        <f>S483*H483</f>
        <v>1.7762800000000001</v>
      </c>
      <c r="AR483" s="16" t="s">
        <v>263</v>
      </c>
      <c r="AT483" s="16" t="s">
        <v>122</v>
      </c>
      <c r="AU483" s="16" t="s">
        <v>79</v>
      </c>
      <c r="AY483" s="16" t="s">
        <v>119</v>
      </c>
      <c r="BE483" s="151">
        <f>IF(N483="základní",J483,0)</f>
        <v>0</v>
      </c>
      <c r="BF483" s="151">
        <f>IF(N483="snížená",J483,0)</f>
        <v>0</v>
      </c>
      <c r="BG483" s="151">
        <f>IF(N483="zákl. přenesená",J483,0)</f>
        <v>0</v>
      </c>
      <c r="BH483" s="151">
        <f>IF(N483="sníž. přenesená",J483,0)</f>
        <v>0</v>
      </c>
      <c r="BI483" s="151">
        <f>IF(N483="nulová",J483,0)</f>
        <v>0</v>
      </c>
      <c r="BJ483" s="16" t="s">
        <v>77</v>
      </c>
      <c r="BK483" s="151">
        <f>ROUND(I483*H483,2)</f>
        <v>0</v>
      </c>
      <c r="BL483" s="16" t="s">
        <v>263</v>
      </c>
      <c r="BM483" s="16" t="s">
        <v>2373</v>
      </c>
    </row>
    <row r="484" spans="2:65" s="1" customFormat="1">
      <c r="B484" s="30"/>
      <c r="D484" s="152" t="s">
        <v>129</v>
      </c>
      <c r="F484" s="153" t="s">
        <v>2374</v>
      </c>
      <c r="I484" s="84"/>
      <c r="L484" s="30"/>
      <c r="M484" s="154"/>
      <c r="N484" s="49"/>
      <c r="O484" s="49"/>
      <c r="P484" s="49"/>
      <c r="Q484" s="49"/>
      <c r="R484" s="49"/>
      <c r="S484" s="49"/>
      <c r="T484" s="50"/>
      <c r="AT484" s="16" t="s">
        <v>129</v>
      </c>
      <c r="AU484" s="16" t="s">
        <v>79</v>
      </c>
    </row>
    <row r="485" spans="2:65" s="11" customFormat="1">
      <c r="B485" s="158"/>
      <c r="D485" s="152" t="s">
        <v>180</v>
      </c>
      <c r="E485" s="159" t="s">
        <v>1</v>
      </c>
      <c r="F485" s="160" t="s">
        <v>2375</v>
      </c>
      <c r="H485" s="161">
        <v>13.57</v>
      </c>
      <c r="I485" s="162"/>
      <c r="L485" s="158"/>
      <c r="M485" s="163"/>
      <c r="N485" s="164"/>
      <c r="O485" s="164"/>
      <c r="P485" s="164"/>
      <c r="Q485" s="164"/>
      <c r="R485" s="164"/>
      <c r="S485" s="164"/>
      <c r="T485" s="165"/>
      <c r="AT485" s="159" t="s">
        <v>180</v>
      </c>
      <c r="AU485" s="159" t="s">
        <v>79</v>
      </c>
      <c r="AV485" s="11" t="s">
        <v>79</v>
      </c>
      <c r="AW485" s="11" t="s">
        <v>32</v>
      </c>
      <c r="AX485" s="11" t="s">
        <v>70</v>
      </c>
      <c r="AY485" s="159" t="s">
        <v>119</v>
      </c>
    </row>
    <row r="486" spans="2:65" s="11" customFormat="1">
      <c r="B486" s="158"/>
      <c r="D486" s="152" t="s">
        <v>180</v>
      </c>
      <c r="E486" s="159" t="s">
        <v>1</v>
      </c>
      <c r="F486" s="160" t="s">
        <v>2376</v>
      </c>
      <c r="H486" s="161">
        <v>0.28100000000000003</v>
      </c>
      <c r="I486" s="162"/>
      <c r="L486" s="158"/>
      <c r="M486" s="163"/>
      <c r="N486" s="164"/>
      <c r="O486" s="164"/>
      <c r="P486" s="164"/>
      <c r="Q486" s="164"/>
      <c r="R486" s="164"/>
      <c r="S486" s="164"/>
      <c r="T486" s="165"/>
      <c r="AT486" s="159" t="s">
        <v>180</v>
      </c>
      <c r="AU486" s="159" t="s">
        <v>79</v>
      </c>
      <c r="AV486" s="11" t="s">
        <v>79</v>
      </c>
      <c r="AW486" s="11" t="s">
        <v>32</v>
      </c>
      <c r="AX486" s="11" t="s">
        <v>70</v>
      </c>
      <c r="AY486" s="159" t="s">
        <v>119</v>
      </c>
    </row>
    <row r="487" spans="2:65" s="11" customFormat="1">
      <c r="B487" s="158"/>
      <c r="D487" s="152" t="s">
        <v>180</v>
      </c>
      <c r="E487" s="159" t="s">
        <v>1</v>
      </c>
      <c r="F487" s="160" t="s">
        <v>2377</v>
      </c>
      <c r="H487" s="161">
        <v>0.82</v>
      </c>
      <c r="I487" s="162"/>
      <c r="L487" s="158"/>
      <c r="M487" s="163"/>
      <c r="N487" s="164"/>
      <c r="O487" s="164"/>
      <c r="P487" s="164"/>
      <c r="Q487" s="164"/>
      <c r="R487" s="164"/>
      <c r="S487" s="164"/>
      <c r="T487" s="165"/>
      <c r="AT487" s="159" t="s">
        <v>180</v>
      </c>
      <c r="AU487" s="159" t="s">
        <v>79</v>
      </c>
      <c r="AV487" s="11" t="s">
        <v>79</v>
      </c>
      <c r="AW487" s="11" t="s">
        <v>32</v>
      </c>
      <c r="AX487" s="11" t="s">
        <v>70</v>
      </c>
      <c r="AY487" s="159" t="s">
        <v>119</v>
      </c>
    </row>
    <row r="488" spans="2:65" s="11" customFormat="1">
      <c r="B488" s="158"/>
      <c r="D488" s="152" t="s">
        <v>180</v>
      </c>
      <c r="E488" s="159" t="s">
        <v>1</v>
      </c>
      <c r="F488" s="160" t="s">
        <v>2378</v>
      </c>
      <c r="H488" s="161">
        <v>0.35499999999999998</v>
      </c>
      <c r="I488" s="162"/>
      <c r="L488" s="158"/>
      <c r="M488" s="163"/>
      <c r="N488" s="164"/>
      <c r="O488" s="164"/>
      <c r="P488" s="164"/>
      <c r="Q488" s="164"/>
      <c r="R488" s="164"/>
      <c r="S488" s="164"/>
      <c r="T488" s="165"/>
      <c r="AT488" s="159" t="s">
        <v>180</v>
      </c>
      <c r="AU488" s="159" t="s">
        <v>79</v>
      </c>
      <c r="AV488" s="11" t="s">
        <v>79</v>
      </c>
      <c r="AW488" s="11" t="s">
        <v>32</v>
      </c>
      <c r="AX488" s="11" t="s">
        <v>70</v>
      </c>
      <c r="AY488" s="159" t="s">
        <v>119</v>
      </c>
    </row>
    <row r="489" spans="2:65" s="11" customFormat="1">
      <c r="B489" s="158"/>
      <c r="D489" s="152" t="s">
        <v>180</v>
      </c>
      <c r="E489" s="159" t="s">
        <v>1</v>
      </c>
      <c r="F489" s="160" t="s">
        <v>2379</v>
      </c>
      <c r="H489" s="161">
        <v>14.52</v>
      </c>
      <c r="I489" s="162"/>
      <c r="L489" s="158"/>
      <c r="M489" s="163"/>
      <c r="N489" s="164"/>
      <c r="O489" s="164"/>
      <c r="P489" s="164"/>
      <c r="Q489" s="164"/>
      <c r="R489" s="164"/>
      <c r="S489" s="164"/>
      <c r="T489" s="165"/>
      <c r="AT489" s="159" t="s">
        <v>180</v>
      </c>
      <c r="AU489" s="159" t="s">
        <v>79</v>
      </c>
      <c r="AV489" s="11" t="s">
        <v>79</v>
      </c>
      <c r="AW489" s="11" t="s">
        <v>32</v>
      </c>
      <c r="AX489" s="11" t="s">
        <v>70</v>
      </c>
      <c r="AY489" s="159" t="s">
        <v>119</v>
      </c>
    </row>
    <row r="490" spans="2:65" s="11" customFormat="1">
      <c r="B490" s="158"/>
      <c r="D490" s="152" t="s">
        <v>180</v>
      </c>
      <c r="E490" s="159" t="s">
        <v>1</v>
      </c>
      <c r="F490" s="160" t="s">
        <v>2142</v>
      </c>
      <c r="H490" s="161">
        <v>2.06</v>
      </c>
      <c r="I490" s="162"/>
      <c r="L490" s="158"/>
      <c r="M490" s="163"/>
      <c r="N490" s="164"/>
      <c r="O490" s="164"/>
      <c r="P490" s="164"/>
      <c r="Q490" s="164"/>
      <c r="R490" s="164"/>
      <c r="S490" s="164"/>
      <c r="T490" s="165"/>
      <c r="AT490" s="159" t="s">
        <v>180</v>
      </c>
      <c r="AU490" s="159" t="s">
        <v>79</v>
      </c>
      <c r="AV490" s="11" t="s">
        <v>79</v>
      </c>
      <c r="AW490" s="11" t="s">
        <v>32</v>
      </c>
      <c r="AX490" s="11" t="s">
        <v>70</v>
      </c>
      <c r="AY490" s="159" t="s">
        <v>119</v>
      </c>
    </row>
    <row r="491" spans="2:65" s="11" customFormat="1">
      <c r="B491" s="158"/>
      <c r="D491" s="152" t="s">
        <v>180</v>
      </c>
      <c r="E491" s="159" t="s">
        <v>1</v>
      </c>
      <c r="F491" s="160" t="s">
        <v>2228</v>
      </c>
      <c r="H491" s="161">
        <v>0.69</v>
      </c>
      <c r="I491" s="162"/>
      <c r="L491" s="158"/>
      <c r="M491" s="163"/>
      <c r="N491" s="164"/>
      <c r="O491" s="164"/>
      <c r="P491" s="164"/>
      <c r="Q491" s="164"/>
      <c r="R491" s="164"/>
      <c r="S491" s="164"/>
      <c r="T491" s="165"/>
      <c r="AT491" s="159" t="s">
        <v>180</v>
      </c>
      <c r="AU491" s="159" t="s">
        <v>79</v>
      </c>
      <c r="AV491" s="11" t="s">
        <v>79</v>
      </c>
      <c r="AW491" s="11" t="s">
        <v>32</v>
      </c>
      <c r="AX491" s="11" t="s">
        <v>70</v>
      </c>
      <c r="AY491" s="159" t="s">
        <v>119</v>
      </c>
    </row>
    <row r="492" spans="2:65" s="13" customFormat="1">
      <c r="B492" s="173"/>
      <c r="D492" s="152" t="s">
        <v>180</v>
      </c>
      <c r="E492" s="174" t="s">
        <v>1</v>
      </c>
      <c r="F492" s="175" t="s">
        <v>249</v>
      </c>
      <c r="H492" s="176">
        <v>32.295999999999999</v>
      </c>
      <c r="I492" s="177"/>
      <c r="L492" s="173"/>
      <c r="M492" s="178"/>
      <c r="N492" s="179"/>
      <c r="O492" s="179"/>
      <c r="P492" s="179"/>
      <c r="Q492" s="179"/>
      <c r="R492" s="179"/>
      <c r="S492" s="179"/>
      <c r="T492" s="180"/>
      <c r="AT492" s="174" t="s">
        <v>180</v>
      </c>
      <c r="AU492" s="174" t="s">
        <v>79</v>
      </c>
      <c r="AV492" s="13" t="s">
        <v>139</v>
      </c>
      <c r="AW492" s="13" t="s">
        <v>32</v>
      </c>
      <c r="AX492" s="13" t="s">
        <v>77</v>
      </c>
      <c r="AY492" s="174" t="s">
        <v>119</v>
      </c>
    </row>
    <row r="493" spans="2:65" s="1" customFormat="1" ht="16.5" customHeight="1">
      <c r="B493" s="139"/>
      <c r="C493" s="140" t="s">
        <v>1008</v>
      </c>
      <c r="D493" s="140" t="s">
        <v>122</v>
      </c>
      <c r="E493" s="141" t="s">
        <v>2380</v>
      </c>
      <c r="F493" s="142" t="s">
        <v>2381</v>
      </c>
      <c r="G493" s="143" t="s">
        <v>1273</v>
      </c>
      <c r="H493" s="144">
        <v>474.88</v>
      </c>
      <c r="I493" s="145"/>
      <c r="J493" s="146">
        <f>ROUND(I493*H493,2)</f>
        <v>0</v>
      </c>
      <c r="K493" s="142" t="s">
        <v>126</v>
      </c>
      <c r="L493" s="30"/>
      <c r="M493" s="147" t="s">
        <v>1</v>
      </c>
      <c r="N493" s="148" t="s">
        <v>41</v>
      </c>
      <c r="O493" s="49"/>
      <c r="P493" s="149">
        <f>O493*H493</f>
        <v>0</v>
      </c>
      <c r="Q493" s="149">
        <v>0</v>
      </c>
      <c r="R493" s="149">
        <f>Q493*H493</f>
        <v>0</v>
      </c>
      <c r="S493" s="149">
        <v>1E-3</v>
      </c>
      <c r="T493" s="150">
        <f>S493*H493</f>
        <v>0.47488000000000002</v>
      </c>
      <c r="AR493" s="16" t="s">
        <v>263</v>
      </c>
      <c r="AT493" s="16" t="s">
        <v>122</v>
      </c>
      <c r="AU493" s="16" t="s">
        <v>79</v>
      </c>
      <c r="AY493" s="16" t="s">
        <v>119</v>
      </c>
      <c r="BE493" s="151">
        <f>IF(N493="základní",J493,0)</f>
        <v>0</v>
      </c>
      <c r="BF493" s="151">
        <f>IF(N493="snížená",J493,0)</f>
        <v>0</v>
      </c>
      <c r="BG493" s="151">
        <f>IF(N493="zákl. přenesená",J493,0)</f>
        <v>0</v>
      </c>
      <c r="BH493" s="151">
        <f>IF(N493="sníž. přenesená",J493,0)</f>
        <v>0</v>
      </c>
      <c r="BI493" s="151">
        <f>IF(N493="nulová",J493,0)</f>
        <v>0</v>
      </c>
      <c r="BJ493" s="16" t="s">
        <v>77</v>
      </c>
      <c r="BK493" s="151">
        <f>ROUND(I493*H493,2)</f>
        <v>0</v>
      </c>
      <c r="BL493" s="16" t="s">
        <v>263</v>
      </c>
      <c r="BM493" s="16" t="s">
        <v>2382</v>
      </c>
    </row>
    <row r="494" spans="2:65" s="1" customFormat="1">
      <c r="B494" s="30"/>
      <c r="D494" s="152" t="s">
        <v>129</v>
      </c>
      <c r="F494" s="153" t="s">
        <v>2383</v>
      </c>
      <c r="I494" s="84"/>
      <c r="L494" s="30"/>
      <c r="M494" s="154"/>
      <c r="N494" s="49"/>
      <c r="O494" s="49"/>
      <c r="P494" s="49"/>
      <c r="Q494" s="49"/>
      <c r="R494" s="49"/>
      <c r="S494" s="49"/>
      <c r="T494" s="50"/>
      <c r="AT494" s="16" t="s">
        <v>129</v>
      </c>
      <c r="AU494" s="16" t="s">
        <v>79</v>
      </c>
    </row>
    <row r="495" spans="2:65" s="12" customFormat="1">
      <c r="B495" s="166"/>
      <c r="D495" s="152" t="s">
        <v>180</v>
      </c>
      <c r="E495" s="167" t="s">
        <v>1</v>
      </c>
      <c r="F495" s="168" t="s">
        <v>2384</v>
      </c>
      <c r="H495" s="167" t="s">
        <v>1</v>
      </c>
      <c r="I495" s="169"/>
      <c r="L495" s="166"/>
      <c r="M495" s="170"/>
      <c r="N495" s="171"/>
      <c r="O495" s="171"/>
      <c r="P495" s="171"/>
      <c r="Q495" s="171"/>
      <c r="R495" s="171"/>
      <c r="S495" s="171"/>
      <c r="T495" s="172"/>
      <c r="AT495" s="167" t="s">
        <v>180</v>
      </c>
      <c r="AU495" s="167" t="s">
        <v>79</v>
      </c>
      <c r="AV495" s="12" t="s">
        <v>77</v>
      </c>
      <c r="AW495" s="12" t="s">
        <v>32</v>
      </c>
      <c r="AX495" s="12" t="s">
        <v>70</v>
      </c>
      <c r="AY495" s="167" t="s">
        <v>119</v>
      </c>
    </row>
    <row r="496" spans="2:65" s="11" customFormat="1">
      <c r="B496" s="158"/>
      <c r="D496" s="152" t="s">
        <v>180</v>
      </c>
      <c r="E496" s="159" t="s">
        <v>1</v>
      </c>
      <c r="F496" s="160" t="s">
        <v>2385</v>
      </c>
      <c r="H496" s="161">
        <v>474.88</v>
      </c>
      <c r="I496" s="162"/>
      <c r="L496" s="158"/>
      <c r="M496" s="163"/>
      <c r="N496" s="164"/>
      <c r="O496" s="164"/>
      <c r="P496" s="164"/>
      <c r="Q496" s="164"/>
      <c r="R496" s="164"/>
      <c r="S496" s="164"/>
      <c r="T496" s="165"/>
      <c r="AT496" s="159" t="s">
        <v>180</v>
      </c>
      <c r="AU496" s="159" t="s">
        <v>79</v>
      </c>
      <c r="AV496" s="11" t="s">
        <v>79</v>
      </c>
      <c r="AW496" s="11" t="s">
        <v>32</v>
      </c>
      <c r="AX496" s="11" t="s">
        <v>77</v>
      </c>
      <c r="AY496" s="159" t="s">
        <v>119</v>
      </c>
    </row>
    <row r="497" spans="2:65" s="1" customFormat="1" ht="16.5" customHeight="1">
      <c r="B497" s="139"/>
      <c r="C497" s="140" t="s">
        <v>1016</v>
      </c>
      <c r="D497" s="140" t="s">
        <v>122</v>
      </c>
      <c r="E497" s="141" t="s">
        <v>2386</v>
      </c>
      <c r="F497" s="142" t="s">
        <v>2387</v>
      </c>
      <c r="G497" s="143" t="s">
        <v>1273</v>
      </c>
      <c r="H497" s="144">
        <v>249.1</v>
      </c>
      <c r="I497" s="145"/>
      <c r="J497" s="146">
        <f>ROUND(I497*H497,2)</f>
        <v>0</v>
      </c>
      <c r="K497" s="142" t="s">
        <v>126</v>
      </c>
      <c r="L497" s="30"/>
      <c r="M497" s="147" t="s">
        <v>1</v>
      </c>
      <c r="N497" s="148" t="s">
        <v>41</v>
      </c>
      <c r="O497" s="49"/>
      <c r="P497" s="149">
        <f>O497*H497</f>
        <v>0</v>
      </c>
      <c r="Q497" s="149">
        <v>0</v>
      </c>
      <c r="R497" s="149">
        <f>Q497*H497</f>
        <v>0</v>
      </c>
      <c r="S497" s="149">
        <v>1E-3</v>
      </c>
      <c r="T497" s="150">
        <f>S497*H497</f>
        <v>0.24909999999999999</v>
      </c>
      <c r="AR497" s="16" t="s">
        <v>263</v>
      </c>
      <c r="AT497" s="16" t="s">
        <v>122</v>
      </c>
      <c r="AU497" s="16" t="s">
        <v>79</v>
      </c>
      <c r="AY497" s="16" t="s">
        <v>119</v>
      </c>
      <c r="BE497" s="151">
        <f>IF(N497="základní",J497,0)</f>
        <v>0</v>
      </c>
      <c r="BF497" s="151">
        <f>IF(N497="snížená",J497,0)</f>
        <v>0</v>
      </c>
      <c r="BG497" s="151">
        <f>IF(N497="zákl. přenesená",J497,0)</f>
        <v>0</v>
      </c>
      <c r="BH497" s="151">
        <f>IF(N497="sníž. přenesená",J497,0)</f>
        <v>0</v>
      </c>
      <c r="BI497" s="151">
        <f>IF(N497="nulová",J497,0)</f>
        <v>0</v>
      </c>
      <c r="BJ497" s="16" t="s">
        <v>77</v>
      </c>
      <c r="BK497" s="151">
        <f>ROUND(I497*H497,2)</f>
        <v>0</v>
      </c>
      <c r="BL497" s="16" t="s">
        <v>263</v>
      </c>
      <c r="BM497" s="16" t="s">
        <v>2388</v>
      </c>
    </row>
    <row r="498" spans="2:65" s="1" customFormat="1">
      <c r="B498" s="30"/>
      <c r="D498" s="152" t="s">
        <v>129</v>
      </c>
      <c r="F498" s="153" t="s">
        <v>2389</v>
      </c>
      <c r="I498" s="84"/>
      <c r="L498" s="30"/>
      <c r="M498" s="154"/>
      <c r="N498" s="49"/>
      <c r="O498" s="49"/>
      <c r="P498" s="49"/>
      <c r="Q498" s="49"/>
      <c r="R498" s="49"/>
      <c r="S498" s="49"/>
      <c r="T498" s="50"/>
      <c r="AT498" s="16" t="s">
        <v>129</v>
      </c>
      <c r="AU498" s="16" t="s">
        <v>79</v>
      </c>
    </row>
    <row r="499" spans="2:65" s="12" customFormat="1">
      <c r="B499" s="166"/>
      <c r="D499" s="152" t="s">
        <v>180</v>
      </c>
      <c r="E499" s="167" t="s">
        <v>1</v>
      </c>
      <c r="F499" s="168" t="s">
        <v>2384</v>
      </c>
      <c r="H499" s="167" t="s">
        <v>1</v>
      </c>
      <c r="I499" s="169"/>
      <c r="L499" s="166"/>
      <c r="M499" s="170"/>
      <c r="N499" s="171"/>
      <c r="O499" s="171"/>
      <c r="P499" s="171"/>
      <c r="Q499" s="171"/>
      <c r="R499" s="171"/>
      <c r="S499" s="171"/>
      <c r="T499" s="172"/>
      <c r="AT499" s="167" t="s">
        <v>180</v>
      </c>
      <c r="AU499" s="167" t="s">
        <v>79</v>
      </c>
      <c r="AV499" s="12" t="s">
        <v>77</v>
      </c>
      <c r="AW499" s="12" t="s">
        <v>32</v>
      </c>
      <c r="AX499" s="12" t="s">
        <v>70</v>
      </c>
      <c r="AY499" s="167" t="s">
        <v>119</v>
      </c>
    </row>
    <row r="500" spans="2:65" s="11" customFormat="1">
      <c r="B500" s="158"/>
      <c r="D500" s="152" t="s">
        <v>180</v>
      </c>
      <c r="E500" s="159" t="s">
        <v>1</v>
      </c>
      <c r="F500" s="160" t="s">
        <v>2390</v>
      </c>
      <c r="H500" s="161">
        <v>249.1</v>
      </c>
      <c r="I500" s="162"/>
      <c r="L500" s="158"/>
      <c r="M500" s="163"/>
      <c r="N500" s="164"/>
      <c r="O500" s="164"/>
      <c r="P500" s="164"/>
      <c r="Q500" s="164"/>
      <c r="R500" s="164"/>
      <c r="S500" s="164"/>
      <c r="T500" s="165"/>
      <c r="AT500" s="159" t="s">
        <v>180</v>
      </c>
      <c r="AU500" s="159" t="s">
        <v>79</v>
      </c>
      <c r="AV500" s="11" t="s">
        <v>79</v>
      </c>
      <c r="AW500" s="11" t="s">
        <v>32</v>
      </c>
      <c r="AX500" s="11" t="s">
        <v>77</v>
      </c>
      <c r="AY500" s="159" t="s">
        <v>119</v>
      </c>
    </row>
    <row r="501" spans="2:65" s="1" customFormat="1" ht="16.5" customHeight="1">
      <c r="B501" s="139"/>
      <c r="C501" s="140" t="s">
        <v>1024</v>
      </c>
      <c r="D501" s="140" t="s">
        <v>122</v>
      </c>
      <c r="E501" s="141" t="s">
        <v>2391</v>
      </c>
      <c r="F501" s="142" t="s">
        <v>2392</v>
      </c>
      <c r="G501" s="143" t="s">
        <v>125</v>
      </c>
      <c r="H501" s="144">
        <v>1</v>
      </c>
      <c r="I501" s="145"/>
      <c r="J501" s="146">
        <f>ROUND(I501*H501,2)</f>
        <v>0</v>
      </c>
      <c r="K501" s="142" t="s">
        <v>1</v>
      </c>
      <c r="L501" s="30"/>
      <c r="M501" s="147" t="s">
        <v>1</v>
      </c>
      <c r="N501" s="148" t="s">
        <v>41</v>
      </c>
      <c r="O501" s="49"/>
      <c r="P501" s="149">
        <f>O501*H501</f>
        <v>0</v>
      </c>
      <c r="Q501" s="149">
        <v>0</v>
      </c>
      <c r="R501" s="149">
        <f>Q501*H501</f>
        <v>0</v>
      </c>
      <c r="S501" s="149">
        <v>0</v>
      </c>
      <c r="T501" s="150">
        <f>S501*H501</f>
        <v>0</v>
      </c>
      <c r="AR501" s="16" t="s">
        <v>263</v>
      </c>
      <c r="AT501" s="16" t="s">
        <v>122</v>
      </c>
      <c r="AU501" s="16" t="s">
        <v>79</v>
      </c>
      <c r="AY501" s="16" t="s">
        <v>119</v>
      </c>
      <c r="BE501" s="151">
        <f>IF(N501="základní",J501,0)</f>
        <v>0</v>
      </c>
      <c r="BF501" s="151">
        <f>IF(N501="snížená",J501,0)</f>
        <v>0</v>
      </c>
      <c r="BG501" s="151">
        <f>IF(N501="zákl. přenesená",J501,0)</f>
        <v>0</v>
      </c>
      <c r="BH501" s="151">
        <f>IF(N501="sníž. přenesená",J501,0)</f>
        <v>0</v>
      </c>
      <c r="BI501" s="151">
        <f>IF(N501="nulová",J501,0)</f>
        <v>0</v>
      </c>
      <c r="BJ501" s="16" t="s">
        <v>77</v>
      </c>
      <c r="BK501" s="151">
        <f>ROUND(I501*H501,2)</f>
        <v>0</v>
      </c>
      <c r="BL501" s="16" t="s">
        <v>263</v>
      </c>
      <c r="BM501" s="16" t="s">
        <v>2393</v>
      </c>
    </row>
    <row r="502" spans="2:65" s="1" customFormat="1">
      <c r="B502" s="30"/>
      <c r="D502" s="152" t="s">
        <v>129</v>
      </c>
      <c r="F502" s="153" t="s">
        <v>2392</v>
      </c>
      <c r="I502" s="84"/>
      <c r="L502" s="30"/>
      <c r="M502" s="154"/>
      <c r="N502" s="49"/>
      <c r="O502" s="49"/>
      <c r="P502" s="49"/>
      <c r="Q502" s="49"/>
      <c r="R502" s="49"/>
      <c r="S502" s="49"/>
      <c r="T502" s="50"/>
      <c r="AT502" s="16" t="s">
        <v>129</v>
      </c>
      <c r="AU502" s="16" t="s">
        <v>79</v>
      </c>
    </row>
    <row r="503" spans="2:65" s="1" customFormat="1" ht="16.5" customHeight="1">
      <c r="B503" s="139"/>
      <c r="C503" s="140" t="s">
        <v>1031</v>
      </c>
      <c r="D503" s="140" t="s">
        <v>122</v>
      </c>
      <c r="E503" s="141" t="s">
        <v>2394</v>
      </c>
      <c r="F503" s="142" t="s">
        <v>2395</v>
      </c>
      <c r="G503" s="143" t="s">
        <v>1307</v>
      </c>
      <c r="H503" s="199"/>
      <c r="I503" s="145"/>
      <c r="J503" s="146">
        <f>ROUND(I503*H503,2)</f>
        <v>0</v>
      </c>
      <c r="K503" s="142" t="s">
        <v>126</v>
      </c>
      <c r="L503" s="30"/>
      <c r="M503" s="147" t="s">
        <v>1</v>
      </c>
      <c r="N503" s="148" t="s">
        <v>41</v>
      </c>
      <c r="O503" s="49"/>
      <c r="P503" s="149">
        <f>O503*H503</f>
        <v>0</v>
      </c>
      <c r="Q503" s="149">
        <v>0</v>
      </c>
      <c r="R503" s="149">
        <f>Q503*H503</f>
        <v>0</v>
      </c>
      <c r="S503" s="149">
        <v>0</v>
      </c>
      <c r="T503" s="150">
        <f>S503*H503</f>
        <v>0</v>
      </c>
      <c r="AR503" s="16" t="s">
        <v>263</v>
      </c>
      <c r="AT503" s="16" t="s">
        <v>122</v>
      </c>
      <c r="AU503" s="16" t="s">
        <v>79</v>
      </c>
      <c r="AY503" s="16" t="s">
        <v>119</v>
      </c>
      <c r="BE503" s="151">
        <f>IF(N503="základní",J503,0)</f>
        <v>0</v>
      </c>
      <c r="BF503" s="151">
        <f>IF(N503="snížená",J503,0)</f>
        <v>0</v>
      </c>
      <c r="BG503" s="151">
        <f>IF(N503="zákl. přenesená",J503,0)</f>
        <v>0</v>
      </c>
      <c r="BH503" s="151">
        <f>IF(N503="sníž. přenesená",J503,0)</f>
        <v>0</v>
      </c>
      <c r="BI503" s="151">
        <f>IF(N503="nulová",J503,0)</f>
        <v>0</v>
      </c>
      <c r="BJ503" s="16" t="s">
        <v>77</v>
      </c>
      <c r="BK503" s="151">
        <f>ROUND(I503*H503,2)</f>
        <v>0</v>
      </c>
      <c r="BL503" s="16" t="s">
        <v>263</v>
      </c>
      <c r="BM503" s="16" t="s">
        <v>2396</v>
      </c>
    </row>
    <row r="504" spans="2:65" s="1" customFormat="1" ht="19.5">
      <c r="B504" s="30"/>
      <c r="D504" s="152" t="s">
        <v>129</v>
      </c>
      <c r="F504" s="153" t="s">
        <v>2397</v>
      </c>
      <c r="I504" s="84"/>
      <c r="L504" s="30"/>
      <c r="M504" s="154"/>
      <c r="N504" s="49"/>
      <c r="O504" s="49"/>
      <c r="P504" s="49"/>
      <c r="Q504" s="49"/>
      <c r="R504" s="49"/>
      <c r="S504" s="49"/>
      <c r="T504" s="50"/>
      <c r="AT504" s="16" t="s">
        <v>129</v>
      </c>
      <c r="AU504" s="16" t="s">
        <v>79</v>
      </c>
    </row>
    <row r="505" spans="2:65" s="10" customFormat="1" ht="22.9" customHeight="1">
      <c r="B505" s="126"/>
      <c r="D505" s="127" t="s">
        <v>69</v>
      </c>
      <c r="E505" s="137" t="s">
        <v>1975</v>
      </c>
      <c r="F505" s="137" t="s">
        <v>1976</v>
      </c>
      <c r="I505" s="129"/>
      <c r="J505" s="138">
        <f>BK505</f>
        <v>0</v>
      </c>
      <c r="L505" s="126"/>
      <c r="M505" s="131"/>
      <c r="N505" s="132"/>
      <c r="O505" s="132"/>
      <c r="P505" s="133">
        <f>SUM(P506:P513)</f>
        <v>0</v>
      </c>
      <c r="Q505" s="132"/>
      <c r="R505" s="133">
        <f>SUM(R506:R513)</f>
        <v>7.4479999999999989E-4</v>
      </c>
      <c r="S505" s="132"/>
      <c r="T505" s="134">
        <f>SUM(T506:T513)</f>
        <v>0</v>
      </c>
      <c r="AR505" s="127" t="s">
        <v>79</v>
      </c>
      <c r="AT505" s="135" t="s">
        <v>69</v>
      </c>
      <c r="AU505" s="135" t="s">
        <v>77</v>
      </c>
      <c r="AY505" s="127" t="s">
        <v>119</v>
      </c>
      <c r="BK505" s="136">
        <f>SUM(BK506:BK513)</f>
        <v>0</v>
      </c>
    </row>
    <row r="506" spans="2:65" s="1" customFormat="1" ht="16.5" customHeight="1">
      <c r="B506" s="139"/>
      <c r="C506" s="140" t="s">
        <v>1057</v>
      </c>
      <c r="D506" s="140" t="s">
        <v>122</v>
      </c>
      <c r="E506" s="141" t="s">
        <v>1986</v>
      </c>
      <c r="F506" s="142" t="s">
        <v>1987</v>
      </c>
      <c r="G506" s="143" t="s">
        <v>266</v>
      </c>
      <c r="H506" s="144">
        <v>1.96</v>
      </c>
      <c r="I506" s="145"/>
      <c r="J506" s="146">
        <f>ROUND(I506*H506,2)</f>
        <v>0</v>
      </c>
      <c r="K506" s="142" t="s">
        <v>126</v>
      </c>
      <c r="L506" s="30"/>
      <c r="M506" s="147" t="s">
        <v>1</v>
      </c>
      <c r="N506" s="148" t="s">
        <v>41</v>
      </c>
      <c r="O506" s="49"/>
      <c r="P506" s="149">
        <f>O506*H506</f>
        <v>0</v>
      </c>
      <c r="Q506" s="149">
        <v>1.3999999999999999E-4</v>
      </c>
      <c r="R506" s="149">
        <f>Q506*H506</f>
        <v>2.7439999999999995E-4</v>
      </c>
      <c r="S506" s="149">
        <v>0</v>
      </c>
      <c r="T506" s="150">
        <f>S506*H506</f>
        <v>0</v>
      </c>
      <c r="AR506" s="16" t="s">
        <v>263</v>
      </c>
      <c r="AT506" s="16" t="s">
        <v>122</v>
      </c>
      <c r="AU506" s="16" t="s">
        <v>79</v>
      </c>
      <c r="AY506" s="16" t="s">
        <v>119</v>
      </c>
      <c r="BE506" s="151">
        <f>IF(N506="základní",J506,0)</f>
        <v>0</v>
      </c>
      <c r="BF506" s="151">
        <f>IF(N506="snížená",J506,0)</f>
        <v>0</v>
      </c>
      <c r="BG506" s="151">
        <f>IF(N506="zákl. přenesená",J506,0)</f>
        <v>0</v>
      </c>
      <c r="BH506" s="151">
        <f>IF(N506="sníž. přenesená",J506,0)</f>
        <v>0</v>
      </c>
      <c r="BI506" s="151">
        <f>IF(N506="nulová",J506,0)</f>
        <v>0</v>
      </c>
      <c r="BJ506" s="16" t="s">
        <v>77</v>
      </c>
      <c r="BK506" s="151">
        <f>ROUND(I506*H506,2)</f>
        <v>0</v>
      </c>
      <c r="BL506" s="16" t="s">
        <v>263</v>
      </c>
      <c r="BM506" s="16" t="s">
        <v>2398</v>
      </c>
    </row>
    <row r="507" spans="2:65" s="1" customFormat="1">
      <c r="B507" s="30"/>
      <c r="D507" s="152" t="s">
        <v>129</v>
      </c>
      <c r="F507" s="153" t="s">
        <v>1989</v>
      </c>
      <c r="I507" s="84"/>
      <c r="L507" s="30"/>
      <c r="M507" s="154"/>
      <c r="N507" s="49"/>
      <c r="O507" s="49"/>
      <c r="P507" s="49"/>
      <c r="Q507" s="49"/>
      <c r="R507" s="49"/>
      <c r="S507" s="49"/>
      <c r="T507" s="50"/>
      <c r="AT507" s="16" t="s">
        <v>129</v>
      </c>
      <c r="AU507" s="16" t="s">
        <v>79</v>
      </c>
    </row>
    <row r="508" spans="2:65" s="12" customFormat="1">
      <c r="B508" s="166"/>
      <c r="D508" s="152" t="s">
        <v>180</v>
      </c>
      <c r="E508" s="167" t="s">
        <v>1</v>
      </c>
      <c r="F508" s="168" t="s">
        <v>1990</v>
      </c>
      <c r="H508" s="167" t="s">
        <v>1</v>
      </c>
      <c r="I508" s="169"/>
      <c r="L508" s="166"/>
      <c r="M508" s="170"/>
      <c r="N508" s="171"/>
      <c r="O508" s="171"/>
      <c r="P508" s="171"/>
      <c r="Q508" s="171"/>
      <c r="R508" s="171"/>
      <c r="S508" s="171"/>
      <c r="T508" s="172"/>
      <c r="AT508" s="167" t="s">
        <v>180</v>
      </c>
      <c r="AU508" s="167" t="s">
        <v>79</v>
      </c>
      <c r="AV508" s="12" t="s">
        <v>77</v>
      </c>
      <c r="AW508" s="12" t="s">
        <v>32</v>
      </c>
      <c r="AX508" s="12" t="s">
        <v>70</v>
      </c>
      <c r="AY508" s="167" t="s">
        <v>119</v>
      </c>
    </row>
    <row r="509" spans="2:65" s="11" customFormat="1">
      <c r="B509" s="158"/>
      <c r="D509" s="152" t="s">
        <v>180</v>
      </c>
      <c r="E509" s="159" t="s">
        <v>1</v>
      </c>
      <c r="F509" s="160" t="s">
        <v>2399</v>
      </c>
      <c r="H509" s="161">
        <v>1.96</v>
      </c>
      <c r="I509" s="162"/>
      <c r="L509" s="158"/>
      <c r="M509" s="163"/>
      <c r="N509" s="164"/>
      <c r="O509" s="164"/>
      <c r="P509" s="164"/>
      <c r="Q509" s="164"/>
      <c r="R509" s="164"/>
      <c r="S509" s="164"/>
      <c r="T509" s="165"/>
      <c r="AT509" s="159" t="s">
        <v>180</v>
      </c>
      <c r="AU509" s="159" t="s">
        <v>79</v>
      </c>
      <c r="AV509" s="11" t="s">
        <v>79</v>
      </c>
      <c r="AW509" s="11" t="s">
        <v>32</v>
      </c>
      <c r="AX509" s="11" t="s">
        <v>77</v>
      </c>
      <c r="AY509" s="159" t="s">
        <v>119</v>
      </c>
    </row>
    <row r="510" spans="2:65" s="1" customFormat="1" ht="16.5" customHeight="1">
      <c r="B510" s="139"/>
      <c r="C510" s="140" t="s">
        <v>1075</v>
      </c>
      <c r="D510" s="140" t="s">
        <v>122</v>
      </c>
      <c r="E510" s="141" t="s">
        <v>2001</v>
      </c>
      <c r="F510" s="142" t="s">
        <v>2002</v>
      </c>
      <c r="G510" s="143" t="s">
        <v>266</v>
      </c>
      <c r="H510" s="144">
        <v>1.96</v>
      </c>
      <c r="I510" s="145"/>
      <c r="J510" s="146">
        <f>ROUND(I510*H510,2)</f>
        <v>0</v>
      </c>
      <c r="K510" s="142" t="s">
        <v>126</v>
      </c>
      <c r="L510" s="30"/>
      <c r="M510" s="147" t="s">
        <v>1</v>
      </c>
      <c r="N510" s="148" t="s">
        <v>41</v>
      </c>
      <c r="O510" s="49"/>
      <c r="P510" s="149">
        <f>O510*H510</f>
        <v>0</v>
      </c>
      <c r="Q510" s="149">
        <v>1.2E-4</v>
      </c>
      <c r="R510" s="149">
        <f>Q510*H510</f>
        <v>2.352E-4</v>
      </c>
      <c r="S510" s="149">
        <v>0</v>
      </c>
      <c r="T510" s="150">
        <f>S510*H510</f>
        <v>0</v>
      </c>
      <c r="AR510" s="16" t="s">
        <v>263</v>
      </c>
      <c r="AT510" s="16" t="s">
        <v>122</v>
      </c>
      <c r="AU510" s="16" t="s">
        <v>79</v>
      </c>
      <c r="AY510" s="16" t="s">
        <v>119</v>
      </c>
      <c r="BE510" s="151">
        <f>IF(N510="základní",J510,0)</f>
        <v>0</v>
      </c>
      <c r="BF510" s="151">
        <f>IF(N510="snížená",J510,0)</f>
        <v>0</v>
      </c>
      <c r="BG510" s="151">
        <f>IF(N510="zákl. přenesená",J510,0)</f>
        <v>0</v>
      </c>
      <c r="BH510" s="151">
        <f>IF(N510="sníž. přenesená",J510,0)</f>
        <v>0</v>
      </c>
      <c r="BI510" s="151">
        <f>IF(N510="nulová",J510,0)</f>
        <v>0</v>
      </c>
      <c r="BJ510" s="16" t="s">
        <v>77</v>
      </c>
      <c r="BK510" s="151">
        <f>ROUND(I510*H510,2)</f>
        <v>0</v>
      </c>
      <c r="BL510" s="16" t="s">
        <v>263</v>
      </c>
      <c r="BM510" s="16" t="s">
        <v>2400</v>
      </c>
    </row>
    <row r="511" spans="2:65" s="1" customFormat="1">
      <c r="B511" s="30"/>
      <c r="D511" s="152" t="s">
        <v>129</v>
      </c>
      <c r="F511" s="153" t="s">
        <v>2004</v>
      </c>
      <c r="I511" s="84"/>
      <c r="L511" s="30"/>
      <c r="M511" s="154"/>
      <c r="N511" s="49"/>
      <c r="O511" s="49"/>
      <c r="P511" s="49"/>
      <c r="Q511" s="49"/>
      <c r="R511" s="49"/>
      <c r="S511" s="49"/>
      <c r="T511" s="50"/>
      <c r="AT511" s="16" t="s">
        <v>129</v>
      </c>
      <c r="AU511" s="16" t="s">
        <v>79</v>
      </c>
    </row>
    <row r="512" spans="2:65" s="1" customFormat="1" ht="16.5" customHeight="1">
      <c r="B512" s="139"/>
      <c r="C512" s="140" t="s">
        <v>1101</v>
      </c>
      <c r="D512" s="140" t="s">
        <v>122</v>
      </c>
      <c r="E512" s="141" t="s">
        <v>2006</v>
      </c>
      <c r="F512" s="142" t="s">
        <v>2007</v>
      </c>
      <c r="G512" s="143" t="s">
        <v>266</v>
      </c>
      <c r="H512" s="144">
        <v>1.96</v>
      </c>
      <c r="I512" s="145"/>
      <c r="J512" s="146">
        <f>ROUND(I512*H512,2)</f>
        <v>0</v>
      </c>
      <c r="K512" s="142" t="s">
        <v>126</v>
      </c>
      <c r="L512" s="30"/>
      <c r="M512" s="147" t="s">
        <v>1</v>
      </c>
      <c r="N512" s="148" t="s">
        <v>41</v>
      </c>
      <c r="O512" s="49"/>
      <c r="P512" s="149">
        <f>O512*H512</f>
        <v>0</v>
      </c>
      <c r="Q512" s="149">
        <v>1.2E-4</v>
      </c>
      <c r="R512" s="149">
        <f>Q512*H512</f>
        <v>2.352E-4</v>
      </c>
      <c r="S512" s="149">
        <v>0</v>
      </c>
      <c r="T512" s="150">
        <f>S512*H512</f>
        <v>0</v>
      </c>
      <c r="AR512" s="16" t="s">
        <v>263</v>
      </c>
      <c r="AT512" s="16" t="s">
        <v>122</v>
      </c>
      <c r="AU512" s="16" t="s">
        <v>79</v>
      </c>
      <c r="AY512" s="16" t="s">
        <v>119</v>
      </c>
      <c r="BE512" s="151">
        <f>IF(N512="základní",J512,0)</f>
        <v>0</v>
      </c>
      <c r="BF512" s="151">
        <f>IF(N512="snížená",J512,0)</f>
        <v>0</v>
      </c>
      <c r="BG512" s="151">
        <f>IF(N512="zákl. přenesená",J512,0)</f>
        <v>0</v>
      </c>
      <c r="BH512" s="151">
        <f>IF(N512="sníž. přenesená",J512,0)</f>
        <v>0</v>
      </c>
      <c r="BI512" s="151">
        <f>IF(N512="nulová",J512,0)</f>
        <v>0</v>
      </c>
      <c r="BJ512" s="16" t="s">
        <v>77</v>
      </c>
      <c r="BK512" s="151">
        <f>ROUND(I512*H512,2)</f>
        <v>0</v>
      </c>
      <c r="BL512" s="16" t="s">
        <v>263</v>
      </c>
      <c r="BM512" s="16" t="s">
        <v>2401</v>
      </c>
    </row>
    <row r="513" spans="2:65" s="1" customFormat="1">
      <c r="B513" s="30"/>
      <c r="D513" s="152" t="s">
        <v>129</v>
      </c>
      <c r="F513" s="153" t="s">
        <v>2009</v>
      </c>
      <c r="I513" s="84"/>
      <c r="L513" s="30"/>
      <c r="M513" s="154"/>
      <c r="N513" s="49"/>
      <c r="O513" s="49"/>
      <c r="P513" s="49"/>
      <c r="Q513" s="49"/>
      <c r="R513" s="49"/>
      <c r="S513" s="49"/>
      <c r="T513" s="50"/>
      <c r="AT513" s="16" t="s">
        <v>129</v>
      </c>
      <c r="AU513" s="16" t="s">
        <v>79</v>
      </c>
    </row>
    <row r="514" spans="2:65" s="10" customFormat="1" ht="22.9" customHeight="1">
      <c r="B514" s="126"/>
      <c r="D514" s="127" t="s">
        <v>69</v>
      </c>
      <c r="E514" s="137" t="s">
        <v>2016</v>
      </c>
      <c r="F514" s="137" t="s">
        <v>2017</v>
      </c>
      <c r="I514" s="129"/>
      <c r="J514" s="138">
        <f>BK514</f>
        <v>0</v>
      </c>
      <c r="L514" s="126"/>
      <c r="M514" s="131"/>
      <c r="N514" s="132"/>
      <c r="O514" s="132"/>
      <c r="P514" s="133">
        <f>SUM(P515:P519)</f>
        <v>0</v>
      </c>
      <c r="Q514" s="132"/>
      <c r="R514" s="133">
        <f>SUM(R515:R519)</f>
        <v>0.15762727999999998</v>
      </c>
      <c r="S514" s="132"/>
      <c r="T514" s="134">
        <f>SUM(T515:T519)</f>
        <v>0</v>
      </c>
      <c r="AR514" s="127" t="s">
        <v>79</v>
      </c>
      <c r="AT514" s="135" t="s">
        <v>69</v>
      </c>
      <c r="AU514" s="135" t="s">
        <v>77</v>
      </c>
      <c r="AY514" s="127" t="s">
        <v>119</v>
      </c>
      <c r="BK514" s="136">
        <f>SUM(BK515:BK519)</f>
        <v>0</v>
      </c>
    </row>
    <row r="515" spans="2:65" s="1" customFormat="1" ht="16.5" customHeight="1">
      <c r="B515" s="139"/>
      <c r="C515" s="140" t="s">
        <v>1107</v>
      </c>
      <c r="D515" s="140" t="s">
        <v>122</v>
      </c>
      <c r="E515" s="141" t="s">
        <v>2019</v>
      </c>
      <c r="F515" s="142" t="s">
        <v>2020</v>
      </c>
      <c r="G515" s="143" t="s">
        <v>266</v>
      </c>
      <c r="H515" s="144">
        <v>342.66800000000001</v>
      </c>
      <c r="I515" s="145"/>
      <c r="J515" s="146">
        <f>ROUND(I515*H515,2)</f>
        <v>0</v>
      </c>
      <c r="K515" s="142" t="s">
        <v>126</v>
      </c>
      <c r="L515" s="30"/>
      <c r="M515" s="147" t="s">
        <v>1</v>
      </c>
      <c r="N515" s="148" t="s">
        <v>41</v>
      </c>
      <c r="O515" s="49"/>
      <c r="P515" s="149">
        <f>O515*H515</f>
        <v>0</v>
      </c>
      <c r="Q515" s="149">
        <v>2.0000000000000001E-4</v>
      </c>
      <c r="R515" s="149">
        <f>Q515*H515</f>
        <v>6.85336E-2</v>
      </c>
      <c r="S515" s="149">
        <v>0</v>
      </c>
      <c r="T515" s="150">
        <f>S515*H515</f>
        <v>0</v>
      </c>
      <c r="AR515" s="16" t="s">
        <v>263</v>
      </c>
      <c r="AT515" s="16" t="s">
        <v>122</v>
      </c>
      <c r="AU515" s="16" t="s">
        <v>79</v>
      </c>
      <c r="AY515" s="16" t="s">
        <v>119</v>
      </c>
      <c r="BE515" s="151">
        <f>IF(N515="základní",J515,0)</f>
        <v>0</v>
      </c>
      <c r="BF515" s="151">
        <f>IF(N515="snížená",J515,0)</f>
        <v>0</v>
      </c>
      <c r="BG515" s="151">
        <f>IF(N515="zákl. přenesená",J515,0)</f>
        <v>0</v>
      </c>
      <c r="BH515" s="151">
        <f>IF(N515="sníž. přenesená",J515,0)</f>
        <v>0</v>
      </c>
      <c r="BI515" s="151">
        <f>IF(N515="nulová",J515,0)</f>
        <v>0</v>
      </c>
      <c r="BJ515" s="16" t="s">
        <v>77</v>
      </c>
      <c r="BK515" s="151">
        <f>ROUND(I515*H515,2)</f>
        <v>0</v>
      </c>
      <c r="BL515" s="16" t="s">
        <v>263</v>
      </c>
      <c r="BM515" s="16" t="s">
        <v>2402</v>
      </c>
    </row>
    <row r="516" spans="2:65" s="1" customFormat="1">
      <c r="B516" s="30"/>
      <c r="D516" s="152" t="s">
        <v>129</v>
      </c>
      <c r="F516" s="153" t="s">
        <v>2022</v>
      </c>
      <c r="I516" s="84"/>
      <c r="L516" s="30"/>
      <c r="M516" s="154"/>
      <c r="N516" s="49"/>
      <c r="O516" s="49"/>
      <c r="P516" s="49"/>
      <c r="Q516" s="49"/>
      <c r="R516" s="49"/>
      <c r="S516" s="49"/>
      <c r="T516" s="50"/>
      <c r="AT516" s="16" t="s">
        <v>129</v>
      </c>
      <c r="AU516" s="16" t="s">
        <v>79</v>
      </c>
    </row>
    <row r="517" spans="2:65" s="11" customFormat="1">
      <c r="B517" s="158"/>
      <c r="D517" s="152" t="s">
        <v>180</v>
      </c>
      <c r="E517" s="159" t="s">
        <v>1</v>
      </c>
      <c r="F517" s="160" t="s">
        <v>2403</v>
      </c>
      <c r="H517" s="161">
        <v>342.66800000000001</v>
      </c>
      <c r="I517" s="162"/>
      <c r="L517" s="158"/>
      <c r="M517" s="163"/>
      <c r="N517" s="164"/>
      <c r="O517" s="164"/>
      <c r="P517" s="164"/>
      <c r="Q517" s="164"/>
      <c r="R517" s="164"/>
      <c r="S517" s="164"/>
      <c r="T517" s="165"/>
      <c r="AT517" s="159" t="s">
        <v>180</v>
      </c>
      <c r="AU517" s="159" t="s">
        <v>79</v>
      </c>
      <c r="AV517" s="11" t="s">
        <v>79</v>
      </c>
      <c r="AW517" s="11" t="s">
        <v>32</v>
      </c>
      <c r="AX517" s="11" t="s">
        <v>77</v>
      </c>
      <c r="AY517" s="159" t="s">
        <v>119</v>
      </c>
    </row>
    <row r="518" spans="2:65" s="1" customFormat="1" ht="16.5" customHeight="1">
      <c r="B518" s="139"/>
      <c r="C518" s="140" t="s">
        <v>1113</v>
      </c>
      <c r="D518" s="140" t="s">
        <v>122</v>
      </c>
      <c r="E518" s="141" t="s">
        <v>2025</v>
      </c>
      <c r="F518" s="142" t="s">
        <v>2026</v>
      </c>
      <c r="G518" s="143" t="s">
        <v>266</v>
      </c>
      <c r="H518" s="144">
        <v>342.66800000000001</v>
      </c>
      <c r="I518" s="145"/>
      <c r="J518" s="146">
        <f>ROUND(I518*H518,2)</f>
        <v>0</v>
      </c>
      <c r="K518" s="142" t="s">
        <v>126</v>
      </c>
      <c r="L518" s="30"/>
      <c r="M518" s="147" t="s">
        <v>1</v>
      </c>
      <c r="N518" s="148" t="s">
        <v>41</v>
      </c>
      <c r="O518" s="49"/>
      <c r="P518" s="149">
        <f>O518*H518</f>
        <v>0</v>
      </c>
      <c r="Q518" s="149">
        <v>2.5999999999999998E-4</v>
      </c>
      <c r="R518" s="149">
        <f>Q518*H518</f>
        <v>8.9093679999999995E-2</v>
      </c>
      <c r="S518" s="149">
        <v>0</v>
      </c>
      <c r="T518" s="150">
        <f>S518*H518</f>
        <v>0</v>
      </c>
      <c r="AR518" s="16" t="s">
        <v>263</v>
      </c>
      <c r="AT518" s="16" t="s">
        <v>122</v>
      </c>
      <c r="AU518" s="16" t="s">
        <v>79</v>
      </c>
      <c r="AY518" s="16" t="s">
        <v>119</v>
      </c>
      <c r="BE518" s="151">
        <f>IF(N518="základní",J518,0)</f>
        <v>0</v>
      </c>
      <c r="BF518" s="151">
        <f>IF(N518="snížená",J518,0)</f>
        <v>0</v>
      </c>
      <c r="BG518" s="151">
        <f>IF(N518="zákl. přenesená",J518,0)</f>
        <v>0</v>
      </c>
      <c r="BH518" s="151">
        <f>IF(N518="sníž. přenesená",J518,0)</f>
        <v>0</v>
      </c>
      <c r="BI518" s="151">
        <f>IF(N518="nulová",J518,0)</f>
        <v>0</v>
      </c>
      <c r="BJ518" s="16" t="s">
        <v>77</v>
      </c>
      <c r="BK518" s="151">
        <f>ROUND(I518*H518,2)</f>
        <v>0</v>
      </c>
      <c r="BL518" s="16" t="s">
        <v>263</v>
      </c>
      <c r="BM518" s="16" t="s">
        <v>2404</v>
      </c>
    </row>
    <row r="519" spans="2:65" s="1" customFormat="1">
      <c r="B519" s="30"/>
      <c r="D519" s="152" t="s">
        <v>129</v>
      </c>
      <c r="F519" s="153" t="s">
        <v>2028</v>
      </c>
      <c r="I519" s="84"/>
      <c r="L519" s="30"/>
      <c r="M519" s="155"/>
      <c r="N519" s="156"/>
      <c r="O519" s="156"/>
      <c r="P519" s="156"/>
      <c r="Q519" s="156"/>
      <c r="R519" s="156"/>
      <c r="S519" s="156"/>
      <c r="T519" s="157"/>
      <c r="AT519" s="16" t="s">
        <v>129</v>
      </c>
      <c r="AU519" s="16" t="s">
        <v>79</v>
      </c>
    </row>
    <row r="520" spans="2:65" s="1" customFormat="1" ht="6.95" customHeight="1">
      <c r="B520" s="39"/>
      <c r="C520" s="40"/>
      <c r="D520" s="40"/>
      <c r="E520" s="40"/>
      <c r="F520" s="40"/>
      <c r="G520" s="40"/>
      <c r="H520" s="40"/>
      <c r="I520" s="100"/>
      <c r="J520" s="40"/>
      <c r="K520" s="40"/>
      <c r="L520" s="30"/>
    </row>
  </sheetData>
  <autoFilter ref="C96:K519"/>
  <mergeCells count="9">
    <mergeCell ref="E50:H50"/>
    <mergeCell ref="E87:H87"/>
    <mergeCell ref="E89:H89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6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82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8" t="s">
        <v>5</v>
      </c>
      <c r="M2" s="329"/>
      <c r="N2" s="329"/>
      <c r="O2" s="329"/>
      <c r="P2" s="329"/>
      <c r="Q2" s="329"/>
      <c r="R2" s="329"/>
      <c r="S2" s="329"/>
      <c r="T2" s="329"/>
      <c r="U2" s="329"/>
      <c r="V2" s="329"/>
      <c r="AT2" s="16" t="s">
        <v>88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79</v>
      </c>
    </row>
    <row r="4" spans="2:46" ht="24.95" customHeight="1">
      <c r="B4" s="19"/>
      <c r="D4" s="20" t="s">
        <v>92</v>
      </c>
      <c r="L4" s="19"/>
      <c r="M4" s="21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16</v>
      </c>
      <c r="L6" s="19"/>
    </row>
    <row r="7" spans="2:46" ht="16.5" customHeight="1">
      <c r="B7" s="19"/>
      <c r="E7" s="350" t="str">
        <f>'Rekapitulace stavby'!K6</f>
        <v>Změna užívání budovy občanské vybavenosti</v>
      </c>
      <c r="F7" s="351"/>
      <c r="G7" s="351"/>
      <c r="H7" s="351"/>
      <c r="L7" s="19"/>
    </row>
    <row r="8" spans="2:46" s="1" customFormat="1" ht="12" customHeight="1">
      <c r="B8" s="30"/>
      <c r="D8" s="25" t="s">
        <v>93</v>
      </c>
      <c r="I8" s="84"/>
      <c r="L8" s="30"/>
    </row>
    <row r="9" spans="2:46" s="1" customFormat="1" ht="36.950000000000003" customHeight="1">
      <c r="B9" s="30"/>
      <c r="E9" s="336" t="s">
        <v>2405</v>
      </c>
      <c r="F9" s="335"/>
      <c r="G9" s="335"/>
      <c r="H9" s="335"/>
      <c r="I9" s="84"/>
      <c r="L9" s="30"/>
    </row>
    <row r="10" spans="2:46" s="1" customFormat="1">
      <c r="B10" s="30"/>
      <c r="I10" s="84"/>
      <c r="L10" s="30"/>
    </row>
    <row r="11" spans="2:46" s="1" customFormat="1" ht="12" customHeight="1">
      <c r="B11" s="30"/>
      <c r="D11" s="25" t="s">
        <v>18</v>
      </c>
      <c r="F11" s="16" t="s">
        <v>1</v>
      </c>
      <c r="I11" s="85" t="s">
        <v>19</v>
      </c>
      <c r="J11" s="16" t="s">
        <v>1</v>
      </c>
      <c r="L11" s="30"/>
    </row>
    <row r="12" spans="2:46" s="1" customFormat="1" ht="12" customHeight="1">
      <c r="B12" s="30"/>
      <c r="D12" s="25" t="s">
        <v>20</v>
      </c>
      <c r="F12" s="16" t="s">
        <v>21</v>
      </c>
      <c r="I12" s="85" t="s">
        <v>22</v>
      </c>
      <c r="J12" s="46" t="str">
        <f>'Rekapitulace stavby'!AN8</f>
        <v>20. 2. 2019</v>
      </c>
      <c r="L12" s="30"/>
    </row>
    <row r="13" spans="2:46" s="1" customFormat="1" ht="10.9" customHeight="1">
      <c r="B13" s="30"/>
      <c r="I13" s="84"/>
      <c r="L13" s="30"/>
    </row>
    <row r="14" spans="2:46" s="1" customFormat="1" ht="12" customHeight="1">
      <c r="B14" s="30"/>
      <c r="D14" s="25" t="s">
        <v>24</v>
      </c>
      <c r="I14" s="85" t="s">
        <v>25</v>
      </c>
      <c r="J14" s="16" t="s">
        <v>1</v>
      </c>
      <c r="L14" s="30"/>
    </row>
    <row r="15" spans="2:46" s="1" customFormat="1" ht="18" customHeight="1">
      <c r="B15" s="30"/>
      <c r="E15" s="16" t="s">
        <v>26</v>
      </c>
      <c r="I15" s="85" t="s">
        <v>27</v>
      </c>
      <c r="J15" s="16" t="s">
        <v>1</v>
      </c>
      <c r="L15" s="30"/>
    </row>
    <row r="16" spans="2:46" s="1" customFormat="1" ht="6.95" customHeight="1">
      <c r="B16" s="30"/>
      <c r="I16" s="84"/>
      <c r="L16" s="30"/>
    </row>
    <row r="17" spans="2:12" s="1" customFormat="1" ht="12" customHeight="1">
      <c r="B17" s="30"/>
      <c r="D17" s="25" t="s">
        <v>28</v>
      </c>
      <c r="I17" s="8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352" t="str">
        <f>'Rekapitulace stavby'!E14</f>
        <v>Vyplň údaj</v>
      </c>
      <c r="F18" s="339"/>
      <c r="G18" s="339"/>
      <c r="H18" s="339"/>
      <c r="I18" s="85" t="s">
        <v>27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I19" s="84"/>
      <c r="L19" s="30"/>
    </row>
    <row r="20" spans="2:12" s="1" customFormat="1" ht="12" customHeight="1">
      <c r="B20" s="30"/>
      <c r="D20" s="25" t="s">
        <v>30</v>
      </c>
      <c r="I20" s="85" t="s">
        <v>25</v>
      </c>
      <c r="J20" s="16" t="s">
        <v>1</v>
      </c>
      <c r="L20" s="30"/>
    </row>
    <row r="21" spans="2:12" s="1" customFormat="1" ht="18" customHeight="1">
      <c r="B21" s="30"/>
      <c r="E21" s="16" t="s">
        <v>31</v>
      </c>
      <c r="I21" s="85" t="s">
        <v>27</v>
      </c>
      <c r="J21" s="16" t="s">
        <v>1</v>
      </c>
      <c r="L21" s="30"/>
    </row>
    <row r="22" spans="2:12" s="1" customFormat="1" ht="6.95" customHeight="1">
      <c r="B22" s="30"/>
      <c r="I22" s="84"/>
      <c r="L22" s="30"/>
    </row>
    <row r="23" spans="2:12" s="1" customFormat="1" ht="12" customHeight="1">
      <c r="B23" s="30"/>
      <c r="D23" s="25" t="s">
        <v>33</v>
      </c>
      <c r="I23" s="85" t="s">
        <v>25</v>
      </c>
      <c r="J23" s="16" t="s">
        <v>1</v>
      </c>
      <c r="L23" s="30"/>
    </row>
    <row r="24" spans="2:12" s="1" customFormat="1" ht="18" customHeight="1">
      <c r="B24" s="30"/>
      <c r="E24" s="16" t="s">
        <v>34</v>
      </c>
      <c r="I24" s="85" t="s">
        <v>27</v>
      </c>
      <c r="J24" s="16" t="s">
        <v>1</v>
      </c>
      <c r="L24" s="30"/>
    </row>
    <row r="25" spans="2:12" s="1" customFormat="1" ht="6.95" customHeight="1">
      <c r="B25" s="30"/>
      <c r="I25" s="84"/>
      <c r="L25" s="30"/>
    </row>
    <row r="26" spans="2:12" s="1" customFormat="1" ht="12" customHeight="1">
      <c r="B26" s="30"/>
      <c r="D26" s="25" t="s">
        <v>35</v>
      </c>
      <c r="I26" s="84"/>
      <c r="L26" s="30"/>
    </row>
    <row r="27" spans="2:12" s="6" customFormat="1" ht="16.5" customHeight="1">
      <c r="B27" s="86"/>
      <c r="E27" s="343" t="s">
        <v>1</v>
      </c>
      <c r="F27" s="343"/>
      <c r="G27" s="343"/>
      <c r="H27" s="343"/>
      <c r="I27" s="87"/>
      <c r="L27" s="86"/>
    </row>
    <row r="28" spans="2:12" s="1" customFormat="1" ht="6.95" customHeight="1">
      <c r="B28" s="30"/>
      <c r="I28" s="84"/>
      <c r="L28" s="30"/>
    </row>
    <row r="29" spans="2:12" s="1" customFormat="1" ht="6.95" customHeight="1">
      <c r="B29" s="30"/>
      <c r="D29" s="47"/>
      <c r="E29" s="47"/>
      <c r="F29" s="47"/>
      <c r="G29" s="47"/>
      <c r="H29" s="47"/>
      <c r="I29" s="88"/>
      <c r="J29" s="47"/>
      <c r="K29" s="47"/>
      <c r="L29" s="30"/>
    </row>
    <row r="30" spans="2:12" s="1" customFormat="1" ht="25.35" customHeight="1">
      <c r="B30" s="30"/>
      <c r="D30" s="89" t="s">
        <v>36</v>
      </c>
      <c r="I30" s="84"/>
      <c r="J30" s="60">
        <f>ROUND(J85, 2)</f>
        <v>0</v>
      </c>
      <c r="L30" s="30"/>
    </row>
    <row r="31" spans="2:12" s="1" customFormat="1" ht="6.95" customHeight="1">
      <c r="B31" s="30"/>
      <c r="D31" s="47"/>
      <c r="E31" s="47"/>
      <c r="F31" s="47"/>
      <c r="G31" s="47"/>
      <c r="H31" s="47"/>
      <c r="I31" s="88"/>
      <c r="J31" s="47"/>
      <c r="K31" s="47"/>
      <c r="L31" s="30"/>
    </row>
    <row r="32" spans="2:12" s="1" customFormat="1" ht="14.45" customHeight="1">
      <c r="B32" s="30"/>
      <c r="F32" s="33" t="s">
        <v>38</v>
      </c>
      <c r="I32" s="90" t="s">
        <v>37</v>
      </c>
      <c r="J32" s="33" t="s">
        <v>39</v>
      </c>
      <c r="L32" s="30"/>
    </row>
    <row r="33" spans="2:12" s="1" customFormat="1" ht="14.45" customHeight="1">
      <c r="B33" s="30"/>
      <c r="D33" s="25" t="s">
        <v>40</v>
      </c>
      <c r="E33" s="25" t="s">
        <v>41</v>
      </c>
      <c r="F33" s="91">
        <f>ROUND((SUM(BE85:BE135)),  2)</f>
        <v>0</v>
      </c>
      <c r="I33" s="92">
        <v>0.21</v>
      </c>
      <c r="J33" s="91">
        <f>ROUND(((SUM(BE85:BE135))*I33),  2)</f>
        <v>0</v>
      </c>
      <c r="L33" s="30"/>
    </row>
    <row r="34" spans="2:12" s="1" customFormat="1" ht="14.45" customHeight="1">
      <c r="B34" s="30"/>
      <c r="E34" s="25" t="s">
        <v>42</v>
      </c>
      <c r="F34" s="91">
        <f>ROUND((SUM(BF85:BF135)),  2)</f>
        <v>0</v>
      </c>
      <c r="I34" s="92">
        <v>0.15</v>
      </c>
      <c r="J34" s="91">
        <f>ROUND(((SUM(BF85:BF135))*I34),  2)</f>
        <v>0</v>
      </c>
      <c r="L34" s="30"/>
    </row>
    <row r="35" spans="2:12" s="1" customFormat="1" ht="14.45" hidden="1" customHeight="1">
      <c r="B35" s="30"/>
      <c r="E35" s="25" t="s">
        <v>43</v>
      </c>
      <c r="F35" s="91">
        <f>ROUND((SUM(BG85:BG135)),  2)</f>
        <v>0</v>
      </c>
      <c r="I35" s="92">
        <v>0.21</v>
      </c>
      <c r="J35" s="91">
        <f>0</f>
        <v>0</v>
      </c>
      <c r="L35" s="30"/>
    </row>
    <row r="36" spans="2:12" s="1" customFormat="1" ht="14.45" hidden="1" customHeight="1">
      <c r="B36" s="30"/>
      <c r="E36" s="25" t="s">
        <v>44</v>
      </c>
      <c r="F36" s="91">
        <f>ROUND((SUM(BH85:BH135)),  2)</f>
        <v>0</v>
      </c>
      <c r="I36" s="92">
        <v>0.15</v>
      </c>
      <c r="J36" s="91">
        <f>0</f>
        <v>0</v>
      </c>
      <c r="L36" s="30"/>
    </row>
    <row r="37" spans="2:12" s="1" customFormat="1" ht="14.45" hidden="1" customHeight="1">
      <c r="B37" s="30"/>
      <c r="E37" s="25" t="s">
        <v>45</v>
      </c>
      <c r="F37" s="91">
        <f>ROUND((SUM(BI85:BI135)),  2)</f>
        <v>0</v>
      </c>
      <c r="I37" s="92">
        <v>0</v>
      </c>
      <c r="J37" s="91">
        <f>0</f>
        <v>0</v>
      </c>
      <c r="L37" s="30"/>
    </row>
    <row r="38" spans="2:12" s="1" customFormat="1" ht="6.95" customHeight="1">
      <c r="B38" s="30"/>
      <c r="I38" s="84"/>
      <c r="L38" s="30"/>
    </row>
    <row r="39" spans="2:12" s="1" customFormat="1" ht="25.35" customHeight="1">
      <c r="B39" s="30"/>
      <c r="C39" s="93"/>
      <c r="D39" s="94" t="s">
        <v>46</v>
      </c>
      <c r="E39" s="51"/>
      <c r="F39" s="51"/>
      <c r="G39" s="95" t="s">
        <v>47</v>
      </c>
      <c r="H39" s="96" t="s">
        <v>48</v>
      </c>
      <c r="I39" s="97"/>
      <c r="J39" s="98">
        <f>SUM(J30:J37)</f>
        <v>0</v>
      </c>
      <c r="K39" s="99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10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101"/>
      <c r="J44" s="42"/>
      <c r="K44" s="42"/>
      <c r="L44" s="30"/>
    </row>
    <row r="45" spans="2:12" s="1" customFormat="1" ht="24.95" customHeight="1">
      <c r="B45" s="30"/>
      <c r="C45" s="20" t="s">
        <v>95</v>
      </c>
      <c r="I45" s="84"/>
      <c r="L45" s="30"/>
    </row>
    <row r="46" spans="2:12" s="1" customFormat="1" ht="6.95" customHeight="1">
      <c r="B46" s="30"/>
      <c r="I46" s="84"/>
      <c r="L46" s="30"/>
    </row>
    <row r="47" spans="2:12" s="1" customFormat="1" ht="12" customHeight="1">
      <c r="B47" s="30"/>
      <c r="C47" s="25" t="s">
        <v>16</v>
      </c>
      <c r="I47" s="84"/>
      <c r="L47" s="30"/>
    </row>
    <row r="48" spans="2:12" s="1" customFormat="1" ht="16.5" customHeight="1">
      <c r="B48" s="30"/>
      <c r="E48" s="350" t="str">
        <f>E7</f>
        <v>Změna užívání budovy občanské vybavenosti</v>
      </c>
      <c r="F48" s="351"/>
      <c r="G48" s="351"/>
      <c r="H48" s="351"/>
      <c r="I48" s="84"/>
      <c r="L48" s="30"/>
    </row>
    <row r="49" spans="2:47" s="1" customFormat="1" ht="12" customHeight="1">
      <c r="B49" s="30"/>
      <c r="C49" s="25" t="s">
        <v>93</v>
      </c>
      <c r="I49" s="84"/>
      <c r="L49" s="30"/>
    </row>
    <row r="50" spans="2:47" s="1" customFormat="1" ht="16.5" customHeight="1">
      <c r="B50" s="30"/>
      <c r="E50" s="336" t="str">
        <f>E9</f>
        <v>03 - Venkovní plochy</v>
      </c>
      <c r="F50" s="335"/>
      <c r="G50" s="335"/>
      <c r="H50" s="335"/>
      <c r="I50" s="84"/>
      <c r="L50" s="30"/>
    </row>
    <row r="51" spans="2:47" s="1" customFormat="1" ht="6.95" customHeight="1">
      <c r="B51" s="30"/>
      <c r="I51" s="84"/>
      <c r="L51" s="30"/>
    </row>
    <row r="52" spans="2:47" s="1" customFormat="1" ht="12" customHeight="1">
      <c r="B52" s="30"/>
      <c r="C52" s="25" t="s">
        <v>20</v>
      </c>
      <c r="F52" s="16" t="str">
        <f>F12</f>
        <v xml:space="preserve">č.p. 2455/2, 2455/4, 2455/33, 2455/34, 2455/35 </v>
      </c>
      <c r="I52" s="85" t="s">
        <v>22</v>
      </c>
      <c r="J52" s="46" t="str">
        <f>IF(J12="","",J12)</f>
        <v>20. 2. 2019</v>
      </c>
      <c r="L52" s="30"/>
    </row>
    <row r="53" spans="2:47" s="1" customFormat="1" ht="6.95" customHeight="1">
      <c r="B53" s="30"/>
      <c r="I53" s="84"/>
      <c r="L53" s="30"/>
    </row>
    <row r="54" spans="2:47" s="1" customFormat="1" ht="13.7" customHeight="1">
      <c r="B54" s="30"/>
      <c r="C54" s="25" t="s">
        <v>24</v>
      </c>
      <c r="F54" s="16" t="str">
        <f>E15</f>
        <v>Leben s.r.o.</v>
      </c>
      <c r="I54" s="85" t="s">
        <v>30</v>
      </c>
      <c r="J54" s="28" t="str">
        <f>E21</f>
        <v>Ing. Martin Dědič</v>
      </c>
      <c r="L54" s="30"/>
    </row>
    <row r="55" spans="2:47" s="1" customFormat="1" ht="13.7" customHeight="1">
      <c r="B55" s="30"/>
      <c r="C55" s="25" t="s">
        <v>28</v>
      </c>
      <c r="F55" s="16" t="str">
        <f>IF(E18="","",E18)</f>
        <v>Vyplň údaj</v>
      </c>
      <c r="I55" s="85" t="s">
        <v>33</v>
      </c>
      <c r="J55" s="28" t="str">
        <f>E24</f>
        <v>Michal Kubelka</v>
      </c>
      <c r="L55" s="30"/>
    </row>
    <row r="56" spans="2:47" s="1" customFormat="1" ht="10.35" customHeight="1">
      <c r="B56" s="30"/>
      <c r="I56" s="84"/>
      <c r="L56" s="30"/>
    </row>
    <row r="57" spans="2:47" s="1" customFormat="1" ht="29.25" customHeight="1">
      <c r="B57" s="30"/>
      <c r="C57" s="102" t="s">
        <v>96</v>
      </c>
      <c r="D57" s="93"/>
      <c r="E57" s="93"/>
      <c r="F57" s="93"/>
      <c r="G57" s="93"/>
      <c r="H57" s="93"/>
      <c r="I57" s="103"/>
      <c r="J57" s="104" t="s">
        <v>97</v>
      </c>
      <c r="K57" s="93"/>
      <c r="L57" s="30"/>
    </row>
    <row r="58" spans="2:47" s="1" customFormat="1" ht="10.35" customHeight="1">
      <c r="B58" s="30"/>
      <c r="I58" s="84"/>
      <c r="L58" s="30"/>
    </row>
    <row r="59" spans="2:47" s="1" customFormat="1" ht="22.9" customHeight="1">
      <c r="B59" s="30"/>
      <c r="C59" s="105" t="s">
        <v>98</v>
      </c>
      <c r="I59" s="84"/>
      <c r="J59" s="60">
        <f>J85</f>
        <v>0</v>
      </c>
      <c r="L59" s="30"/>
      <c r="AU59" s="16" t="s">
        <v>99</v>
      </c>
    </row>
    <row r="60" spans="2:47" s="7" customFormat="1" ht="24.95" customHeight="1">
      <c r="B60" s="106"/>
      <c r="D60" s="107" t="s">
        <v>148</v>
      </c>
      <c r="E60" s="108"/>
      <c r="F60" s="108"/>
      <c r="G60" s="108"/>
      <c r="H60" s="108"/>
      <c r="I60" s="109"/>
      <c r="J60" s="110">
        <f>J86</f>
        <v>0</v>
      </c>
      <c r="L60" s="106"/>
    </row>
    <row r="61" spans="2:47" s="8" customFormat="1" ht="19.899999999999999" customHeight="1">
      <c r="B61" s="111"/>
      <c r="D61" s="112" t="s">
        <v>149</v>
      </c>
      <c r="E61" s="113"/>
      <c r="F61" s="113"/>
      <c r="G61" s="113"/>
      <c r="H61" s="113"/>
      <c r="I61" s="114"/>
      <c r="J61" s="115">
        <f>J87</f>
        <v>0</v>
      </c>
      <c r="L61" s="111"/>
    </row>
    <row r="62" spans="2:47" s="8" customFormat="1" ht="19.899999999999999" customHeight="1">
      <c r="B62" s="111"/>
      <c r="D62" s="112" t="s">
        <v>2406</v>
      </c>
      <c r="E62" s="113"/>
      <c r="F62" s="113"/>
      <c r="G62" s="113"/>
      <c r="H62" s="113"/>
      <c r="I62" s="114"/>
      <c r="J62" s="115">
        <f>J101</f>
        <v>0</v>
      </c>
      <c r="L62" s="111"/>
    </row>
    <row r="63" spans="2:47" s="8" customFormat="1" ht="19.899999999999999" customHeight="1">
      <c r="B63" s="111"/>
      <c r="D63" s="112" t="s">
        <v>154</v>
      </c>
      <c r="E63" s="113"/>
      <c r="F63" s="113"/>
      <c r="G63" s="113"/>
      <c r="H63" s="113"/>
      <c r="I63" s="114"/>
      <c r="J63" s="115">
        <f>J111</f>
        <v>0</v>
      </c>
      <c r="L63" s="111"/>
    </row>
    <row r="64" spans="2:47" s="8" customFormat="1" ht="19.899999999999999" customHeight="1">
      <c r="B64" s="111"/>
      <c r="D64" s="112" t="s">
        <v>155</v>
      </c>
      <c r="E64" s="113"/>
      <c r="F64" s="113"/>
      <c r="G64" s="113"/>
      <c r="H64" s="113"/>
      <c r="I64" s="114"/>
      <c r="J64" s="115">
        <f>J119</f>
        <v>0</v>
      </c>
      <c r="L64" s="111"/>
    </row>
    <row r="65" spans="2:12" s="8" customFormat="1" ht="19.899999999999999" customHeight="1">
      <c r="B65" s="111"/>
      <c r="D65" s="112" t="s">
        <v>156</v>
      </c>
      <c r="E65" s="113"/>
      <c r="F65" s="113"/>
      <c r="G65" s="113"/>
      <c r="H65" s="113"/>
      <c r="I65" s="114"/>
      <c r="J65" s="115">
        <f>J133</f>
        <v>0</v>
      </c>
      <c r="L65" s="111"/>
    </row>
    <row r="66" spans="2:12" s="1" customFormat="1" ht="21.75" customHeight="1">
      <c r="B66" s="30"/>
      <c r="I66" s="84"/>
      <c r="L66" s="30"/>
    </row>
    <row r="67" spans="2:12" s="1" customFormat="1" ht="6.95" customHeight="1">
      <c r="B67" s="39"/>
      <c r="C67" s="40"/>
      <c r="D67" s="40"/>
      <c r="E67" s="40"/>
      <c r="F67" s="40"/>
      <c r="G67" s="40"/>
      <c r="H67" s="40"/>
      <c r="I67" s="100"/>
      <c r="J67" s="40"/>
      <c r="K67" s="40"/>
      <c r="L67" s="30"/>
    </row>
    <row r="71" spans="2:12" s="1" customFormat="1" ht="6.95" customHeight="1">
      <c r="B71" s="41"/>
      <c r="C71" s="42"/>
      <c r="D71" s="42"/>
      <c r="E71" s="42"/>
      <c r="F71" s="42"/>
      <c r="G71" s="42"/>
      <c r="H71" s="42"/>
      <c r="I71" s="101"/>
      <c r="J71" s="42"/>
      <c r="K71" s="42"/>
      <c r="L71" s="30"/>
    </row>
    <row r="72" spans="2:12" s="1" customFormat="1" ht="24.95" customHeight="1">
      <c r="B72" s="30"/>
      <c r="C72" s="20" t="s">
        <v>104</v>
      </c>
      <c r="I72" s="84"/>
      <c r="L72" s="30"/>
    </row>
    <row r="73" spans="2:12" s="1" customFormat="1" ht="6.95" customHeight="1">
      <c r="B73" s="30"/>
      <c r="I73" s="84"/>
      <c r="L73" s="30"/>
    </row>
    <row r="74" spans="2:12" s="1" customFormat="1" ht="12" customHeight="1">
      <c r="B74" s="30"/>
      <c r="C74" s="25" t="s">
        <v>16</v>
      </c>
      <c r="I74" s="84"/>
      <c r="L74" s="30"/>
    </row>
    <row r="75" spans="2:12" s="1" customFormat="1" ht="16.5" customHeight="1">
      <c r="B75" s="30"/>
      <c r="E75" s="350" t="str">
        <f>E7</f>
        <v>Změna užívání budovy občanské vybavenosti</v>
      </c>
      <c r="F75" s="351"/>
      <c r="G75" s="351"/>
      <c r="H75" s="351"/>
      <c r="I75" s="84"/>
      <c r="L75" s="30"/>
    </row>
    <row r="76" spans="2:12" s="1" customFormat="1" ht="12" customHeight="1">
      <c r="B76" s="30"/>
      <c r="C76" s="25" t="s">
        <v>93</v>
      </c>
      <c r="I76" s="84"/>
      <c r="L76" s="30"/>
    </row>
    <row r="77" spans="2:12" s="1" customFormat="1" ht="16.5" customHeight="1">
      <c r="B77" s="30"/>
      <c r="E77" s="336" t="str">
        <f>E9</f>
        <v>03 - Venkovní plochy</v>
      </c>
      <c r="F77" s="335"/>
      <c r="G77" s="335"/>
      <c r="H77" s="335"/>
      <c r="I77" s="84"/>
      <c r="L77" s="30"/>
    </row>
    <row r="78" spans="2:12" s="1" customFormat="1" ht="6.95" customHeight="1">
      <c r="B78" s="30"/>
      <c r="I78" s="84"/>
      <c r="L78" s="30"/>
    </row>
    <row r="79" spans="2:12" s="1" customFormat="1" ht="12" customHeight="1">
      <c r="B79" s="30"/>
      <c r="C79" s="25" t="s">
        <v>20</v>
      </c>
      <c r="F79" s="16" t="str">
        <f>F12</f>
        <v xml:space="preserve">č.p. 2455/2, 2455/4, 2455/33, 2455/34, 2455/35 </v>
      </c>
      <c r="I79" s="85" t="s">
        <v>22</v>
      </c>
      <c r="J79" s="46" t="str">
        <f>IF(J12="","",J12)</f>
        <v>20. 2. 2019</v>
      </c>
      <c r="L79" s="30"/>
    </row>
    <row r="80" spans="2:12" s="1" customFormat="1" ht="6.95" customHeight="1">
      <c r="B80" s="30"/>
      <c r="I80" s="84"/>
      <c r="L80" s="30"/>
    </row>
    <row r="81" spans="2:65" s="1" customFormat="1" ht="13.7" customHeight="1">
      <c r="B81" s="30"/>
      <c r="C81" s="25" t="s">
        <v>24</v>
      </c>
      <c r="F81" s="16" t="str">
        <f>E15</f>
        <v>Leben s.r.o.</v>
      </c>
      <c r="I81" s="85" t="s">
        <v>30</v>
      </c>
      <c r="J81" s="28" t="str">
        <f>E21</f>
        <v>Ing. Martin Dědič</v>
      </c>
      <c r="L81" s="30"/>
    </row>
    <row r="82" spans="2:65" s="1" customFormat="1" ht="13.7" customHeight="1">
      <c r="B82" s="30"/>
      <c r="C82" s="25" t="s">
        <v>28</v>
      </c>
      <c r="F82" s="16" t="str">
        <f>IF(E18="","",E18)</f>
        <v>Vyplň údaj</v>
      </c>
      <c r="I82" s="85" t="s">
        <v>33</v>
      </c>
      <c r="J82" s="28" t="str">
        <f>E24</f>
        <v>Michal Kubelka</v>
      </c>
      <c r="L82" s="30"/>
    </row>
    <row r="83" spans="2:65" s="1" customFormat="1" ht="10.35" customHeight="1">
      <c r="B83" s="30"/>
      <c r="I83" s="84"/>
      <c r="L83" s="30"/>
    </row>
    <row r="84" spans="2:65" s="9" customFormat="1" ht="29.25" customHeight="1">
      <c r="B84" s="116"/>
      <c r="C84" s="117" t="s">
        <v>105</v>
      </c>
      <c r="D84" s="118" t="s">
        <v>55</v>
      </c>
      <c r="E84" s="118" t="s">
        <v>51</v>
      </c>
      <c r="F84" s="118" t="s">
        <v>52</v>
      </c>
      <c r="G84" s="118" t="s">
        <v>106</v>
      </c>
      <c r="H84" s="118" t="s">
        <v>107</v>
      </c>
      <c r="I84" s="119" t="s">
        <v>108</v>
      </c>
      <c r="J84" s="120" t="s">
        <v>97</v>
      </c>
      <c r="K84" s="121" t="s">
        <v>109</v>
      </c>
      <c r="L84" s="116"/>
      <c r="M84" s="53" t="s">
        <v>1</v>
      </c>
      <c r="N84" s="54" t="s">
        <v>40</v>
      </c>
      <c r="O84" s="54" t="s">
        <v>110</v>
      </c>
      <c r="P84" s="54" t="s">
        <v>111</v>
      </c>
      <c r="Q84" s="54" t="s">
        <v>112</v>
      </c>
      <c r="R84" s="54" t="s">
        <v>113</v>
      </c>
      <c r="S84" s="54" t="s">
        <v>114</v>
      </c>
      <c r="T84" s="55" t="s">
        <v>115</v>
      </c>
    </row>
    <row r="85" spans="2:65" s="1" customFormat="1" ht="22.9" customHeight="1">
      <c r="B85" s="30"/>
      <c r="C85" s="58" t="s">
        <v>116</v>
      </c>
      <c r="I85" s="84"/>
      <c r="J85" s="122">
        <f>BK85</f>
        <v>0</v>
      </c>
      <c r="L85" s="30"/>
      <c r="M85" s="56"/>
      <c r="N85" s="47"/>
      <c r="O85" s="47"/>
      <c r="P85" s="123">
        <f>P86</f>
        <v>0</v>
      </c>
      <c r="Q85" s="47"/>
      <c r="R85" s="123">
        <f>R86</f>
        <v>10.824826600000002</v>
      </c>
      <c r="S85" s="47"/>
      <c r="T85" s="124">
        <f>T86</f>
        <v>27.3109</v>
      </c>
      <c r="AT85" s="16" t="s">
        <v>69</v>
      </c>
      <c r="AU85" s="16" t="s">
        <v>99</v>
      </c>
      <c r="BK85" s="125">
        <f>BK86</f>
        <v>0</v>
      </c>
    </row>
    <row r="86" spans="2:65" s="10" customFormat="1" ht="25.9" customHeight="1">
      <c r="B86" s="126"/>
      <c r="D86" s="127" t="s">
        <v>69</v>
      </c>
      <c r="E86" s="128" t="s">
        <v>172</v>
      </c>
      <c r="F86" s="128" t="s">
        <v>173</v>
      </c>
      <c r="I86" s="129"/>
      <c r="J86" s="130">
        <f>BK86</f>
        <v>0</v>
      </c>
      <c r="L86" s="126"/>
      <c r="M86" s="131"/>
      <c r="N86" s="132"/>
      <c r="O86" s="132"/>
      <c r="P86" s="133">
        <f>P87+P101+P111+P119+P133</f>
        <v>0</v>
      </c>
      <c r="Q86" s="132"/>
      <c r="R86" s="133">
        <f>R87+R101+R111+R119+R133</f>
        <v>10.824826600000002</v>
      </c>
      <c r="S86" s="132"/>
      <c r="T86" s="134">
        <f>T87+T101+T111+T119+T133</f>
        <v>27.3109</v>
      </c>
      <c r="AR86" s="127" t="s">
        <v>77</v>
      </c>
      <c r="AT86" s="135" t="s">
        <v>69</v>
      </c>
      <c r="AU86" s="135" t="s">
        <v>70</v>
      </c>
      <c r="AY86" s="127" t="s">
        <v>119</v>
      </c>
      <c r="BK86" s="136">
        <f>BK87+BK101+BK111+BK119+BK133</f>
        <v>0</v>
      </c>
    </row>
    <row r="87" spans="2:65" s="10" customFormat="1" ht="22.9" customHeight="1">
      <c r="B87" s="126"/>
      <c r="D87" s="127" t="s">
        <v>69</v>
      </c>
      <c r="E87" s="137" t="s">
        <v>77</v>
      </c>
      <c r="F87" s="137" t="s">
        <v>174</v>
      </c>
      <c r="I87" s="129"/>
      <c r="J87" s="138">
        <f>BK87</f>
        <v>0</v>
      </c>
      <c r="L87" s="126"/>
      <c r="M87" s="131"/>
      <c r="N87" s="132"/>
      <c r="O87" s="132"/>
      <c r="P87" s="133">
        <f>SUM(P88:P100)</f>
        <v>0</v>
      </c>
      <c r="Q87" s="132"/>
      <c r="R87" s="133">
        <f>SUM(R88:R100)</f>
        <v>0</v>
      </c>
      <c r="S87" s="132"/>
      <c r="T87" s="134">
        <f>SUM(T88:T100)</f>
        <v>27.3109</v>
      </c>
      <c r="AR87" s="127" t="s">
        <v>77</v>
      </c>
      <c r="AT87" s="135" t="s">
        <v>69</v>
      </c>
      <c r="AU87" s="135" t="s">
        <v>77</v>
      </c>
      <c r="AY87" s="127" t="s">
        <v>119</v>
      </c>
      <c r="BK87" s="136">
        <f>SUM(BK88:BK100)</f>
        <v>0</v>
      </c>
    </row>
    <row r="88" spans="2:65" s="1" customFormat="1" ht="16.5" customHeight="1">
      <c r="B88" s="139"/>
      <c r="C88" s="140" t="s">
        <v>77</v>
      </c>
      <c r="D88" s="140" t="s">
        <v>122</v>
      </c>
      <c r="E88" s="141" t="s">
        <v>2407</v>
      </c>
      <c r="F88" s="142" t="s">
        <v>2408</v>
      </c>
      <c r="G88" s="143" t="s">
        <v>266</v>
      </c>
      <c r="H88" s="144">
        <v>5.85</v>
      </c>
      <c r="I88" s="145"/>
      <c r="J88" s="146">
        <f>ROUND(I88*H88,2)</f>
        <v>0</v>
      </c>
      <c r="K88" s="142" t="s">
        <v>126</v>
      </c>
      <c r="L88" s="30"/>
      <c r="M88" s="147" t="s">
        <v>1</v>
      </c>
      <c r="N88" s="148" t="s">
        <v>41</v>
      </c>
      <c r="O88" s="49"/>
      <c r="P88" s="149">
        <f>O88*H88</f>
        <v>0</v>
      </c>
      <c r="Q88" s="149">
        <v>0</v>
      </c>
      <c r="R88" s="149">
        <f>Q88*H88</f>
        <v>0</v>
      </c>
      <c r="S88" s="149">
        <v>0.255</v>
      </c>
      <c r="T88" s="150">
        <f>S88*H88</f>
        <v>1.4917499999999999</v>
      </c>
      <c r="AR88" s="16" t="s">
        <v>139</v>
      </c>
      <c r="AT88" s="16" t="s">
        <v>122</v>
      </c>
      <c r="AU88" s="16" t="s">
        <v>79</v>
      </c>
      <c r="AY88" s="16" t="s">
        <v>119</v>
      </c>
      <c r="BE88" s="151">
        <f>IF(N88="základní",J88,0)</f>
        <v>0</v>
      </c>
      <c r="BF88" s="151">
        <f>IF(N88="snížená",J88,0)</f>
        <v>0</v>
      </c>
      <c r="BG88" s="151">
        <f>IF(N88="zákl. přenesená",J88,0)</f>
        <v>0</v>
      </c>
      <c r="BH88" s="151">
        <f>IF(N88="sníž. přenesená",J88,0)</f>
        <v>0</v>
      </c>
      <c r="BI88" s="151">
        <f>IF(N88="nulová",J88,0)</f>
        <v>0</v>
      </c>
      <c r="BJ88" s="16" t="s">
        <v>77</v>
      </c>
      <c r="BK88" s="151">
        <f>ROUND(I88*H88,2)</f>
        <v>0</v>
      </c>
      <c r="BL88" s="16" t="s">
        <v>139</v>
      </c>
      <c r="BM88" s="16" t="s">
        <v>2409</v>
      </c>
    </row>
    <row r="89" spans="2:65" s="1" customFormat="1" ht="19.5">
      <c r="B89" s="30"/>
      <c r="D89" s="152" t="s">
        <v>129</v>
      </c>
      <c r="F89" s="153" t="s">
        <v>2410</v>
      </c>
      <c r="I89" s="84"/>
      <c r="L89" s="30"/>
      <c r="M89" s="154"/>
      <c r="N89" s="49"/>
      <c r="O89" s="49"/>
      <c r="P89" s="49"/>
      <c r="Q89" s="49"/>
      <c r="R89" s="49"/>
      <c r="S89" s="49"/>
      <c r="T89" s="50"/>
      <c r="AT89" s="16" t="s">
        <v>129</v>
      </c>
      <c r="AU89" s="16" t="s">
        <v>79</v>
      </c>
    </row>
    <row r="90" spans="2:65" s="1" customFormat="1" ht="16.5" customHeight="1">
      <c r="B90" s="139"/>
      <c r="C90" s="140" t="s">
        <v>79</v>
      </c>
      <c r="D90" s="140" t="s">
        <v>122</v>
      </c>
      <c r="E90" s="141" t="s">
        <v>2411</v>
      </c>
      <c r="F90" s="142" t="s">
        <v>2412</v>
      </c>
      <c r="G90" s="143" t="s">
        <v>266</v>
      </c>
      <c r="H90" s="144">
        <v>72.73</v>
      </c>
      <c r="I90" s="145"/>
      <c r="J90" s="146">
        <f>ROUND(I90*H90,2)</f>
        <v>0</v>
      </c>
      <c r="K90" s="142" t="s">
        <v>126</v>
      </c>
      <c r="L90" s="30"/>
      <c r="M90" s="147" t="s">
        <v>1</v>
      </c>
      <c r="N90" s="148" t="s">
        <v>41</v>
      </c>
      <c r="O90" s="49"/>
      <c r="P90" s="149">
        <f>O90*H90</f>
        <v>0</v>
      </c>
      <c r="Q90" s="149">
        <v>0</v>
      </c>
      <c r="R90" s="149">
        <f>Q90*H90</f>
        <v>0</v>
      </c>
      <c r="S90" s="149">
        <v>0.35499999999999998</v>
      </c>
      <c r="T90" s="150">
        <f>S90*H90</f>
        <v>25.81915</v>
      </c>
      <c r="AR90" s="16" t="s">
        <v>139</v>
      </c>
      <c r="AT90" s="16" t="s">
        <v>122</v>
      </c>
      <c r="AU90" s="16" t="s">
        <v>79</v>
      </c>
      <c r="AY90" s="16" t="s">
        <v>119</v>
      </c>
      <c r="BE90" s="151">
        <f>IF(N90="základní",J90,0)</f>
        <v>0</v>
      </c>
      <c r="BF90" s="151">
        <f>IF(N90="snížená",J90,0)</f>
        <v>0</v>
      </c>
      <c r="BG90" s="151">
        <f>IF(N90="zákl. přenesená",J90,0)</f>
        <v>0</v>
      </c>
      <c r="BH90" s="151">
        <f>IF(N90="sníž. přenesená",J90,0)</f>
        <v>0</v>
      </c>
      <c r="BI90" s="151">
        <f>IF(N90="nulová",J90,0)</f>
        <v>0</v>
      </c>
      <c r="BJ90" s="16" t="s">
        <v>77</v>
      </c>
      <c r="BK90" s="151">
        <f>ROUND(I90*H90,2)</f>
        <v>0</v>
      </c>
      <c r="BL90" s="16" t="s">
        <v>139</v>
      </c>
      <c r="BM90" s="16" t="s">
        <v>2413</v>
      </c>
    </row>
    <row r="91" spans="2:65" s="1" customFormat="1" ht="19.5">
      <c r="B91" s="30"/>
      <c r="D91" s="152" t="s">
        <v>129</v>
      </c>
      <c r="F91" s="153" t="s">
        <v>2414</v>
      </c>
      <c r="I91" s="84"/>
      <c r="L91" s="30"/>
      <c r="M91" s="154"/>
      <c r="N91" s="49"/>
      <c r="O91" s="49"/>
      <c r="P91" s="49"/>
      <c r="Q91" s="49"/>
      <c r="R91" s="49"/>
      <c r="S91" s="49"/>
      <c r="T91" s="50"/>
      <c r="AT91" s="16" t="s">
        <v>129</v>
      </c>
      <c r="AU91" s="16" t="s">
        <v>79</v>
      </c>
    </row>
    <row r="92" spans="2:65" s="1" customFormat="1" ht="16.5" customHeight="1">
      <c r="B92" s="139"/>
      <c r="C92" s="140" t="s">
        <v>133</v>
      </c>
      <c r="D92" s="140" t="s">
        <v>122</v>
      </c>
      <c r="E92" s="141" t="s">
        <v>175</v>
      </c>
      <c r="F92" s="142" t="s">
        <v>176</v>
      </c>
      <c r="G92" s="143" t="s">
        <v>177</v>
      </c>
      <c r="H92" s="144">
        <v>9.23</v>
      </c>
      <c r="I92" s="145"/>
      <c r="J92" s="146">
        <f>ROUND(I92*H92,2)</f>
        <v>0</v>
      </c>
      <c r="K92" s="142" t="s">
        <v>126</v>
      </c>
      <c r="L92" s="30"/>
      <c r="M92" s="147" t="s">
        <v>1</v>
      </c>
      <c r="N92" s="148" t="s">
        <v>41</v>
      </c>
      <c r="O92" s="49"/>
      <c r="P92" s="149">
        <f>O92*H92</f>
        <v>0</v>
      </c>
      <c r="Q92" s="149">
        <v>0</v>
      </c>
      <c r="R92" s="149">
        <f>Q92*H92</f>
        <v>0</v>
      </c>
      <c r="S92" s="149">
        <v>0</v>
      </c>
      <c r="T92" s="150">
        <f>S92*H92</f>
        <v>0</v>
      </c>
      <c r="AR92" s="16" t="s">
        <v>139</v>
      </c>
      <c r="AT92" s="16" t="s">
        <v>122</v>
      </c>
      <c r="AU92" s="16" t="s">
        <v>79</v>
      </c>
      <c r="AY92" s="16" t="s">
        <v>119</v>
      </c>
      <c r="BE92" s="151">
        <f>IF(N92="základní",J92,0)</f>
        <v>0</v>
      </c>
      <c r="BF92" s="151">
        <f>IF(N92="snížená",J92,0)</f>
        <v>0</v>
      </c>
      <c r="BG92" s="151">
        <f>IF(N92="zákl. přenesená",J92,0)</f>
        <v>0</v>
      </c>
      <c r="BH92" s="151">
        <f>IF(N92="sníž. přenesená",J92,0)</f>
        <v>0</v>
      </c>
      <c r="BI92" s="151">
        <f>IF(N92="nulová",J92,0)</f>
        <v>0</v>
      </c>
      <c r="BJ92" s="16" t="s">
        <v>77</v>
      </c>
      <c r="BK92" s="151">
        <f>ROUND(I92*H92,2)</f>
        <v>0</v>
      </c>
      <c r="BL92" s="16" t="s">
        <v>139</v>
      </c>
      <c r="BM92" s="16" t="s">
        <v>2415</v>
      </c>
    </row>
    <row r="93" spans="2:65" s="1" customFormat="1" ht="19.5">
      <c r="B93" s="30"/>
      <c r="D93" s="152" t="s">
        <v>129</v>
      </c>
      <c r="F93" s="153" t="s">
        <v>179</v>
      </c>
      <c r="I93" s="84"/>
      <c r="L93" s="30"/>
      <c r="M93" s="154"/>
      <c r="N93" s="49"/>
      <c r="O93" s="49"/>
      <c r="P93" s="49"/>
      <c r="Q93" s="49"/>
      <c r="R93" s="49"/>
      <c r="S93" s="49"/>
      <c r="T93" s="50"/>
      <c r="AT93" s="16" t="s">
        <v>129</v>
      </c>
      <c r="AU93" s="16" t="s">
        <v>79</v>
      </c>
    </row>
    <row r="94" spans="2:65" s="11" customFormat="1">
      <c r="B94" s="158"/>
      <c r="D94" s="152" t="s">
        <v>180</v>
      </c>
      <c r="E94" s="159" t="s">
        <v>1</v>
      </c>
      <c r="F94" s="160" t="s">
        <v>2416</v>
      </c>
      <c r="H94" s="161">
        <v>9.23</v>
      </c>
      <c r="I94" s="162"/>
      <c r="L94" s="158"/>
      <c r="M94" s="163"/>
      <c r="N94" s="164"/>
      <c r="O94" s="164"/>
      <c r="P94" s="164"/>
      <c r="Q94" s="164"/>
      <c r="R94" s="164"/>
      <c r="S94" s="164"/>
      <c r="T94" s="165"/>
      <c r="AT94" s="159" t="s">
        <v>180</v>
      </c>
      <c r="AU94" s="159" t="s">
        <v>79</v>
      </c>
      <c r="AV94" s="11" t="s">
        <v>79</v>
      </c>
      <c r="AW94" s="11" t="s">
        <v>32</v>
      </c>
      <c r="AX94" s="11" t="s">
        <v>77</v>
      </c>
      <c r="AY94" s="159" t="s">
        <v>119</v>
      </c>
    </row>
    <row r="95" spans="2:65" s="1" customFormat="1" ht="16.5" customHeight="1">
      <c r="B95" s="139"/>
      <c r="C95" s="140" t="s">
        <v>139</v>
      </c>
      <c r="D95" s="140" t="s">
        <v>122</v>
      </c>
      <c r="E95" s="141" t="s">
        <v>182</v>
      </c>
      <c r="F95" s="142" t="s">
        <v>183</v>
      </c>
      <c r="G95" s="143" t="s">
        <v>177</v>
      </c>
      <c r="H95" s="144">
        <v>9.23</v>
      </c>
      <c r="I95" s="145"/>
      <c r="J95" s="146">
        <f>ROUND(I95*H95,2)</f>
        <v>0</v>
      </c>
      <c r="K95" s="142" t="s">
        <v>126</v>
      </c>
      <c r="L95" s="30"/>
      <c r="M95" s="147" t="s">
        <v>1</v>
      </c>
      <c r="N95" s="148" t="s">
        <v>41</v>
      </c>
      <c r="O95" s="49"/>
      <c r="P95" s="149">
        <f>O95*H95</f>
        <v>0</v>
      </c>
      <c r="Q95" s="149">
        <v>0</v>
      </c>
      <c r="R95" s="149">
        <f>Q95*H95</f>
        <v>0</v>
      </c>
      <c r="S95" s="149">
        <v>0</v>
      </c>
      <c r="T95" s="150">
        <f>S95*H95</f>
        <v>0</v>
      </c>
      <c r="AR95" s="16" t="s">
        <v>139</v>
      </c>
      <c r="AT95" s="16" t="s">
        <v>122</v>
      </c>
      <c r="AU95" s="16" t="s">
        <v>79</v>
      </c>
      <c r="AY95" s="16" t="s">
        <v>119</v>
      </c>
      <c r="BE95" s="151">
        <f>IF(N95="základní",J95,0)</f>
        <v>0</v>
      </c>
      <c r="BF95" s="151">
        <f>IF(N95="snížená",J95,0)</f>
        <v>0</v>
      </c>
      <c r="BG95" s="151">
        <f>IF(N95="zákl. přenesená",J95,0)</f>
        <v>0</v>
      </c>
      <c r="BH95" s="151">
        <f>IF(N95="sníž. přenesená",J95,0)</f>
        <v>0</v>
      </c>
      <c r="BI95" s="151">
        <f>IF(N95="nulová",J95,0)</f>
        <v>0</v>
      </c>
      <c r="BJ95" s="16" t="s">
        <v>77</v>
      </c>
      <c r="BK95" s="151">
        <f>ROUND(I95*H95,2)</f>
        <v>0</v>
      </c>
      <c r="BL95" s="16" t="s">
        <v>139</v>
      </c>
      <c r="BM95" s="16" t="s">
        <v>2417</v>
      </c>
    </row>
    <row r="96" spans="2:65" s="1" customFormat="1" ht="19.5">
      <c r="B96" s="30"/>
      <c r="D96" s="152" t="s">
        <v>129</v>
      </c>
      <c r="F96" s="153" t="s">
        <v>185</v>
      </c>
      <c r="I96" s="84"/>
      <c r="L96" s="30"/>
      <c r="M96" s="154"/>
      <c r="N96" s="49"/>
      <c r="O96" s="49"/>
      <c r="P96" s="49"/>
      <c r="Q96" s="49"/>
      <c r="R96" s="49"/>
      <c r="S96" s="49"/>
      <c r="T96" s="50"/>
      <c r="AT96" s="16" t="s">
        <v>129</v>
      </c>
      <c r="AU96" s="16" t="s">
        <v>79</v>
      </c>
    </row>
    <row r="97" spans="2:65" s="1" customFormat="1" ht="16.5" customHeight="1">
      <c r="B97" s="139"/>
      <c r="C97" s="140" t="s">
        <v>118</v>
      </c>
      <c r="D97" s="140" t="s">
        <v>122</v>
      </c>
      <c r="E97" s="141" t="s">
        <v>218</v>
      </c>
      <c r="F97" s="142" t="s">
        <v>219</v>
      </c>
      <c r="G97" s="143" t="s">
        <v>177</v>
      </c>
      <c r="H97" s="144">
        <v>9.23</v>
      </c>
      <c r="I97" s="145"/>
      <c r="J97" s="146">
        <f>ROUND(I97*H97,2)</f>
        <v>0</v>
      </c>
      <c r="K97" s="142" t="s">
        <v>126</v>
      </c>
      <c r="L97" s="30"/>
      <c r="M97" s="147" t="s">
        <v>1</v>
      </c>
      <c r="N97" s="148" t="s">
        <v>41</v>
      </c>
      <c r="O97" s="49"/>
      <c r="P97" s="149">
        <f>O97*H97</f>
        <v>0</v>
      </c>
      <c r="Q97" s="149">
        <v>0</v>
      </c>
      <c r="R97" s="149">
        <f>Q97*H97</f>
        <v>0</v>
      </c>
      <c r="S97" s="149">
        <v>0</v>
      </c>
      <c r="T97" s="150">
        <f>S97*H97</f>
        <v>0</v>
      </c>
      <c r="AR97" s="16" t="s">
        <v>139</v>
      </c>
      <c r="AT97" s="16" t="s">
        <v>122</v>
      </c>
      <c r="AU97" s="16" t="s">
        <v>79</v>
      </c>
      <c r="AY97" s="16" t="s">
        <v>119</v>
      </c>
      <c r="BE97" s="151">
        <f>IF(N97="základní",J97,0)</f>
        <v>0</v>
      </c>
      <c r="BF97" s="151">
        <f>IF(N97="snížená",J97,0)</f>
        <v>0</v>
      </c>
      <c r="BG97" s="151">
        <f>IF(N97="zákl. přenesená",J97,0)</f>
        <v>0</v>
      </c>
      <c r="BH97" s="151">
        <f>IF(N97="sníž. přenesená",J97,0)</f>
        <v>0</v>
      </c>
      <c r="BI97" s="151">
        <f>IF(N97="nulová",J97,0)</f>
        <v>0</v>
      </c>
      <c r="BJ97" s="16" t="s">
        <v>77</v>
      </c>
      <c r="BK97" s="151">
        <f>ROUND(I97*H97,2)</f>
        <v>0</v>
      </c>
      <c r="BL97" s="16" t="s">
        <v>139</v>
      </c>
      <c r="BM97" s="16" t="s">
        <v>2418</v>
      </c>
    </row>
    <row r="98" spans="2:65" s="1" customFormat="1">
      <c r="B98" s="30"/>
      <c r="D98" s="152" t="s">
        <v>129</v>
      </c>
      <c r="F98" s="153" t="s">
        <v>221</v>
      </c>
      <c r="I98" s="84"/>
      <c r="L98" s="30"/>
      <c r="M98" s="154"/>
      <c r="N98" s="49"/>
      <c r="O98" s="49"/>
      <c r="P98" s="49"/>
      <c r="Q98" s="49"/>
      <c r="R98" s="49"/>
      <c r="S98" s="49"/>
      <c r="T98" s="50"/>
      <c r="AT98" s="16" t="s">
        <v>129</v>
      </c>
      <c r="AU98" s="16" t="s">
        <v>79</v>
      </c>
    </row>
    <row r="99" spans="2:65" s="1" customFormat="1" ht="16.5" customHeight="1">
      <c r="B99" s="139"/>
      <c r="C99" s="140" t="s">
        <v>199</v>
      </c>
      <c r="D99" s="140" t="s">
        <v>122</v>
      </c>
      <c r="E99" s="141" t="s">
        <v>2419</v>
      </c>
      <c r="F99" s="142" t="s">
        <v>2420</v>
      </c>
      <c r="G99" s="143" t="s">
        <v>177</v>
      </c>
      <c r="H99" s="144">
        <v>9.23</v>
      </c>
      <c r="I99" s="145"/>
      <c r="J99" s="146">
        <f>ROUND(I99*H99,2)</f>
        <v>0</v>
      </c>
      <c r="K99" s="142" t="s">
        <v>126</v>
      </c>
      <c r="L99" s="30"/>
      <c r="M99" s="147" t="s">
        <v>1</v>
      </c>
      <c r="N99" s="148" t="s">
        <v>41</v>
      </c>
      <c r="O99" s="49"/>
      <c r="P99" s="149">
        <f>O99*H99</f>
        <v>0</v>
      </c>
      <c r="Q99" s="149">
        <v>0</v>
      </c>
      <c r="R99" s="149">
        <f>Q99*H99</f>
        <v>0</v>
      </c>
      <c r="S99" s="149">
        <v>0</v>
      </c>
      <c r="T99" s="150">
        <f>S99*H99</f>
        <v>0</v>
      </c>
      <c r="AR99" s="16" t="s">
        <v>139</v>
      </c>
      <c r="AT99" s="16" t="s">
        <v>122</v>
      </c>
      <c r="AU99" s="16" t="s">
        <v>79</v>
      </c>
      <c r="AY99" s="16" t="s">
        <v>119</v>
      </c>
      <c r="BE99" s="151">
        <f>IF(N99="základní",J99,0)</f>
        <v>0</v>
      </c>
      <c r="BF99" s="151">
        <f>IF(N99="snížená",J99,0)</f>
        <v>0</v>
      </c>
      <c r="BG99" s="151">
        <f>IF(N99="zákl. přenesená",J99,0)</f>
        <v>0</v>
      </c>
      <c r="BH99" s="151">
        <f>IF(N99="sníž. přenesená",J99,0)</f>
        <v>0</v>
      </c>
      <c r="BI99" s="151">
        <f>IF(N99="nulová",J99,0)</f>
        <v>0</v>
      </c>
      <c r="BJ99" s="16" t="s">
        <v>77</v>
      </c>
      <c r="BK99" s="151">
        <f>ROUND(I99*H99,2)</f>
        <v>0</v>
      </c>
      <c r="BL99" s="16" t="s">
        <v>139</v>
      </c>
      <c r="BM99" s="16" t="s">
        <v>2421</v>
      </c>
    </row>
    <row r="100" spans="2:65" s="1" customFormat="1" ht="19.5">
      <c r="B100" s="30"/>
      <c r="D100" s="152" t="s">
        <v>129</v>
      </c>
      <c r="F100" s="153" t="s">
        <v>2422</v>
      </c>
      <c r="I100" s="84"/>
      <c r="L100" s="30"/>
      <c r="M100" s="154"/>
      <c r="N100" s="49"/>
      <c r="O100" s="49"/>
      <c r="P100" s="49"/>
      <c r="Q100" s="49"/>
      <c r="R100" s="49"/>
      <c r="S100" s="49"/>
      <c r="T100" s="50"/>
      <c r="AT100" s="16" t="s">
        <v>129</v>
      </c>
      <c r="AU100" s="16" t="s">
        <v>79</v>
      </c>
    </row>
    <row r="101" spans="2:65" s="10" customFormat="1" ht="22.9" customHeight="1">
      <c r="B101" s="126"/>
      <c r="D101" s="127" t="s">
        <v>69</v>
      </c>
      <c r="E101" s="137" t="s">
        <v>118</v>
      </c>
      <c r="F101" s="137" t="s">
        <v>2423</v>
      </c>
      <c r="I101" s="129"/>
      <c r="J101" s="138">
        <f>BK101</f>
        <v>0</v>
      </c>
      <c r="L101" s="126"/>
      <c r="M101" s="131"/>
      <c r="N101" s="132"/>
      <c r="O101" s="132"/>
      <c r="P101" s="133">
        <f>SUM(P102:P110)</f>
        <v>0</v>
      </c>
      <c r="Q101" s="132"/>
      <c r="R101" s="133">
        <f>SUM(R102:R110)</f>
        <v>8.7823410000000006</v>
      </c>
      <c r="S101" s="132"/>
      <c r="T101" s="134">
        <f>SUM(T102:T110)</f>
        <v>0</v>
      </c>
      <c r="AR101" s="127" t="s">
        <v>77</v>
      </c>
      <c r="AT101" s="135" t="s">
        <v>69</v>
      </c>
      <c r="AU101" s="135" t="s">
        <v>77</v>
      </c>
      <c r="AY101" s="127" t="s">
        <v>119</v>
      </c>
      <c r="BK101" s="136">
        <f>SUM(BK102:BK110)</f>
        <v>0</v>
      </c>
    </row>
    <row r="102" spans="2:65" s="1" customFormat="1" ht="16.5" customHeight="1">
      <c r="B102" s="139"/>
      <c r="C102" s="140" t="s">
        <v>206</v>
      </c>
      <c r="D102" s="140" t="s">
        <v>122</v>
      </c>
      <c r="E102" s="141" t="s">
        <v>2424</v>
      </c>
      <c r="F102" s="142" t="s">
        <v>2425</v>
      </c>
      <c r="G102" s="143" t="s">
        <v>266</v>
      </c>
      <c r="H102" s="144">
        <v>38.46</v>
      </c>
      <c r="I102" s="145"/>
      <c r="J102" s="146">
        <f>ROUND(I102*H102,2)</f>
        <v>0</v>
      </c>
      <c r="K102" s="142" t="s">
        <v>126</v>
      </c>
      <c r="L102" s="30"/>
      <c r="M102" s="147" t="s">
        <v>1</v>
      </c>
      <c r="N102" s="148" t="s">
        <v>41</v>
      </c>
      <c r="O102" s="49"/>
      <c r="P102" s="149">
        <f>O102*H102</f>
        <v>0</v>
      </c>
      <c r="Q102" s="149">
        <v>0</v>
      </c>
      <c r="R102" s="149">
        <f>Q102*H102</f>
        <v>0</v>
      </c>
      <c r="S102" s="149">
        <v>0</v>
      </c>
      <c r="T102" s="150">
        <f>S102*H102</f>
        <v>0</v>
      </c>
      <c r="AR102" s="16" t="s">
        <v>139</v>
      </c>
      <c r="AT102" s="16" t="s">
        <v>122</v>
      </c>
      <c r="AU102" s="16" t="s">
        <v>79</v>
      </c>
      <c r="AY102" s="16" t="s">
        <v>119</v>
      </c>
      <c r="BE102" s="151">
        <f>IF(N102="základní",J102,0)</f>
        <v>0</v>
      </c>
      <c r="BF102" s="151">
        <f>IF(N102="snížená",J102,0)</f>
        <v>0</v>
      </c>
      <c r="BG102" s="151">
        <f>IF(N102="zákl. přenesená",J102,0)</f>
        <v>0</v>
      </c>
      <c r="BH102" s="151">
        <f>IF(N102="sníž. přenesená",J102,0)</f>
        <v>0</v>
      </c>
      <c r="BI102" s="151">
        <f>IF(N102="nulová",J102,0)</f>
        <v>0</v>
      </c>
      <c r="BJ102" s="16" t="s">
        <v>77</v>
      </c>
      <c r="BK102" s="151">
        <f>ROUND(I102*H102,2)</f>
        <v>0</v>
      </c>
      <c r="BL102" s="16" t="s">
        <v>139</v>
      </c>
      <c r="BM102" s="16" t="s">
        <v>2426</v>
      </c>
    </row>
    <row r="103" spans="2:65" s="1" customFormat="1">
      <c r="B103" s="30"/>
      <c r="D103" s="152" t="s">
        <v>129</v>
      </c>
      <c r="F103" s="153" t="s">
        <v>2427</v>
      </c>
      <c r="I103" s="84"/>
      <c r="L103" s="30"/>
      <c r="M103" s="154"/>
      <c r="N103" s="49"/>
      <c r="O103" s="49"/>
      <c r="P103" s="49"/>
      <c r="Q103" s="49"/>
      <c r="R103" s="49"/>
      <c r="S103" s="49"/>
      <c r="T103" s="50"/>
      <c r="AT103" s="16" t="s">
        <v>129</v>
      </c>
      <c r="AU103" s="16" t="s">
        <v>79</v>
      </c>
    </row>
    <row r="104" spans="2:65" s="1" customFormat="1" ht="16.5" customHeight="1">
      <c r="B104" s="139"/>
      <c r="C104" s="140" t="s">
        <v>211</v>
      </c>
      <c r="D104" s="140" t="s">
        <v>122</v>
      </c>
      <c r="E104" s="141" t="s">
        <v>2428</v>
      </c>
      <c r="F104" s="142" t="s">
        <v>2429</v>
      </c>
      <c r="G104" s="143" t="s">
        <v>266</v>
      </c>
      <c r="H104" s="144">
        <v>38.46</v>
      </c>
      <c r="I104" s="145"/>
      <c r="J104" s="146">
        <f>ROUND(I104*H104,2)</f>
        <v>0</v>
      </c>
      <c r="K104" s="142" t="s">
        <v>126</v>
      </c>
      <c r="L104" s="30"/>
      <c r="M104" s="147" t="s">
        <v>1</v>
      </c>
      <c r="N104" s="148" t="s">
        <v>41</v>
      </c>
      <c r="O104" s="49"/>
      <c r="P104" s="149">
        <f>O104*H104</f>
        <v>0</v>
      </c>
      <c r="Q104" s="149">
        <v>0</v>
      </c>
      <c r="R104" s="149">
        <f>Q104*H104</f>
        <v>0</v>
      </c>
      <c r="S104" s="149">
        <v>0</v>
      </c>
      <c r="T104" s="150">
        <f>S104*H104</f>
        <v>0</v>
      </c>
      <c r="AR104" s="16" t="s">
        <v>139</v>
      </c>
      <c r="AT104" s="16" t="s">
        <v>122</v>
      </c>
      <c r="AU104" s="16" t="s">
        <v>79</v>
      </c>
      <c r="AY104" s="16" t="s">
        <v>119</v>
      </c>
      <c r="BE104" s="151">
        <f>IF(N104="základní",J104,0)</f>
        <v>0</v>
      </c>
      <c r="BF104" s="151">
        <f>IF(N104="snížená",J104,0)</f>
        <v>0</v>
      </c>
      <c r="BG104" s="151">
        <f>IF(N104="zákl. přenesená",J104,0)</f>
        <v>0</v>
      </c>
      <c r="BH104" s="151">
        <f>IF(N104="sníž. přenesená",J104,0)</f>
        <v>0</v>
      </c>
      <c r="BI104" s="151">
        <f>IF(N104="nulová",J104,0)</f>
        <v>0</v>
      </c>
      <c r="BJ104" s="16" t="s">
        <v>77</v>
      </c>
      <c r="BK104" s="151">
        <f>ROUND(I104*H104,2)</f>
        <v>0</v>
      </c>
      <c r="BL104" s="16" t="s">
        <v>139</v>
      </c>
      <c r="BM104" s="16" t="s">
        <v>2430</v>
      </c>
    </row>
    <row r="105" spans="2:65" s="1" customFormat="1">
      <c r="B105" s="30"/>
      <c r="D105" s="152" t="s">
        <v>129</v>
      </c>
      <c r="F105" s="153" t="s">
        <v>2431</v>
      </c>
      <c r="I105" s="84"/>
      <c r="L105" s="30"/>
      <c r="M105" s="154"/>
      <c r="N105" s="49"/>
      <c r="O105" s="49"/>
      <c r="P105" s="49"/>
      <c r="Q105" s="49"/>
      <c r="R105" s="49"/>
      <c r="S105" s="49"/>
      <c r="T105" s="50"/>
      <c r="AT105" s="16" t="s">
        <v>129</v>
      </c>
      <c r="AU105" s="16" t="s">
        <v>79</v>
      </c>
    </row>
    <row r="106" spans="2:65" s="1" customFormat="1" ht="16.5" customHeight="1">
      <c r="B106" s="139"/>
      <c r="C106" s="140" t="s">
        <v>217</v>
      </c>
      <c r="D106" s="140" t="s">
        <v>122</v>
      </c>
      <c r="E106" s="141" t="s">
        <v>2432</v>
      </c>
      <c r="F106" s="142" t="s">
        <v>2433</v>
      </c>
      <c r="G106" s="143" t="s">
        <v>266</v>
      </c>
      <c r="H106" s="144">
        <v>38.46</v>
      </c>
      <c r="I106" s="145"/>
      <c r="J106" s="146">
        <f>ROUND(I106*H106,2)</f>
        <v>0</v>
      </c>
      <c r="K106" s="142" t="s">
        <v>126</v>
      </c>
      <c r="L106" s="30"/>
      <c r="M106" s="147" t="s">
        <v>1</v>
      </c>
      <c r="N106" s="148" t="s">
        <v>41</v>
      </c>
      <c r="O106" s="49"/>
      <c r="P106" s="149">
        <f>O106*H106</f>
        <v>0</v>
      </c>
      <c r="Q106" s="149">
        <v>8.4250000000000005E-2</v>
      </c>
      <c r="R106" s="149">
        <f>Q106*H106</f>
        <v>3.2402550000000003</v>
      </c>
      <c r="S106" s="149">
        <v>0</v>
      </c>
      <c r="T106" s="150">
        <f>S106*H106</f>
        <v>0</v>
      </c>
      <c r="AR106" s="16" t="s">
        <v>139</v>
      </c>
      <c r="AT106" s="16" t="s">
        <v>122</v>
      </c>
      <c r="AU106" s="16" t="s">
        <v>79</v>
      </c>
      <c r="AY106" s="16" t="s">
        <v>119</v>
      </c>
      <c r="BE106" s="151">
        <f>IF(N106="základní",J106,0)</f>
        <v>0</v>
      </c>
      <c r="BF106" s="151">
        <f>IF(N106="snížená",J106,0)</f>
        <v>0</v>
      </c>
      <c r="BG106" s="151">
        <f>IF(N106="zákl. přenesená",J106,0)</f>
        <v>0</v>
      </c>
      <c r="BH106" s="151">
        <f>IF(N106="sníž. přenesená",J106,0)</f>
        <v>0</v>
      </c>
      <c r="BI106" s="151">
        <f>IF(N106="nulová",J106,0)</f>
        <v>0</v>
      </c>
      <c r="BJ106" s="16" t="s">
        <v>77</v>
      </c>
      <c r="BK106" s="151">
        <f>ROUND(I106*H106,2)</f>
        <v>0</v>
      </c>
      <c r="BL106" s="16" t="s">
        <v>139</v>
      </c>
      <c r="BM106" s="16" t="s">
        <v>2434</v>
      </c>
    </row>
    <row r="107" spans="2:65" s="1" customFormat="1" ht="29.25">
      <c r="B107" s="30"/>
      <c r="D107" s="152" t="s">
        <v>129</v>
      </c>
      <c r="F107" s="153" t="s">
        <v>2435</v>
      </c>
      <c r="I107" s="84"/>
      <c r="L107" s="30"/>
      <c r="M107" s="154"/>
      <c r="N107" s="49"/>
      <c r="O107" s="49"/>
      <c r="P107" s="49"/>
      <c r="Q107" s="49"/>
      <c r="R107" s="49"/>
      <c r="S107" s="49"/>
      <c r="T107" s="50"/>
      <c r="AT107" s="16" t="s">
        <v>129</v>
      </c>
      <c r="AU107" s="16" t="s">
        <v>79</v>
      </c>
    </row>
    <row r="108" spans="2:65" s="1" customFormat="1" ht="16.5" customHeight="1">
      <c r="B108" s="139"/>
      <c r="C108" s="189" t="s">
        <v>223</v>
      </c>
      <c r="D108" s="189" t="s">
        <v>603</v>
      </c>
      <c r="E108" s="190" t="s">
        <v>2436</v>
      </c>
      <c r="F108" s="191" t="s">
        <v>2437</v>
      </c>
      <c r="G108" s="192" t="s">
        <v>266</v>
      </c>
      <c r="H108" s="193">
        <v>42.305999999999997</v>
      </c>
      <c r="I108" s="194"/>
      <c r="J108" s="195">
        <f>ROUND(I108*H108,2)</f>
        <v>0</v>
      </c>
      <c r="K108" s="191" t="s">
        <v>126</v>
      </c>
      <c r="L108" s="196"/>
      <c r="M108" s="197" t="s">
        <v>1</v>
      </c>
      <c r="N108" s="198" t="s">
        <v>41</v>
      </c>
      <c r="O108" s="49"/>
      <c r="P108" s="149">
        <f>O108*H108</f>
        <v>0</v>
      </c>
      <c r="Q108" s="149">
        <v>0.13100000000000001</v>
      </c>
      <c r="R108" s="149">
        <f>Q108*H108</f>
        <v>5.5420860000000003</v>
      </c>
      <c r="S108" s="149">
        <v>0</v>
      </c>
      <c r="T108" s="150">
        <f>S108*H108</f>
        <v>0</v>
      </c>
      <c r="AR108" s="16" t="s">
        <v>211</v>
      </c>
      <c r="AT108" s="16" t="s">
        <v>603</v>
      </c>
      <c r="AU108" s="16" t="s">
        <v>79</v>
      </c>
      <c r="AY108" s="16" t="s">
        <v>119</v>
      </c>
      <c r="BE108" s="151">
        <f>IF(N108="základní",J108,0)</f>
        <v>0</v>
      </c>
      <c r="BF108" s="151">
        <f>IF(N108="snížená",J108,0)</f>
        <v>0</v>
      </c>
      <c r="BG108" s="151">
        <f>IF(N108="zákl. přenesená",J108,0)</f>
        <v>0</v>
      </c>
      <c r="BH108" s="151">
        <f>IF(N108="sníž. přenesená",J108,0)</f>
        <v>0</v>
      </c>
      <c r="BI108" s="151">
        <f>IF(N108="nulová",J108,0)</f>
        <v>0</v>
      </c>
      <c r="BJ108" s="16" t="s">
        <v>77</v>
      </c>
      <c r="BK108" s="151">
        <f>ROUND(I108*H108,2)</f>
        <v>0</v>
      </c>
      <c r="BL108" s="16" t="s">
        <v>139</v>
      </c>
      <c r="BM108" s="16" t="s">
        <v>2438</v>
      </c>
    </row>
    <row r="109" spans="2:65" s="1" customFormat="1">
      <c r="B109" s="30"/>
      <c r="D109" s="152" t="s">
        <v>129</v>
      </c>
      <c r="F109" s="153" t="s">
        <v>2437</v>
      </c>
      <c r="I109" s="84"/>
      <c r="L109" s="30"/>
      <c r="M109" s="154"/>
      <c r="N109" s="49"/>
      <c r="O109" s="49"/>
      <c r="P109" s="49"/>
      <c r="Q109" s="49"/>
      <c r="R109" s="49"/>
      <c r="S109" s="49"/>
      <c r="T109" s="50"/>
      <c r="AT109" s="16" t="s">
        <v>129</v>
      </c>
      <c r="AU109" s="16" t="s">
        <v>79</v>
      </c>
    </row>
    <row r="110" spans="2:65" s="11" customFormat="1">
      <c r="B110" s="158"/>
      <c r="D110" s="152" t="s">
        <v>180</v>
      </c>
      <c r="F110" s="160" t="s">
        <v>2439</v>
      </c>
      <c r="H110" s="161">
        <v>42.305999999999997</v>
      </c>
      <c r="I110" s="162"/>
      <c r="L110" s="158"/>
      <c r="M110" s="163"/>
      <c r="N110" s="164"/>
      <c r="O110" s="164"/>
      <c r="P110" s="164"/>
      <c r="Q110" s="164"/>
      <c r="R110" s="164"/>
      <c r="S110" s="164"/>
      <c r="T110" s="165"/>
      <c r="AT110" s="159" t="s">
        <v>180</v>
      </c>
      <c r="AU110" s="159" t="s">
        <v>79</v>
      </c>
      <c r="AV110" s="11" t="s">
        <v>79</v>
      </c>
      <c r="AW110" s="11" t="s">
        <v>3</v>
      </c>
      <c r="AX110" s="11" t="s">
        <v>77</v>
      </c>
      <c r="AY110" s="159" t="s">
        <v>119</v>
      </c>
    </row>
    <row r="111" spans="2:65" s="10" customFormat="1" ht="22.9" customHeight="1">
      <c r="B111" s="126"/>
      <c r="D111" s="127" t="s">
        <v>69</v>
      </c>
      <c r="E111" s="137" t="s">
        <v>217</v>
      </c>
      <c r="F111" s="137" t="s">
        <v>787</v>
      </c>
      <c r="I111" s="129"/>
      <c r="J111" s="138">
        <f>BK111</f>
        <v>0</v>
      </c>
      <c r="L111" s="126"/>
      <c r="M111" s="131"/>
      <c r="N111" s="132"/>
      <c r="O111" s="132"/>
      <c r="P111" s="133">
        <f>SUM(P112:P118)</f>
        <v>0</v>
      </c>
      <c r="Q111" s="132"/>
      <c r="R111" s="133">
        <f>SUM(R112:R118)</f>
        <v>2.0424856</v>
      </c>
      <c r="S111" s="132"/>
      <c r="T111" s="134">
        <f>SUM(T112:T118)</f>
        <v>0</v>
      </c>
      <c r="AR111" s="127" t="s">
        <v>77</v>
      </c>
      <c r="AT111" s="135" t="s">
        <v>69</v>
      </c>
      <c r="AU111" s="135" t="s">
        <v>77</v>
      </c>
      <c r="AY111" s="127" t="s">
        <v>119</v>
      </c>
      <c r="BK111" s="136">
        <f>SUM(BK112:BK118)</f>
        <v>0</v>
      </c>
    </row>
    <row r="112" spans="2:65" s="1" customFormat="1" ht="16.5" customHeight="1">
      <c r="B112" s="139"/>
      <c r="C112" s="140" t="s">
        <v>228</v>
      </c>
      <c r="D112" s="140" t="s">
        <v>122</v>
      </c>
      <c r="E112" s="141" t="s">
        <v>2440</v>
      </c>
      <c r="F112" s="142" t="s">
        <v>2441</v>
      </c>
      <c r="G112" s="143" t="s">
        <v>373</v>
      </c>
      <c r="H112" s="144">
        <v>36.06</v>
      </c>
      <c r="I112" s="145"/>
      <c r="J112" s="146">
        <f>ROUND(I112*H112,2)</f>
        <v>0</v>
      </c>
      <c r="K112" s="142" t="s">
        <v>126</v>
      </c>
      <c r="L112" s="30"/>
      <c r="M112" s="147" t="s">
        <v>1</v>
      </c>
      <c r="N112" s="148" t="s">
        <v>41</v>
      </c>
      <c r="O112" s="49"/>
      <c r="P112" s="149">
        <f>O112*H112</f>
        <v>0</v>
      </c>
      <c r="Q112" s="149">
        <v>1.0000000000000001E-5</v>
      </c>
      <c r="R112" s="149">
        <f>Q112*H112</f>
        <v>3.6060000000000004E-4</v>
      </c>
      <c r="S112" s="149">
        <v>0</v>
      </c>
      <c r="T112" s="150">
        <f>S112*H112</f>
        <v>0</v>
      </c>
      <c r="AR112" s="16" t="s">
        <v>139</v>
      </c>
      <c r="AT112" s="16" t="s">
        <v>122</v>
      </c>
      <c r="AU112" s="16" t="s">
        <v>79</v>
      </c>
      <c r="AY112" s="16" t="s">
        <v>119</v>
      </c>
      <c r="BE112" s="151">
        <f>IF(N112="základní",J112,0)</f>
        <v>0</v>
      </c>
      <c r="BF112" s="151">
        <f>IF(N112="snížená",J112,0)</f>
        <v>0</v>
      </c>
      <c r="BG112" s="151">
        <f>IF(N112="zákl. přenesená",J112,0)</f>
        <v>0</v>
      </c>
      <c r="BH112" s="151">
        <f>IF(N112="sníž. přenesená",J112,0)</f>
        <v>0</v>
      </c>
      <c r="BI112" s="151">
        <f>IF(N112="nulová",J112,0)</f>
        <v>0</v>
      </c>
      <c r="BJ112" s="16" t="s">
        <v>77</v>
      </c>
      <c r="BK112" s="151">
        <f>ROUND(I112*H112,2)</f>
        <v>0</v>
      </c>
      <c r="BL112" s="16" t="s">
        <v>139</v>
      </c>
      <c r="BM112" s="16" t="s">
        <v>2442</v>
      </c>
    </row>
    <row r="113" spans="2:65" s="1" customFormat="1">
      <c r="B113" s="30"/>
      <c r="D113" s="152" t="s">
        <v>129</v>
      </c>
      <c r="F113" s="153" t="s">
        <v>2443</v>
      </c>
      <c r="I113" s="84"/>
      <c r="L113" s="30"/>
      <c r="M113" s="154"/>
      <c r="N113" s="49"/>
      <c r="O113" s="49"/>
      <c r="P113" s="49"/>
      <c r="Q113" s="49"/>
      <c r="R113" s="49"/>
      <c r="S113" s="49"/>
      <c r="T113" s="50"/>
      <c r="AT113" s="16" t="s">
        <v>129</v>
      </c>
      <c r="AU113" s="16" t="s">
        <v>79</v>
      </c>
    </row>
    <row r="114" spans="2:65" s="1" customFormat="1" ht="16.5" customHeight="1">
      <c r="B114" s="139"/>
      <c r="C114" s="140" t="s">
        <v>233</v>
      </c>
      <c r="D114" s="140" t="s">
        <v>122</v>
      </c>
      <c r="E114" s="141" t="s">
        <v>2444</v>
      </c>
      <c r="F114" s="142" t="s">
        <v>2445</v>
      </c>
      <c r="G114" s="143" t="s">
        <v>373</v>
      </c>
      <c r="H114" s="144">
        <v>15.5</v>
      </c>
      <c r="I114" s="145"/>
      <c r="J114" s="146">
        <f>ROUND(I114*H114,2)</f>
        <v>0</v>
      </c>
      <c r="K114" s="142" t="s">
        <v>126</v>
      </c>
      <c r="L114" s="30"/>
      <c r="M114" s="147" t="s">
        <v>1</v>
      </c>
      <c r="N114" s="148" t="s">
        <v>41</v>
      </c>
      <c r="O114" s="49"/>
      <c r="P114" s="149">
        <f>O114*H114</f>
        <v>0</v>
      </c>
      <c r="Q114" s="149">
        <v>0.10095</v>
      </c>
      <c r="R114" s="149">
        <f>Q114*H114</f>
        <v>1.5647249999999999</v>
      </c>
      <c r="S114" s="149">
        <v>0</v>
      </c>
      <c r="T114" s="150">
        <f>S114*H114</f>
        <v>0</v>
      </c>
      <c r="AR114" s="16" t="s">
        <v>139</v>
      </c>
      <c r="AT114" s="16" t="s">
        <v>122</v>
      </c>
      <c r="AU114" s="16" t="s">
        <v>79</v>
      </c>
      <c r="AY114" s="16" t="s">
        <v>119</v>
      </c>
      <c r="BE114" s="151">
        <f>IF(N114="základní",J114,0)</f>
        <v>0</v>
      </c>
      <c r="BF114" s="151">
        <f>IF(N114="snížená",J114,0)</f>
        <v>0</v>
      </c>
      <c r="BG114" s="151">
        <f>IF(N114="zákl. přenesená",J114,0)</f>
        <v>0</v>
      </c>
      <c r="BH114" s="151">
        <f>IF(N114="sníž. přenesená",J114,0)</f>
        <v>0</v>
      </c>
      <c r="BI114" s="151">
        <f>IF(N114="nulová",J114,0)</f>
        <v>0</v>
      </c>
      <c r="BJ114" s="16" t="s">
        <v>77</v>
      </c>
      <c r="BK114" s="151">
        <f>ROUND(I114*H114,2)</f>
        <v>0</v>
      </c>
      <c r="BL114" s="16" t="s">
        <v>139</v>
      </c>
      <c r="BM114" s="16" t="s">
        <v>2446</v>
      </c>
    </row>
    <row r="115" spans="2:65" s="1" customFormat="1" ht="19.5">
      <c r="B115" s="30"/>
      <c r="D115" s="152" t="s">
        <v>129</v>
      </c>
      <c r="F115" s="153" t="s">
        <v>2447</v>
      </c>
      <c r="I115" s="84"/>
      <c r="L115" s="30"/>
      <c r="M115" s="154"/>
      <c r="N115" s="49"/>
      <c r="O115" s="49"/>
      <c r="P115" s="49"/>
      <c r="Q115" s="49"/>
      <c r="R115" s="49"/>
      <c r="S115" s="49"/>
      <c r="T115" s="50"/>
      <c r="AT115" s="16" t="s">
        <v>129</v>
      </c>
      <c r="AU115" s="16" t="s">
        <v>79</v>
      </c>
    </row>
    <row r="116" spans="2:65" s="1" customFormat="1" ht="16.5" customHeight="1">
      <c r="B116" s="139"/>
      <c r="C116" s="189" t="s">
        <v>240</v>
      </c>
      <c r="D116" s="189" t="s">
        <v>603</v>
      </c>
      <c r="E116" s="190" t="s">
        <v>2448</v>
      </c>
      <c r="F116" s="191" t="s">
        <v>2449</v>
      </c>
      <c r="G116" s="192" t="s">
        <v>373</v>
      </c>
      <c r="H116" s="193">
        <v>17.05</v>
      </c>
      <c r="I116" s="194"/>
      <c r="J116" s="195">
        <f>ROUND(I116*H116,2)</f>
        <v>0</v>
      </c>
      <c r="K116" s="191" t="s">
        <v>126</v>
      </c>
      <c r="L116" s="196"/>
      <c r="M116" s="197" t="s">
        <v>1</v>
      </c>
      <c r="N116" s="198" t="s">
        <v>41</v>
      </c>
      <c r="O116" s="49"/>
      <c r="P116" s="149">
        <f>O116*H116</f>
        <v>0</v>
      </c>
      <c r="Q116" s="149">
        <v>2.8000000000000001E-2</v>
      </c>
      <c r="R116" s="149">
        <f>Q116*H116</f>
        <v>0.47740000000000005</v>
      </c>
      <c r="S116" s="149">
        <v>0</v>
      </c>
      <c r="T116" s="150">
        <f>S116*H116</f>
        <v>0</v>
      </c>
      <c r="AR116" s="16" t="s">
        <v>211</v>
      </c>
      <c r="AT116" s="16" t="s">
        <v>603</v>
      </c>
      <c r="AU116" s="16" t="s">
        <v>79</v>
      </c>
      <c r="AY116" s="16" t="s">
        <v>119</v>
      </c>
      <c r="BE116" s="151">
        <f>IF(N116="základní",J116,0)</f>
        <v>0</v>
      </c>
      <c r="BF116" s="151">
        <f>IF(N116="snížená",J116,0)</f>
        <v>0</v>
      </c>
      <c r="BG116" s="151">
        <f>IF(N116="zákl. přenesená",J116,0)</f>
        <v>0</v>
      </c>
      <c r="BH116" s="151">
        <f>IF(N116="sníž. přenesená",J116,0)</f>
        <v>0</v>
      </c>
      <c r="BI116" s="151">
        <f>IF(N116="nulová",J116,0)</f>
        <v>0</v>
      </c>
      <c r="BJ116" s="16" t="s">
        <v>77</v>
      </c>
      <c r="BK116" s="151">
        <f>ROUND(I116*H116,2)</f>
        <v>0</v>
      </c>
      <c r="BL116" s="16" t="s">
        <v>139</v>
      </c>
      <c r="BM116" s="16" t="s">
        <v>2450</v>
      </c>
    </row>
    <row r="117" spans="2:65" s="1" customFormat="1">
      <c r="B117" s="30"/>
      <c r="D117" s="152" t="s">
        <v>129</v>
      </c>
      <c r="F117" s="153" t="s">
        <v>2449</v>
      </c>
      <c r="I117" s="84"/>
      <c r="L117" s="30"/>
      <c r="M117" s="154"/>
      <c r="N117" s="49"/>
      <c r="O117" s="49"/>
      <c r="P117" s="49"/>
      <c r="Q117" s="49"/>
      <c r="R117" s="49"/>
      <c r="S117" s="49"/>
      <c r="T117" s="50"/>
      <c r="AT117" s="16" t="s">
        <v>129</v>
      </c>
      <c r="AU117" s="16" t="s">
        <v>79</v>
      </c>
    </row>
    <row r="118" spans="2:65" s="11" customFormat="1">
      <c r="B118" s="158"/>
      <c r="D118" s="152" t="s">
        <v>180</v>
      </c>
      <c r="F118" s="160" t="s">
        <v>2451</v>
      </c>
      <c r="H118" s="161">
        <v>17.05</v>
      </c>
      <c r="I118" s="162"/>
      <c r="L118" s="158"/>
      <c r="M118" s="163"/>
      <c r="N118" s="164"/>
      <c r="O118" s="164"/>
      <c r="P118" s="164"/>
      <c r="Q118" s="164"/>
      <c r="R118" s="164"/>
      <c r="S118" s="164"/>
      <c r="T118" s="165"/>
      <c r="AT118" s="159" t="s">
        <v>180</v>
      </c>
      <c r="AU118" s="159" t="s">
        <v>79</v>
      </c>
      <c r="AV118" s="11" t="s">
        <v>79</v>
      </c>
      <c r="AW118" s="11" t="s">
        <v>3</v>
      </c>
      <c r="AX118" s="11" t="s">
        <v>77</v>
      </c>
      <c r="AY118" s="159" t="s">
        <v>119</v>
      </c>
    </row>
    <row r="119" spans="2:65" s="10" customFormat="1" ht="22.9" customHeight="1">
      <c r="B119" s="126"/>
      <c r="D119" s="127" t="s">
        <v>69</v>
      </c>
      <c r="E119" s="137" t="s">
        <v>1144</v>
      </c>
      <c r="F119" s="137" t="s">
        <v>1145</v>
      </c>
      <c r="I119" s="129"/>
      <c r="J119" s="138">
        <f>BK119</f>
        <v>0</v>
      </c>
      <c r="L119" s="126"/>
      <c r="M119" s="131"/>
      <c r="N119" s="132"/>
      <c r="O119" s="132"/>
      <c r="P119" s="133">
        <f>SUM(P120:P132)</f>
        <v>0</v>
      </c>
      <c r="Q119" s="132"/>
      <c r="R119" s="133">
        <f>SUM(R120:R132)</f>
        <v>0</v>
      </c>
      <c r="S119" s="132"/>
      <c r="T119" s="134">
        <f>SUM(T120:T132)</f>
        <v>0</v>
      </c>
      <c r="AR119" s="127" t="s">
        <v>77</v>
      </c>
      <c r="AT119" s="135" t="s">
        <v>69</v>
      </c>
      <c r="AU119" s="135" t="s">
        <v>77</v>
      </c>
      <c r="AY119" s="127" t="s">
        <v>119</v>
      </c>
      <c r="BK119" s="136">
        <f>SUM(BK120:BK132)</f>
        <v>0</v>
      </c>
    </row>
    <row r="120" spans="2:65" s="1" customFormat="1" ht="16.5" customHeight="1">
      <c r="B120" s="139"/>
      <c r="C120" s="140" t="s">
        <v>251</v>
      </c>
      <c r="D120" s="140" t="s">
        <v>122</v>
      </c>
      <c r="E120" s="141" t="s">
        <v>2452</v>
      </c>
      <c r="F120" s="142" t="s">
        <v>2453</v>
      </c>
      <c r="G120" s="143" t="s">
        <v>236</v>
      </c>
      <c r="H120" s="144">
        <v>27.311</v>
      </c>
      <c r="I120" s="145"/>
      <c r="J120" s="146">
        <f>ROUND(I120*H120,2)</f>
        <v>0</v>
      </c>
      <c r="K120" s="142" t="s">
        <v>126</v>
      </c>
      <c r="L120" s="30"/>
      <c r="M120" s="147" t="s">
        <v>1</v>
      </c>
      <c r="N120" s="148" t="s">
        <v>41</v>
      </c>
      <c r="O120" s="49"/>
      <c r="P120" s="149">
        <f>O120*H120</f>
        <v>0</v>
      </c>
      <c r="Q120" s="149">
        <v>0</v>
      </c>
      <c r="R120" s="149">
        <f>Q120*H120</f>
        <v>0</v>
      </c>
      <c r="S120" s="149">
        <v>0</v>
      </c>
      <c r="T120" s="150">
        <f>S120*H120</f>
        <v>0</v>
      </c>
      <c r="AR120" s="16" t="s">
        <v>139</v>
      </c>
      <c r="AT120" s="16" t="s">
        <v>122</v>
      </c>
      <c r="AU120" s="16" t="s">
        <v>79</v>
      </c>
      <c r="AY120" s="16" t="s">
        <v>119</v>
      </c>
      <c r="BE120" s="151">
        <f>IF(N120="základní",J120,0)</f>
        <v>0</v>
      </c>
      <c r="BF120" s="151">
        <f>IF(N120="snížená",J120,0)</f>
        <v>0</v>
      </c>
      <c r="BG120" s="151">
        <f>IF(N120="zákl. přenesená",J120,0)</f>
        <v>0</v>
      </c>
      <c r="BH120" s="151">
        <f>IF(N120="sníž. přenesená",J120,0)</f>
        <v>0</v>
      </c>
      <c r="BI120" s="151">
        <f>IF(N120="nulová",J120,0)</f>
        <v>0</v>
      </c>
      <c r="BJ120" s="16" t="s">
        <v>77</v>
      </c>
      <c r="BK120" s="151">
        <f>ROUND(I120*H120,2)</f>
        <v>0</v>
      </c>
      <c r="BL120" s="16" t="s">
        <v>139</v>
      </c>
      <c r="BM120" s="16" t="s">
        <v>2454</v>
      </c>
    </row>
    <row r="121" spans="2:65" s="1" customFormat="1" ht="19.5">
      <c r="B121" s="30"/>
      <c r="D121" s="152" t="s">
        <v>129</v>
      </c>
      <c r="F121" s="153" t="s">
        <v>2455</v>
      </c>
      <c r="I121" s="84"/>
      <c r="L121" s="30"/>
      <c r="M121" s="154"/>
      <c r="N121" s="49"/>
      <c r="O121" s="49"/>
      <c r="P121" s="49"/>
      <c r="Q121" s="49"/>
      <c r="R121" s="49"/>
      <c r="S121" s="49"/>
      <c r="T121" s="50"/>
      <c r="AT121" s="16" t="s">
        <v>129</v>
      </c>
      <c r="AU121" s="16" t="s">
        <v>79</v>
      </c>
    </row>
    <row r="122" spans="2:65" s="1" customFormat="1" ht="16.5" customHeight="1">
      <c r="B122" s="139"/>
      <c r="C122" s="140" t="s">
        <v>8</v>
      </c>
      <c r="D122" s="140" t="s">
        <v>122</v>
      </c>
      <c r="E122" s="141" t="s">
        <v>1152</v>
      </c>
      <c r="F122" s="142" t="s">
        <v>1153</v>
      </c>
      <c r="G122" s="143" t="s">
        <v>236</v>
      </c>
      <c r="H122" s="144">
        <v>27.311</v>
      </c>
      <c r="I122" s="145"/>
      <c r="J122" s="146">
        <f>ROUND(I122*H122,2)</f>
        <v>0</v>
      </c>
      <c r="K122" s="142" t="s">
        <v>126</v>
      </c>
      <c r="L122" s="30"/>
      <c r="M122" s="147" t="s">
        <v>1</v>
      </c>
      <c r="N122" s="148" t="s">
        <v>41</v>
      </c>
      <c r="O122" s="49"/>
      <c r="P122" s="149">
        <f>O122*H122</f>
        <v>0</v>
      </c>
      <c r="Q122" s="149">
        <v>0</v>
      </c>
      <c r="R122" s="149">
        <f>Q122*H122</f>
        <v>0</v>
      </c>
      <c r="S122" s="149">
        <v>0</v>
      </c>
      <c r="T122" s="150">
        <f>S122*H122</f>
        <v>0</v>
      </c>
      <c r="AR122" s="16" t="s">
        <v>139</v>
      </c>
      <c r="AT122" s="16" t="s">
        <v>122</v>
      </c>
      <c r="AU122" s="16" t="s">
        <v>79</v>
      </c>
      <c r="AY122" s="16" t="s">
        <v>119</v>
      </c>
      <c r="BE122" s="151">
        <f>IF(N122="základní",J122,0)</f>
        <v>0</v>
      </c>
      <c r="BF122" s="151">
        <f>IF(N122="snížená",J122,0)</f>
        <v>0</v>
      </c>
      <c r="BG122" s="151">
        <f>IF(N122="zákl. přenesená",J122,0)</f>
        <v>0</v>
      </c>
      <c r="BH122" s="151">
        <f>IF(N122="sníž. přenesená",J122,0)</f>
        <v>0</v>
      </c>
      <c r="BI122" s="151">
        <f>IF(N122="nulová",J122,0)</f>
        <v>0</v>
      </c>
      <c r="BJ122" s="16" t="s">
        <v>77</v>
      </c>
      <c r="BK122" s="151">
        <f>ROUND(I122*H122,2)</f>
        <v>0</v>
      </c>
      <c r="BL122" s="16" t="s">
        <v>139</v>
      </c>
      <c r="BM122" s="16" t="s">
        <v>2456</v>
      </c>
    </row>
    <row r="123" spans="2:65" s="1" customFormat="1">
      <c r="B123" s="30"/>
      <c r="D123" s="152" t="s">
        <v>129</v>
      </c>
      <c r="F123" s="153" t="s">
        <v>1155</v>
      </c>
      <c r="I123" s="84"/>
      <c r="L123" s="30"/>
      <c r="M123" s="154"/>
      <c r="N123" s="49"/>
      <c r="O123" s="49"/>
      <c r="P123" s="49"/>
      <c r="Q123" s="49"/>
      <c r="R123" s="49"/>
      <c r="S123" s="49"/>
      <c r="T123" s="50"/>
      <c r="AT123" s="16" t="s">
        <v>129</v>
      </c>
      <c r="AU123" s="16" t="s">
        <v>79</v>
      </c>
    </row>
    <row r="124" spans="2:65" s="1" customFormat="1" ht="16.5" customHeight="1">
      <c r="B124" s="139"/>
      <c r="C124" s="140" t="s">
        <v>263</v>
      </c>
      <c r="D124" s="140" t="s">
        <v>122</v>
      </c>
      <c r="E124" s="141" t="s">
        <v>2457</v>
      </c>
      <c r="F124" s="142" t="s">
        <v>2458</v>
      </c>
      <c r="G124" s="143" t="s">
        <v>236</v>
      </c>
      <c r="H124" s="144">
        <v>27.311</v>
      </c>
      <c r="I124" s="145"/>
      <c r="J124" s="146">
        <f>ROUND(I124*H124,2)</f>
        <v>0</v>
      </c>
      <c r="K124" s="142" t="s">
        <v>126</v>
      </c>
      <c r="L124" s="30"/>
      <c r="M124" s="147" t="s">
        <v>1</v>
      </c>
      <c r="N124" s="148" t="s">
        <v>41</v>
      </c>
      <c r="O124" s="49"/>
      <c r="P124" s="149">
        <f>O124*H124</f>
        <v>0</v>
      </c>
      <c r="Q124" s="149">
        <v>0</v>
      </c>
      <c r="R124" s="149">
        <f>Q124*H124</f>
        <v>0</v>
      </c>
      <c r="S124" s="149">
        <v>0</v>
      </c>
      <c r="T124" s="150">
        <f>S124*H124</f>
        <v>0</v>
      </c>
      <c r="AR124" s="16" t="s">
        <v>139</v>
      </c>
      <c r="AT124" s="16" t="s">
        <v>122</v>
      </c>
      <c r="AU124" s="16" t="s">
        <v>79</v>
      </c>
      <c r="AY124" s="16" t="s">
        <v>119</v>
      </c>
      <c r="BE124" s="151">
        <f>IF(N124="základní",J124,0)</f>
        <v>0</v>
      </c>
      <c r="BF124" s="151">
        <f>IF(N124="snížená",J124,0)</f>
        <v>0</v>
      </c>
      <c r="BG124" s="151">
        <f>IF(N124="zákl. přenesená",J124,0)</f>
        <v>0</v>
      </c>
      <c r="BH124" s="151">
        <f>IF(N124="sníž. přenesená",J124,0)</f>
        <v>0</v>
      </c>
      <c r="BI124" s="151">
        <f>IF(N124="nulová",J124,0)</f>
        <v>0</v>
      </c>
      <c r="BJ124" s="16" t="s">
        <v>77</v>
      </c>
      <c r="BK124" s="151">
        <f>ROUND(I124*H124,2)</f>
        <v>0</v>
      </c>
      <c r="BL124" s="16" t="s">
        <v>139</v>
      </c>
      <c r="BM124" s="16" t="s">
        <v>2459</v>
      </c>
    </row>
    <row r="125" spans="2:65" s="1" customFormat="1">
      <c r="B125" s="30"/>
      <c r="D125" s="152" t="s">
        <v>129</v>
      </c>
      <c r="F125" s="153" t="s">
        <v>2460</v>
      </c>
      <c r="I125" s="84"/>
      <c r="L125" s="30"/>
      <c r="M125" s="154"/>
      <c r="N125" s="49"/>
      <c r="O125" s="49"/>
      <c r="P125" s="49"/>
      <c r="Q125" s="49"/>
      <c r="R125" s="49"/>
      <c r="S125" s="49"/>
      <c r="T125" s="50"/>
      <c r="AT125" s="16" t="s">
        <v>129</v>
      </c>
      <c r="AU125" s="16" t="s">
        <v>79</v>
      </c>
    </row>
    <row r="126" spans="2:65" s="1" customFormat="1" ht="16.5" customHeight="1">
      <c r="B126" s="139"/>
      <c r="C126" s="140" t="s">
        <v>270</v>
      </c>
      <c r="D126" s="140" t="s">
        <v>122</v>
      </c>
      <c r="E126" s="141" t="s">
        <v>2461</v>
      </c>
      <c r="F126" s="142" t="s">
        <v>2462</v>
      </c>
      <c r="G126" s="143" t="s">
        <v>236</v>
      </c>
      <c r="H126" s="144">
        <v>245.79900000000001</v>
      </c>
      <c r="I126" s="145"/>
      <c r="J126" s="146">
        <f>ROUND(I126*H126,2)</f>
        <v>0</v>
      </c>
      <c r="K126" s="142" t="s">
        <v>126</v>
      </c>
      <c r="L126" s="30"/>
      <c r="M126" s="147" t="s">
        <v>1</v>
      </c>
      <c r="N126" s="148" t="s">
        <v>41</v>
      </c>
      <c r="O126" s="49"/>
      <c r="P126" s="149">
        <f>O126*H126</f>
        <v>0</v>
      </c>
      <c r="Q126" s="149">
        <v>0</v>
      </c>
      <c r="R126" s="149">
        <f>Q126*H126</f>
        <v>0</v>
      </c>
      <c r="S126" s="149">
        <v>0</v>
      </c>
      <c r="T126" s="150">
        <f>S126*H126</f>
        <v>0</v>
      </c>
      <c r="AR126" s="16" t="s">
        <v>139</v>
      </c>
      <c r="AT126" s="16" t="s">
        <v>122</v>
      </c>
      <c r="AU126" s="16" t="s">
        <v>79</v>
      </c>
      <c r="AY126" s="16" t="s">
        <v>119</v>
      </c>
      <c r="BE126" s="151">
        <f>IF(N126="základní",J126,0)</f>
        <v>0</v>
      </c>
      <c r="BF126" s="151">
        <f>IF(N126="snížená",J126,0)</f>
        <v>0</v>
      </c>
      <c r="BG126" s="151">
        <f>IF(N126="zákl. přenesená",J126,0)</f>
        <v>0</v>
      </c>
      <c r="BH126" s="151">
        <f>IF(N126="sníž. přenesená",J126,0)</f>
        <v>0</v>
      </c>
      <c r="BI126" s="151">
        <f>IF(N126="nulová",J126,0)</f>
        <v>0</v>
      </c>
      <c r="BJ126" s="16" t="s">
        <v>77</v>
      </c>
      <c r="BK126" s="151">
        <f>ROUND(I126*H126,2)</f>
        <v>0</v>
      </c>
      <c r="BL126" s="16" t="s">
        <v>139</v>
      </c>
      <c r="BM126" s="16" t="s">
        <v>2463</v>
      </c>
    </row>
    <row r="127" spans="2:65" s="1" customFormat="1" ht="19.5">
      <c r="B127" s="30"/>
      <c r="D127" s="152" t="s">
        <v>129</v>
      </c>
      <c r="F127" s="153" t="s">
        <v>2464</v>
      </c>
      <c r="I127" s="84"/>
      <c r="L127" s="30"/>
      <c r="M127" s="154"/>
      <c r="N127" s="49"/>
      <c r="O127" s="49"/>
      <c r="P127" s="49"/>
      <c r="Q127" s="49"/>
      <c r="R127" s="49"/>
      <c r="S127" s="49"/>
      <c r="T127" s="50"/>
      <c r="AT127" s="16" t="s">
        <v>129</v>
      </c>
      <c r="AU127" s="16" t="s">
        <v>79</v>
      </c>
    </row>
    <row r="128" spans="2:65" s="11" customFormat="1">
      <c r="B128" s="158"/>
      <c r="D128" s="152" t="s">
        <v>180</v>
      </c>
      <c r="E128" s="159" t="s">
        <v>1</v>
      </c>
      <c r="F128" s="160" t="s">
        <v>2465</v>
      </c>
      <c r="H128" s="161">
        <v>245.79900000000001</v>
      </c>
      <c r="I128" s="162"/>
      <c r="L128" s="158"/>
      <c r="M128" s="163"/>
      <c r="N128" s="164"/>
      <c r="O128" s="164"/>
      <c r="P128" s="164"/>
      <c r="Q128" s="164"/>
      <c r="R128" s="164"/>
      <c r="S128" s="164"/>
      <c r="T128" s="165"/>
      <c r="AT128" s="159" t="s">
        <v>180</v>
      </c>
      <c r="AU128" s="159" t="s">
        <v>79</v>
      </c>
      <c r="AV128" s="11" t="s">
        <v>79</v>
      </c>
      <c r="AW128" s="11" t="s">
        <v>32</v>
      </c>
      <c r="AX128" s="11" t="s">
        <v>77</v>
      </c>
      <c r="AY128" s="159" t="s">
        <v>119</v>
      </c>
    </row>
    <row r="129" spans="2:65" s="1" customFormat="1" ht="16.5" customHeight="1">
      <c r="B129" s="139"/>
      <c r="C129" s="140" t="s">
        <v>278</v>
      </c>
      <c r="D129" s="140" t="s">
        <v>122</v>
      </c>
      <c r="E129" s="141" t="s">
        <v>2466</v>
      </c>
      <c r="F129" s="142" t="s">
        <v>2467</v>
      </c>
      <c r="G129" s="143" t="s">
        <v>236</v>
      </c>
      <c r="H129" s="144">
        <v>1.492</v>
      </c>
      <c r="I129" s="145"/>
      <c r="J129" s="146">
        <f>ROUND(I129*H129,2)</f>
        <v>0</v>
      </c>
      <c r="K129" s="142" t="s">
        <v>126</v>
      </c>
      <c r="L129" s="30"/>
      <c r="M129" s="147" t="s">
        <v>1</v>
      </c>
      <c r="N129" s="148" t="s">
        <v>41</v>
      </c>
      <c r="O129" s="49"/>
      <c r="P129" s="149">
        <f>O129*H129</f>
        <v>0</v>
      </c>
      <c r="Q129" s="149">
        <v>0</v>
      </c>
      <c r="R129" s="149">
        <f>Q129*H129</f>
        <v>0</v>
      </c>
      <c r="S129" s="149">
        <v>0</v>
      </c>
      <c r="T129" s="150">
        <f>S129*H129</f>
        <v>0</v>
      </c>
      <c r="AR129" s="16" t="s">
        <v>139</v>
      </c>
      <c r="AT129" s="16" t="s">
        <v>122</v>
      </c>
      <c r="AU129" s="16" t="s">
        <v>79</v>
      </c>
      <c r="AY129" s="16" t="s">
        <v>119</v>
      </c>
      <c r="BE129" s="151">
        <f>IF(N129="základní",J129,0)</f>
        <v>0</v>
      </c>
      <c r="BF129" s="151">
        <f>IF(N129="snížená",J129,0)</f>
        <v>0</v>
      </c>
      <c r="BG129" s="151">
        <f>IF(N129="zákl. přenesená",J129,0)</f>
        <v>0</v>
      </c>
      <c r="BH129" s="151">
        <f>IF(N129="sníž. přenesená",J129,0)</f>
        <v>0</v>
      </c>
      <c r="BI129" s="151">
        <f>IF(N129="nulová",J129,0)</f>
        <v>0</v>
      </c>
      <c r="BJ129" s="16" t="s">
        <v>77</v>
      </c>
      <c r="BK129" s="151">
        <f>ROUND(I129*H129,2)</f>
        <v>0</v>
      </c>
      <c r="BL129" s="16" t="s">
        <v>139</v>
      </c>
      <c r="BM129" s="16" t="s">
        <v>2468</v>
      </c>
    </row>
    <row r="130" spans="2:65" s="1" customFormat="1">
      <c r="B130" s="30"/>
      <c r="D130" s="152" t="s">
        <v>129</v>
      </c>
      <c r="F130" s="153" t="s">
        <v>2469</v>
      </c>
      <c r="I130" s="84"/>
      <c r="L130" s="30"/>
      <c r="M130" s="154"/>
      <c r="N130" s="49"/>
      <c r="O130" s="49"/>
      <c r="P130" s="49"/>
      <c r="Q130" s="49"/>
      <c r="R130" s="49"/>
      <c r="S130" s="49"/>
      <c r="T130" s="50"/>
      <c r="AT130" s="16" t="s">
        <v>129</v>
      </c>
      <c r="AU130" s="16" t="s">
        <v>79</v>
      </c>
    </row>
    <row r="131" spans="2:65" s="1" customFormat="1" ht="16.5" customHeight="1">
      <c r="B131" s="139"/>
      <c r="C131" s="140" t="s">
        <v>283</v>
      </c>
      <c r="D131" s="140" t="s">
        <v>122</v>
      </c>
      <c r="E131" s="141" t="s">
        <v>1168</v>
      </c>
      <c r="F131" s="142" t="s">
        <v>1169</v>
      </c>
      <c r="G131" s="143" t="s">
        <v>236</v>
      </c>
      <c r="H131" s="144">
        <v>25.818999999999999</v>
      </c>
      <c r="I131" s="145"/>
      <c r="J131" s="146">
        <f>ROUND(I131*H131,2)</f>
        <v>0</v>
      </c>
      <c r="K131" s="142" t="s">
        <v>126</v>
      </c>
      <c r="L131" s="30"/>
      <c r="M131" s="147" t="s">
        <v>1</v>
      </c>
      <c r="N131" s="148" t="s">
        <v>41</v>
      </c>
      <c r="O131" s="49"/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AR131" s="16" t="s">
        <v>139</v>
      </c>
      <c r="AT131" s="16" t="s">
        <v>122</v>
      </c>
      <c r="AU131" s="16" t="s">
        <v>79</v>
      </c>
      <c r="AY131" s="16" t="s">
        <v>119</v>
      </c>
      <c r="BE131" s="151">
        <f>IF(N131="základní",J131,0)</f>
        <v>0</v>
      </c>
      <c r="BF131" s="151">
        <f>IF(N131="snížená",J131,0)</f>
        <v>0</v>
      </c>
      <c r="BG131" s="151">
        <f>IF(N131="zákl. přenesená",J131,0)</f>
        <v>0</v>
      </c>
      <c r="BH131" s="151">
        <f>IF(N131="sníž. přenesená",J131,0)</f>
        <v>0</v>
      </c>
      <c r="BI131" s="151">
        <f>IF(N131="nulová",J131,0)</f>
        <v>0</v>
      </c>
      <c r="BJ131" s="16" t="s">
        <v>77</v>
      </c>
      <c r="BK131" s="151">
        <f>ROUND(I131*H131,2)</f>
        <v>0</v>
      </c>
      <c r="BL131" s="16" t="s">
        <v>139</v>
      </c>
      <c r="BM131" s="16" t="s">
        <v>2470</v>
      </c>
    </row>
    <row r="132" spans="2:65" s="1" customFormat="1" ht="19.5">
      <c r="B132" s="30"/>
      <c r="D132" s="152" t="s">
        <v>129</v>
      </c>
      <c r="F132" s="153" t="s">
        <v>1171</v>
      </c>
      <c r="I132" s="84"/>
      <c r="L132" s="30"/>
      <c r="M132" s="154"/>
      <c r="N132" s="49"/>
      <c r="O132" s="49"/>
      <c r="P132" s="49"/>
      <c r="Q132" s="49"/>
      <c r="R132" s="49"/>
      <c r="S132" s="49"/>
      <c r="T132" s="50"/>
      <c r="AT132" s="16" t="s">
        <v>129</v>
      </c>
      <c r="AU132" s="16" t="s">
        <v>79</v>
      </c>
    </row>
    <row r="133" spans="2:65" s="10" customFormat="1" ht="22.9" customHeight="1">
      <c r="B133" s="126"/>
      <c r="D133" s="127" t="s">
        <v>69</v>
      </c>
      <c r="E133" s="137" t="s">
        <v>1187</v>
      </c>
      <c r="F133" s="137" t="s">
        <v>1188</v>
      </c>
      <c r="I133" s="129"/>
      <c r="J133" s="138">
        <f>BK133</f>
        <v>0</v>
      </c>
      <c r="L133" s="126"/>
      <c r="M133" s="131"/>
      <c r="N133" s="132"/>
      <c r="O133" s="132"/>
      <c r="P133" s="133">
        <f>SUM(P134:P135)</f>
        <v>0</v>
      </c>
      <c r="Q133" s="132"/>
      <c r="R133" s="133">
        <f>SUM(R134:R135)</f>
        <v>0</v>
      </c>
      <c r="S133" s="132"/>
      <c r="T133" s="134">
        <f>SUM(T134:T135)</f>
        <v>0</v>
      </c>
      <c r="AR133" s="127" t="s">
        <v>77</v>
      </c>
      <c r="AT133" s="135" t="s">
        <v>69</v>
      </c>
      <c r="AU133" s="135" t="s">
        <v>77</v>
      </c>
      <c r="AY133" s="127" t="s">
        <v>119</v>
      </c>
      <c r="BK133" s="136">
        <f>SUM(BK134:BK135)</f>
        <v>0</v>
      </c>
    </row>
    <row r="134" spans="2:65" s="1" customFormat="1" ht="16.5" customHeight="1">
      <c r="B134" s="139"/>
      <c r="C134" s="140" t="s">
        <v>289</v>
      </c>
      <c r="D134" s="140" t="s">
        <v>122</v>
      </c>
      <c r="E134" s="141" t="s">
        <v>2471</v>
      </c>
      <c r="F134" s="142" t="s">
        <v>2472</v>
      </c>
      <c r="G134" s="143" t="s">
        <v>236</v>
      </c>
      <c r="H134" s="144">
        <v>10.824999999999999</v>
      </c>
      <c r="I134" s="145"/>
      <c r="J134" s="146">
        <f>ROUND(I134*H134,2)</f>
        <v>0</v>
      </c>
      <c r="K134" s="142" t="s">
        <v>126</v>
      </c>
      <c r="L134" s="30"/>
      <c r="M134" s="147" t="s">
        <v>1</v>
      </c>
      <c r="N134" s="148" t="s">
        <v>41</v>
      </c>
      <c r="O134" s="49"/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6" t="s">
        <v>139</v>
      </c>
      <c r="AT134" s="16" t="s">
        <v>122</v>
      </c>
      <c r="AU134" s="16" t="s">
        <v>79</v>
      </c>
      <c r="AY134" s="16" t="s">
        <v>119</v>
      </c>
      <c r="BE134" s="151">
        <f>IF(N134="základní",J134,0)</f>
        <v>0</v>
      </c>
      <c r="BF134" s="151">
        <f>IF(N134="snížená",J134,0)</f>
        <v>0</v>
      </c>
      <c r="BG134" s="151">
        <f>IF(N134="zákl. přenesená",J134,0)</f>
        <v>0</v>
      </c>
      <c r="BH134" s="151">
        <f>IF(N134="sníž. přenesená",J134,0)</f>
        <v>0</v>
      </c>
      <c r="BI134" s="151">
        <f>IF(N134="nulová",J134,0)</f>
        <v>0</v>
      </c>
      <c r="BJ134" s="16" t="s">
        <v>77</v>
      </c>
      <c r="BK134" s="151">
        <f>ROUND(I134*H134,2)</f>
        <v>0</v>
      </c>
      <c r="BL134" s="16" t="s">
        <v>139</v>
      </c>
      <c r="BM134" s="16" t="s">
        <v>2473</v>
      </c>
    </row>
    <row r="135" spans="2:65" s="1" customFormat="1">
      <c r="B135" s="30"/>
      <c r="D135" s="152" t="s">
        <v>129</v>
      </c>
      <c r="F135" s="153" t="s">
        <v>2474</v>
      </c>
      <c r="I135" s="84"/>
      <c r="L135" s="30"/>
      <c r="M135" s="155"/>
      <c r="N135" s="156"/>
      <c r="O135" s="156"/>
      <c r="P135" s="156"/>
      <c r="Q135" s="156"/>
      <c r="R135" s="156"/>
      <c r="S135" s="156"/>
      <c r="T135" s="157"/>
      <c r="AT135" s="16" t="s">
        <v>129</v>
      </c>
      <c r="AU135" s="16" t="s">
        <v>79</v>
      </c>
    </row>
    <row r="136" spans="2:65" s="1" customFormat="1" ht="6.95" customHeight="1">
      <c r="B136" s="39"/>
      <c r="C136" s="40"/>
      <c r="D136" s="40"/>
      <c r="E136" s="40"/>
      <c r="F136" s="40"/>
      <c r="G136" s="40"/>
      <c r="H136" s="40"/>
      <c r="I136" s="100"/>
      <c r="J136" s="40"/>
      <c r="K136" s="40"/>
      <c r="L136" s="30"/>
    </row>
  </sheetData>
  <autoFilter ref="C84:K135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04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82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8" t="s">
        <v>5</v>
      </c>
      <c r="M2" s="329"/>
      <c r="N2" s="329"/>
      <c r="O2" s="329"/>
      <c r="P2" s="329"/>
      <c r="Q2" s="329"/>
      <c r="R2" s="329"/>
      <c r="S2" s="329"/>
      <c r="T2" s="329"/>
      <c r="U2" s="329"/>
      <c r="V2" s="329"/>
      <c r="AT2" s="16" t="s">
        <v>91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79</v>
      </c>
    </row>
    <row r="4" spans="2:46" ht="24.95" customHeight="1">
      <c r="B4" s="19"/>
      <c r="D4" s="20" t="s">
        <v>92</v>
      </c>
      <c r="L4" s="19"/>
      <c r="M4" s="21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16</v>
      </c>
      <c r="L6" s="19"/>
    </row>
    <row r="7" spans="2:46" ht="16.5" customHeight="1">
      <c r="B7" s="19"/>
      <c r="E7" s="350" t="str">
        <f>'Rekapitulace stavby'!K6</f>
        <v>Změna užívání budovy občanské vybavenosti</v>
      </c>
      <c r="F7" s="351"/>
      <c r="G7" s="351"/>
      <c r="H7" s="351"/>
      <c r="L7" s="19"/>
    </row>
    <row r="8" spans="2:46" s="1" customFormat="1" ht="12" customHeight="1">
      <c r="B8" s="30"/>
      <c r="D8" s="25" t="s">
        <v>93</v>
      </c>
      <c r="I8" s="84"/>
      <c r="L8" s="30"/>
    </row>
    <row r="9" spans="2:46" s="1" customFormat="1" ht="36.950000000000003" customHeight="1">
      <c r="B9" s="30"/>
      <c r="E9" s="336" t="s">
        <v>2475</v>
      </c>
      <c r="F9" s="335"/>
      <c r="G9" s="335"/>
      <c r="H9" s="335"/>
      <c r="I9" s="84"/>
      <c r="L9" s="30"/>
    </row>
    <row r="10" spans="2:46" s="1" customFormat="1">
      <c r="B10" s="30"/>
      <c r="I10" s="84"/>
      <c r="L10" s="30"/>
    </row>
    <row r="11" spans="2:46" s="1" customFormat="1" ht="12" customHeight="1">
      <c r="B11" s="30"/>
      <c r="D11" s="25" t="s">
        <v>18</v>
      </c>
      <c r="F11" s="16" t="s">
        <v>1</v>
      </c>
      <c r="I11" s="85" t="s">
        <v>19</v>
      </c>
      <c r="J11" s="16" t="s">
        <v>1</v>
      </c>
      <c r="L11" s="30"/>
    </row>
    <row r="12" spans="2:46" s="1" customFormat="1" ht="12" customHeight="1">
      <c r="B12" s="30"/>
      <c r="D12" s="25" t="s">
        <v>20</v>
      </c>
      <c r="F12" s="16" t="s">
        <v>21</v>
      </c>
      <c r="I12" s="85" t="s">
        <v>22</v>
      </c>
      <c r="J12" s="46" t="str">
        <f>'Rekapitulace stavby'!AN8</f>
        <v>20. 2. 2019</v>
      </c>
      <c r="L12" s="30"/>
    </row>
    <row r="13" spans="2:46" s="1" customFormat="1" ht="10.9" customHeight="1">
      <c r="B13" s="30"/>
      <c r="I13" s="84"/>
      <c r="L13" s="30"/>
    </row>
    <row r="14" spans="2:46" s="1" customFormat="1" ht="12" customHeight="1">
      <c r="B14" s="30"/>
      <c r="D14" s="25" t="s">
        <v>24</v>
      </c>
      <c r="I14" s="85" t="s">
        <v>25</v>
      </c>
      <c r="J14" s="16" t="s">
        <v>1</v>
      </c>
      <c r="L14" s="30"/>
    </row>
    <row r="15" spans="2:46" s="1" customFormat="1" ht="18" customHeight="1">
      <c r="B15" s="30"/>
      <c r="E15" s="16" t="s">
        <v>26</v>
      </c>
      <c r="I15" s="85" t="s">
        <v>27</v>
      </c>
      <c r="J15" s="16" t="s">
        <v>1</v>
      </c>
      <c r="L15" s="30"/>
    </row>
    <row r="16" spans="2:46" s="1" customFormat="1" ht="6.95" customHeight="1">
      <c r="B16" s="30"/>
      <c r="I16" s="84"/>
      <c r="L16" s="30"/>
    </row>
    <row r="17" spans="2:12" s="1" customFormat="1" ht="12" customHeight="1">
      <c r="B17" s="30"/>
      <c r="D17" s="25" t="s">
        <v>28</v>
      </c>
      <c r="I17" s="8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352" t="str">
        <f>'Rekapitulace stavby'!E14</f>
        <v>Vyplň údaj</v>
      </c>
      <c r="F18" s="339"/>
      <c r="G18" s="339"/>
      <c r="H18" s="339"/>
      <c r="I18" s="85" t="s">
        <v>27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I19" s="84"/>
      <c r="L19" s="30"/>
    </row>
    <row r="20" spans="2:12" s="1" customFormat="1" ht="12" customHeight="1">
      <c r="B20" s="30"/>
      <c r="D20" s="25" t="s">
        <v>30</v>
      </c>
      <c r="I20" s="85" t="s">
        <v>25</v>
      </c>
      <c r="J20" s="16" t="s">
        <v>1</v>
      </c>
      <c r="L20" s="30"/>
    </row>
    <row r="21" spans="2:12" s="1" customFormat="1" ht="18" customHeight="1">
      <c r="B21" s="30"/>
      <c r="E21" s="16" t="s">
        <v>31</v>
      </c>
      <c r="I21" s="85" t="s">
        <v>27</v>
      </c>
      <c r="J21" s="16" t="s">
        <v>1</v>
      </c>
      <c r="L21" s="30"/>
    </row>
    <row r="22" spans="2:12" s="1" customFormat="1" ht="6.95" customHeight="1">
      <c r="B22" s="30"/>
      <c r="I22" s="84"/>
      <c r="L22" s="30"/>
    </row>
    <row r="23" spans="2:12" s="1" customFormat="1" ht="12" customHeight="1">
      <c r="B23" s="30"/>
      <c r="D23" s="25" t="s">
        <v>33</v>
      </c>
      <c r="I23" s="85" t="s">
        <v>25</v>
      </c>
      <c r="J23" s="16" t="s">
        <v>1</v>
      </c>
      <c r="L23" s="30"/>
    </row>
    <row r="24" spans="2:12" s="1" customFormat="1" ht="18" customHeight="1">
      <c r="B24" s="30"/>
      <c r="E24" s="16" t="s">
        <v>34</v>
      </c>
      <c r="I24" s="85" t="s">
        <v>27</v>
      </c>
      <c r="J24" s="16" t="s">
        <v>1</v>
      </c>
      <c r="L24" s="30"/>
    </row>
    <row r="25" spans="2:12" s="1" customFormat="1" ht="6.95" customHeight="1">
      <c r="B25" s="30"/>
      <c r="I25" s="84"/>
      <c r="L25" s="30"/>
    </row>
    <row r="26" spans="2:12" s="1" customFormat="1" ht="12" customHeight="1">
      <c r="B26" s="30"/>
      <c r="D26" s="25" t="s">
        <v>35</v>
      </c>
      <c r="I26" s="84"/>
      <c r="L26" s="30"/>
    </row>
    <row r="27" spans="2:12" s="6" customFormat="1" ht="16.5" customHeight="1">
      <c r="B27" s="86"/>
      <c r="E27" s="343" t="s">
        <v>1</v>
      </c>
      <c r="F27" s="343"/>
      <c r="G27" s="343"/>
      <c r="H27" s="343"/>
      <c r="I27" s="87"/>
      <c r="L27" s="86"/>
    </row>
    <row r="28" spans="2:12" s="1" customFormat="1" ht="6.95" customHeight="1">
      <c r="B28" s="30"/>
      <c r="I28" s="84"/>
      <c r="L28" s="30"/>
    </row>
    <row r="29" spans="2:12" s="1" customFormat="1" ht="6.95" customHeight="1">
      <c r="B29" s="30"/>
      <c r="D29" s="47"/>
      <c r="E29" s="47"/>
      <c r="F29" s="47"/>
      <c r="G29" s="47"/>
      <c r="H29" s="47"/>
      <c r="I29" s="88"/>
      <c r="J29" s="47"/>
      <c r="K29" s="47"/>
      <c r="L29" s="30"/>
    </row>
    <row r="30" spans="2:12" s="1" customFormat="1" ht="25.35" customHeight="1">
      <c r="B30" s="30"/>
      <c r="D30" s="89" t="s">
        <v>36</v>
      </c>
      <c r="I30" s="84"/>
      <c r="J30" s="60">
        <f>ROUND(J84, 2)</f>
        <v>0</v>
      </c>
      <c r="L30" s="30"/>
    </row>
    <row r="31" spans="2:12" s="1" customFormat="1" ht="6.95" customHeight="1">
      <c r="B31" s="30"/>
      <c r="D31" s="47"/>
      <c r="E31" s="47"/>
      <c r="F31" s="47"/>
      <c r="G31" s="47"/>
      <c r="H31" s="47"/>
      <c r="I31" s="88"/>
      <c r="J31" s="47"/>
      <c r="K31" s="47"/>
      <c r="L31" s="30"/>
    </row>
    <row r="32" spans="2:12" s="1" customFormat="1" ht="14.45" customHeight="1">
      <c r="B32" s="30"/>
      <c r="F32" s="33" t="s">
        <v>38</v>
      </c>
      <c r="I32" s="90" t="s">
        <v>37</v>
      </c>
      <c r="J32" s="33" t="s">
        <v>39</v>
      </c>
      <c r="L32" s="30"/>
    </row>
    <row r="33" spans="2:12" s="1" customFormat="1" ht="14.45" customHeight="1">
      <c r="B33" s="30"/>
      <c r="D33" s="25" t="s">
        <v>40</v>
      </c>
      <c r="E33" s="25" t="s">
        <v>41</v>
      </c>
      <c r="F33" s="91">
        <f>ROUND((SUM(BE84:BE103)),  2)</f>
        <v>0</v>
      </c>
      <c r="I33" s="92">
        <v>0.21</v>
      </c>
      <c r="J33" s="91">
        <f>ROUND(((SUM(BE84:BE103))*I33),  2)</f>
        <v>0</v>
      </c>
      <c r="L33" s="30"/>
    </row>
    <row r="34" spans="2:12" s="1" customFormat="1" ht="14.45" customHeight="1">
      <c r="B34" s="30"/>
      <c r="E34" s="25" t="s">
        <v>42</v>
      </c>
      <c r="F34" s="91">
        <f>ROUND((SUM(BF84:BF103)),  2)</f>
        <v>0</v>
      </c>
      <c r="I34" s="92">
        <v>0.15</v>
      </c>
      <c r="J34" s="91">
        <f>ROUND(((SUM(BF84:BF103))*I34),  2)</f>
        <v>0</v>
      </c>
      <c r="L34" s="30"/>
    </row>
    <row r="35" spans="2:12" s="1" customFormat="1" ht="14.45" hidden="1" customHeight="1">
      <c r="B35" s="30"/>
      <c r="E35" s="25" t="s">
        <v>43</v>
      </c>
      <c r="F35" s="91">
        <f>ROUND((SUM(BG84:BG103)),  2)</f>
        <v>0</v>
      </c>
      <c r="I35" s="92">
        <v>0.21</v>
      </c>
      <c r="J35" s="91">
        <f>0</f>
        <v>0</v>
      </c>
      <c r="L35" s="30"/>
    </row>
    <row r="36" spans="2:12" s="1" customFormat="1" ht="14.45" hidden="1" customHeight="1">
      <c r="B36" s="30"/>
      <c r="E36" s="25" t="s">
        <v>44</v>
      </c>
      <c r="F36" s="91">
        <f>ROUND((SUM(BH84:BH103)),  2)</f>
        <v>0</v>
      </c>
      <c r="I36" s="92">
        <v>0.15</v>
      </c>
      <c r="J36" s="91">
        <f>0</f>
        <v>0</v>
      </c>
      <c r="L36" s="30"/>
    </row>
    <row r="37" spans="2:12" s="1" customFormat="1" ht="14.45" hidden="1" customHeight="1">
      <c r="B37" s="30"/>
      <c r="E37" s="25" t="s">
        <v>45</v>
      </c>
      <c r="F37" s="91">
        <f>ROUND((SUM(BI84:BI103)),  2)</f>
        <v>0</v>
      </c>
      <c r="I37" s="92">
        <v>0</v>
      </c>
      <c r="J37" s="91">
        <f>0</f>
        <v>0</v>
      </c>
      <c r="L37" s="30"/>
    </row>
    <row r="38" spans="2:12" s="1" customFormat="1" ht="6.95" customHeight="1">
      <c r="B38" s="30"/>
      <c r="I38" s="84"/>
      <c r="L38" s="30"/>
    </row>
    <row r="39" spans="2:12" s="1" customFormat="1" ht="25.35" customHeight="1">
      <c r="B39" s="30"/>
      <c r="C39" s="93"/>
      <c r="D39" s="94" t="s">
        <v>46</v>
      </c>
      <c r="E39" s="51"/>
      <c r="F39" s="51"/>
      <c r="G39" s="95" t="s">
        <v>47</v>
      </c>
      <c r="H39" s="96" t="s">
        <v>48</v>
      </c>
      <c r="I39" s="97"/>
      <c r="J39" s="98">
        <f>SUM(J30:J37)</f>
        <v>0</v>
      </c>
      <c r="K39" s="99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10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101"/>
      <c r="J44" s="42"/>
      <c r="K44" s="42"/>
      <c r="L44" s="30"/>
    </row>
    <row r="45" spans="2:12" s="1" customFormat="1" ht="24.95" customHeight="1">
      <c r="B45" s="30"/>
      <c r="C45" s="20" t="s">
        <v>95</v>
      </c>
      <c r="I45" s="84"/>
      <c r="L45" s="30"/>
    </row>
    <row r="46" spans="2:12" s="1" customFormat="1" ht="6.95" customHeight="1">
      <c r="B46" s="30"/>
      <c r="I46" s="84"/>
      <c r="L46" s="30"/>
    </row>
    <row r="47" spans="2:12" s="1" customFormat="1" ht="12" customHeight="1">
      <c r="B47" s="30"/>
      <c r="C47" s="25" t="s">
        <v>16</v>
      </c>
      <c r="I47" s="84"/>
      <c r="L47" s="30"/>
    </row>
    <row r="48" spans="2:12" s="1" customFormat="1" ht="16.5" customHeight="1">
      <c r="B48" s="30"/>
      <c r="E48" s="350" t="str">
        <f>E7</f>
        <v>Změna užívání budovy občanské vybavenosti</v>
      </c>
      <c r="F48" s="351"/>
      <c r="G48" s="351"/>
      <c r="H48" s="351"/>
      <c r="I48" s="84"/>
      <c r="L48" s="30"/>
    </row>
    <row r="49" spans="2:47" s="1" customFormat="1" ht="12" customHeight="1">
      <c r="B49" s="30"/>
      <c r="C49" s="25" t="s">
        <v>93</v>
      </c>
      <c r="I49" s="84"/>
      <c r="L49" s="30"/>
    </row>
    <row r="50" spans="2:47" s="1" customFormat="1" ht="16.5" customHeight="1">
      <c r="B50" s="30"/>
      <c r="E50" s="336" t="str">
        <f>E9</f>
        <v>04 - Přenosy profesí</v>
      </c>
      <c r="F50" s="335"/>
      <c r="G50" s="335"/>
      <c r="H50" s="335"/>
      <c r="I50" s="84"/>
      <c r="L50" s="30"/>
    </row>
    <row r="51" spans="2:47" s="1" customFormat="1" ht="6.95" customHeight="1">
      <c r="B51" s="30"/>
      <c r="I51" s="84"/>
      <c r="L51" s="30"/>
    </row>
    <row r="52" spans="2:47" s="1" customFormat="1" ht="12" customHeight="1">
      <c r="B52" s="30"/>
      <c r="C52" s="25" t="s">
        <v>20</v>
      </c>
      <c r="F52" s="16" t="str">
        <f>F12</f>
        <v xml:space="preserve">č.p. 2455/2, 2455/4, 2455/33, 2455/34, 2455/35 </v>
      </c>
      <c r="I52" s="85" t="s">
        <v>22</v>
      </c>
      <c r="J52" s="46" t="str">
        <f>IF(J12="","",J12)</f>
        <v>20. 2. 2019</v>
      </c>
      <c r="L52" s="30"/>
    </row>
    <row r="53" spans="2:47" s="1" customFormat="1" ht="6.95" customHeight="1">
      <c r="B53" s="30"/>
      <c r="I53" s="84"/>
      <c r="L53" s="30"/>
    </row>
    <row r="54" spans="2:47" s="1" customFormat="1" ht="13.7" customHeight="1">
      <c r="B54" s="30"/>
      <c r="C54" s="25" t="s">
        <v>24</v>
      </c>
      <c r="F54" s="16" t="str">
        <f>E15</f>
        <v>Leben s.r.o.</v>
      </c>
      <c r="I54" s="85" t="s">
        <v>30</v>
      </c>
      <c r="J54" s="28" t="str">
        <f>E21</f>
        <v>Ing. Martin Dědič</v>
      </c>
      <c r="L54" s="30"/>
    </row>
    <row r="55" spans="2:47" s="1" customFormat="1" ht="13.7" customHeight="1">
      <c r="B55" s="30"/>
      <c r="C55" s="25" t="s">
        <v>28</v>
      </c>
      <c r="F55" s="16" t="str">
        <f>IF(E18="","",E18)</f>
        <v>Vyplň údaj</v>
      </c>
      <c r="I55" s="85" t="s">
        <v>33</v>
      </c>
      <c r="J55" s="28" t="str">
        <f>E24</f>
        <v>Michal Kubelka</v>
      </c>
      <c r="L55" s="30"/>
    </row>
    <row r="56" spans="2:47" s="1" customFormat="1" ht="10.35" customHeight="1">
      <c r="B56" s="30"/>
      <c r="I56" s="84"/>
      <c r="L56" s="30"/>
    </row>
    <row r="57" spans="2:47" s="1" customFormat="1" ht="29.25" customHeight="1">
      <c r="B57" s="30"/>
      <c r="C57" s="102" t="s">
        <v>96</v>
      </c>
      <c r="D57" s="93"/>
      <c r="E57" s="93"/>
      <c r="F57" s="93"/>
      <c r="G57" s="93"/>
      <c r="H57" s="93"/>
      <c r="I57" s="103"/>
      <c r="J57" s="104" t="s">
        <v>97</v>
      </c>
      <c r="K57" s="93"/>
      <c r="L57" s="30"/>
    </row>
    <row r="58" spans="2:47" s="1" customFormat="1" ht="10.35" customHeight="1">
      <c r="B58" s="30"/>
      <c r="I58" s="84"/>
      <c r="L58" s="30"/>
    </row>
    <row r="59" spans="2:47" s="1" customFormat="1" ht="22.9" customHeight="1">
      <c r="B59" s="30"/>
      <c r="C59" s="105" t="s">
        <v>98</v>
      </c>
      <c r="I59" s="84"/>
      <c r="J59" s="60">
        <f>J84</f>
        <v>0</v>
      </c>
      <c r="L59" s="30"/>
      <c r="AU59" s="16" t="s">
        <v>99</v>
      </c>
    </row>
    <row r="60" spans="2:47" s="7" customFormat="1" ht="24.95" customHeight="1">
      <c r="B60" s="106"/>
      <c r="D60" s="107" t="s">
        <v>157</v>
      </c>
      <c r="E60" s="108"/>
      <c r="F60" s="108"/>
      <c r="G60" s="108"/>
      <c r="H60" s="108"/>
      <c r="I60" s="109"/>
      <c r="J60" s="110">
        <f>J85</f>
        <v>0</v>
      </c>
      <c r="L60" s="106"/>
    </row>
    <row r="61" spans="2:47" s="8" customFormat="1" ht="19.899999999999999" customHeight="1">
      <c r="B61" s="111"/>
      <c r="D61" s="112" t="s">
        <v>2476</v>
      </c>
      <c r="E61" s="113"/>
      <c r="F61" s="113"/>
      <c r="G61" s="113"/>
      <c r="H61" s="113"/>
      <c r="I61" s="114"/>
      <c r="J61" s="115">
        <f>J86</f>
        <v>0</v>
      </c>
      <c r="L61" s="111"/>
    </row>
    <row r="62" spans="2:47" s="8" customFormat="1" ht="19.899999999999999" customHeight="1">
      <c r="B62" s="111"/>
      <c r="D62" s="112" t="s">
        <v>2477</v>
      </c>
      <c r="E62" s="113"/>
      <c r="F62" s="113"/>
      <c r="G62" s="113"/>
      <c r="H62" s="113"/>
      <c r="I62" s="114"/>
      <c r="J62" s="115">
        <f>J89</f>
        <v>0</v>
      </c>
      <c r="L62" s="111"/>
    </row>
    <row r="63" spans="2:47" s="8" customFormat="1" ht="19.899999999999999" customHeight="1">
      <c r="B63" s="111"/>
      <c r="D63" s="112" t="s">
        <v>2478</v>
      </c>
      <c r="E63" s="113"/>
      <c r="F63" s="113"/>
      <c r="G63" s="113"/>
      <c r="H63" s="113"/>
      <c r="I63" s="114"/>
      <c r="J63" s="115">
        <f>J94</f>
        <v>0</v>
      </c>
      <c r="L63" s="111"/>
    </row>
    <row r="64" spans="2:47" s="8" customFormat="1" ht="19.899999999999999" customHeight="1">
      <c r="B64" s="111"/>
      <c r="D64" s="112" t="s">
        <v>162</v>
      </c>
      <c r="E64" s="113"/>
      <c r="F64" s="113"/>
      <c r="G64" s="113"/>
      <c r="H64" s="113"/>
      <c r="I64" s="114"/>
      <c r="J64" s="115">
        <f>J99</f>
        <v>0</v>
      </c>
      <c r="L64" s="111"/>
    </row>
    <row r="65" spans="2:12" s="1" customFormat="1" ht="21.75" customHeight="1">
      <c r="B65" s="30"/>
      <c r="I65" s="84"/>
      <c r="L65" s="30"/>
    </row>
    <row r="66" spans="2:12" s="1" customFormat="1" ht="6.95" customHeight="1">
      <c r="B66" s="39"/>
      <c r="C66" s="40"/>
      <c r="D66" s="40"/>
      <c r="E66" s="40"/>
      <c r="F66" s="40"/>
      <c r="G66" s="40"/>
      <c r="H66" s="40"/>
      <c r="I66" s="100"/>
      <c r="J66" s="40"/>
      <c r="K66" s="40"/>
      <c r="L66" s="30"/>
    </row>
    <row r="70" spans="2:12" s="1" customFormat="1" ht="6.95" customHeight="1">
      <c r="B70" s="41"/>
      <c r="C70" s="42"/>
      <c r="D70" s="42"/>
      <c r="E70" s="42"/>
      <c r="F70" s="42"/>
      <c r="G70" s="42"/>
      <c r="H70" s="42"/>
      <c r="I70" s="101"/>
      <c r="J70" s="42"/>
      <c r="K70" s="42"/>
      <c r="L70" s="30"/>
    </row>
    <row r="71" spans="2:12" s="1" customFormat="1" ht="24.95" customHeight="1">
      <c r="B71" s="30"/>
      <c r="C71" s="20" t="s">
        <v>104</v>
      </c>
      <c r="I71" s="84"/>
      <c r="L71" s="30"/>
    </row>
    <row r="72" spans="2:12" s="1" customFormat="1" ht="6.95" customHeight="1">
      <c r="B72" s="30"/>
      <c r="I72" s="84"/>
      <c r="L72" s="30"/>
    </row>
    <row r="73" spans="2:12" s="1" customFormat="1" ht="12" customHeight="1">
      <c r="B73" s="30"/>
      <c r="C73" s="25" t="s">
        <v>16</v>
      </c>
      <c r="I73" s="84"/>
      <c r="L73" s="30"/>
    </row>
    <row r="74" spans="2:12" s="1" customFormat="1" ht="16.5" customHeight="1">
      <c r="B74" s="30"/>
      <c r="E74" s="350" t="str">
        <f>E7</f>
        <v>Změna užívání budovy občanské vybavenosti</v>
      </c>
      <c r="F74" s="351"/>
      <c r="G74" s="351"/>
      <c r="H74" s="351"/>
      <c r="I74" s="84"/>
      <c r="L74" s="30"/>
    </row>
    <row r="75" spans="2:12" s="1" customFormat="1" ht="12" customHeight="1">
      <c r="B75" s="30"/>
      <c r="C75" s="25" t="s">
        <v>93</v>
      </c>
      <c r="I75" s="84"/>
      <c r="L75" s="30"/>
    </row>
    <row r="76" spans="2:12" s="1" customFormat="1" ht="16.5" customHeight="1">
      <c r="B76" s="30"/>
      <c r="E76" s="336" t="str">
        <f>E9</f>
        <v>04 - Přenosy profesí</v>
      </c>
      <c r="F76" s="335"/>
      <c r="G76" s="335"/>
      <c r="H76" s="335"/>
      <c r="I76" s="84"/>
      <c r="L76" s="30"/>
    </row>
    <row r="77" spans="2:12" s="1" customFormat="1" ht="6.95" customHeight="1">
      <c r="B77" s="30"/>
      <c r="I77" s="84"/>
      <c r="L77" s="30"/>
    </row>
    <row r="78" spans="2:12" s="1" customFormat="1" ht="12" customHeight="1">
      <c r="B78" s="30"/>
      <c r="C78" s="25" t="s">
        <v>20</v>
      </c>
      <c r="F78" s="16" t="str">
        <f>F12</f>
        <v xml:space="preserve">č.p. 2455/2, 2455/4, 2455/33, 2455/34, 2455/35 </v>
      </c>
      <c r="I78" s="85" t="s">
        <v>22</v>
      </c>
      <c r="J78" s="46" t="str">
        <f>IF(J12="","",J12)</f>
        <v>20. 2. 2019</v>
      </c>
      <c r="L78" s="30"/>
    </row>
    <row r="79" spans="2:12" s="1" customFormat="1" ht="6.95" customHeight="1">
      <c r="B79" s="30"/>
      <c r="I79" s="84"/>
      <c r="L79" s="30"/>
    </row>
    <row r="80" spans="2:12" s="1" customFormat="1" ht="13.7" customHeight="1">
      <c r="B80" s="30"/>
      <c r="C80" s="25" t="s">
        <v>24</v>
      </c>
      <c r="F80" s="16" t="str">
        <f>E15</f>
        <v>Leben s.r.o.</v>
      </c>
      <c r="I80" s="85" t="s">
        <v>30</v>
      </c>
      <c r="J80" s="28" t="str">
        <f>E21</f>
        <v>Ing. Martin Dědič</v>
      </c>
      <c r="L80" s="30"/>
    </row>
    <row r="81" spans="2:65" s="1" customFormat="1" ht="13.7" customHeight="1">
      <c r="B81" s="30"/>
      <c r="C81" s="25" t="s">
        <v>28</v>
      </c>
      <c r="F81" s="16" t="str">
        <f>IF(E18="","",E18)</f>
        <v>Vyplň údaj</v>
      </c>
      <c r="I81" s="85" t="s">
        <v>33</v>
      </c>
      <c r="J81" s="28" t="str">
        <f>E24</f>
        <v>Michal Kubelka</v>
      </c>
      <c r="L81" s="30"/>
    </row>
    <row r="82" spans="2:65" s="1" customFormat="1" ht="10.35" customHeight="1">
      <c r="B82" s="30"/>
      <c r="I82" s="84"/>
      <c r="L82" s="30"/>
    </row>
    <row r="83" spans="2:65" s="9" customFormat="1" ht="29.25" customHeight="1">
      <c r="B83" s="116"/>
      <c r="C83" s="117" t="s">
        <v>105</v>
      </c>
      <c r="D83" s="118" t="s">
        <v>55</v>
      </c>
      <c r="E83" s="118" t="s">
        <v>51</v>
      </c>
      <c r="F83" s="118" t="s">
        <v>52</v>
      </c>
      <c r="G83" s="118" t="s">
        <v>106</v>
      </c>
      <c r="H83" s="118" t="s">
        <v>107</v>
      </c>
      <c r="I83" s="119" t="s">
        <v>108</v>
      </c>
      <c r="J83" s="120" t="s">
        <v>97</v>
      </c>
      <c r="K83" s="121" t="s">
        <v>109</v>
      </c>
      <c r="L83" s="116"/>
      <c r="M83" s="53" t="s">
        <v>1</v>
      </c>
      <c r="N83" s="54" t="s">
        <v>40</v>
      </c>
      <c r="O83" s="54" t="s">
        <v>110</v>
      </c>
      <c r="P83" s="54" t="s">
        <v>111</v>
      </c>
      <c r="Q83" s="54" t="s">
        <v>112</v>
      </c>
      <c r="R83" s="54" t="s">
        <v>113</v>
      </c>
      <c r="S83" s="54" t="s">
        <v>114</v>
      </c>
      <c r="T83" s="55" t="s">
        <v>115</v>
      </c>
    </row>
    <row r="84" spans="2:65" s="1" customFormat="1" ht="22.9" customHeight="1">
      <c r="B84" s="30"/>
      <c r="C84" s="58" t="s">
        <v>116</v>
      </c>
      <c r="I84" s="84"/>
      <c r="J84" s="122">
        <f>BK84</f>
        <v>0</v>
      </c>
      <c r="L84" s="30"/>
      <c r="M84" s="56"/>
      <c r="N84" s="47"/>
      <c r="O84" s="47"/>
      <c r="P84" s="123">
        <f>P85</f>
        <v>0</v>
      </c>
      <c r="Q84" s="47"/>
      <c r="R84" s="123">
        <f>R85</f>
        <v>0</v>
      </c>
      <c r="S84" s="47"/>
      <c r="T84" s="124">
        <f>T85</f>
        <v>0</v>
      </c>
      <c r="AT84" s="16" t="s">
        <v>69</v>
      </c>
      <c r="AU84" s="16" t="s">
        <v>99</v>
      </c>
      <c r="BK84" s="125">
        <f>BK85</f>
        <v>0</v>
      </c>
    </row>
    <row r="85" spans="2:65" s="10" customFormat="1" ht="25.9" customHeight="1">
      <c r="B85" s="126"/>
      <c r="D85" s="127" t="s">
        <v>69</v>
      </c>
      <c r="E85" s="128" t="s">
        <v>1194</v>
      </c>
      <c r="F85" s="128" t="s">
        <v>1195</v>
      </c>
      <c r="I85" s="129"/>
      <c r="J85" s="130">
        <f>BK85</f>
        <v>0</v>
      </c>
      <c r="L85" s="126"/>
      <c r="M85" s="131"/>
      <c r="N85" s="132"/>
      <c r="O85" s="132"/>
      <c r="P85" s="133">
        <f>P86+P89+P94+P99</f>
        <v>0</v>
      </c>
      <c r="Q85" s="132"/>
      <c r="R85" s="133">
        <f>R86+R89+R94+R99</f>
        <v>0</v>
      </c>
      <c r="S85" s="132"/>
      <c r="T85" s="134">
        <f>T86+T89+T94+T99</f>
        <v>0</v>
      </c>
      <c r="AR85" s="127" t="s">
        <v>79</v>
      </c>
      <c r="AT85" s="135" t="s">
        <v>69</v>
      </c>
      <c r="AU85" s="135" t="s">
        <v>70</v>
      </c>
      <c r="AY85" s="127" t="s">
        <v>119</v>
      </c>
      <c r="BK85" s="136">
        <f>BK86+BK89+BK94+BK99</f>
        <v>0</v>
      </c>
    </row>
    <row r="86" spans="2:65" s="10" customFormat="1" ht="22.9" customHeight="1">
      <c r="B86" s="126"/>
      <c r="D86" s="127" t="s">
        <v>69</v>
      </c>
      <c r="E86" s="137" t="s">
        <v>1419</v>
      </c>
      <c r="F86" s="137" t="s">
        <v>2479</v>
      </c>
      <c r="I86" s="129"/>
      <c r="J86" s="138">
        <f>BK86</f>
        <v>0</v>
      </c>
      <c r="L86" s="126"/>
      <c r="M86" s="131"/>
      <c r="N86" s="132"/>
      <c r="O86" s="132"/>
      <c r="P86" s="133">
        <f>SUM(P87:P88)</f>
        <v>0</v>
      </c>
      <c r="Q86" s="132"/>
      <c r="R86" s="133">
        <f>SUM(R87:R88)</f>
        <v>0</v>
      </c>
      <c r="S86" s="132"/>
      <c r="T86" s="134">
        <f>SUM(T87:T88)</f>
        <v>0</v>
      </c>
      <c r="AR86" s="127" t="s">
        <v>79</v>
      </c>
      <c r="AT86" s="135" t="s">
        <v>69</v>
      </c>
      <c r="AU86" s="135" t="s">
        <v>77</v>
      </c>
      <c r="AY86" s="127" t="s">
        <v>119</v>
      </c>
      <c r="BK86" s="136">
        <f>SUM(BK87:BK88)</f>
        <v>0</v>
      </c>
    </row>
    <row r="87" spans="2:65" s="1" customFormat="1" ht="16.5" customHeight="1">
      <c r="B87" s="139"/>
      <c r="C87" s="140" t="s">
        <v>77</v>
      </c>
      <c r="D87" s="140" t="s">
        <v>122</v>
      </c>
      <c r="E87" s="141" t="s">
        <v>2480</v>
      </c>
      <c r="F87" s="142" t="s">
        <v>2481</v>
      </c>
      <c r="G87" s="143" t="s">
        <v>125</v>
      </c>
      <c r="H87" s="144">
        <v>1</v>
      </c>
      <c r="I87" s="145"/>
      <c r="J87" s="146">
        <f>ROUND(I87*H87,2)</f>
        <v>0</v>
      </c>
      <c r="K87" s="142" t="s">
        <v>1</v>
      </c>
      <c r="L87" s="30"/>
      <c r="M87" s="147" t="s">
        <v>1</v>
      </c>
      <c r="N87" s="148" t="s">
        <v>41</v>
      </c>
      <c r="O87" s="49"/>
      <c r="P87" s="149">
        <f>O87*H87</f>
        <v>0</v>
      </c>
      <c r="Q87" s="149">
        <v>0</v>
      </c>
      <c r="R87" s="149">
        <f>Q87*H87</f>
        <v>0</v>
      </c>
      <c r="S87" s="149">
        <v>0</v>
      </c>
      <c r="T87" s="150">
        <f>S87*H87</f>
        <v>0</v>
      </c>
      <c r="AR87" s="16" t="s">
        <v>263</v>
      </c>
      <c r="AT87" s="16" t="s">
        <v>122</v>
      </c>
      <c r="AU87" s="16" t="s">
        <v>79</v>
      </c>
      <c r="AY87" s="16" t="s">
        <v>119</v>
      </c>
      <c r="BE87" s="151">
        <f>IF(N87="základní",J87,0)</f>
        <v>0</v>
      </c>
      <c r="BF87" s="151">
        <f>IF(N87="snížená",J87,0)</f>
        <v>0</v>
      </c>
      <c r="BG87" s="151">
        <f>IF(N87="zákl. přenesená",J87,0)</f>
        <v>0</v>
      </c>
      <c r="BH87" s="151">
        <f>IF(N87="sníž. přenesená",J87,0)</f>
        <v>0</v>
      </c>
      <c r="BI87" s="151">
        <f>IF(N87="nulová",J87,0)</f>
        <v>0</v>
      </c>
      <c r="BJ87" s="16" t="s">
        <v>77</v>
      </c>
      <c r="BK87" s="151">
        <f>ROUND(I87*H87,2)</f>
        <v>0</v>
      </c>
      <c r="BL87" s="16" t="s">
        <v>263</v>
      </c>
      <c r="BM87" s="16" t="s">
        <v>2482</v>
      </c>
    </row>
    <row r="88" spans="2:65" s="1" customFormat="1">
      <c r="B88" s="30"/>
      <c r="D88" s="152" t="s">
        <v>129</v>
      </c>
      <c r="F88" s="153" t="s">
        <v>2481</v>
      </c>
      <c r="I88" s="84"/>
      <c r="L88" s="30"/>
      <c r="M88" s="154"/>
      <c r="N88" s="49"/>
      <c r="O88" s="49"/>
      <c r="P88" s="49"/>
      <c r="Q88" s="49"/>
      <c r="R88" s="49"/>
      <c r="S88" s="49"/>
      <c r="T88" s="50"/>
      <c r="AT88" s="16" t="s">
        <v>129</v>
      </c>
      <c r="AU88" s="16" t="s">
        <v>79</v>
      </c>
    </row>
    <row r="89" spans="2:65" s="10" customFormat="1" ht="22.9" customHeight="1">
      <c r="B89" s="126"/>
      <c r="D89" s="127" t="s">
        <v>69</v>
      </c>
      <c r="E89" s="137" t="s">
        <v>2483</v>
      </c>
      <c r="F89" s="137" t="s">
        <v>2484</v>
      </c>
      <c r="I89" s="129"/>
      <c r="J89" s="138">
        <f>BK89</f>
        <v>0</v>
      </c>
      <c r="L89" s="126"/>
      <c r="M89" s="131"/>
      <c r="N89" s="132"/>
      <c r="O89" s="132"/>
      <c r="P89" s="133">
        <f>SUM(P90:P93)</f>
        <v>0</v>
      </c>
      <c r="Q89" s="132"/>
      <c r="R89" s="133">
        <f>SUM(R90:R93)</f>
        <v>0</v>
      </c>
      <c r="S89" s="132"/>
      <c r="T89" s="134">
        <f>SUM(T90:T93)</f>
        <v>0</v>
      </c>
      <c r="AR89" s="127" t="s">
        <v>79</v>
      </c>
      <c r="AT89" s="135" t="s">
        <v>69</v>
      </c>
      <c r="AU89" s="135" t="s">
        <v>77</v>
      </c>
      <c r="AY89" s="127" t="s">
        <v>119</v>
      </c>
      <c r="BK89" s="136">
        <f>SUM(BK90:BK93)</f>
        <v>0</v>
      </c>
    </row>
    <row r="90" spans="2:65" s="1" customFormat="1" ht="16.5" customHeight="1">
      <c r="B90" s="139"/>
      <c r="C90" s="140" t="s">
        <v>79</v>
      </c>
      <c r="D90" s="140" t="s">
        <v>122</v>
      </c>
      <c r="E90" s="141" t="s">
        <v>2485</v>
      </c>
      <c r="F90" s="142" t="s">
        <v>2486</v>
      </c>
      <c r="G90" s="143" t="s">
        <v>125</v>
      </c>
      <c r="H90" s="144">
        <v>1</v>
      </c>
      <c r="I90" s="145"/>
      <c r="J90" s="146">
        <f>ROUND(I90*H90,2)</f>
        <v>0</v>
      </c>
      <c r="K90" s="142" t="s">
        <v>1</v>
      </c>
      <c r="L90" s="30"/>
      <c r="M90" s="147" t="s">
        <v>1</v>
      </c>
      <c r="N90" s="148" t="s">
        <v>41</v>
      </c>
      <c r="O90" s="49"/>
      <c r="P90" s="149">
        <f>O90*H90</f>
        <v>0</v>
      </c>
      <c r="Q90" s="149">
        <v>0</v>
      </c>
      <c r="R90" s="149">
        <f>Q90*H90</f>
        <v>0</v>
      </c>
      <c r="S90" s="149">
        <v>0</v>
      </c>
      <c r="T90" s="150">
        <f>S90*H90</f>
        <v>0</v>
      </c>
      <c r="AR90" s="16" t="s">
        <v>263</v>
      </c>
      <c r="AT90" s="16" t="s">
        <v>122</v>
      </c>
      <c r="AU90" s="16" t="s">
        <v>79</v>
      </c>
      <c r="AY90" s="16" t="s">
        <v>119</v>
      </c>
      <c r="BE90" s="151">
        <f>IF(N90="základní",J90,0)</f>
        <v>0</v>
      </c>
      <c r="BF90" s="151">
        <f>IF(N90="snížená",J90,0)</f>
        <v>0</v>
      </c>
      <c r="BG90" s="151">
        <f>IF(N90="zákl. přenesená",J90,0)</f>
        <v>0</v>
      </c>
      <c r="BH90" s="151">
        <f>IF(N90="sníž. přenesená",J90,0)</f>
        <v>0</v>
      </c>
      <c r="BI90" s="151">
        <f>IF(N90="nulová",J90,0)</f>
        <v>0</v>
      </c>
      <c r="BJ90" s="16" t="s">
        <v>77</v>
      </c>
      <c r="BK90" s="151">
        <f>ROUND(I90*H90,2)</f>
        <v>0</v>
      </c>
      <c r="BL90" s="16" t="s">
        <v>263</v>
      </c>
      <c r="BM90" s="16" t="s">
        <v>2487</v>
      </c>
    </row>
    <row r="91" spans="2:65" s="1" customFormat="1">
      <c r="B91" s="30"/>
      <c r="D91" s="152" t="s">
        <v>129</v>
      </c>
      <c r="F91" s="153" t="s">
        <v>2486</v>
      </c>
      <c r="I91" s="84"/>
      <c r="L91" s="30"/>
      <c r="M91" s="154"/>
      <c r="N91" s="49"/>
      <c r="O91" s="49"/>
      <c r="P91" s="49"/>
      <c r="Q91" s="49"/>
      <c r="R91" s="49"/>
      <c r="S91" s="49"/>
      <c r="T91" s="50"/>
      <c r="AT91" s="16" t="s">
        <v>129</v>
      </c>
      <c r="AU91" s="16" t="s">
        <v>79</v>
      </c>
    </row>
    <row r="92" spans="2:65" s="1" customFormat="1" ht="16.5" customHeight="1">
      <c r="B92" s="139"/>
      <c r="C92" s="140" t="s">
        <v>133</v>
      </c>
      <c r="D92" s="140" t="s">
        <v>122</v>
      </c>
      <c r="E92" s="141" t="s">
        <v>2488</v>
      </c>
      <c r="F92" s="142" t="s">
        <v>2489</v>
      </c>
      <c r="G92" s="143" t="s">
        <v>125</v>
      </c>
      <c r="H92" s="144">
        <v>1</v>
      </c>
      <c r="I92" s="145"/>
      <c r="J92" s="146">
        <f>ROUND(I92*H92,2)</f>
        <v>0</v>
      </c>
      <c r="K92" s="142" t="s">
        <v>1</v>
      </c>
      <c r="L92" s="30"/>
      <c r="M92" s="147" t="s">
        <v>1</v>
      </c>
      <c r="N92" s="148" t="s">
        <v>41</v>
      </c>
      <c r="O92" s="49"/>
      <c r="P92" s="149">
        <f>O92*H92</f>
        <v>0</v>
      </c>
      <c r="Q92" s="149">
        <v>0</v>
      </c>
      <c r="R92" s="149">
        <f>Q92*H92</f>
        <v>0</v>
      </c>
      <c r="S92" s="149">
        <v>0</v>
      </c>
      <c r="T92" s="150">
        <f>S92*H92</f>
        <v>0</v>
      </c>
      <c r="AR92" s="16" t="s">
        <v>263</v>
      </c>
      <c r="AT92" s="16" t="s">
        <v>122</v>
      </c>
      <c r="AU92" s="16" t="s">
        <v>79</v>
      </c>
      <c r="AY92" s="16" t="s">
        <v>119</v>
      </c>
      <c r="BE92" s="151">
        <f>IF(N92="základní",J92,0)</f>
        <v>0</v>
      </c>
      <c r="BF92" s="151">
        <f>IF(N92="snížená",J92,0)</f>
        <v>0</v>
      </c>
      <c r="BG92" s="151">
        <f>IF(N92="zákl. přenesená",J92,0)</f>
        <v>0</v>
      </c>
      <c r="BH92" s="151">
        <f>IF(N92="sníž. přenesená",J92,0)</f>
        <v>0</v>
      </c>
      <c r="BI92" s="151">
        <f>IF(N92="nulová",J92,0)</f>
        <v>0</v>
      </c>
      <c r="BJ92" s="16" t="s">
        <v>77</v>
      </c>
      <c r="BK92" s="151">
        <f>ROUND(I92*H92,2)</f>
        <v>0</v>
      </c>
      <c r="BL92" s="16" t="s">
        <v>263</v>
      </c>
      <c r="BM92" s="16" t="s">
        <v>2490</v>
      </c>
    </row>
    <row r="93" spans="2:65" s="1" customFormat="1">
      <c r="B93" s="30"/>
      <c r="D93" s="152" t="s">
        <v>129</v>
      </c>
      <c r="F93" s="153" t="s">
        <v>2489</v>
      </c>
      <c r="I93" s="84"/>
      <c r="L93" s="30"/>
      <c r="M93" s="154"/>
      <c r="N93" s="49"/>
      <c r="O93" s="49"/>
      <c r="P93" s="49"/>
      <c r="Q93" s="49"/>
      <c r="R93" s="49"/>
      <c r="S93" s="49"/>
      <c r="T93" s="50"/>
      <c r="AT93" s="16" t="s">
        <v>129</v>
      </c>
      <c r="AU93" s="16" t="s">
        <v>79</v>
      </c>
    </row>
    <row r="94" spans="2:65" s="10" customFormat="1" ht="22.9" customHeight="1">
      <c r="B94" s="126"/>
      <c r="D94" s="127" t="s">
        <v>69</v>
      </c>
      <c r="E94" s="137" t="s">
        <v>2491</v>
      </c>
      <c r="F94" s="137" t="s">
        <v>2492</v>
      </c>
      <c r="I94" s="129"/>
      <c r="J94" s="138">
        <f>BK94</f>
        <v>0</v>
      </c>
      <c r="L94" s="126"/>
      <c r="M94" s="131"/>
      <c r="N94" s="132"/>
      <c r="O94" s="132"/>
      <c r="P94" s="133">
        <f>SUM(P95:P98)</f>
        <v>0</v>
      </c>
      <c r="Q94" s="132"/>
      <c r="R94" s="133">
        <f>SUM(R95:R98)</f>
        <v>0</v>
      </c>
      <c r="S94" s="132"/>
      <c r="T94" s="134">
        <f>SUM(T95:T98)</f>
        <v>0</v>
      </c>
      <c r="AR94" s="127" t="s">
        <v>79</v>
      </c>
      <c r="AT94" s="135" t="s">
        <v>69</v>
      </c>
      <c r="AU94" s="135" t="s">
        <v>77</v>
      </c>
      <c r="AY94" s="127" t="s">
        <v>119</v>
      </c>
      <c r="BK94" s="136">
        <f>SUM(BK95:BK98)</f>
        <v>0</v>
      </c>
    </row>
    <row r="95" spans="2:65" s="1" customFormat="1" ht="16.5" customHeight="1">
      <c r="B95" s="139"/>
      <c r="C95" s="140" t="s">
        <v>139</v>
      </c>
      <c r="D95" s="140" t="s">
        <v>122</v>
      </c>
      <c r="E95" s="141" t="s">
        <v>2493</v>
      </c>
      <c r="F95" s="142" t="s">
        <v>2494</v>
      </c>
      <c r="G95" s="143" t="s">
        <v>125</v>
      </c>
      <c r="H95" s="144">
        <v>1</v>
      </c>
      <c r="I95" s="145"/>
      <c r="J95" s="146">
        <f>ROUND(I95*H95,2)</f>
        <v>0</v>
      </c>
      <c r="K95" s="142" t="s">
        <v>1</v>
      </c>
      <c r="L95" s="30"/>
      <c r="M95" s="147" t="s">
        <v>1</v>
      </c>
      <c r="N95" s="148" t="s">
        <v>41</v>
      </c>
      <c r="O95" s="49"/>
      <c r="P95" s="149">
        <f>O95*H95</f>
        <v>0</v>
      </c>
      <c r="Q95" s="149">
        <v>0</v>
      </c>
      <c r="R95" s="149">
        <f>Q95*H95</f>
        <v>0</v>
      </c>
      <c r="S95" s="149">
        <v>0</v>
      </c>
      <c r="T95" s="150">
        <f>S95*H95</f>
        <v>0</v>
      </c>
      <c r="AR95" s="16" t="s">
        <v>263</v>
      </c>
      <c r="AT95" s="16" t="s">
        <v>122</v>
      </c>
      <c r="AU95" s="16" t="s">
        <v>79</v>
      </c>
      <c r="AY95" s="16" t="s">
        <v>119</v>
      </c>
      <c r="BE95" s="151">
        <f>IF(N95="základní",J95,0)</f>
        <v>0</v>
      </c>
      <c r="BF95" s="151">
        <f>IF(N95="snížená",J95,0)</f>
        <v>0</v>
      </c>
      <c r="BG95" s="151">
        <f>IF(N95="zákl. přenesená",J95,0)</f>
        <v>0</v>
      </c>
      <c r="BH95" s="151">
        <f>IF(N95="sníž. přenesená",J95,0)</f>
        <v>0</v>
      </c>
      <c r="BI95" s="151">
        <f>IF(N95="nulová",J95,0)</f>
        <v>0</v>
      </c>
      <c r="BJ95" s="16" t="s">
        <v>77</v>
      </c>
      <c r="BK95" s="151">
        <f>ROUND(I95*H95,2)</f>
        <v>0</v>
      </c>
      <c r="BL95" s="16" t="s">
        <v>263</v>
      </c>
      <c r="BM95" s="16" t="s">
        <v>2495</v>
      </c>
    </row>
    <row r="96" spans="2:65" s="1" customFormat="1">
      <c r="B96" s="30"/>
      <c r="D96" s="152" t="s">
        <v>129</v>
      </c>
      <c r="F96" s="153" t="s">
        <v>2494</v>
      </c>
      <c r="I96" s="84"/>
      <c r="L96" s="30"/>
      <c r="M96" s="154"/>
      <c r="N96" s="49"/>
      <c r="O96" s="49"/>
      <c r="P96" s="49"/>
      <c r="Q96" s="49"/>
      <c r="R96" s="49"/>
      <c r="S96" s="49"/>
      <c r="T96" s="50"/>
      <c r="AT96" s="16" t="s">
        <v>129</v>
      </c>
      <c r="AU96" s="16" t="s">
        <v>79</v>
      </c>
    </row>
    <row r="97" spans="2:65" s="1" customFormat="1" ht="16.5" customHeight="1">
      <c r="B97" s="139"/>
      <c r="C97" s="140" t="s">
        <v>118</v>
      </c>
      <c r="D97" s="140" t="s">
        <v>122</v>
      </c>
      <c r="E97" s="141" t="s">
        <v>2496</v>
      </c>
      <c r="F97" s="142" t="s">
        <v>2497</v>
      </c>
      <c r="G97" s="143" t="s">
        <v>125</v>
      </c>
      <c r="H97" s="144">
        <v>1</v>
      </c>
      <c r="I97" s="145"/>
      <c r="J97" s="146">
        <f>ROUND(I97*H97,2)</f>
        <v>0</v>
      </c>
      <c r="K97" s="142" t="s">
        <v>1</v>
      </c>
      <c r="L97" s="30"/>
      <c r="M97" s="147" t="s">
        <v>1</v>
      </c>
      <c r="N97" s="148" t="s">
        <v>41</v>
      </c>
      <c r="O97" s="49"/>
      <c r="P97" s="149">
        <f>O97*H97</f>
        <v>0</v>
      </c>
      <c r="Q97" s="149">
        <v>0</v>
      </c>
      <c r="R97" s="149">
        <f>Q97*H97</f>
        <v>0</v>
      </c>
      <c r="S97" s="149">
        <v>0</v>
      </c>
      <c r="T97" s="150">
        <f>S97*H97</f>
        <v>0</v>
      </c>
      <c r="AR97" s="16" t="s">
        <v>263</v>
      </c>
      <c r="AT97" s="16" t="s">
        <v>122</v>
      </c>
      <c r="AU97" s="16" t="s">
        <v>79</v>
      </c>
      <c r="AY97" s="16" t="s">
        <v>119</v>
      </c>
      <c r="BE97" s="151">
        <f>IF(N97="základní",J97,0)</f>
        <v>0</v>
      </c>
      <c r="BF97" s="151">
        <f>IF(N97="snížená",J97,0)</f>
        <v>0</v>
      </c>
      <c r="BG97" s="151">
        <f>IF(N97="zákl. přenesená",J97,0)</f>
        <v>0</v>
      </c>
      <c r="BH97" s="151">
        <f>IF(N97="sníž. přenesená",J97,0)</f>
        <v>0</v>
      </c>
      <c r="BI97" s="151">
        <f>IF(N97="nulová",J97,0)</f>
        <v>0</v>
      </c>
      <c r="BJ97" s="16" t="s">
        <v>77</v>
      </c>
      <c r="BK97" s="151">
        <f>ROUND(I97*H97,2)</f>
        <v>0</v>
      </c>
      <c r="BL97" s="16" t="s">
        <v>263</v>
      </c>
      <c r="BM97" s="16" t="s">
        <v>2498</v>
      </c>
    </row>
    <row r="98" spans="2:65" s="1" customFormat="1">
      <c r="B98" s="30"/>
      <c r="D98" s="152" t="s">
        <v>129</v>
      </c>
      <c r="F98" s="153" t="s">
        <v>2497</v>
      </c>
      <c r="I98" s="84"/>
      <c r="L98" s="30"/>
      <c r="M98" s="154"/>
      <c r="N98" s="49"/>
      <c r="O98" s="49"/>
      <c r="P98" s="49"/>
      <c r="Q98" s="49"/>
      <c r="R98" s="49"/>
      <c r="S98" s="49"/>
      <c r="T98" s="50"/>
      <c r="AT98" s="16" t="s">
        <v>129</v>
      </c>
      <c r="AU98" s="16" t="s">
        <v>79</v>
      </c>
    </row>
    <row r="99" spans="2:65" s="10" customFormat="1" ht="22.9" customHeight="1">
      <c r="B99" s="126"/>
      <c r="D99" s="127" t="s">
        <v>69</v>
      </c>
      <c r="E99" s="137" t="s">
        <v>1431</v>
      </c>
      <c r="F99" s="137" t="s">
        <v>1432</v>
      </c>
      <c r="I99" s="129"/>
      <c r="J99" s="138">
        <f>BK99</f>
        <v>0</v>
      </c>
      <c r="L99" s="126"/>
      <c r="M99" s="131"/>
      <c r="N99" s="132"/>
      <c r="O99" s="132"/>
      <c r="P99" s="133">
        <f>SUM(P100:P103)</f>
        <v>0</v>
      </c>
      <c r="Q99" s="132"/>
      <c r="R99" s="133">
        <f>SUM(R100:R103)</f>
        <v>0</v>
      </c>
      <c r="S99" s="132"/>
      <c r="T99" s="134">
        <f>SUM(T100:T103)</f>
        <v>0</v>
      </c>
      <c r="AR99" s="127" t="s">
        <v>79</v>
      </c>
      <c r="AT99" s="135" t="s">
        <v>69</v>
      </c>
      <c r="AU99" s="135" t="s">
        <v>77</v>
      </c>
      <c r="AY99" s="127" t="s">
        <v>119</v>
      </c>
      <c r="BK99" s="136">
        <f>SUM(BK100:BK103)</f>
        <v>0</v>
      </c>
    </row>
    <row r="100" spans="2:65" s="1" customFormat="1" ht="16.5" customHeight="1">
      <c r="B100" s="139"/>
      <c r="C100" s="140" t="s">
        <v>199</v>
      </c>
      <c r="D100" s="140" t="s">
        <v>122</v>
      </c>
      <c r="E100" s="141" t="s">
        <v>2499</v>
      </c>
      <c r="F100" s="142" t="s">
        <v>2500</v>
      </c>
      <c r="G100" s="143" t="s">
        <v>125</v>
      </c>
      <c r="H100" s="144">
        <v>1</v>
      </c>
      <c r="I100" s="145"/>
      <c r="J100" s="146">
        <f>ROUND(I100*H100,2)</f>
        <v>0</v>
      </c>
      <c r="K100" s="142" t="s">
        <v>1</v>
      </c>
      <c r="L100" s="30"/>
      <c r="M100" s="147" t="s">
        <v>1</v>
      </c>
      <c r="N100" s="148" t="s">
        <v>41</v>
      </c>
      <c r="O100" s="49"/>
      <c r="P100" s="149">
        <f>O100*H100</f>
        <v>0</v>
      </c>
      <c r="Q100" s="149">
        <v>0</v>
      </c>
      <c r="R100" s="149">
        <f>Q100*H100</f>
        <v>0</v>
      </c>
      <c r="S100" s="149">
        <v>0</v>
      </c>
      <c r="T100" s="150">
        <f>S100*H100</f>
        <v>0</v>
      </c>
      <c r="AR100" s="16" t="s">
        <v>263</v>
      </c>
      <c r="AT100" s="16" t="s">
        <v>122</v>
      </c>
      <c r="AU100" s="16" t="s">
        <v>79</v>
      </c>
      <c r="AY100" s="16" t="s">
        <v>119</v>
      </c>
      <c r="BE100" s="151">
        <f>IF(N100="základní",J100,0)</f>
        <v>0</v>
      </c>
      <c r="BF100" s="151">
        <f>IF(N100="snížená",J100,0)</f>
        <v>0</v>
      </c>
      <c r="BG100" s="151">
        <f>IF(N100="zákl. přenesená",J100,0)</f>
        <v>0</v>
      </c>
      <c r="BH100" s="151">
        <f>IF(N100="sníž. přenesená",J100,0)</f>
        <v>0</v>
      </c>
      <c r="BI100" s="151">
        <f>IF(N100="nulová",J100,0)</f>
        <v>0</v>
      </c>
      <c r="BJ100" s="16" t="s">
        <v>77</v>
      </c>
      <c r="BK100" s="151">
        <f>ROUND(I100*H100,2)</f>
        <v>0</v>
      </c>
      <c r="BL100" s="16" t="s">
        <v>263</v>
      </c>
      <c r="BM100" s="16" t="s">
        <v>2501</v>
      </c>
    </row>
    <row r="101" spans="2:65" s="1" customFormat="1">
      <c r="B101" s="30"/>
      <c r="D101" s="152" t="s">
        <v>129</v>
      </c>
      <c r="F101" s="153" t="s">
        <v>2500</v>
      </c>
      <c r="I101" s="84"/>
      <c r="L101" s="30"/>
      <c r="M101" s="154"/>
      <c r="N101" s="49"/>
      <c r="O101" s="49"/>
      <c r="P101" s="49"/>
      <c r="Q101" s="49"/>
      <c r="R101" s="49"/>
      <c r="S101" s="49"/>
      <c r="T101" s="50"/>
      <c r="AT101" s="16" t="s">
        <v>129</v>
      </c>
      <c r="AU101" s="16" t="s">
        <v>79</v>
      </c>
    </row>
    <row r="102" spans="2:65" s="1" customFormat="1" ht="16.5" customHeight="1">
      <c r="B102" s="139"/>
      <c r="C102" s="140" t="s">
        <v>206</v>
      </c>
      <c r="D102" s="140" t="s">
        <v>122</v>
      </c>
      <c r="E102" s="141" t="s">
        <v>2502</v>
      </c>
      <c r="F102" s="142" t="s">
        <v>2497</v>
      </c>
      <c r="G102" s="143" t="s">
        <v>125</v>
      </c>
      <c r="H102" s="144">
        <v>1</v>
      </c>
      <c r="I102" s="145"/>
      <c r="J102" s="146">
        <f>ROUND(I102*H102,2)</f>
        <v>0</v>
      </c>
      <c r="K102" s="142" t="s">
        <v>1</v>
      </c>
      <c r="L102" s="30"/>
      <c r="M102" s="147" t="s">
        <v>1</v>
      </c>
      <c r="N102" s="148" t="s">
        <v>41</v>
      </c>
      <c r="O102" s="49"/>
      <c r="P102" s="149">
        <f>O102*H102</f>
        <v>0</v>
      </c>
      <c r="Q102" s="149">
        <v>0</v>
      </c>
      <c r="R102" s="149">
        <f>Q102*H102</f>
        <v>0</v>
      </c>
      <c r="S102" s="149">
        <v>0</v>
      </c>
      <c r="T102" s="150">
        <f>S102*H102</f>
        <v>0</v>
      </c>
      <c r="AR102" s="16" t="s">
        <v>263</v>
      </c>
      <c r="AT102" s="16" t="s">
        <v>122</v>
      </c>
      <c r="AU102" s="16" t="s">
        <v>79</v>
      </c>
      <c r="AY102" s="16" t="s">
        <v>119</v>
      </c>
      <c r="BE102" s="151">
        <f>IF(N102="základní",J102,0)</f>
        <v>0</v>
      </c>
      <c r="BF102" s="151">
        <f>IF(N102="snížená",J102,0)</f>
        <v>0</v>
      </c>
      <c r="BG102" s="151">
        <f>IF(N102="zákl. přenesená",J102,0)</f>
        <v>0</v>
      </c>
      <c r="BH102" s="151">
        <f>IF(N102="sníž. přenesená",J102,0)</f>
        <v>0</v>
      </c>
      <c r="BI102" s="151">
        <f>IF(N102="nulová",J102,0)</f>
        <v>0</v>
      </c>
      <c r="BJ102" s="16" t="s">
        <v>77</v>
      </c>
      <c r="BK102" s="151">
        <f>ROUND(I102*H102,2)</f>
        <v>0</v>
      </c>
      <c r="BL102" s="16" t="s">
        <v>263</v>
      </c>
      <c r="BM102" s="16" t="s">
        <v>2503</v>
      </c>
    </row>
    <row r="103" spans="2:65" s="1" customFormat="1">
      <c r="B103" s="30"/>
      <c r="D103" s="152" t="s">
        <v>129</v>
      </c>
      <c r="F103" s="153" t="s">
        <v>2497</v>
      </c>
      <c r="I103" s="84"/>
      <c r="L103" s="30"/>
      <c r="M103" s="155"/>
      <c r="N103" s="156"/>
      <c r="O103" s="156"/>
      <c r="P103" s="156"/>
      <c r="Q103" s="156"/>
      <c r="R103" s="156"/>
      <c r="S103" s="156"/>
      <c r="T103" s="157"/>
      <c r="AT103" s="16" t="s">
        <v>129</v>
      </c>
      <c r="AU103" s="16" t="s">
        <v>79</v>
      </c>
    </row>
    <row r="104" spans="2:65" s="1" customFormat="1" ht="6.95" customHeight="1">
      <c r="B104" s="39"/>
      <c r="C104" s="40"/>
      <c r="D104" s="40"/>
      <c r="E104" s="40"/>
      <c r="F104" s="40"/>
      <c r="G104" s="40"/>
      <c r="H104" s="40"/>
      <c r="I104" s="100"/>
      <c r="J104" s="40"/>
      <c r="K104" s="40"/>
      <c r="L104" s="30"/>
    </row>
  </sheetData>
  <autoFilter ref="C83:K103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zoomScale="130" zoomScaleNormal="130" workbookViewId="0">
      <selection activeCell="K112" sqref="K112"/>
    </sheetView>
  </sheetViews>
  <sheetFormatPr defaultRowHeight="12.75"/>
  <cols>
    <col min="1" max="1" width="13" style="200" customWidth="1"/>
    <col min="2" max="2" width="68.33203125" style="200" customWidth="1"/>
    <col min="3" max="1025" width="10.1640625" style="200" customWidth="1"/>
    <col min="1026" max="16384" width="9.33203125" style="200"/>
  </cols>
  <sheetData>
    <row r="1" spans="1:7" ht="18">
      <c r="A1" s="356" t="s">
        <v>2591</v>
      </c>
      <c r="B1" s="356"/>
      <c r="C1" s="356"/>
      <c r="D1" s="356"/>
      <c r="E1" s="356"/>
      <c r="F1" s="356"/>
      <c r="G1" s="356"/>
    </row>
    <row r="2" spans="1:7" ht="18">
      <c r="A2" s="357" t="s">
        <v>2590</v>
      </c>
      <c r="B2" s="357"/>
      <c r="C2" s="357"/>
      <c r="D2" s="357"/>
      <c r="E2" s="357"/>
      <c r="F2" s="357"/>
      <c r="G2" s="357"/>
    </row>
    <row r="3" spans="1:7" ht="18">
      <c r="A3" s="250"/>
      <c r="B3" s="249"/>
      <c r="C3" s="249"/>
      <c r="D3" s="249"/>
      <c r="E3" s="249"/>
      <c r="F3" s="249"/>
      <c r="G3" s="249"/>
    </row>
    <row r="4" spans="1:7" ht="15.75">
      <c r="A4" s="245" t="s">
        <v>2589</v>
      </c>
      <c r="B4" s="248"/>
      <c r="C4" s="241"/>
      <c r="D4" s="241"/>
      <c r="E4" s="241"/>
      <c r="F4" s="241"/>
      <c r="G4" s="241"/>
    </row>
    <row r="5" spans="1:7" ht="15.75">
      <c r="A5" s="245" t="s">
        <v>2588</v>
      </c>
      <c r="B5" s="248" t="s">
        <v>2586</v>
      </c>
      <c r="C5" s="241"/>
      <c r="D5" s="241"/>
      <c r="E5" s="241"/>
      <c r="F5" s="241"/>
      <c r="G5" s="241"/>
    </row>
    <row r="6" spans="1:7" ht="15.75">
      <c r="A6" s="245" t="s">
        <v>2587</v>
      </c>
      <c r="B6" s="247" t="s">
        <v>2586</v>
      </c>
      <c r="C6" s="241"/>
      <c r="D6" s="241"/>
      <c r="E6" s="241"/>
      <c r="F6" s="241"/>
      <c r="G6" s="241"/>
    </row>
    <row r="7" spans="1:7" ht="13.5">
      <c r="A7" s="245"/>
      <c r="B7" s="241"/>
      <c r="C7" s="241"/>
      <c r="D7" s="241"/>
      <c r="E7" s="241"/>
      <c r="F7" s="241"/>
      <c r="G7" s="241"/>
    </row>
    <row r="8" spans="1:7" ht="18">
      <c r="A8" s="245" t="s">
        <v>2585</v>
      </c>
      <c r="B8" s="246" t="s">
        <v>2584</v>
      </c>
      <c r="C8" s="241"/>
      <c r="D8" s="241"/>
      <c r="E8" s="241"/>
      <c r="F8" s="241"/>
      <c r="G8" s="241"/>
    </row>
    <row r="9" spans="1:7" ht="18">
      <c r="A9" s="245" t="s">
        <v>2583</v>
      </c>
      <c r="B9" s="244"/>
      <c r="C9" s="241"/>
      <c r="D9" s="241"/>
      <c r="E9" s="241"/>
      <c r="F9" s="241"/>
      <c r="G9" s="241"/>
    </row>
    <row r="10" spans="1:7">
      <c r="A10" s="241"/>
      <c r="B10" s="358"/>
      <c r="C10" s="358"/>
      <c r="D10" s="358"/>
      <c r="E10" s="358"/>
      <c r="F10" s="358"/>
      <c r="G10" s="241"/>
    </row>
    <row r="11" spans="1:7" ht="12.75" customHeight="1">
      <c r="A11" s="241"/>
      <c r="B11" s="358" t="s">
        <v>2582</v>
      </c>
      <c r="C11" s="358"/>
      <c r="D11" s="358"/>
      <c r="E11" s="358"/>
      <c r="F11" s="358"/>
      <c r="G11" s="241"/>
    </row>
    <row r="12" spans="1:7">
      <c r="A12" s="241"/>
      <c r="B12" s="359"/>
      <c r="C12" s="359"/>
      <c r="D12" s="359"/>
      <c r="E12" s="359"/>
      <c r="F12" s="359"/>
      <c r="G12" s="241"/>
    </row>
    <row r="13" spans="1:7" ht="13.5" thickBot="1">
      <c r="A13" s="241"/>
      <c r="B13" s="243"/>
      <c r="C13" s="242"/>
      <c r="D13" s="242"/>
      <c r="E13" s="242"/>
      <c r="F13" s="239"/>
      <c r="G13" s="241"/>
    </row>
    <row r="14" spans="1:7" ht="16.5" thickBot="1">
      <c r="A14" s="241"/>
      <c r="B14" s="241"/>
      <c r="C14" s="353"/>
      <c r="D14" s="353"/>
      <c r="E14" s="353"/>
      <c r="F14" s="360">
        <f>SUM(G21:G31)</f>
        <v>0</v>
      </c>
      <c r="G14" s="360"/>
    </row>
    <row r="15" spans="1:7" ht="16.5" thickBot="1">
      <c r="A15" s="241"/>
      <c r="B15" s="241"/>
      <c r="C15" s="353"/>
      <c r="D15" s="353"/>
      <c r="E15" s="353"/>
      <c r="F15" s="354"/>
      <c r="G15" s="354"/>
    </row>
    <row r="16" spans="1:7">
      <c r="A16" s="241"/>
      <c r="B16" s="241"/>
      <c r="C16" s="241"/>
      <c r="D16" s="241"/>
      <c r="E16" s="241"/>
      <c r="F16" s="241"/>
      <c r="G16" s="241"/>
    </row>
    <row r="17" spans="1:7" ht="12.75" customHeight="1">
      <c r="A17" s="241"/>
      <c r="B17" s="355" t="s">
        <v>2581</v>
      </c>
      <c r="C17" s="355"/>
      <c r="D17" s="355"/>
      <c r="E17" s="355"/>
      <c r="F17" s="355"/>
      <c r="G17" s="355"/>
    </row>
    <row r="18" spans="1:7">
      <c r="A18" s="241"/>
      <c r="B18" s="240"/>
      <c r="C18" s="239"/>
      <c r="D18" s="239"/>
      <c r="E18" s="239"/>
      <c r="F18" s="239"/>
      <c r="G18" s="239"/>
    </row>
    <row r="19" spans="1:7" ht="38.25">
      <c r="A19" s="238" t="s">
        <v>2580</v>
      </c>
      <c r="B19" s="237" t="s">
        <v>2579</v>
      </c>
      <c r="C19" s="236" t="s">
        <v>2578</v>
      </c>
      <c r="D19" s="235" t="s">
        <v>2577</v>
      </c>
      <c r="E19" s="234" t="s">
        <v>2576</v>
      </c>
      <c r="F19" s="234" t="s">
        <v>2575</v>
      </c>
      <c r="G19" s="233" t="s">
        <v>2574</v>
      </c>
    </row>
    <row r="20" spans="1:7" ht="13.5">
      <c r="A20" s="232"/>
      <c r="B20" s="231"/>
      <c r="C20" s="230"/>
      <c r="D20" s="229"/>
      <c r="E20" s="228"/>
      <c r="F20" s="227"/>
      <c r="G20" s="226"/>
    </row>
    <row r="21" spans="1:7">
      <c r="A21" s="225"/>
      <c r="B21" s="224"/>
      <c r="C21" s="205"/>
      <c r="D21" s="212"/>
      <c r="E21" s="223"/>
      <c r="F21" s="203"/>
      <c r="G21" s="203"/>
    </row>
    <row r="22" spans="1:7" s="221" customFormat="1" ht="15.75">
      <c r="A22" s="219"/>
      <c r="B22" s="208" t="s">
        <v>174</v>
      </c>
      <c r="C22" s="218"/>
      <c r="D22" s="217"/>
      <c r="E22" s="222"/>
      <c r="F22" s="216"/>
      <c r="G22" s="215">
        <f>SUM(F24:F118)</f>
        <v>0</v>
      </c>
    </row>
    <row r="23" spans="1:7">
      <c r="A23" s="214"/>
      <c r="B23" s="213"/>
      <c r="C23" s="205"/>
      <c r="D23" s="212"/>
      <c r="E23" s="207"/>
      <c r="F23" s="203"/>
      <c r="G23" s="203"/>
    </row>
    <row r="24" spans="1:7">
      <c r="A24" s="214"/>
      <c r="B24" s="213" t="s">
        <v>2573</v>
      </c>
      <c r="C24" s="205" t="s">
        <v>177</v>
      </c>
      <c r="D24" s="212">
        <v>25</v>
      </c>
      <c r="E24" s="204">
        <v>0</v>
      </c>
      <c r="F24" s="203">
        <f t="shared" ref="F24:F29" si="0">D24*E24</f>
        <v>0</v>
      </c>
      <c r="G24" s="203"/>
    </row>
    <row r="25" spans="1:7">
      <c r="A25" s="214"/>
      <c r="B25" s="213" t="s">
        <v>2572</v>
      </c>
      <c r="C25" s="205" t="s">
        <v>373</v>
      </c>
      <c r="D25" s="210">
        <v>15</v>
      </c>
      <c r="E25" s="204">
        <v>0</v>
      </c>
      <c r="F25" s="203">
        <f t="shared" si="0"/>
        <v>0</v>
      </c>
      <c r="G25" s="203"/>
    </row>
    <row r="26" spans="1:7">
      <c r="A26" s="214"/>
      <c r="B26" s="213" t="s">
        <v>2571</v>
      </c>
      <c r="C26" s="205" t="s">
        <v>373</v>
      </c>
      <c r="D26" s="220">
        <v>15</v>
      </c>
      <c r="E26" s="204">
        <v>0</v>
      </c>
      <c r="F26" s="203">
        <f t="shared" si="0"/>
        <v>0</v>
      </c>
      <c r="G26" s="220"/>
    </row>
    <row r="27" spans="1:7" ht="15.75">
      <c r="A27" s="219"/>
      <c r="B27" s="213" t="s">
        <v>2570</v>
      </c>
      <c r="C27" s="205" t="s">
        <v>177</v>
      </c>
      <c r="D27" s="220">
        <v>15</v>
      </c>
      <c r="E27" s="204">
        <v>0</v>
      </c>
      <c r="F27" s="203">
        <f t="shared" si="0"/>
        <v>0</v>
      </c>
      <c r="G27" s="215"/>
    </row>
    <row r="28" spans="1:7">
      <c r="A28" s="214"/>
      <c r="B28" s="213" t="s">
        <v>2569</v>
      </c>
      <c r="C28" s="205" t="s">
        <v>177</v>
      </c>
      <c r="D28" s="212">
        <v>3</v>
      </c>
      <c r="E28" s="204">
        <v>0</v>
      </c>
      <c r="F28" s="203">
        <f t="shared" si="0"/>
        <v>0</v>
      </c>
      <c r="G28" s="203"/>
    </row>
    <row r="29" spans="1:7">
      <c r="A29" s="214"/>
      <c r="B29" s="213" t="s">
        <v>2568</v>
      </c>
      <c r="C29" s="205" t="s">
        <v>177</v>
      </c>
      <c r="D29" s="210">
        <v>2</v>
      </c>
      <c r="E29" s="204">
        <v>0</v>
      </c>
      <c r="F29" s="203">
        <f t="shared" si="0"/>
        <v>0</v>
      </c>
      <c r="G29" s="203"/>
    </row>
    <row r="30" spans="1:7">
      <c r="A30" s="202"/>
      <c r="B30" s="202"/>
      <c r="C30" s="202"/>
      <c r="D30" s="202"/>
      <c r="E30" s="207"/>
      <c r="F30" s="202"/>
      <c r="G30" s="202"/>
    </row>
    <row r="31" spans="1:7" ht="15.75">
      <c r="A31" s="219"/>
      <c r="B31" s="208" t="s">
        <v>2531</v>
      </c>
      <c r="C31" s="218"/>
      <c r="D31" s="217"/>
      <c r="E31" s="207"/>
      <c r="F31" s="216"/>
      <c r="G31" s="215"/>
    </row>
    <row r="32" spans="1:7">
      <c r="A32" s="214"/>
      <c r="B32" s="213"/>
      <c r="C32" s="205"/>
      <c r="D32" s="212"/>
      <c r="E32" s="207"/>
      <c r="F32" s="203"/>
      <c r="G32" s="203"/>
    </row>
    <row r="33" spans="1:7">
      <c r="A33" s="214"/>
      <c r="B33" s="213" t="s">
        <v>2567</v>
      </c>
      <c r="C33" s="205" t="s">
        <v>2504</v>
      </c>
      <c r="D33" s="212">
        <v>1</v>
      </c>
      <c r="E33" s="204">
        <v>0</v>
      </c>
      <c r="F33" s="203">
        <f>D33*E33</f>
        <v>0</v>
      </c>
      <c r="G33" s="203"/>
    </row>
    <row r="34" spans="1:7">
      <c r="A34" s="202"/>
      <c r="B34" s="202"/>
      <c r="C34" s="202"/>
      <c r="D34" s="202"/>
      <c r="E34" s="207"/>
      <c r="F34" s="202"/>
      <c r="G34" s="202"/>
    </row>
    <row r="35" spans="1:7">
      <c r="A35" s="202"/>
      <c r="B35" s="208" t="s">
        <v>2566</v>
      </c>
      <c r="C35" s="205"/>
      <c r="D35" s="210"/>
      <c r="E35" s="207"/>
      <c r="F35" s="202"/>
      <c r="G35" s="202"/>
    </row>
    <row r="36" spans="1:7" ht="13.5">
      <c r="A36" s="202"/>
      <c r="B36" s="209" t="s">
        <v>2565</v>
      </c>
      <c r="C36" s="205" t="s">
        <v>373</v>
      </c>
      <c r="D36" s="210">
        <v>22</v>
      </c>
      <c r="E36" s="204">
        <v>0</v>
      </c>
      <c r="F36" s="203">
        <f t="shared" ref="F36:F50" si="1">D36*E36</f>
        <v>0</v>
      </c>
      <c r="G36" s="202"/>
    </row>
    <row r="37" spans="1:7" ht="13.5">
      <c r="A37" s="202"/>
      <c r="B37" s="209" t="s">
        <v>2564</v>
      </c>
      <c r="C37" s="205" t="s">
        <v>373</v>
      </c>
      <c r="D37" s="210">
        <v>25</v>
      </c>
      <c r="E37" s="204">
        <v>0</v>
      </c>
      <c r="F37" s="203">
        <f t="shared" si="1"/>
        <v>0</v>
      </c>
      <c r="G37" s="202"/>
    </row>
    <row r="38" spans="1:7" ht="13.5">
      <c r="A38" s="202"/>
      <c r="B38" s="209" t="s">
        <v>2563</v>
      </c>
      <c r="C38" s="205" t="s">
        <v>177</v>
      </c>
      <c r="D38" s="210">
        <v>14</v>
      </c>
      <c r="E38" s="204">
        <v>0</v>
      </c>
      <c r="F38" s="203">
        <f t="shared" si="1"/>
        <v>0</v>
      </c>
      <c r="G38" s="202"/>
    </row>
    <row r="39" spans="1:7" ht="13.5">
      <c r="A39" s="209"/>
      <c r="B39" s="209" t="s">
        <v>2562</v>
      </c>
      <c r="C39" s="205" t="s">
        <v>266</v>
      </c>
      <c r="D39" s="202">
        <v>14</v>
      </c>
      <c r="E39" s="204"/>
      <c r="F39" s="203">
        <f t="shared" si="1"/>
        <v>0</v>
      </c>
      <c r="G39" s="202"/>
    </row>
    <row r="40" spans="1:7" ht="13.5">
      <c r="A40" s="202"/>
      <c r="B40" s="209" t="s">
        <v>2561</v>
      </c>
      <c r="C40" s="205" t="s">
        <v>373</v>
      </c>
      <c r="D40" s="210">
        <v>40</v>
      </c>
      <c r="E40" s="204"/>
      <c r="F40" s="203">
        <f t="shared" si="1"/>
        <v>0</v>
      </c>
      <c r="G40" s="202"/>
    </row>
    <row r="41" spans="1:7" ht="13.5">
      <c r="A41" s="202"/>
      <c r="B41" s="209" t="s">
        <v>2560</v>
      </c>
      <c r="C41" s="205" t="s">
        <v>2506</v>
      </c>
      <c r="D41" s="210">
        <v>3</v>
      </c>
      <c r="E41" s="204"/>
      <c r="F41" s="203">
        <f t="shared" si="1"/>
        <v>0</v>
      </c>
      <c r="G41" s="202"/>
    </row>
    <row r="42" spans="1:7" ht="13.5">
      <c r="A42" s="202"/>
      <c r="B42" s="209" t="s">
        <v>2559</v>
      </c>
      <c r="C42" s="205" t="s">
        <v>2506</v>
      </c>
      <c r="D42" s="202">
        <v>2</v>
      </c>
      <c r="E42" s="204"/>
      <c r="F42" s="203">
        <f t="shared" si="1"/>
        <v>0</v>
      </c>
      <c r="G42" s="202"/>
    </row>
    <row r="43" spans="1:7" ht="13.5">
      <c r="A43" s="202"/>
      <c r="B43" s="211" t="s">
        <v>2558</v>
      </c>
      <c r="C43" s="205" t="s">
        <v>2506</v>
      </c>
      <c r="D43" s="202">
        <v>1</v>
      </c>
      <c r="E43" s="204"/>
      <c r="F43" s="203">
        <f t="shared" si="1"/>
        <v>0</v>
      </c>
      <c r="G43" s="202"/>
    </row>
    <row r="44" spans="1:7" ht="13.5">
      <c r="A44" s="202"/>
      <c r="B44" s="209" t="s">
        <v>2557</v>
      </c>
      <c r="C44" s="205" t="s">
        <v>2504</v>
      </c>
      <c r="D44" s="202">
        <v>1</v>
      </c>
      <c r="E44" s="204"/>
      <c r="F44" s="203">
        <f t="shared" si="1"/>
        <v>0</v>
      </c>
      <c r="G44" s="202"/>
    </row>
    <row r="45" spans="1:7">
      <c r="A45" s="202"/>
      <c r="B45" s="206" t="s">
        <v>2556</v>
      </c>
      <c r="C45" s="205" t="s">
        <v>2506</v>
      </c>
      <c r="D45" s="202">
        <v>14</v>
      </c>
      <c r="E45" s="204"/>
      <c r="F45" s="203">
        <f t="shared" si="1"/>
        <v>0</v>
      </c>
      <c r="G45" s="202"/>
    </row>
    <row r="46" spans="1:7">
      <c r="A46" s="202"/>
      <c r="B46" s="206" t="s">
        <v>2555</v>
      </c>
      <c r="C46" s="205" t="s">
        <v>2506</v>
      </c>
      <c r="D46" s="202">
        <v>6</v>
      </c>
      <c r="E46" s="204"/>
      <c r="F46" s="203">
        <f t="shared" si="1"/>
        <v>0</v>
      </c>
      <c r="G46" s="202"/>
    </row>
    <row r="47" spans="1:7">
      <c r="A47" s="202"/>
      <c r="B47" s="206" t="s">
        <v>2554</v>
      </c>
      <c r="C47" s="205" t="s">
        <v>2504</v>
      </c>
      <c r="D47" s="202">
        <v>1</v>
      </c>
      <c r="E47" s="204"/>
      <c r="F47" s="203">
        <f t="shared" si="1"/>
        <v>0</v>
      </c>
      <c r="G47" s="202"/>
    </row>
    <row r="48" spans="1:7" ht="22.5">
      <c r="A48" s="202"/>
      <c r="B48" s="206" t="s">
        <v>2553</v>
      </c>
      <c r="C48" s="205" t="s">
        <v>2504</v>
      </c>
      <c r="D48" s="202">
        <v>1</v>
      </c>
      <c r="E48" s="204"/>
      <c r="F48" s="203">
        <f t="shared" si="1"/>
        <v>0</v>
      </c>
      <c r="G48" s="202"/>
    </row>
    <row r="49" spans="1:7">
      <c r="A49" s="202"/>
      <c r="B49" s="206" t="s">
        <v>2521</v>
      </c>
      <c r="C49" s="205" t="s">
        <v>2504</v>
      </c>
      <c r="D49" s="202">
        <v>1</v>
      </c>
      <c r="E49" s="204"/>
      <c r="F49" s="203">
        <f t="shared" si="1"/>
        <v>0</v>
      </c>
      <c r="G49" s="202"/>
    </row>
    <row r="50" spans="1:7">
      <c r="A50" s="202"/>
      <c r="B50" s="206" t="s">
        <v>2520</v>
      </c>
      <c r="C50" s="205" t="s">
        <v>2504</v>
      </c>
      <c r="D50" s="202">
        <v>1</v>
      </c>
      <c r="E50" s="204"/>
      <c r="F50" s="203">
        <f t="shared" si="1"/>
        <v>0</v>
      </c>
      <c r="G50" s="202"/>
    </row>
    <row r="51" spans="1:7">
      <c r="A51" s="202"/>
      <c r="B51" s="202"/>
      <c r="C51" s="202"/>
      <c r="D51" s="202"/>
      <c r="E51" s="207"/>
      <c r="F51" s="202"/>
      <c r="G51" s="202"/>
    </row>
    <row r="52" spans="1:7">
      <c r="A52" s="202"/>
      <c r="B52" s="208" t="s">
        <v>2552</v>
      </c>
      <c r="C52" s="205"/>
      <c r="D52" s="210"/>
      <c r="E52" s="207"/>
      <c r="F52" s="202"/>
      <c r="G52" s="202"/>
    </row>
    <row r="53" spans="1:7" ht="22.5">
      <c r="A53" s="202"/>
      <c r="B53" s="206" t="s">
        <v>2551</v>
      </c>
      <c r="C53" s="205" t="s">
        <v>373</v>
      </c>
      <c r="D53" s="202">
        <v>8</v>
      </c>
      <c r="E53" s="204"/>
      <c r="F53" s="203">
        <f t="shared" ref="F53:F60" si="2">D53*E53</f>
        <v>0</v>
      </c>
      <c r="G53" s="202"/>
    </row>
    <row r="54" spans="1:7" ht="22.5">
      <c r="A54" s="202"/>
      <c r="B54" s="206" t="s">
        <v>2550</v>
      </c>
      <c r="C54" s="205" t="s">
        <v>2506</v>
      </c>
      <c r="D54" s="202">
        <v>1</v>
      </c>
      <c r="E54" s="204"/>
      <c r="F54" s="203">
        <f t="shared" si="2"/>
        <v>0</v>
      </c>
      <c r="G54" s="202"/>
    </row>
    <row r="55" spans="1:7">
      <c r="A55" s="202"/>
      <c r="B55" s="206" t="s">
        <v>2549</v>
      </c>
      <c r="C55" s="205" t="s">
        <v>2504</v>
      </c>
      <c r="D55" s="202">
        <v>1</v>
      </c>
      <c r="E55" s="204"/>
      <c r="F55" s="203">
        <f t="shared" si="2"/>
        <v>0</v>
      </c>
      <c r="G55" s="202"/>
    </row>
    <row r="56" spans="1:7" ht="22.5">
      <c r="A56" s="202"/>
      <c r="B56" s="206" t="s">
        <v>2548</v>
      </c>
      <c r="C56" s="205" t="s">
        <v>2506</v>
      </c>
      <c r="D56" s="202">
        <v>1</v>
      </c>
      <c r="E56" s="204"/>
      <c r="F56" s="203">
        <f t="shared" si="2"/>
        <v>0</v>
      </c>
      <c r="G56" s="202"/>
    </row>
    <row r="57" spans="1:7">
      <c r="A57" s="202"/>
      <c r="B57" s="206" t="s">
        <v>2547</v>
      </c>
      <c r="C57" s="205" t="s">
        <v>373</v>
      </c>
      <c r="D57" s="202">
        <v>32</v>
      </c>
      <c r="E57" s="204"/>
      <c r="F57" s="203">
        <f t="shared" si="2"/>
        <v>0</v>
      </c>
      <c r="G57" s="202"/>
    </row>
    <row r="58" spans="1:7">
      <c r="A58" s="202"/>
      <c r="B58" s="206" t="s">
        <v>2546</v>
      </c>
      <c r="C58" s="205" t="s">
        <v>2506</v>
      </c>
      <c r="D58" s="202">
        <v>1</v>
      </c>
      <c r="E58" s="204"/>
      <c r="F58" s="203">
        <f t="shared" si="2"/>
        <v>0</v>
      </c>
      <c r="G58" s="202"/>
    </row>
    <row r="59" spans="1:7">
      <c r="A59" s="202"/>
      <c r="B59" s="206" t="s">
        <v>2521</v>
      </c>
      <c r="C59" s="205" t="s">
        <v>2504</v>
      </c>
      <c r="D59" s="202">
        <v>1</v>
      </c>
      <c r="E59" s="204"/>
      <c r="F59" s="203">
        <f t="shared" si="2"/>
        <v>0</v>
      </c>
      <c r="G59" s="202"/>
    </row>
    <row r="60" spans="1:7">
      <c r="A60" s="202"/>
      <c r="B60" s="206" t="s">
        <v>2520</v>
      </c>
      <c r="C60" s="205" t="s">
        <v>2504</v>
      </c>
      <c r="D60" s="202">
        <v>1</v>
      </c>
      <c r="E60" s="204"/>
      <c r="F60" s="203">
        <f t="shared" si="2"/>
        <v>0</v>
      </c>
      <c r="G60" s="202"/>
    </row>
    <row r="61" spans="1:7">
      <c r="A61" s="202"/>
      <c r="B61" s="202"/>
      <c r="C61" s="202"/>
      <c r="D61" s="202"/>
      <c r="E61" s="207"/>
      <c r="F61" s="202"/>
      <c r="G61" s="202"/>
    </row>
    <row r="62" spans="1:7">
      <c r="A62" s="202"/>
      <c r="B62" s="206" t="s">
        <v>2545</v>
      </c>
      <c r="C62" s="205" t="s">
        <v>2504</v>
      </c>
      <c r="D62" s="202">
        <v>1</v>
      </c>
      <c r="E62" s="204">
        <v>0</v>
      </c>
      <c r="F62" s="203">
        <f>D62*E62</f>
        <v>0</v>
      </c>
      <c r="G62" s="202"/>
    </row>
    <row r="63" spans="1:7">
      <c r="A63" s="202"/>
      <c r="B63" s="202"/>
      <c r="C63" s="202"/>
      <c r="D63" s="202"/>
      <c r="E63" s="207"/>
      <c r="F63" s="202"/>
      <c r="G63" s="202"/>
    </row>
    <row r="64" spans="1:7">
      <c r="A64" s="202"/>
      <c r="B64" s="208" t="s">
        <v>2544</v>
      </c>
      <c r="C64" s="202"/>
      <c r="D64" s="202"/>
      <c r="E64" s="207"/>
      <c r="F64" s="202"/>
      <c r="G64" s="202"/>
    </row>
    <row r="65" spans="1:7">
      <c r="A65" s="202"/>
      <c r="B65" s="206"/>
      <c r="C65" s="202"/>
      <c r="D65" s="202"/>
      <c r="E65" s="207"/>
      <c r="F65" s="202"/>
      <c r="G65" s="202"/>
    </row>
    <row r="66" spans="1:7" ht="13.5">
      <c r="A66" s="202"/>
      <c r="B66" s="209" t="s">
        <v>2543</v>
      </c>
      <c r="C66" s="205" t="s">
        <v>373</v>
      </c>
      <c r="D66" s="202">
        <v>18</v>
      </c>
      <c r="E66" s="204"/>
      <c r="F66" s="203">
        <f t="shared" ref="F66:F84" si="3">D66*E66</f>
        <v>0</v>
      </c>
      <c r="G66" s="202"/>
    </row>
    <row r="67" spans="1:7" ht="13.5">
      <c r="A67" s="202"/>
      <c r="B67" s="209" t="s">
        <v>2542</v>
      </c>
      <c r="C67" s="205" t="s">
        <v>373</v>
      </c>
      <c r="D67" s="202">
        <v>36</v>
      </c>
      <c r="E67" s="204"/>
      <c r="F67" s="203">
        <f t="shared" si="3"/>
        <v>0</v>
      </c>
      <c r="G67" s="202"/>
    </row>
    <row r="68" spans="1:7" ht="13.5">
      <c r="A68" s="202"/>
      <c r="B68" s="209" t="s">
        <v>2541</v>
      </c>
      <c r="C68" s="205" t="s">
        <v>373</v>
      </c>
      <c r="D68" s="202">
        <v>126</v>
      </c>
      <c r="E68" s="204"/>
      <c r="F68" s="203">
        <f t="shared" si="3"/>
        <v>0</v>
      </c>
      <c r="G68" s="202"/>
    </row>
    <row r="69" spans="1:7" ht="13.5">
      <c r="A69" s="202"/>
      <c r="B69" s="209" t="s">
        <v>2540</v>
      </c>
      <c r="C69" s="205" t="s">
        <v>2506</v>
      </c>
      <c r="D69" s="202">
        <v>32</v>
      </c>
      <c r="E69" s="204"/>
      <c r="F69" s="203">
        <f t="shared" si="3"/>
        <v>0</v>
      </c>
      <c r="G69" s="202"/>
    </row>
    <row r="70" spans="1:7" ht="13.5">
      <c r="A70" s="202"/>
      <c r="B70" s="209" t="s">
        <v>2539</v>
      </c>
      <c r="C70" s="205" t="s">
        <v>2506</v>
      </c>
      <c r="D70" s="202">
        <v>3</v>
      </c>
      <c r="E70" s="204"/>
      <c r="F70" s="203">
        <f t="shared" si="3"/>
        <v>0</v>
      </c>
      <c r="G70" s="202"/>
    </row>
    <row r="71" spans="1:7" ht="13.5">
      <c r="A71" s="202"/>
      <c r="B71" s="209" t="s">
        <v>2538</v>
      </c>
      <c r="C71" s="205" t="s">
        <v>2506</v>
      </c>
      <c r="D71" s="202">
        <v>1</v>
      </c>
      <c r="E71" s="204"/>
      <c r="F71" s="203">
        <f t="shared" si="3"/>
        <v>0</v>
      </c>
      <c r="G71" s="202"/>
    </row>
    <row r="72" spans="1:7" ht="13.5">
      <c r="A72" s="202"/>
      <c r="B72" s="209" t="s">
        <v>2537</v>
      </c>
      <c r="C72" s="205" t="s">
        <v>2506</v>
      </c>
      <c r="D72" s="202">
        <v>1</v>
      </c>
      <c r="E72" s="204"/>
      <c r="F72" s="203">
        <f t="shared" si="3"/>
        <v>0</v>
      </c>
      <c r="G72" s="202"/>
    </row>
    <row r="73" spans="1:7" ht="13.5">
      <c r="A73" s="202"/>
      <c r="B73" s="209" t="s">
        <v>2536</v>
      </c>
      <c r="C73" s="205" t="s">
        <v>2506</v>
      </c>
      <c r="D73" s="202">
        <v>2</v>
      </c>
      <c r="E73" s="204"/>
      <c r="F73" s="203">
        <f t="shared" si="3"/>
        <v>0</v>
      </c>
      <c r="G73" s="202"/>
    </row>
    <row r="74" spans="1:7" ht="13.5">
      <c r="A74" s="202"/>
      <c r="B74" s="209" t="s">
        <v>2535</v>
      </c>
      <c r="C74" s="205" t="s">
        <v>2506</v>
      </c>
      <c r="D74" s="202">
        <v>2</v>
      </c>
      <c r="E74" s="204"/>
      <c r="F74" s="203">
        <f t="shared" si="3"/>
        <v>0</v>
      </c>
      <c r="G74" s="202"/>
    </row>
    <row r="75" spans="1:7" ht="13.5">
      <c r="A75" s="202"/>
      <c r="B75" s="209" t="s">
        <v>2534</v>
      </c>
      <c r="C75" s="205" t="s">
        <v>2506</v>
      </c>
      <c r="D75" s="202">
        <v>2</v>
      </c>
      <c r="E75" s="204"/>
      <c r="F75" s="203">
        <f t="shared" si="3"/>
        <v>0</v>
      </c>
      <c r="G75" s="202"/>
    </row>
    <row r="76" spans="1:7" ht="13.5">
      <c r="A76" s="202"/>
      <c r="B76" s="209" t="s">
        <v>2533</v>
      </c>
      <c r="C76" s="205" t="s">
        <v>2506</v>
      </c>
      <c r="D76" s="202">
        <v>1</v>
      </c>
      <c r="E76" s="204"/>
      <c r="F76" s="203">
        <f t="shared" si="3"/>
        <v>0</v>
      </c>
      <c r="G76" s="202"/>
    </row>
    <row r="77" spans="1:7" ht="13.5" customHeight="1">
      <c r="A77" s="202"/>
      <c r="B77" s="209" t="s">
        <v>2532</v>
      </c>
      <c r="C77" s="205" t="s">
        <v>2506</v>
      </c>
      <c r="D77" s="202">
        <v>32</v>
      </c>
      <c r="E77" s="204"/>
      <c r="F77" s="203">
        <f t="shared" si="3"/>
        <v>0</v>
      </c>
      <c r="G77" s="202"/>
    </row>
    <row r="78" spans="1:7" ht="13.5">
      <c r="A78" s="202"/>
      <c r="B78" s="209" t="s">
        <v>2531</v>
      </c>
      <c r="C78" s="205" t="s">
        <v>2504</v>
      </c>
      <c r="D78" s="202">
        <v>1</v>
      </c>
      <c r="E78" s="204"/>
      <c r="F78" s="203">
        <f t="shared" si="3"/>
        <v>0</v>
      </c>
      <c r="G78" s="202"/>
    </row>
    <row r="79" spans="1:7" ht="13.5">
      <c r="A79" s="202"/>
      <c r="B79" s="209" t="s">
        <v>2530</v>
      </c>
      <c r="C79" s="205" t="s">
        <v>2504</v>
      </c>
      <c r="D79" s="202">
        <v>1</v>
      </c>
      <c r="E79" s="204"/>
      <c r="F79" s="203">
        <f t="shared" si="3"/>
        <v>0</v>
      </c>
      <c r="G79" s="202"/>
    </row>
    <row r="80" spans="1:7" ht="13.5">
      <c r="A80" s="202"/>
      <c r="B80" s="209" t="s">
        <v>2529</v>
      </c>
      <c r="C80" s="205" t="s">
        <v>2504</v>
      </c>
      <c r="D80" s="202">
        <v>1</v>
      </c>
      <c r="E80" s="204"/>
      <c r="F80" s="203">
        <f t="shared" si="3"/>
        <v>0</v>
      </c>
      <c r="G80" s="202"/>
    </row>
    <row r="81" spans="1:7" ht="13.5">
      <c r="A81" s="202"/>
      <c r="B81" s="209" t="s">
        <v>2528</v>
      </c>
      <c r="C81" s="205" t="s">
        <v>2504</v>
      </c>
      <c r="D81" s="202">
        <v>1</v>
      </c>
      <c r="E81" s="204"/>
      <c r="F81" s="203">
        <f t="shared" si="3"/>
        <v>0</v>
      </c>
      <c r="G81" s="202"/>
    </row>
    <row r="82" spans="1:7" ht="13.5">
      <c r="A82" s="202"/>
      <c r="B82" s="209" t="s">
        <v>2527</v>
      </c>
      <c r="C82" s="205" t="s">
        <v>2506</v>
      </c>
      <c r="D82" s="202">
        <v>5</v>
      </c>
      <c r="E82" s="204"/>
      <c r="F82" s="203">
        <f t="shared" si="3"/>
        <v>0</v>
      </c>
      <c r="G82" s="202"/>
    </row>
    <row r="83" spans="1:7">
      <c r="A83" s="202"/>
      <c r="B83" s="206" t="s">
        <v>2521</v>
      </c>
      <c r="C83" s="205" t="s">
        <v>2504</v>
      </c>
      <c r="D83" s="202">
        <v>1</v>
      </c>
      <c r="E83" s="204"/>
      <c r="F83" s="203">
        <f t="shared" si="3"/>
        <v>0</v>
      </c>
      <c r="G83" s="202"/>
    </row>
    <row r="84" spans="1:7">
      <c r="A84" s="202"/>
      <c r="B84" s="206" t="s">
        <v>2520</v>
      </c>
      <c r="C84" s="205" t="s">
        <v>2504</v>
      </c>
      <c r="D84" s="202">
        <v>1</v>
      </c>
      <c r="E84" s="204"/>
      <c r="F84" s="203">
        <f t="shared" si="3"/>
        <v>0</v>
      </c>
      <c r="G84" s="202"/>
    </row>
    <row r="85" spans="1:7">
      <c r="A85" s="202"/>
      <c r="B85" s="202"/>
      <c r="C85" s="202"/>
      <c r="D85" s="202"/>
      <c r="E85" s="207"/>
      <c r="F85" s="202"/>
      <c r="G85" s="202"/>
    </row>
    <row r="86" spans="1:7">
      <c r="A86" s="202"/>
      <c r="B86" s="206" t="s">
        <v>2526</v>
      </c>
      <c r="C86" s="205" t="s">
        <v>2504</v>
      </c>
      <c r="D86" s="202">
        <v>1</v>
      </c>
      <c r="E86" s="204"/>
      <c r="F86" s="203">
        <f>D86*E86</f>
        <v>0</v>
      </c>
      <c r="G86" s="202"/>
    </row>
    <row r="87" spans="1:7" ht="13.5">
      <c r="A87" s="202"/>
      <c r="B87" s="209"/>
      <c r="C87" s="205"/>
      <c r="D87" s="202"/>
      <c r="E87" s="207"/>
      <c r="F87" s="202"/>
      <c r="G87" s="202"/>
    </row>
    <row r="88" spans="1:7">
      <c r="A88" s="202"/>
      <c r="B88" s="208" t="s">
        <v>2525</v>
      </c>
      <c r="C88" s="202"/>
      <c r="D88" s="202"/>
      <c r="E88" s="207"/>
      <c r="F88" s="202"/>
      <c r="G88" s="202"/>
    </row>
    <row r="89" spans="1:7" ht="13.5">
      <c r="A89" s="202"/>
      <c r="B89" s="209"/>
      <c r="C89" s="202"/>
      <c r="D89" s="202"/>
      <c r="E89" s="207"/>
      <c r="F89" s="202"/>
      <c r="G89" s="202"/>
    </row>
    <row r="90" spans="1:7" ht="13.5">
      <c r="A90" s="202"/>
      <c r="B90" s="209" t="s">
        <v>2524</v>
      </c>
      <c r="C90" s="205" t="s">
        <v>373</v>
      </c>
      <c r="D90" s="202">
        <v>11</v>
      </c>
      <c r="E90" s="204"/>
      <c r="F90" s="203">
        <f>D90*E90</f>
        <v>0</v>
      </c>
      <c r="G90" s="202"/>
    </row>
    <row r="91" spans="1:7" ht="13.5">
      <c r="A91" s="202"/>
      <c r="B91" s="209" t="s">
        <v>2523</v>
      </c>
      <c r="C91" s="205" t="s">
        <v>2506</v>
      </c>
      <c r="D91" s="202">
        <v>2</v>
      </c>
      <c r="E91" s="204"/>
      <c r="F91" s="203">
        <f>D91*E91</f>
        <v>0</v>
      </c>
      <c r="G91" s="202"/>
    </row>
    <row r="92" spans="1:7">
      <c r="A92" s="202"/>
      <c r="B92" s="206" t="s">
        <v>2522</v>
      </c>
      <c r="C92" s="205" t="s">
        <v>2504</v>
      </c>
      <c r="D92" s="202">
        <v>1</v>
      </c>
      <c r="E92" s="204"/>
      <c r="F92" s="203">
        <f>D92*E92</f>
        <v>0</v>
      </c>
      <c r="G92" s="202"/>
    </row>
    <row r="93" spans="1:7">
      <c r="A93" s="202"/>
      <c r="B93" s="206" t="s">
        <v>2521</v>
      </c>
      <c r="C93" s="205" t="s">
        <v>2504</v>
      </c>
      <c r="D93" s="202">
        <v>1</v>
      </c>
      <c r="E93" s="204"/>
      <c r="F93" s="203">
        <f>D93*E93</f>
        <v>0</v>
      </c>
      <c r="G93" s="202"/>
    </row>
    <row r="94" spans="1:7">
      <c r="A94" s="202"/>
      <c r="B94" s="206" t="s">
        <v>2520</v>
      </c>
      <c r="C94" s="205" t="s">
        <v>2504</v>
      </c>
      <c r="D94" s="202">
        <v>1</v>
      </c>
      <c r="E94" s="204"/>
      <c r="F94" s="203">
        <f>D94*E94</f>
        <v>0</v>
      </c>
      <c r="G94" s="202"/>
    </row>
    <row r="95" spans="1:7">
      <c r="A95" s="202"/>
      <c r="B95" s="202"/>
      <c r="C95" s="202"/>
      <c r="D95" s="202"/>
      <c r="E95" s="207"/>
      <c r="F95" s="202"/>
      <c r="G95" s="202"/>
    </row>
    <row r="96" spans="1:7">
      <c r="A96" s="202"/>
      <c r="B96" s="202"/>
      <c r="C96" s="202"/>
      <c r="D96" s="202"/>
      <c r="E96" s="207"/>
      <c r="F96" s="202"/>
      <c r="G96" s="202"/>
    </row>
    <row r="97" spans="1:7">
      <c r="A97" s="202"/>
      <c r="B97" s="208" t="s">
        <v>2519</v>
      </c>
      <c r="C97" s="202"/>
      <c r="D97" s="202"/>
      <c r="E97" s="207"/>
      <c r="F97" s="202"/>
      <c r="G97" s="202"/>
    </row>
    <row r="98" spans="1:7">
      <c r="A98" s="202"/>
      <c r="B98" s="206"/>
      <c r="C98" s="202"/>
      <c r="D98" s="202"/>
      <c r="E98" s="207"/>
      <c r="F98" s="202"/>
      <c r="G98" s="202"/>
    </row>
    <row r="99" spans="1:7">
      <c r="A99" s="202"/>
      <c r="B99" s="206" t="s">
        <v>2518</v>
      </c>
      <c r="C99" s="202"/>
      <c r="D99" s="202"/>
      <c r="E99" s="207"/>
      <c r="F99" s="202"/>
      <c r="G99" s="202"/>
    </row>
    <row r="100" spans="1:7" ht="33.75">
      <c r="A100" s="202"/>
      <c r="B100" s="206" t="s">
        <v>2517</v>
      </c>
      <c r="C100" s="205" t="s">
        <v>2506</v>
      </c>
      <c r="D100" s="202">
        <v>8</v>
      </c>
      <c r="E100" s="204"/>
      <c r="F100" s="203">
        <f>D100*E100</f>
        <v>0</v>
      </c>
      <c r="G100" s="202"/>
    </row>
    <row r="101" spans="1:7">
      <c r="A101" s="202"/>
      <c r="B101" s="206"/>
      <c r="C101" s="205"/>
      <c r="D101" s="202"/>
      <c r="E101" s="207"/>
      <c r="F101" s="202"/>
      <c r="G101" s="202"/>
    </row>
    <row r="102" spans="1:7">
      <c r="A102" s="202"/>
      <c r="B102" s="206" t="s">
        <v>2516</v>
      </c>
      <c r="C102" s="205"/>
      <c r="D102" s="202"/>
      <c r="E102" s="207"/>
      <c r="F102" s="202"/>
      <c r="G102" s="202"/>
    </row>
    <row r="103" spans="1:7" ht="22.5">
      <c r="A103" s="202"/>
      <c r="B103" s="206" t="s">
        <v>2515</v>
      </c>
      <c r="C103" s="205" t="s">
        <v>2506</v>
      </c>
      <c r="D103" s="202">
        <v>1</v>
      </c>
      <c r="E103" s="204"/>
      <c r="F103" s="203">
        <f>D103*E103</f>
        <v>0</v>
      </c>
      <c r="G103" s="202"/>
    </row>
    <row r="104" spans="1:7">
      <c r="A104" s="202"/>
      <c r="B104" s="206"/>
      <c r="C104" s="205"/>
      <c r="D104" s="202"/>
      <c r="E104" s="207"/>
      <c r="F104" s="202"/>
      <c r="G104" s="202"/>
    </row>
    <row r="105" spans="1:7">
      <c r="A105" s="202"/>
      <c r="B105" s="206" t="s">
        <v>2514</v>
      </c>
      <c r="C105" s="205"/>
      <c r="D105" s="202"/>
      <c r="E105" s="207"/>
      <c r="F105" s="202"/>
      <c r="G105" s="202"/>
    </row>
    <row r="106" spans="1:7" ht="22.5">
      <c r="A106" s="202"/>
      <c r="B106" s="206" t="s">
        <v>2513</v>
      </c>
      <c r="C106" s="205" t="s">
        <v>2506</v>
      </c>
      <c r="D106" s="202">
        <v>2</v>
      </c>
      <c r="E106" s="204"/>
      <c r="F106" s="203">
        <f>D106*E106</f>
        <v>0</v>
      </c>
      <c r="G106" s="202"/>
    </row>
    <row r="107" spans="1:7">
      <c r="A107" s="202"/>
      <c r="B107" s="206"/>
      <c r="C107" s="205"/>
      <c r="D107" s="202"/>
      <c r="E107" s="207"/>
      <c r="F107" s="202"/>
      <c r="G107" s="202"/>
    </row>
    <row r="108" spans="1:7">
      <c r="A108" s="202"/>
      <c r="B108" s="206" t="s">
        <v>2512</v>
      </c>
      <c r="C108" s="205"/>
      <c r="D108" s="202"/>
      <c r="E108" s="207"/>
      <c r="F108" s="202"/>
      <c r="G108" s="202"/>
    </row>
    <row r="109" spans="1:7" ht="33.75">
      <c r="A109" s="202"/>
      <c r="B109" s="206" t="s">
        <v>2511</v>
      </c>
      <c r="C109" s="205" t="s">
        <v>2506</v>
      </c>
      <c r="D109" s="202">
        <v>1</v>
      </c>
      <c r="E109" s="204"/>
      <c r="F109" s="203">
        <f>D109*E109</f>
        <v>0</v>
      </c>
      <c r="G109" s="202"/>
    </row>
    <row r="110" spans="1:7" ht="33.75">
      <c r="A110" s="202"/>
      <c r="B110" s="206" t="s">
        <v>2510</v>
      </c>
      <c r="C110" s="205" t="s">
        <v>2506</v>
      </c>
      <c r="D110" s="202">
        <v>3</v>
      </c>
      <c r="E110" s="204"/>
      <c r="F110" s="203">
        <f>D110*E110</f>
        <v>0</v>
      </c>
      <c r="G110" s="202"/>
    </row>
    <row r="111" spans="1:7">
      <c r="A111" s="202"/>
      <c r="B111" s="206"/>
      <c r="C111" s="205"/>
      <c r="D111" s="202"/>
      <c r="E111" s="207"/>
      <c r="F111" s="202"/>
      <c r="G111" s="202"/>
    </row>
    <row r="112" spans="1:7">
      <c r="A112" s="202"/>
      <c r="B112" s="206" t="s">
        <v>2509</v>
      </c>
      <c r="C112" s="205"/>
      <c r="D112" s="202"/>
      <c r="E112" s="207"/>
      <c r="F112" s="202"/>
      <c r="G112" s="202"/>
    </row>
    <row r="113" spans="1:7">
      <c r="A113" s="202"/>
      <c r="B113" s="206"/>
      <c r="C113" s="205"/>
      <c r="D113" s="202"/>
      <c r="E113" s="207"/>
      <c r="F113" s="202"/>
      <c r="G113" s="202"/>
    </row>
    <row r="114" spans="1:7">
      <c r="A114" s="202"/>
      <c r="B114" s="206" t="s">
        <v>2508</v>
      </c>
      <c r="C114" s="205"/>
      <c r="D114" s="202"/>
      <c r="E114" s="207"/>
      <c r="F114" s="202"/>
      <c r="G114" s="202"/>
    </row>
    <row r="115" spans="1:7" ht="22.5">
      <c r="A115" s="202"/>
      <c r="B115" s="206" t="s">
        <v>2507</v>
      </c>
      <c r="C115" s="205" t="s">
        <v>2506</v>
      </c>
      <c r="D115" s="202">
        <v>4</v>
      </c>
      <c r="E115" s="204"/>
      <c r="F115" s="203">
        <f>D115*E115</f>
        <v>0</v>
      </c>
      <c r="G115" s="202"/>
    </row>
    <row r="116" spans="1:7">
      <c r="A116" s="202"/>
      <c r="B116" s="202"/>
      <c r="C116" s="202"/>
      <c r="D116" s="202"/>
      <c r="E116" s="207"/>
      <c r="F116" s="202"/>
      <c r="G116" s="202"/>
    </row>
    <row r="117" spans="1:7">
      <c r="A117" s="202"/>
      <c r="B117" s="202"/>
      <c r="C117" s="202"/>
      <c r="D117" s="202"/>
      <c r="E117" s="207"/>
      <c r="F117" s="202"/>
      <c r="G117" s="202"/>
    </row>
    <row r="118" spans="1:7">
      <c r="A118" s="202"/>
      <c r="B118" s="206" t="s">
        <v>2505</v>
      </c>
      <c r="C118" s="205" t="s">
        <v>2504</v>
      </c>
      <c r="D118" s="202">
        <v>1</v>
      </c>
      <c r="E118" s="204"/>
      <c r="F118" s="203">
        <f>D118*E118</f>
        <v>0</v>
      </c>
      <c r="G118" s="202"/>
    </row>
    <row r="130" spans="2:2">
      <c r="B130" s="201"/>
    </row>
    <row r="131" spans="2:2">
      <c r="B131" s="201"/>
    </row>
    <row r="132" spans="2:2">
      <c r="B132" s="201"/>
    </row>
  </sheetData>
  <mergeCells count="10">
    <mergeCell ref="C15:E15"/>
    <mergeCell ref="F15:G15"/>
    <mergeCell ref="B17:G17"/>
    <mergeCell ref="A1:G1"/>
    <mergeCell ref="A2:G2"/>
    <mergeCell ref="B10:F10"/>
    <mergeCell ref="B11:F11"/>
    <mergeCell ref="B12:F12"/>
    <mergeCell ref="C14:E14"/>
    <mergeCell ref="F14:G14"/>
  </mergeCells>
  <conditionalFormatting sqref="B23:B29 B31:B33 B53:B58 B62 B65 B86 B89:B92 B130:B132 B98:B115 B118 B45:B49">
    <cfRule type="expression" priority="22">
      <formula>$E23=0</formula>
    </cfRule>
  </conditionalFormatting>
  <conditionalFormatting sqref="B23:B29 B31:B33 B53:B58 B62 B65 B86 B92 B130:B132 B98:B115 B118 B45:B49">
    <cfRule type="expression" priority="23">
      <formula>$D23=0</formula>
    </cfRule>
  </conditionalFormatting>
  <conditionalFormatting sqref="B23:B29 B31:B33 B53:B58 B62 B65 B86 B89:B92 B130:B132 B98:B115 B118 B45:B49">
    <cfRule type="expression" priority="24">
      <formula>$I23="X"</formula>
    </cfRule>
  </conditionalFormatting>
  <conditionalFormatting sqref="B89:B91">
    <cfRule type="expression" priority="25">
      <formula>#REF!=0</formula>
    </cfRule>
  </conditionalFormatting>
  <conditionalFormatting sqref="B83">
    <cfRule type="expression" priority="16">
      <formula>$E83=0</formula>
    </cfRule>
  </conditionalFormatting>
  <conditionalFormatting sqref="B83">
    <cfRule type="expression" priority="17">
      <formula>$D83=0</formula>
    </cfRule>
  </conditionalFormatting>
  <conditionalFormatting sqref="B83">
    <cfRule type="expression" priority="18">
      <formula>$I83="X"</formula>
    </cfRule>
  </conditionalFormatting>
  <conditionalFormatting sqref="B59">
    <cfRule type="expression" priority="19">
      <formula>$E59=0</formula>
    </cfRule>
  </conditionalFormatting>
  <conditionalFormatting sqref="B59">
    <cfRule type="expression" priority="20">
      <formula>$D59=0</formula>
    </cfRule>
  </conditionalFormatting>
  <conditionalFormatting sqref="B59">
    <cfRule type="expression" priority="21">
      <formula>$I59="X"</formula>
    </cfRule>
  </conditionalFormatting>
  <conditionalFormatting sqref="B93">
    <cfRule type="expression" priority="13">
      <formula>$E93=0</formula>
    </cfRule>
  </conditionalFormatting>
  <conditionalFormatting sqref="B93">
    <cfRule type="expression" priority="14">
      <formula>$D93=0</formula>
    </cfRule>
  </conditionalFormatting>
  <conditionalFormatting sqref="B93">
    <cfRule type="expression" priority="15">
      <formula>$I93="X"</formula>
    </cfRule>
  </conditionalFormatting>
  <conditionalFormatting sqref="B94">
    <cfRule type="expression" priority="10">
      <formula>$E94=0</formula>
    </cfRule>
  </conditionalFormatting>
  <conditionalFormatting sqref="B94">
    <cfRule type="expression" priority="11">
      <formula>$D94=0</formula>
    </cfRule>
  </conditionalFormatting>
  <conditionalFormatting sqref="B94">
    <cfRule type="expression" priority="12">
      <formula>$I94="X"</formula>
    </cfRule>
  </conditionalFormatting>
  <conditionalFormatting sqref="B84">
    <cfRule type="expression" priority="7">
      <formula>$E84=0</formula>
    </cfRule>
  </conditionalFormatting>
  <conditionalFormatting sqref="B84">
    <cfRule type="expression" priority="8">
      <formula>$D84=0</formula>
    </cfRule>
  </conditionalFormatting>
  <conditionalFormatting sqref="B84">
    <cfRule type="expression" priority="9">
      <formula>$I84="X"</formula>
    </cfRule>
  </conditionalFormatting>
  <conditionalFormatting sqref="B60">
    <cfRule type="expression" priority="4">
      <formula>$E60=0</formula>
    </cfRule>
  </conditionalFormatting>
  <conditionalFormatting sqref="B60">
    <cfRule type="expression" priority="5">
      <formula>$D60=0</formula>
    </cfRule>
  </conditionalFormatting>
  <conditionalFormatting sqref="B60">
    <cfRule type="expression" priority="6">
      <formula>$I60="X"</formula>
    </cfRule>
  </conditionalFormatting>
  <conditionalFormatting sqref="B50">
    <cfRule type="expression" priority="1">
      <formula>$E50=0</formula>
    </cfRule>
  </conditionalFormatting>
  <conditionalFormatting sqref="B50">
    <cfRule type="expression" priority="2">
      <formula>$D50=0</formula>
    </cfRule>
  </conditionalFormatting>
  <conditionalFormatting sqref="B50">
    <cfRule type="expression" priority="3">
      <formula>$I50="X"</formula>
    </cfRule>
  </conditionalFormatting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zoomScale="130" zoomScaleNormal="130" workbookViewId="0">
      <selection activeCell="E56" sqref="E56"/>
    </sheetView>
  </sheetViews>
  <sheetFormatPr defaultRowHeight="12.75"/>
  <cols>
    <col min="1" max="1" width="14.33203125" style="200" customWidth="1"/>
    <col min="2" max="2" width="70" style="200" customWidth="1"/>
    <col min="3" max="6" width="10.1640625" style="200" customWidth="1"/>
    <col min="7" max="7" width="11.5" style="200" customWidth="1"/>
    <col min="8" max="1025" width="10.1640625" style="200" customWidth="1"/>
    <col min="1026" max="16384" width="9.33203125" style="200"/>
  </cols>
  <sheetData>
    <row r="1" spans="1:7" s="221" customFormat="1" ht="18">
      <c r="A1" s="356" t="s">
        <v>2591</v>
      </c>
      <c r="B1" s="356"/>
      <c r="C1" s="356"/>
      <c r="D1" s="356"/>
      <c r="E1" s="356"/>
      <c r="F1" s="356"/>
      <c r="G1" s="356"/>
    </row>
    <row r="2" spans="1:7" s="221" customFormat="1" ht="18">
      <c r="A2" s="357" t="s">
        <v>2590</v>
      </c>
      <c r="B2" s="357"/>
      <c r="C2" s="357"/>
      <c r="D2" s="357"/>
      <c r="E2" s="357"/>
      <c r="F2" s="357"/>
      <c r="G2" s="357"/>
    </row>
    <row r="3" spans="1:7" s="221" customFormat="1" ht="18">
      <c r="A3" s="250"/>
      <c r="B3" s="249"/>
      <c r="C3" s="249"/>
      <c r="D3" s="249"/>
      <c r="E3" s="249"/>
      <c r="F3" s="249"/>
      <c r="G3" s="249"/>
    </row>
    <row r="4" spans="1:7" s="221" customFormat="1" ht="15.75">
      <c r="A4" s="245" t="s">
        <v>2589</v>
      </c>
      <c r="B4" s="248" t="s">
        <v>26</v>
      </c>
      <c r="C4" s="241"/>
      <c r="D4" s="241"/>
      <c r="E4" s="241"/>
      <c r="F4" s="241"/>
      <c r="G4" s="241"/>
    </row>
    <row r="5" spans="1:7" s="221" customFormat="1" ht="15.75">
      <c r="A5" s="245" t="s">
        <v>2588</v>
      </c>
      <c r="B5" s="248" t="s">
        <v>2586</v>
      </c>
      <c r="C5" s="241"/>
      <c r="D5" s="241"/>
      <c r="E5" s="241"/>
      <c r="F5" s="241"/>
      <c r="G5" s="241"/>
    </row>
    <row r="6" spans="1:7" s="221" customFormat="1" ht="15.75">
      <c r="A6" s="245" t="s">
        <v>2587</v>
      </c>
      <c r="B6" s="248" t="s">
        <v>2586</v>
      </c>
      <c r="C6" s="241"/>
      <c r="D6" s="241"/>
      <c r="E6" s="241"/>
      <c r="F6" s="241"/>
      <c r="G6" s="241"/>
    </row>
    <row r="7" spans="1:7" s="221" customFormat="1" ht="13.5">
      <c r="A7" s="245"/>
      <c r="B7" s="241"/>
      <c r="C7" s="241"/>
      <c r="D7" s="241"/>
      <c r="E7" s="241"/>
      <c r="F7" s="241"/>
      <c r="G7" s="241"/>
    </row>
    <row r="8" spans="1:7" s="221" customFormat="1" ht="18">
      <c r="A8" s="245" t="s">
        <v>2585</v>
      </c>
      <c r="B8" s="246" t="s">
        <v>2660</v>
      </c>
      <c r="C8" s="241"/>
      <c r="D8" s="241"/>
      <c r="E8" s="241"/>
      <c r="F8" s="241"/>
      <c r="G8" s="241"/>
    </row>
    <row r="9" spans="1:7" s="221" customFormat="1" ht="18">
      <c r="A9" s="245" t="s">
        <v>2583</v>
      </c>
      <c r="B9" s="244"/>
      <c r="C9" s="241"/>
      <c r="D9" s="241"/>
      <c r="E9" s="241"/>
      <c r="F9" s="241"/>
      <c r="G9" s="241"/>
    </row>
    <row r="10" spans="1:7" s="221" customFormat="1">
      <c r="A10" s="241"/>
      <c r="B10" s="358"/>
      <c r="C10" s="358"/>
      <c r="D10" s="358"/>
      <c r="E10" s="358"/>
      <c r="F10" s="358"/>
      <c r="G10" s="241"/>
    </row>
    <row r="11" spans="1:7" s="221" customFormat="1" ht="12.75" customHeight="1">
      <c r="A11" s="241"/>
      <c r="B11" s="358" t="s">
        <v>2582</v>
      </c>
      <c r="C11" s="358"/>
      <c r="D11" s="358"/>
      <c r="E11" s="358"/>
      <c r="F11" s="358"/>
      <c r="G11" s="241"/>
    </row>
    <row r="12" spans="1:7" s="221" customFormat="1">
      <c r="A12" s="241"/>
      <c r="B12" s="359"/>
      <c r="C12" s="359"/>
      <c r="D12" s="359"/>
      <c r="E12" s="359"/>
      <c r="F12" s="359"/>
      <c r="G12" s="241"/>
    </row>
    <row r="13" spans="1:7" s="221" customFormat="1" ht="13.5" thickBot="1">
      <c r="A13" s="241"/>
      <c r="B13" s="243"/>
      <c r="C13" s="242"/>
      <c r="D13" s="242"/>
      <c r="E13" s="242"/>
      <c r="F13" s="239"/>
      <c r="G13" s="241"/>
    </row>
    <row r="14" spans="1:7" s="221" customFormat="1" ht="16.5" thickBot="1">
      <c r="A14" s="241"/>
      <c r="B14" s="241"/>
      <c r="C14" s="353"/>
      <c r="D14" s="353"/>
      <c r="E14" s="353"/>
      <c r="F14" s="360">
        <f>SUM(G21:G78)</f>
        <v>0</v>
      </c>
      <c r="G14" s="360"/>
    </row>
    <row r="15" spans="1:7" s="221" customFormat="1" ht="16.5" thickBot="1">
      <c r="A15" s="241"/>
      <c r="B15" s="241"/>
      <c r="C15" s="353"/>
      <c r="D15" s="353"/>
      <c r="E15" s="353"/>
      <c r="F15" s="354"/>
      <c r="G15" s="354"/>
    </row>
    <row r="16" spans="1:7" s="221" customFormat="1">
      <c r="A16" s="241"/>
      <c r="B16" s="241"/>
      <c r="C16" s="241"/>
      <c r="D16" s="241"/>
      <c r="E16" s="241"/>
      <c r="F16" s="241"/>
      <c r="G16" s="241"/>
    </row>
    <row r="17" spans="1:7" s="221" customFormat="1" ht="12.75" customHeight="1">
      <c r="A17" s="241"/>
      <c r="B17" s="355" t="s">
        <v>2581</v>
      </c>
      <c r="C17" s="355"/>
      <c r="D17" s="355"/>
      <c r="E17" s="355"/>
      <c r="F17" s="355"/>
      <c r="G17" s="355"/>
    </row>
    <row r="18" spans="1:7" s="221" customFormat="1">
      <c r="A18" s="241"/>
      <c r="B18" s="240"/>
      <c r="C18" s="239"/>
      <c r="D18" s="239"/>
      <c r="E18" s="239"/>
      <c r="F18" s="239"/>
      <c r="G18" s="239"/>
    </row>
    <row r="19" spans="1:7" s="221" customFormat="1" ht="38.25">
      <c r="A19" s="238" t="s">
        <v>2580</v>
      </c>
      <c r="B19" s="237" t="s">
        <v>2579</v>
      </c>
      <c r="C19" s="236" t="s">
        <v>2578</v>
      </c>
      <c r="D19" s="235" t="s">
        <v>2577</v>
      </c>
      <c r="E19" s="234" t="s">
        <v>2576</v>
      </c>
      <c r="F19" s="234" t="s">
        <v>2575</v>
      </c>
      <c r="G19" s="233" t="s">
        <v>2574</v>
      </c>
    </row>
    <row r="20" spans="1:7" s="221" customFormat="1" ht="13.5">
      <c r="A20" s="257"/>
      <c r="B20" s="256"/>
      <c r="C20" s="255"/>
      <c r="D20" s="254"/>
      <c r="E20" s="253"/>
      <c r="F20" s="252"/>
      <c r="G20" s="251"/>
    </row>
    <row r="21" spans="1:7" s="221" customFormat="1">
      <c r="A21" s="225"/>
      <c r="B21" s="224"/>
      <c r="C21" s="205"/>
      <c r="D21" s="212"/>
      <c r="E21" s="223"/>
      <c r="F21" s="203"/>
      <c r="G21" s="203"/>
    </row>
    <row r="22" spans="1:7" s="221" customFormat="1" ht="15.75">
      <c r="A22" s="219">
        <v>1</v>
      </c>
      <c r="B22" s="208" t="s">
        <v>2659</v>
      </c>
      <c r="C22" s="218"/>
      <c r="D22" s="217"/>
      <c r="E22" s="222"/>
      <c r="F22" s="216"/>
      <c r="G22" s="215">
        <f>SUM(F23:F56)</f>
        <v>0</v>
      </c>
    </row>
    <row r="23" spans="1:7" s="221" customFormat="1">
      <c r="A23" s="214" t="s">
        <v>2658</v>
      </c>
      <c r="B23" s="213" t="s">
        <v>2657</v>
      </c>
      <c r="C23" s="205" t="s">
        <v>2506</v>
      </c>
      <c r="D23" s="212">
        <v>2</v>
      </c>
      <c r="E23" s="204"/>
      <c r="F23" s="203">
        <f t="shared" ref="F23:F56" si="0">D23*E23</f>
        <v>0</v>
      </c>
      <c r="G23" s="203"/>
    </row>
    <row r="24" spans="1:7" s="221" customFormat="1">
      <c r="A24" s="214" t="s">
        <v>2656</v>
      </c>
      <c r="B24" s="213" t="s">
        <v>2655</v>
      </c>
      <c r="C24" s="205" t="s">
        <v>2506</v>
      </c>
      <c r="D24" s="212">
        <v>1</v>
      </c>
      <c r="E24" s="204"/>
      <c r="F24" s="203">
        <f t="shared" si="0"/>
        <v>0</v>
      </c>
      <c r="G24" s="203"/>
    </row>
    <row r="25" spans="1:7" s="221" customFormat="1">
      <c r="A25" s="214" t="s">
        <v>2654</v>
      </c>
      <c r="B25" s="213" t="s">
        <v>2653</v>
      </c>
      <c r="C25" s="205" t="s">
        <v>2506</v>
      </c>
      <c r="D25" s="210">
        <v>1</v>
      </c>
      <c r="E25" s="204"/>
      <c r="F25" s="203">
        <f t="shared" si="0"/>
        <v>0</v>
      </c>
      <c r="G25" s="203"/>
    </row>
    <row r="26" spans="1:7" s="221" customFormat="1">
      <c r="A26" s="214" t="s">
        <v>2652</v>
      </c>
      <c r="B26" s="213" t="s">
        <v>2651</v>
      </c>
      <c r="C26" s="205" t="s">
        <v>2506</v>
      </c>
      <c r="D26" s="220">
        <v>3</v>
      </c>
      <c r="E26" s="204"/>
      <c r="F26" s="203">
        <f t="shared" si="0"/>
        <v>0</v>
      </c>
      <c r="G26" s="220"/>
    </row>
    <row r="27" spans="1:7" s="221" customFormat="1">
      <c r="A27" s="214" t="s">
        <v>2650</v>
      </c>
      <c r="B27" s="213" t="s">
        <v>2644</v>
      </c>
      <c r="C27" s="205" t="s">
        <v>2506</v>
      </c>
      <c r="D27" s="220">
        <v>1</v>
      </c>
      <c r="E27" s="204"/>
      <c r="F27" s="203">
        <f t="shared" si="0"/>
        <v>0</v>
      </c>
      <c r="G27" s="220"/>
    </row>
    <row r="28" spans="1:7" s="221" customFormat="1" ht="25.5">
      <c r="A28" s="214" t="s">
        <v>2649</v>
      </c>
      <c r="B28" s="213" t="s">
        <v>2648</v>
      </c>
      <c r="C28" s="205" t="s">
        <v>2506</v>
      </c>
      <c r="D28" s="220">
        <v>2</v>
      </c>
      <c r="E28" s="204"/>
      <c r="F28" s="203">
        <f t="shared" si="0"/>
        <v>0</v>
      </c>
      <c r="G28" s="220"/>
    </row>
    <row r="29" spans="1:7" s="221" customFormat="1" ht="25.5">
      <c r="A29" s="214" t="s">
        <v>2647</v>
      </c>
      <c r="B29" s="213" t="s">
        <v>2646</v>
      </c>
      <c r="C29" s="205" t="s">
        <v>2506</v>
      </c>
      <c r="D29" s="220">
        <v>1</v>
      </c>
      <c r="E29" s="204"/>
      <c r="F29" s="203">
        <f t="shared" si="0"/>
        <v>0</v>
      </c>
      <c r="G29" s="220"/>
    </row>
    <row r="30" spans="1:7" s="221" customFormat="1">
      <c r="A30" s="214" t="s">
        <v>2645</v>
      </c>
      <c r="B30" s="213" t="s">
        <v>2644</v>
      </c>
      <c r="C30" s="205" t="s">
        <v>2506</v>
      </c>
      <c r="D30" s="220">
        <v>4</v>
      </c>
      <c r="E30" s="204"/>
      <c r="F30" s="203">
        <f t="shared" si="0"/>
        <v>0</v>
      </c>
      <c r="G30" s="220"/>
    </row>
    <row r="31" spans="1:7" s="221" customFormat="1" ht="25.5">
      <c r="A31" s="214" t="s">
        <v>2643</v>
      </c>
      <c r="B31" s="213" t="s">
        <v>2642</v>
      </c>
      <c r="C31" s="205" t="s">
        <v>2506</v>
      </c>
      <c r="D31" s="220">
        <v>2</v>
      </c>
      <c r="E31" s="204"/>
      <c r="F31" s="203">
        <f t="shared" si="0"/>
        <v>0</v>
      </c>
      <c r="G31" s="220"/>
    </row>
    <row r="32" spans="1:7" s="221" customFormat="1" ht="25.5">
      <c r="A32" s="214" t="s">
        <v>2641</v>
      </c>
      <c r="B32" s="213" t="s">
        <v>2640</v>
      </c>
      <c r="C32" s="205" t="s">
        <v>2506</v>
      </c>
      <c r="D32" s="220">
        <v>1</v>
      </c>
      <c r="E32" s="204"/>
      <c r="F32" s="203">
        <f t="shared" si="0"/>
        <v>0</v>
      </c>
      <c r="G32" s="220"/>
    </row>
    <row r="33" spans="1:7" s="221" customFormat="1" ht="25.5">
      <c r="A33" s="214" t="s">
        <v>2639</v>
      </c>
      <c r="B33" s="213" t="s">
        <v>2638</v>
      </c>
      <c r="C33" s="205" t="s">
        <v>2506</v>
      </c>
      <c r="D33" s="220">
        <v>1</v>
      </c>
      <c r="E33" s="204"/>
      <c r="F33" s="203">
        <f t="shared" si="0"/>
        <v>0</v>
      </c>
      <c r="G33" s="220"/>
    </row>
    <row r="34" spans="1:7" s="221" customFormat="1" ht="25.5">
      <c r="A34" s="214" t="s">
        <v>2637</v>
      </c>
      <c r="B34" s="213" t="s">
        <v>2636</v>
      </c>
      <c r="C34" s="205" t="s">
        <v>2506</v>
      </c>
      <c r="D34" s="220">
        <v>1</v>
      </c>
      <c r="E34" s="204"/>
      <c r="F34" s="203">
        <f t="shared" si="0"/>
        <v>0</v>
      </c>
      <c r="G34" s="220"/>
    </row>
    <row r="35" spans="1:7" s="221" customFormat="1" ht="25.5">
      <c r="A35" s="214" t="s">
        <v>2635</v>
      </c>
      <c r="B35" s="213" t="s">
        <v>2634</v>
      </c>
      <c r="C35" s="205" t="s">
        <v>2506</v>
      </c>
      <c r="D35" s="220">
        <v>1</v>
      </c>
      <c r="E35" s="204"/>
      <c r="F35" s="203">
        <f t="shared" si="0"/>
        <v>0</v>
      </c>
      <c r="G35" s="220"/>
    </row>
    <row r="36" spans="1:7" s="221" customFormat="1" ht="25.5">
      <c r="A36" s="214" t="s">
        <v>2633</v>
      </c>
      <c r="B36" s="213" t="s">
        <v>2632</v>
      </c>
      <c r="C36" s="205" t="s">
        <v>2506</v>
      </c>
      <c r="D36" s="220">
        <v>1</v>
      </c>
      <c r="E36" s="204"/>
      <c r="F36" s="203">
        <f t="shared" si="0"/>
        <v>0</v>
      </c>
      <c r="G36" s="220"/>
    </row>
    <row r="37" spans="1:7" s="221" customFormat="1" ht="25.5">
      <c r="A37" s="214" t="s">
        <v>2631</v>
      </c>
      <c r="B37" s="213" t="s">
        <v>2630</v>
      </c>
      <c r="C37" s="205" t="s">
        <v>2506</v>
      </c>
      <c r="D37" s="220">
        <v>2</v>
      </c>
      <c r="E37" s="204"/>
      <c r="F37" s="203">
        <f t="shared" si="0"/>
        <v>0</v>
      </c>
      <c r="G37" s="220"/>
    </row>
    <row r="38" spans="1:7" s="221" customFormat="1">
      <c r="A38" s="214" t="s">
        <v>2629</v>
      </c>
      <c r="B38" s="213" t="s">
        <v>2628</v>
      </c>
      <c r="C38" s="205" t="s">
        <v>2506</v>
      </c>
      <c r="D38" s="220">
        <v>1</v>
      </c>
      <c r="E38" s="204"/>
      <c r="F38" s="203">
        <f t="shared" si="0"/>
        <v>0</v>
      </c>
      <c r="G38" s="220"/>
    </row>
    <row r="39" spans="1:7" s="221" customFormat="1">
      <c r="A39" s="214" t="s">
        <v>2627</v>
      </c>
      <c r="B39" s="213" t="s">
        <v>2626</v>
      </c>
      <c r="C39" s="205" t="s">
        <v>2506</v>
      </c>
      <c r="D39" s="220">
        <v>1</v>
      </c>
      <c r="E39" s="204"/>
      <c r="F39" s="203">
        <f t="shared" si="0"/>
        <v>0</v>
      </c>
      <c r="G39" s="220"/>
    </row>
    <row r="40" spans="1:7" s="221" customFormat="1">
      <c r="A40" s="214" t="s">
        <v>2625</v>
      </c>
      <c r="B40" s="213" t="s">
        <v>2624</v>
      </c>
      <c r="C40" s="205" t="s">
        <v>2506</v>
      </c>
      <c r="D40" s="220">
        <v>1</v>
      </c>
      <c r="E40" s="204"/>
      <c r="F40" s="203">
        <f t="shared" si="0"/>
        <v>0</v>
      </c>
      <c r="G40" s="220"/>
    </row>
    <row r="41" spans="1:7" s="221" customFormat="1">
      <c r="A41" s="214" t="s">
        <v>2623</v>
      </c>
      <c r="B41" s="213" t="s">
        <v>2622</v>
      </c>
      <c r="C41" s="205" t="s">
        <v>373</v>
      </c>
      <c r="D41" s="220">
        <v>118</v>
      </c>
      <c r="E41" s="204"/>
      <c r="F41" s="203">
        <f t="shared" si="0"/>
        <v>0</v>
      </c>
      <c r="G41" s="220"/>
    </row>
    <row r="42" spans="1:7" s="221" customFormat="1">
      <c r="A42" s="214" t="s">
        <v>2621</v>
      </c>
      <c r="B42" s="213" t="s">
        <v>2620</v>
      </c>
      <c r="C42" s="205" t="s">
        <v>373</v>
      </c>
      <c r="D42" s="220">
        <v>120</v>
      </c>
      <c r="E42" s="204"/>
      <c r="F42" s="203">
        <f t="shared" si="0"/>
        <v>0</v>
      </c>
      <c r="G42" s="220"/>
    </row>
    <row r="43" spans="1:7" s="221" customFormat="1">
      <c r="A43" s="214" t="s">
        <v>2619</v>
      </c>
      <c r="B43" s="213" t="s">
        <v>2618</v>
      </c>
      <c r="C43" s="205" t="s">
        <v>373</v>
      </c>
      <c r="D43" s="220">
        <v>53</v>
      </c>
      <c r="E43" s="204"/>
      <c r="F43" s="203">
        <f t="shared" si="0"/>
        <v>0</v>
      </c>
      <c r="G43" s="220"/>
    </row>
    <row r="44" spans="1:7" s="221" customFormat="1">
      <c r="A44" s="214" t="s">
        <v>2617</v>
      </c>
      <c r="B44" s="213" t="s">
        <v>2616</v>
      </c>
      <c r="C44" s="205" t="s">
        <v>373</v>
      </c>
      <c r="D44" s="220">
        <v>51</v>
      </c>
      <c r="E44" s="204"/>
      <c r="F44" s="203">
        <f t="shared" si="0"/>
        <v>0</v>
      </c>
      <c r="G44" s="220"/>
    </row>
    <row r="45" spans="1:7" s="221" customFormat="1">
      <c r="A45" s="214" t="s">
        <v>2615</v>
      </c>
      <c r="B45" s="213" t="s">
        <v>2614</v>
      </c>
      <c r="C45" s="205" t="s">
        <v>373</v>
      </c>
      <c r="D45" s="220">
        <v>20</v>
      </c>
      <c r="E45" s="204"/>
      <c r="F45" s="203">
        <f t="shared" si="0"/>
        <v>0</v>
      </c>
      <c r="G45" s="220"/>
    </row>
    <row r="46" spans="1:7" s="221" customFormat="1">
      <c r="A46" s="214" t="s">
        <v>2613</v>
      </c>
      <c r="B46" s="213" t="s">
        <v>2612</v>
      </c>
      <c r="C46" s="205" t="s">
        <v>373</v>
      </c>
      <c r="D46" s="220">
        <v>5</v>
      </c>
      <c r="E46" s="204"/>
      <c r="F46" s="203">
        <f t="shared" si="0"/>
        <v>0</v>
      </c>
      <c r="G46" s="220"/>
    </row>
    <row r="47" spans="1:7" s="221" customFormat="1">
      <c r="A47" s="214" t="s">
        <v>2611</v>
      </c>
      <c r="B47" s="213" t="s">
        <v>2610</v>
      </c>
      <c r="C47" s="205" t="s">
        <v>2506</v>
      </c>
      <c r="D47" s="220">
        <v>2</v>
      </c>
      <c r="E47" s="204"/>
      <c r="F47" s="203">
        <f t="shared" si="0"/>
        <v>0</v>
      </c>
      <c r="G47" s="220"/>
    </row>
    <row r="48" spans="1:7" s="221" customFormat="1">
      <c r="A48" s="214" t="s">
        <v>2609</v>
      </c>
      <c r="B48" s="213" t="s">
        <v>2608</v>
      </c>
      <c r="C48" s="205" t="s">
        <v>2506</v>
      </c>
      <c r="D48" s="220">
        <v>2</v>
      </c>
      <c r="E48" s="204"/>
      <c r="F48" s="203">
        <f t="shared" si="0"/>
        <v>0</v>
      </c>
      <c r="G48" s="220"/>
    </row>
    <row r="49" spans="1:7" s="221" customFormat="1">
      <c r="A49" s="214" t="s">
        <v>2607</v>
      </c>
      <c r="B49" s="213" t="s">
        <v>2606</v>
      </c>
      <c r="C49" s="205" t="s">
        <v>2506</v>
      </c>
      <c r="D49" s="220">
        <v>4</v>
      </c>
      <c r="E49" s="204"/>
      <c r="F49" s="203">
        <f t="shared" si="0"/>
        <v>0</v>
      </c>
      <c r="G49" s="220"/>
    </row>
    <row r="50" spans="1:7" s="221" customFormat="1">
      <c r="A50" s="214" t="s">
        <v>2605</v>
      </c>
      <c r="B50" s="213" t="s">
        <v>2604</v>
      </c>
      <c r="C50" s="205" t="s">
        <v>2504</v>
      </c>
      <c r="D50" s="220">
        <v>1</v>
      </c>
      <c r="E50" s="204"/>
      <c r="F50" s="203">
        <f t="shared" si="0"/>
        <v>0</v>
      </c>
      <c r="G50" s="220"/>
    </row>
    <row r="51" spans="1:7" s="221" customFormat="1" ht="25.5">
      <c r="A51" s="214" t="s">
        <v>2603</v>
      </c>
      <c r="B51" s="213" t="s">
        <v>2602</v>
      </c>
      <c r="C51" s="205" t="s">
        <v>373</v>
      </c>
      <c r="D51" s="220">
        <v>9</v>
      </c>
      <c r="E51" s="204"/>
      <c r="F51" s="203">
        <f t="shared" si="0"/>
        <v>0</v>
      </c>
      <c r="G51" s="220"/>
    </row>
    <row r="52" spans="1:7" s="221" customFormat="1">
      <c r="A52" s="214" t="s">
        <v>2601</v>
      </c>
      <c r="B52" s="213" t="s">
        <v>2600</v>
      </c>
      <c r="C52" s="205" t="s">
        <v>2504</v>
      </c>
      <c r="D52" s="220">
        <v>1</v>
      </c>
      <c r="E52" s="204"/>
      <c r="F52" s="203">
        <f t="shared" si="0"/>
        <v>0</v>
      </c>
      <c r="G52" s="220"/>
    </row>
    <row r="53" spans="1:7" s="221" customFormat="1">
      <c r="A53" s="214" t="s">
        <v>2599</v>
      </c>
      <c r="B53" s="213" t="s">
        <v>2598</v>
      </c>
      <c r="C53" s="205" t="s">
        <v>2506</v>
      </c>
      <c r="D53" s="220">
        <v>10</v>
      </c>
      <c r="E53" s="204"/>
      <c r="F53" s="203">
        <f t="shared" si="0"/>
        <v>0</v>
      </c>
      <c r="G53" s="220"/>
    </row>
    <row r="54" spans="1:7" s="221" customFormat="1">
      <c r="A54" s="214" t="s">
        <v>2597</v>
      </c>
      <c r="B54" s="213" t="s">
        <v>2596</v>
      </c>
      <c r="C54" s="205" t="s">
        <v>2504</v>
      </c>
      <c r="D54" s="220">
        <v>1</v>
      </c>
      <c r="E54" s="204"/>
      <c r="F54" s="203">
        <f t="shared" si="0"/>
        <v>0</v>
      </c>
      <c r="G54" s="220"/>
    </row>
    <row r="55" spans="1:7" s="221" customFormat="1">
      <c r="A55" s="214" t="s">
        <v>2595</v>
      </c>
      <c r="B55" s="213" t="s">
        <v>2594</v>
      </c>
      <c r="C55" s="205" t="s">
        <v>2504</v>
      </c>
      <c r="D55" s="220">
        <v>1</v>
      </c>
      <c r="E55" s="204"/>
      <c r="F55" s="203">
        <f t="shared" si="0"/>
        <v>0</v>
      </c>
      <c r="G55" s="220"/>
    </row>
    <row r="56" spans="1:7">
      <c r="A56" s="214" t="s">
        <v>2593</v>
      </c>
      <c r="B56" s="206" t="s">
        <v>2592</v>
      </c>
      <c r="C56" s="205" t="s">
        <v>2504</v>
      </c>
      <c r="D56" s="220">
        <v>1</v>
      </c>
      <c r="E56" s="204"/>
      <c r="F56" s="203">
        <f t="shared" si="0"/>
        <v>0</v>
      </c>
      <c r="G56" s="202"/>
    </row>
  </sheetData>
  <mergeCells count="10">
    <mergeCell ref="C15:E15"/>
    <mergeCell ref="F15:G15"/>
    <mergeCell ref="B17:G17"/>
    <mergeCell ref="A1:G1"/>
    <mergeCell ref="A2:G2"/>
    <mergeCell ref="B10:F10"/>
    <mergeCell ref="B11:F11"/>
    <mergeCell ref="B12:F12"/>
    <mergeCell ref="C14:E14"/>
    <mergeCell ref="F14:G14"/>
  </mergeCells>
  <conditionalFormatting sqref="B56">
    <cfRule type="expression" priority="1">
      <formula>$E56=0</formula>
    </cfRule>
  </conditionalFormatting>
  <conditionalFormatting sqref="B56">
    <cfRule type="expression" priority="2">
      <formula>$D56=0</formula>
    </cfRule>
  </conditionalFormatting>
  <conditionalFormatting sqref="B56">
    <cfRule type="expression" priority="3">
      <formula>$I56="X"</formula>
    </cfRule>
  </conditionalFormatting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selection activeCell="AN87" sqref="AN87"/>
    </sheetView>
  </sheetViews>
  <sheetFormatPr defaultRowHeight="12.75" outlineLevelRow="1"/>
  <cols>
    <col min="1" max="1" width="5" style="258" customWidth="1"/>
    <col min="2" max="2" width="16.83203125" style="259" customWidth="1"/>
    <col min="3" max="3" width="44.6640625" style="259" customWidth="1"/>
    <col min="4" max="4" width="5.33203125" style="258" customWidth="1"/>
    <col min="5" max="5" width="12.33203125" style="258" customWidth="1"/>
    <col min="6" max="6" width="11.5" style="258" customWidth="1"/>
    <col min="7" max="7" width="14.83203125" style="258" customWidth="1"/>
    <col min="8" max="21" width="0" style="258" hidden="1" customWidth="1"/>
    <col min="22" max="28" width="9.33203125" style="258"/>
    <col min="29" max="39" width="0" style="258" hidden="1" customWidth="1"/>
    <col min="40" max="16384" width="9.33203125" style="258"/>
  </cols>
  <sheetData>
    <row r="1" spans="1:60" ht="15.75" customHeight="1">
      <c r="A1" s="361" t="s">
        <v>2837</v>
      </c>
      <c r="B1" s="361"/>
      <c r="C1" s="361"/>
      <c r="D1" s="361"/>
      <c r="E1" s="361"/>
      <c r="F1" s="361"/>
      <c r="G1" s="361"/>
      <c r="AE1" s="258" t="s">
        <v>2836</v>
      </c>
    </row>
    <row r="2" spans="1:60" ht="24.95" customHeight="1">
      <c r="A2" s="308" t="s">
        <v>2835</v>
      </c>
      <c r="B2" s="307"/>
      <c r="C2" s="362"/>
      <c r="D2" s="363"/>
      <c r="E2" s="363"/>
      <c r="F2" s="363"/>
      <c r="G2" s="364"/>
      <c r="AE2" s="258" t="s">
        <v>76</v>
      </c>
    </row>
    <row r="3" spans="1:60" ht="24.95" hidden="1" customHeight="1">
      <c r="A3" s="308" t="s">
        <v>2834</v>
      </c>
      <c r="B3" s="307"/>
      <c r="C3" s="363"/>
      <c r="D3" s="363"/>
      <c r="E3" s="363"/>
      <c r="F3" s="363"/>
      <c r="G3" s="364"/>
      <c r="AE3" s="258" t="s">
        <v>2833</v>
      </c>
    </row>
    <row r="4" spans="1:60" ht="24.95" hidden="1" customHeight="1">
      <c r="A4" s="308" t="s">
        <v>2832</v>
      </c>
      <c r="B4" s="307"/>
      <c r="C4" s="362"/>
      <c r="D4" s="363"/>
      <c r="E4" s="363"/>
      <c r="F4" s="363"/>
      <c r="G4" s="364"/>
      <c r="AE4" s="258" t="s">
        <v>2831</v>
      </c>
    </row>
    <row r="5" spans="1:60" hidden="1">
      <c r="A5" s="306" t="s">
        <v>2830</v>
      </c>
      <c r="B5" s="305"/>
      <c r="C5" s="304"/>
      <c r="D5" s="303"/>
      <c r="E5" s="302"/>
      <c r="F5" s="302"/>
      <c r="G5" s="301"/>
      <c r="AE5" s="258" t="s">
        <v>2829</v>
      </c>
    </row>
    <row r="6" spans="1:60">
      <c r="D6" s="260"/>
    </row>
    <row r="7" spans="1:60" ht="51">
      <c r="A7" s="297" t="s">
        <v>2828</v>
      </c>
      <c r="B7" s="300" t="s">
        <v>2827</v>
      </c>
      <c r="C7" s="300" t="s">
        <v>2826</v>
      </c>
      <c r="D7" s="299" t="s">
        <v>106</v>
      </c>
      <c r="E7" s="297" t="s">
        <v>2577</v>
      </c>
      <c r="F7" s="298" t="s">
        <v>2825</v>
      </c>
      <c r="G7" s="297" t="s">
        <v>2824</v>
      </c>
      <c r="H7" s="296" t="s">
        <v>2823</v>
      </c>
      <c r="I7" s="296" t="s">
        <v>2822</v>
      </c>
      <c r="J7" s="296" t="s">
        <v>2821</v>
      </c>
      <c r="K7" s="296" t="s">
        <v>2820</v>
      </c>
      <c r="L7" s="296" t="s">
        <v>40</v>
      </c>
      <c r="M7" s="296" t="s">
        <v>2819</v>
      </c>
      <c r="N7" s="296" t="s">
        <v>2818</v>
      </c>
      <c r="O7" s="296" t="s">
        <v>2817</v>
      </c>
      <c r="P7" s="296" t="s">
        <v>2816</v>
      </c>
      <c r="Q7" s="296" t="s">
        <v>2815</v>
      </c>
      <c r="R7" s="296" t="s">
        <v>2814</v>
      </c>
      <c r="S7" s="296" t="s">
        <v>2813</v>
      </c>
      <c r="T7" s="296" t="s">
        <v>2812</v>
      </c>
      <c r="U7" s="296" t="s">
        <v>2811</v>
      </c>
    </row>
    <row r="8" spans="1:60">
      <c r="A8" s="295" t="s">
        <v>2668</v>
      </c>
      <c r="B8" s="294" t="s">
        <v>2810</v>
      </c>
      <c r="C8" s="293" t="s">
        <v>2809</v>
      </c>
      <c r="D8" s="292"/>
      <c r="E8" s="291"/>
      <c r="F8" s="289"/>
      <c r="G8" s="289">
        <f>SUMIF(AE9:AE85,"&lt;&gt;NOR",G9:G85)</f>
        <v>0</v>
      </c>
      <c r="H8" s="289"/>
      <c r="I8" s="289">
        <f>SUM(I9:I85)</f>
        <v>640288.06000000006</v>
      </c>
      <c r="J8" s="289"/>
      <c r="K8" s="289">
        <f>SUM(K9:K85)</f>
        <v>163296.54</v>
      </c>
      <c r="L8" s="289"/>
      <c r="M8" s="289">
        <f>SUM(M9:M85)</f>
        <v>0</v>
      </c>
      <c r="N8" s="289"/>
      <c r="O8" s="289">
        <f>SUM(O9:O85)</f>
        <v>6.2099999999999982</v>
      </c>
      <c r="P8" s="289"/>
      <c r="Q8" s="289">
        <f>SUM(Q9:Q85)</f>
        <v>0</v>
      </c>
      <c r="R8" s="289"/>
      <c r="S8" s="289"/>
      <c r="T8" s="290"/>
      <c r="U8" s="289">
        <f>SUM(U9:U85)</f>
        <v>522.66999999999996</v>
      </c>
      <c r="AE8" s="258" t="s">
        <v>2665</v>
      </c>
    </row>
    <row r="9" spans="1:60" ht="22.5" outlineLevel="1">
      <c r="A9" s="288">
        <v>1</v>
      </c>
      <c r="B9" s="287" t="s">
        <v>2808</v>
      </c>
      <c r="C9" s="286" t="s">
        <v>2807</v>
      </c>
      <c r="D9" s="285" t="s">
        <v>373</v>
      </c>
      <c r="E9" s="284">
        <v>40</v>
      </c>
      <c r="F9" s="270"/>
      <c r="G9" s="270">
        <f t="shared" ref="G9:G40" si="0">SUM(E9*F9)</f>
        <v>0</v>
      </c>
      <c r="H9" s="270">
        <v>720</v>
      </c>
      <c r="I9" s="270">
        <f t="shared" ref="I9:I40" si="1">ROUND(E9*H9,2)</f>
        <v>28800</v>
      </c>
      <c r="J9" s="270">
        <v>235.54999999999995</v>
      </c>
      <c r="K9" s="270">
        <f t="shared" ref="K9:K40" si="2">ROUND(E9*J9,2)</f>
        <v>9422</v>
      </c>
      <c r="L9" s="270">
        <v>15</v>
      </c>
      <c r="M9" s="270">
        <f t="shared" ref="M9:M40" si="3">G9*(1+L9/100)</f>
        <v>0</v>
      </c>
      <c r="N9" s="270">
        <v>0.13674</v>
      </c>
      <c r="O9" s="270">
        <f t="shared" ref="O9:O40" si="4">ROUND(E9*N9,2)</f>
        <v>5.47</v>
      </c>
      <c r="P9" s="270">
        <v>0</v>
      </c>
      <c r="Q9" s="270">
        <f t="shared" ref="Q9:Q40" si="5">ROUND(E9*P9,2)</f>
        <v>0</v>
      </c>
      <c r="R9" s="270"/>
      <c r="S9" s="270"/>
      <c r="T9" s="283">
        <v>0.63970000000000005</v>
      </c>
      <c r="U9" s="270">
        <f t="shared" ref="U9:U40" si="6">ROUND(E9*T9,2)</f>
        <v>25.59</v>
      </c>
      <c r="V9" s="267"/>
      <c r="W9" s="267"/>
      <c r="X9" s="267"/>
      <c r="Y9" s="267"/>
      <c r="Z9" s="267"/>
      <c r="AA9" s="267"/>
      <c r="AB9" s="267"/>
      <c r="AC9" s="267"/>
      <c r="AD9" s="267"/>
      <c r="AE9" s="267" t="s">
        <v>2671</v>
      </c>
      <c r="AF9" s="267"/>
      <c r="AG9" s="267"/>
      <c r="AH9" s="267"/>
      <c r="AI9" s="267"/>
      <c r="AJ9" s="267"/>
      <c r="AK9" s="267"/>
      <c r="AL9" s="267"/>
      <c r="AM9" s="267"/>
      <c r="AN9" s="267"/>
      <c r="AO9" s="267"/>
      <c r="AP9" s="267"/>
      <c r="AQ9" s="267"/>
      <c r="AR9" s="267"/>
      <c r="AS9" s="267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67"/>
      <c r="BG9" s="267"/>
      <c r="BH9" s="267"/>
    </row>
    <row r="10" spans="1:60" ht="22.5" outlineLevel="1">
      <c r="A10" s="288">
        <v>2</v>
      </c>
      <c r="B10" s="287" t="s">
        <v>2801</v>
      </c>
      <c r="C10" s="286" t="s">
        <v>2806</v>
      </c>
      <c r="D10" s="285" t="s">
        <v>360</v>
      </c>
      <c r="E10" s="284">
        <v>1</v>
      </c>
      <c r="F10" s="270"/>
      <c r="G10" s="270">
        <f t="shared" si="0"/>
        <v>0</v>
      </c>
      <c r="H10" s="270">
        <v>1370</v>
      </c>
      <c r="I10" s="270">
        <f t="shared" si="1"/>
        <v>1370</v>
      </c>
      <c r="J10" s="270">
        <v>540</v>
      </c>
      <c r="K10" s="270">
        <f t="shared" si="2"/>
        <v>540</v>
      </c>
      <c r="L10" s="270">
        <v>15</v>
      </c>
      <c r="M10" s="270">
        <f t="shared" si="3"/>
        <v>0</v>
      </c>
      <c r="N10" s="270">
        <v>0</v>
      </c>
      <c r="O10" s="270">
        <f t="shared" si="4"/>
        <v>0</v>
      </c>
      <c r="P10" s="270">
        <v>0</v>
      </c>
      <c r="Q10" s="270">
        <f t="shared" si="5"/>
        <v>0</v>
      </c>
      <c r="R10" s="270"/>
      <c r="S10" s="270"/>
      <c r="T10" s="283">
        <v>1</v>
      </c>
      <c r="U10" s="270">
        <f t="shared" si="6"/>
        <v>1</v>
      </c>
      <c r="V10" s="267"/>
      <c r="W10" s="267"/>
      <c r="X10" s="267"/>
      <c r="Y10" s="267"/>
      <c r="Z10" s="267"/>
      <c r="AA10" s="267"/>
      <c r="AB10" s="267"/>
      <c r="AC10" s="267"/>
      <c r="AD10" s="267"/>
      <c r="AE10" s="267" t="s">
        <v>2662</v>
      </c>
      <c r="AF10" s="267"/>
      <c r="AG10" s="267"/>
      <c r="AH10" s="267"/>
      <c r="AI10" s="267"/>
      <c r="AJ10" s="267"/>
      <c r="AK10" s="267"/>
      <c r="AL10" s="267"/>
      <c r="AM10" s="267"/>
      <c r="AN10" s="267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</row>
    <row r="11" spans="1:60" ht="22.5" outlineLevel="1">
      <c r="A11" s="288">
        <v>3</v>
      </c>
      <c r="B11" s="287" t="s">
        <v>2805</v>
      </c>
      <c r="C11" s="286" t="s">
        <v>2804</v>
      </c>
      <c r="D11" s="285" t="s">
        <v>360</v>
      </c>
      <c r="E11" s="284">
        <v>1</v>
      </c>
      <c r="F11" s="270"/>
      <c r="G11" s="270">
        <f t="shared" si="0"/>
        <v>0</v>
      </c>
      <c r="H11" s="270">
        <v>57230</v>
      </c>
      <c r="I11" s="270">
        <f t="shared" si="1"/>
        <v>57230</v>
      </c>
      <c r="J11" s="270">
        <v>893</v>
      </c>
      <c r="K11" s="270">
        <f t="shared" si="2"/>
        <v>893</v>
      </c>
      <c r="L11" s="270">
        <v>15</v>
      </c>
      <c r="M11" s="270">
        <f t="shared" si="3"/>
        <v>0</v>
      </c>
      <c r="N11" s="270">
        <v>0</v>
      </c>
      <c r="O11" s="270">
        <f t="shared" si="4"/>
        <v>0</v>
      </c>
      <c r="P11" s="270">
        <v>0</v>
      </c>
      <c r="Q11" s="270">
        <f t="shared" si="5"/>
        <v>0</v>
      </c>
      <c r="R11" s="270"/>
      <c r="S11" s="270"/>
      <c r="T11" s="283">
        <v>2.65</v>
      </c>
      <c r="U11" s="270">
        <f t="shared" si="6"/>
        <v>2.65</v>
      </c>
      <c r="V11" s="267"/>
      <c r="W11" s="267"/>
      <c r="X11" s="267"/>
      <c r="Y11" s="267"/>
      <c r="Z11" s="267"/>
      <c r="AA11" s="267"/>
      <c r="AB11" s="267"/>
      <c r="AC11" s="267"/>
      <c r="AD11" s="267"/>
      <c r="AE11" s="267" t="s">
        <v>2662</v>
      </c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</row>
    <row r="12" spans="1:60" ht="22.5" outlineLevel="1">
      <c r="A12" s="288">
        <v>4</v>
      </c>
      <c r="B12" s="287" t="s">
        <v>2803</v>
      </c>
      <c r="C12" s="286" t="s">
        <v>2802</v>
      </c>
      <c r="D12" s="285" t="s">
        <v>360</v>
      </c>
      <c r="E12" s="284">
        <v>1</v>
      </c>
      <c r="F12" s="270"/>
      <c r="G12" s="270">
        <f t="shared" si="0"/>
        <v>0</v>
      </c>
      <c r="H12" s="270">
        <v>9500</v>
      </c>
      <c r="I12" s="270">
        <f t="shared" si="1"/>
        <v>9500</v>
      </c>
      <c r="J12" s="270">
        <v>539</v>
      </c>
      <c r="K12" s="270">
        <f t="shared" si="2"/>
        <v>539</v>
      </c>
      <c r="L12" s="270">
        <v>15</v>
      </c>
      <c r="M12" s="270">
        <f t="shared" si="3"/>
        <v>0</v>
      </c>
      <c r="N12" s="270">
        <v>0</v>
      </c>
      <c r="O12" s="270">
        <f t="shared" si="4"/>
        <v>0</v>
      </c>
      <c r="P12" s="270">
        <v>0</v>
      </c>
      <c r="Q12" s="270">
        <f t="shared" si="5"/>
        <v>0</v>
      </c>
      <c r="R12" s="270"/>
      <c r="S12" s="270"/>
      <c r="T12" s="283">
        <v>1.6</v>
      </c>
      <c r="U12" s="270">
        <f t="shared" si="6"/>
        <v>1.6</v>
      </c>
      <c r="V12" s="267"/>
      <c r="W12" s="267"/>
      <c r="X12" s="267"/>
      <c r="Y12" s="267"/>
      <c r="Z12" s="267"/>
      <c r="AA12" s="267"/>
      <c r="AB12" s="267"/>
      <c r="AC12" s="267"/>
      <c r="AD12" s="267"/>
      <c r="AE12" s="267" t="s">
        <v>2662</v>
      </c>
      <c r="AF12" s="267"/>
      <c r="AG12" s="267"/>
      <c r="AH12" s="267"/>
      <c r="AI12" s="267"/>
      <c r="AJ12" s="267"/>
      <c r="AK12" s="267"/>
      <c r="AL12" s="267"/>
      <c r="AM12" s="267"/>
      <c r="AN12" s="267"/>
      <c r="AO12" s="267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67"/>
      <c r="BG12" s="267"/>
      <c r="BH12" s="267"/>
    </row>
    <row r="13" spans="1:60" outlineLevel="1">
      <c r="A13" s="288">
        <v>5</v>
      </c>
      <c r="B13" s="287" t="s">
        <v>2801</v>
      </c>
      <c r="C13" s="286" t="s">
        <v>2800</v>
      </c>
      <c r="D13" s="285" t="s">
        <v>360</v>
      </c>
      <c r="E13" s="284">
        <v>1</v>
      </c>
      <c r="F13" s="270"/>
      <c r="G13" s="270">
        <f t="shared" si="0"/>
        <v>0</v>
      </c>
      <c r="H13" s="270">
        <v>8200</v>
      </c>
      <c r="I13" s="270">
        <f t="shared" si="1"/>
        <v>8200</v>
      </c>
      <c r="J13" s="270">
        <v>650</v>
      </c>
      <c r="K13" s="270">
        <f t="shared" si="2"/>
        <v>650</v>
      </c>
      <c r="L13" s="270">
        <v>15</v>
      </c>
      <c r="M13" s="270">
        <f t="shared" si="3"/>
        <v>0</v>
      </c>
      <c r="N13" s="270">
        <v>0</v>
      </c>
      <c r="O13" s="270">
        <f t="shared" si="4"/>
        <v>0</v>
      </c>
      <c r="P13" s="270">
        <v>0</v>
      </c>
      <c r="Q13" s="270">
        <f t="shared" si="5"/>
        <v>0</v>
      </c>
      <c r="R13" s="270"/>
      <c r="S13" s="270"/>
      <c r="T13" s="283">
        <v>1</v>
      </c>
      <c r="U13" s="270">
        <f t="shared" si="6"/>
        <v>1</v>
      </c>
      <c r="V13" s="267"/>
      <c r="W13" s="267"/>
      <c r="X13" s="267"/>
      <c r="Y13" s="267"/>
      <c r="Z13" s="267"/>
      <c r="AA13" s="267"/>
      <c r="AB13" s="267"/>
      <c r="AC13" s="267"/>
      <c r="AD13" s="267"/>
      <c r="AE13" s="267" t="s">
        <v>2662</v>
      </c>
      <c r="AF13" s="267"/>
      <c r="AG13" s="267"/>
      <c r="AH13" s="267"/>
      <c r="AI13" s="267"/>
      <c r="AJ13" s="267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67"/>
      <c r="BH13" s="267"/>
    </row>
    <row r="14" spans="1:60" outlineLevel="1">
      <c r="A14" s="288">
        <v>6</v>
      </c>
      <c r="B14" s="287" t="s">
        <v>2797</v>
      </c>
      <c r="C14" s="286" t="s">
        <v>2799</v>
      </c>
      <c r="D14" s="285" t="s">
        <v>360</v>
      </c>
      <c r="E14" s="284">
        <v>1</v>
      </c>
      <c r="F14" s="270"/>
      <c r="G14" s="270">
        <f t="shared" si="0"/>
        <v>0</v>
      </c>
      <c r="H14" s="270">
        <v>13800</v>
      </c>
      <c r="I14" s="270">
        <f t="shared" si="1"/>
        <v>13800</v>
      </c>
      <c r="J14" s="270">
        <v>627</v>
      </c>
      <c r="K14" s="270">
        <f t="shared" si="2"/>
        <v>627</v>
      </c>
      <c r="L14" s="270">
        <v>15</v>
      </c>
      <c r="M14" s="270">
        <f t="shared" si="3"/>
        <v>0</v>
      </c>
      <c r="N14" s="270">
        <v>0</v>
      </c>
      <c r="O14" s="270">
        <f t="shared" si="4"/>
        <v>0</v>
      </c>
      <c r="P14" s="270">
        <v>0</v>
      </c>
      <c r="Q14" s="270">
        <f t="shared" si="5"/>
        <v>0</v>
      </c>
      <c r="R14" s="270"/>
      <c r="S14" s="270"/>
      <c r="T14" s="283">
        <v>1.86</v>
      </c>
      <c r="U14" s="270">
        <f t="shared" si="6"/>
        <v>1.86</v>
      </c>
      <c r="V14" s="267"/>
      <c r="W14" s="267"/>
      <c r="X14" s="267"/>
      <c r="Y14" s="267"/>
      <c r="Z14" s="267"/>
      <c r="AA14" s="267"/>
      <c r="AB14" s="267"/>
      <c r="AC14" s="267"/>
      <c r="AD14" s="267"/>
      <c r="AE14" s="267" t="s">
        <v>2662</v>
      </c>
      <c r="AF14" s="267"/>
      <c r="AG14" s="267"/>
      <c r="AH14" s="267"/>
      <c r="AI14" s="267"/>
      <c r="AJ14" s="267"/>
      <c r="AK14" s="267"/>
      <c r="AL14" s="267"/>
      <c r="AM14" s="267"/>
      <c r="AN14" s="267"/>
      <c r="AO14" s="267"/>
      <c r="AP14" s="267"/>
      <c r="AQ14" s="267"/>
      <c r="AR14" s="267"/>
      <c r="AS14" s="267"/>
      <c r="AT14" s="267"/>
      <c r="AU14" s="267"/>
      <c r="AV14" s="267"/>
      <c r="AW14" s="267"/>
      <c r="AX14" s="267"/>
      <c r="AY14" s="267"/>
      <c r="AZ14" s="267"/>
      <c r="BA14" s="267"/>
      <c r="BB14" s="267"/>
      <c r="BC14" s="267"/>
      <c r="BD14" s="267"/>
      <c r="BE14" s="267"/>
      <c r="BF14" s="267"/>
      <c r="BG14" s="267"/>
      <c r="BH14" s="267"/>
    </row>
    <row r="15" spans="1:60" outlineLevel="1">
      <c r="A15" s="288">
        <v>7</v>
      </c>
      <c r="B15" s="287" t="s">
        <v>2797</v>
      </c>
      <c r="C15" s="286" t="s">
        <v>2798</v>
      </c>
      <c r="D15" s="285" t="s">
        <v>360</v>
      </c>
      <c r="E15" s="284">
        <v>1</v>
      </c>
      <c r="F15" s="270"/>
      <c r="G15" s="270">
        <f t="shared" si="0"/>
        <v>0</v>
      </c>
      <c r="H15" s="270">
        <v>4232.46</v>
      </c>
      <c r="I15" s="270">
        <f t="shared" si="1"/>
        <v>4232.46</v>
      </c>
      <c r="J15" s="270">
        <v>569.54</v>
      </c>
      <c r="K15" s="270">
        <f t="shared" si="2"/>
        <v>569.54</v>
      </c>
      <c r="L15" s="270">
        <v>15</v>
      </c>
      <c r="M15" s="270">
        <f t="shared" si="3"/>
        <v>0</v>
      </c>
      <c r="N15" s="270">
        <v>0</v>
      </c>
      <c r="O15" s="270">
        <f t="shared" si="4"/>
        <v>0</v>
      </c>
      <c r="P15" s="270">
        <v>0</v>
      </c>
      <c r="Q15" s="270">
        <f t="shared" si="5"/>
        <v>0</v>
      </c>
      <c r="R15" s="270"/>
      <c r="S15" s="270"/>
      <c r="T15" s="283">
        <v>1.86</v>
      </c>
      <c r="U15" s="270">
        <f t="shared" si="6"/>
        <v>1.86</v>
      </c>
      <c r="V15" s="267"/>
      <c r="W15" s="267"/>
      <c r="X15" s="267"/>
      <c r="Y15" s="267"/>
      <c r="Z15" s="267"/>
      <c r="AA15" s="267"/>
      <c r="AB15" s="267"/>
      <c r="AC15" s="267"/>
      <c r="AD15" s="267"/>
      <c r="AE15" s="267" t="s">
        <v>2662</v>
      </c>
      <c r="AF15" s="267"/>
      <c r="AG15" s="267"/>
      <c r="AH15" s="267"/>
      <c r="AI15" s="267"/>
      <c r="AJ15" s="267"/>
      <c r="AK15" s="267"/>
      <c r="AL15" s="267"/>
      <c r="AM15" s="267"/>
      <c r="AN15" s="267"/>
      <c r="AO15" s="267"/>
      <c r="AP15" s="267"/>
      <c r="AQ15" s="267"/>
      <c r="AR15" s="267"/>
      <c r="AS15" s="267"/>
      <c r="AT15" s="267"/>
      <c r="AU15" s="267"/>
      <c r="AV15" s="267"/>
      <c r="AW15" s="267"/>
      <c r="AX15" s="267"/>
      <c r="AY15" s="267"/>
      <c r="AZ15" s="267"/>
      <c r="BA15" s="267"/>
      <c r="BB15" s="267"/>
      <c r="BC15" s="267"/>
      <c r="BD15" s="267"/>
      <c r="BE15" s="267"/>
      <c r="BF15" s="267"/>
      <c r="BG15" s="267"/>
      <c r="BH15" s="267"/>
    </row>
    <row r="16" spans="1:60" outlineLevel="1">
      <c r="A16" s="288">
        <v>8</v>
      </c>
      <c r="B16" s="287" t="s">
        <v>2797</v>
      </c>
      <c r="C16" s="286" t="s">
        <v>2796</v>
      </c>
      <c r="D16" s="285" t="s">
        <v>360</v>
      </c>
      <c r="E16" s="284">
        <v>1</v>
      </c>
      <c r="F16" s="270"/>
      <c r="G16" s="270">
        <f t="shared" si="0"/>
        <v>0</v>
      </c>
      <c r="H16" s="270">
        <v>4906.76</v>
      </c>
      <c r="I16" s="270">
        <f t="shared" si="1"/>
        <v>4906.76</v>
      </c>
      <c r="J16" s="270">
        <v>570.23999999999978</v>
      </c>
      <c r="K16" s="270">
        <f t="shared" si="2"/>
        <v>570.24</v>
      </c>
      <c r="L16" s="270">
        <v>15</v>
      </c>
      <c r="M16" s="270">
        <f t="shared" si="3"/>
        <v>0</v>
      </c>
      <c r="N16" s="270">
        <v>0</v>
      </c>
      <c r="O16" s="270">
        <f t="shared" si="4"/>
        <v>0</v>
      </c>
      <c r="P16" s="270">
        <v>0</v>
      </c>
      <c r="Q16" s="270">
        <f t="shared" si="5"/>
        <v>0</v>
      </c>
      <c r="R16" s="270"/>
      <c r="S16" s="270"/>
      <c r="T16" s="283">
        <v>1.86</v>
      </c>
      <c r="U16" s="270">
        <f t="shared" si="6"/>
        <v>1.86</v>
      </c>
      <c r="V16" s="267"/>
      <c r="W16" s="267"/>
      <c r="X16" s="267"/>
      <c r="Y16" s="267"/>
      <c r="Z16" s="267"/>
      <c r="AA16" s="267"/>
      <c r="AB16" s="267"/>
      <c r="AC16" s="267"/>
      <c r="AD16" s="267"/>
      <c r="AE16" s="267" t="s">
        <v>2662</v>
      </c>
      <c r="AF16" s="267"/>
      <c r="AG16" s="267"/>
      <c r="AH16" s="267"/>
      <c r="AI16" s="267"/>
      <c r="AJ16" s="267"/>
      <c r="AK16" s="267"/>
      <c r="AL16" s="267"/>
      <c r="AM16" s="267"/>
      <c r="AN16" s="267"/>
      <c r="AO16" s="267"/>
      <c r="AP16" s="267"/>
      <c r="AQ16" s="267"/>
      <c r="AR16" s="267"/>
      <c r="AS16" s="267"/>
      <c r="AT16" s="267"/>
      <c r="AU16" s="267"/>
      <c r="AV16" s="267"/>
      <c r="AW16" s="267"/>
      <c r="AX16" s="267"/>
      <c r="AY16" s="267"/>
      <c r="AZ16" s="267"/>
      <c r="BA16" s="267"/>
      <c r="BB16" s="267"/>
      <c r="BC16" s="267"/>
      <c r="BD16" s="267"/>
      <c r="BE16" s="267"/>
      <c r="BF16" s="267"/>
      <c r="BG16" s="267"/>
      <c r="BH16" s="267"/>
    </row>
    <row r="17" spans="1:60" outlineLevel="1">
      <c r="A17" s="288">
        <v>9</v>
      </c>
      <c r="B17" s="287" t="s">
        <v>2795</v>
      </c>
      <c r="C17" s="286" t="s">
        <v>2794</v>
      </c>
      <c r="D17" s="285" t="s">
        <v>360</v>
      </c>
      <c r="E17" s="284">
        <v>14</v>
      </c>
      <c r="F17" s="270"/>
      <c r="G17" s="270">
        <f t="shared" si="0"/>
        <v>0</v>
      </c>
      <c r="H17" s="270">
        <v>370</v>
      </c>
      <c r="I17" s="270">
        <f t="shared" si="1"/>
        <v>5180</v>
      </c>
      <c r="J17" s="270">
        <v>0</v>
      </c>
      <c r="K17" s="270">
        <f t="shared" si="2"/>
        <v>0</v>
      </c>
      <c r="L17" s="270">
        <v>15</v>
      </c>
      <c r="M17" s="270">
        <f t="shared" si="3"/>
        <v>0</v>
      </c>
      <c r="N17" s="270">
        <v>0</v>
      </c>
      <c r="O17" s="270">
        <f t="shared" si="4"/>
        <v>0</v>
      </c>
      <c r="P17" s="270">
        <v>0</v>
      </c>
      <c r="Q17" s="270">
        <f t="shared" si="5"/>
        <v>0</v>
      </c>
      <c r="R17" s="270"/>
      <c r="S17" s="270"/>
      <c r="T17" s="283">
        <v>0</v>
      </c>
      <c r="U17" s="270">
        <f t="shared" si="6"/>
        <v>0</v>
      </c>
      <c r="V17" s="267"/>
      <c r="W17" s="267"/>
      <c r="X17" s="267"/>
      <c r="Y17" s="267"/>
      <c r="Z17" s="267"/>
      <c r="AA17" s="267"/>
      <c r="AB17" s="267"/>
      <c r="AC17" s="267"/>
      <c r="AD17" s="267"/>
      <c r="AE17" s="267" t="s">
        <v>2721</v>
      </c>
      <c r="AF17" s="267"/>
      <c r="AG17" s="267"/>
      <c r="AH17" s="267"/>
      <c r="AI17" s="267"/>
      <c r="AJ17" s="267"/>
      <c r="AK17" s="267"/>
      <c r="AL17" s="267"/>
      <c r="AM17" s="267"/>
      <c r="AN17" s="267"/>
      <c r="AO17" s="267"/>
      <c r="AP17" s="267"/>
      <c r="AQ17" s="267"/>
      <c r="AR17" s="267"/>
      <c r="AS17" s="267"/>
      <c r="AT17" s="267"/>
      <c r="AU17" s="267"/>
      <c r="AV17" s="267"/>
      <c r="AW17" s="267"/>
      <c r="AX17" s="267"/>
      <c r="AY17" s="267"/>
      <c r="AZ17" s="267"/>
      <c r="BA17" s="267"/>
      <c r="BB17" s="267"/>
      <c r="BC17" s="267"/>
      <c r="BD17" s="267"/>
      <c r="BE17" s="267"/>
      <c r="BF17" s="267"/>
      <c r="BG17" s="267"/>
      <c r="BH17" s="267"/>
    </row>
    <row r="18" spans="1:60" outlineLevel="1">
      <c r="A18" s="288">
        <v>10</v>
      </c>
      <c r="B18" s="287" t="s">
        <v>2793</v>
      </c>
      <c r="C18" s="286" t="s">
        <v>2792</v>
      </c>
      <c r="D18" s="285" t="s">
        <v>360</v>
      </c>
      <c r="E18" s="284">
        <v>2</v>
      </c>
      <c r="F18" s="270"/>
      <c r="G18" s="270">
        <f t="shared" si="0"/>
        <v>0</v>
      </c>
      <c r="H18" s="270">
        <v>255</v>
      </c>
      <c r="I18" s="270">
        <f t="shared" si="1"/>
        <v>510</v>
      </c>
      <c r="J18" s="270">
        <v>124.5</v>
      </c>
      <c r="K18" s="270">
        <f t="shared" si="2"/>
        <v>249</v>
      </c>
      <c r="L18" s="270">
        <v>15</v>
      </c>
      <c r="M18" s="270">
        <f t="shared" si="3"/>
        <v>0</v>
      </c>
      <c r="N18" s="270">
        <v>0</v>
      </c>
      <c r="O18" s="270">
        <f t="shared" si="4"/>
        <v>0</v>
      </c>
      <c r="P18" s="270">
        <v>0</v>
      </c>
      <c r="Q18" s="270">
        <f t="shared" si="5"/>
        <v>0</v>
      </c>
      <c r="R18" s="270"/>
      <c r="S18" s="270"/>
      <c r="T18" s="283">
        <v>0.36917</v>
      </c>
      <c r="U18" s="270">
        <f t="shared" si="6"/>
        <v>0.74</v>
      </c>
      <c r="V18" s="267"/>
      <c r="W18" s="267"/>
      <c r="X18" s="267"/>
      <c r="Y18" s="267"/>
      <c r="Z18" s="267"/>
      <c r="AA18" s="267"/>
      <c r="AB18" s="267"/>
      <c r="AC18" s="267"/>
      <c r="AD18" s="267"/>
      <c r="AE18" s="267" t="s">
        <v>2662</v>
      </c>
      <c r="AF18" s="267"/>
      <c r="AG18" s="267"/>
      <c r="AH18" s="267"/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7"/>
      <c r="AU18" s="267"/>
      <c r="AV18" s="267"/>
      <c r="AW18" s="267"/>
      <c r="AX18" s="267"/>
      <c r="AY18" s="267"/>
      <c r="AZ18" s="267"/>
      <c r="BA18" s="267"/>
      <c r="BB18" s="267"/>
      <c r="BC18" s="267"/>
      <c r="BD18" s="267"/>
      <c r="BE18" s="267"/>
      <c r="BF18" s="267"/>
      <c r="BG18" s="267"/>
      <c r="BH18" s="267"/>
    </row>
    <row r="19" spans="1:60" outlineLevel="1">
      <c r="A19" s="288">
        <v>11</v>
      </c>
      <c r="B19" s="287" t="s">
        <v>2789</v>
      </c>
      <c r="C19" s="286" t="s">
        <v>2791</v>
      </c>
      <c r="D19" s="285" t="s">
        <v>360</v>
      </c>
      <c r="E19" s="284">
        <v>2</v>
      </c>
      <c r="F19" s="270"/>
      <c r="G19" s="270">
        <f t="shared" si="0"/>
        <v>0</v>
      </c>
      <c r="H19" s="270">
        <v>558</v>
      </c>
      <c r="I19" s="270">
        <f t="shared" si="1"/>
        <v>1116</v>
      </c>
      <c r="J19" s="270">
        <v>298.5</v>
      </c>
      <c r="K19" s="270">
        <f t="shared" si="2"/>
        <v>597</v>
      </c>
      <c r="L19" s="270">
        <v>15</v>
      </c>
      <c r="M19" s="270">
        <f t="shared" si="3"/>
        <v>0</v>
      </c>
      <c r="N19" s="270">
        <v>0</v>
      </c>
      <c r="O19" s="270">
        <f t="shared" si="4"/>
        <v>0</v>
      </c>
      <c r="P19" s="270">
        <v>0</v>
      </c>
      <c r="Q19" s="270">
        <f t="shared" si="5"/>
        <v>0</v>
      </c>
      <c r="R19" s="270"/>
      <c r="S19" s="270"/>
      <c r="T19" s="283">
        <v>0.88549999999999995</v>
      </c>
      <c r="U19" s="270">
        <f t="shared" si="6"/>
        <v>1.77</v>
      </c>
      <c r="V19" s="267"/>
      <c r="W19" s="267"/>
      <c r="X19" s="267"/>
      <c r="Y19" s="267"/>
      <c r="Z19" s="267"/>
      <c r="AA19" s="267"/>
      <c r="AB19" s="267"/>
      <c r="AC19" s="267"/>
      <c r="AD19" s="267"/>
      <c r="AE19" s="267" t="s">
        <v>2662</v>
      </c>
      <c r="AF19" s="267"/>
      <c r="AG19" s="267"/>
      <c r="AH19" s="267"/>
      <c r="AI19" s="267"/>
      <c r="AJ19" s="267"/>
      <c r="AK19" s="267"/>
      <c r="AL19" s="267"/>
      <c r="AM19" s="267"/>
      <c r="AN19" s="267"/>
      <c r="AO19" s="267"/>
      <c r="AP19" s="267"/>
      <c r="AQ19" s="267"/>
      <c r="AR19" s="267"/>
      <c r="AS19" s="267"/>
      <c r="AT19" s="267"/>
      <c r="AU19" s="267"/>
      <c r="AV19" s="267"/>
      <c r="AW19" s="267"/>
      <c r="AX19" s="267"/>
      <c r="AY19" s="267"/>
      <c r="AZ19" s="267"/>
      <c r="BA19" s="267"/>
      <c r="BB19" s="267"/>
      <c r="BC19" s="267"/>
      <c r="BD19" s="267"/>
      <c r="BE19" s="267"/>
      <c r="BF19" s="267"/>
      <c r="BG19" s="267"/>
      <c r="BH19" s="267"/>
    </row>
    <row r="20" spans="1:60" outlineLevel="1">
      <c r="A20" s="288">
        <v>12</v>
      </c>
      <c r="B20" s="287" t="s">
        <v>2789</v>
      </c>
      <c r="C20" s="286" t="s">
        <v>2790</v>
      </c>
      <c r="D20" s="285" t="s">
        <v>360</v>
      </c>
      <c r="E20" s="284">
        <v>1</v>
      </c>
      <c r="F20" s="270"/>
      <c r="G20" s="270">
        <f t="shared" si="0"/>
        <v>0</v>
      </c>
      <c r="H20" s="270">
        <v>605</v>
      </c>
      <c r="I20" s="270">
        <f t="shared" si="1"/>
        <v>605</v>
      </c>
      <c r="J20" s="270">
        <v>298.5</v>
      </c>
      <c r="K20" s="270">
        <f t="shared" si="2"/>
        <v>298.5</v>
      </c>
      <c r="L20" s="270">
        <v>15</v>
      </c>
      <c r="M20" s="270">
        <f t="shared" si="3"/>
        <v>0</v>
      </c>
      <c r="N20" s="270">
        <v>0</v>
      </c>
      <c r="O20" s="270">
        <f t="shared" si="4"/>
        <v>0</v>
      </c>
      <c r="P20" s="270">
        <v>0</v>
      </c>
      <c r="Q20" s="270">
        <f t="shared" si="5"/>
        <v>0</v>
      </c>
      <c r="R20" s="270"/>
      <c r="S20" s="270"/>
      <c r="T20" s="283">
        <v>0.88549999999999995</v>
      </c>
      <c r="U20" s="270">
        <f t="shared" si="6"/>
        <v>0.89</v>
      </c>
      <c r="V20" s="267"/>
      <c r="W20" s="267"/>
      <c r="X20" s="267"/>
      <c r="Y20" s="267"/>
      <c r="Z20" s="267"/>
      <c r="AA20" s="267"/>
      <c r="AB20" s="267"/>
      <c r="AC20" s="267"/>
      <c r="AD20" s="267"/>
      <c r="AE20" s="267" t="s">
        <v>2662</v>
      </c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267"/>
      <c r="BF20" s="267"/>
      <c r="BG20" s="267"/>
      <c r="BH20" s="267"/>
    </row>
    <row r="21" spans="1:60" outlineLevel="1">
      <c r="A21" s="288">
        <v>13</v>
      </c>
      <c r="B21" s="287" t="s">
        <v>2789</v>
      </c>
      <c r="C21" s="286" t="s">
        <v>2788</v>
      </c>
      <c r="D21" s="285" t="s">
        <v>360</v>
      </c>
      <c r="E21" s="284">
        <v>2</v>
      </c>
      <c r="F21" s="270"/>
      <c r="G21" s="270">
        <f t="shared" si="0"/>
        <v>0</v>
      </c>
      <c r="H21" s="270">
        <v>510</v>
      </c>
      <c r="I21" s="270">
        <f t="shared" si="1"/>
        <v>1020</v>
      </c>
      <c r="J21" s="270">
        <v>298.5</v>
      </c>
      <c r="K21" s="270">
        <f t="shared" si="2"/>
        <v>597</v>
      </c>
      <c r="L21" s="270">
        <v>15</v>
      </c>
      <c r="M21" s="270">
        <f t="shared" si="3"/>
        <v>0</v>
      </c>
      <c r="N21" s="270">
        <v>0</v>
      </c>
      <c r="O21" s="270">
        <f t="shared" si="4"/>
        <v>0</v>
      </c>
      <c r="P21" s="270">
        <v>0</v>
      </c>
      <c r="Q21" s="270">
        <f t="shared" si="5"/>
        <v>0</v>
      </c>
      <c r="R21" s="270"/>
      <c r="S21" s="270"/>
      <c r="T21" s="283">
        <v>0.88549999999999995</v>
      </c>
      <c r="U21" s="270">
        <f t="shared" si="6"/>
        <v>1.77</v>
      </c>
      <c r="V21" s="267"/>
      <c r="W21" s="267"/>
      <c r="X21" s="267"/>
      <c r="Y21" s="267"/>
      <c r="Z21" s="267"/>
      <c r="AA21" s="267"/>
      <c r="AB21" s="267"/>
      <c r="AC21" s="267"/>
      <c r="AD21" s="267"/>
      <c r="AE21" s="267" t="s">
        <v>2662</v>
      </c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  <c r="AR21" s="267"/>
      <c r="AS21" s="267"/>
      <c r="AT21" s="267"/>
      <c r="AU21" s="267"/>
      <c r="AV21" s="267"/>
      <c r="AW21" s="267"/>
      <c r="AX21" s="267"/>
      <c r="AY21" s="267"/>
      <c r="AZ21" s="267"/>
      <c r="BA21" s="267"/>
      <c r="BB21" s="267"/>
      <c r="BC21" s="267"/>
      <c r="BD21" s="267"/>
      <c r="BE21" s="267"/>
      <c r="BF21" s="267"/>
      <c r="BG21" s="267"/>
      <c r="BH21" s="267"/>
    </row>
    <row r="22" spans="1:60" outlineLevel="1">
      <c r="A22" s="288">
        <v>14</v>
      </c>
      <c r="B22" s="287" t="s">
        <v>2787</v>
      </c>
      <c r="C22" s="286" t="s">
        <v>2786</v>
      </c>
      <c r="D22" s="285" t="s">
        <v>360</v>
      </c>
      <c r="E22" s="284">
        <v>1</v>
      </c>
      <c r="F22" s="270"/>
      <c r="G22" s="270">
        <f t="shared" si="0"/>
        <v>0</v>
      </c>
      <c r="H22" s="270">
        <v>3504</v>
      </c>
      <c r="I22" s="270">
        <f t="shared" si="1"/>
        <v>3504</v>
      </c>
      <c r="J22" s="270">
        <v>256</v>
      </c>
      <c r="K22" s="270">
        <f t="shared" si="2"/>
        <v>256</v>
      </c>
      <c r="L22" s="270">
        <v>15</v>
      </c>
      <c r="M22" s="270">
        <f t="shared" si="3"/>
        <v>0</v>
      </c>
      <c r="N22" s="270">
        <v>0</v>
      </c>
      <c r="O22" s="270">
        <f t="shared" si="4"/>
        <v>0</v>
      </c>
      <c r="P22" s="270">
        <v>0</v>
      </c>
      <c r="Q22" s="270">
        <f t="shared" si="5"/>
        <v>0</v>
      </c>
      <c r="R22" s="270"/>
      <c r="S22" s="270"/>
      <c r="T22" s="283">
        <v>0.76</v>
      </c>
      <c r="U22" s="270">
        <f t="shared" si="6"/>
        <v>0.76</v>
      </c>
      <c r="V22" s="267"/>
      <c r="W22" s="267"/>
      <c r="X22" s="267"/>
      <c r="Y22" s="267"/>
      <c r="Z22" s="267"/>
      <c r="AA22" s="267"/>
      <c r="AB22" s="267"/>
      <c r="AC22" s="267"/>
      <c r="AD22" s="267"/>
      <c r="AE22" s="267" t="s">
        <v>2662</v>
      </c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7"/>
      <c r="BA22" s="267"/>
      <c r="BB22" s="267"/>
      <c r="BC22" s="267"/>
      <c r="BD22" s="267"/>
      <c r="BE22" s="267"/>
      <c r="BF22" s="267"/>
      <c r="BG22" s="267"/>
      <c r="BH22" s="267"/>
    </row>
    <row r="23" spans="1:60" outlineLevel="1">
      <c r="A23" s="288">
        <v>15</v>
      </c>
      <c r="B23" s="287" t="s">
        <v>2785</v>
      </c>
      <c r="C23" s="286" t="s">
        <v>2784</v>
      </c>
      <c r="D23" s="285" t="s">
        <v>360</v>
      </c>
      <c r="E23" s="284">
        <v>2</v>
      </c>
      <c r="F23" s="270"/>
      <c r="G23" s="270">
        <f t="shared" si="0"/>
        <v>0</v>
      </c>
      <c r="H23" s="270">
        <v>497</v>
      </c>
      <c r="I23" s="270">
        <f t="shared" si="1"/>
        <v>994</v>
      </c>
      <c r="J23" s="270">
        <v>78.100000000000023</v>
      </c>
      <c r="K23" s="270">
        <f t="shared" si="2"/>
        <v>156.19999999999999</v>
      </c>
      <c r="L23" s="270">
        <v>15</v>
      </c>
      <c r="M23" s="270">
        <f t="shared" si="3"/>
        <v>0</v>
      </c>
      <c r="N23" s="270">
        <v>0</v>
      </c>
      <c r="O23" s="270">
        <f t="shared" si="4"/>
        <v>0</v>
      </c>
      <c r="P23" s="270">
        <v>0</v>
      </c>
      <c r="Q23" s="270">
        <f t="shared" si="5"/>
        <v>0</v>
      </c>
      <c r="R23" s="270"/>
      <c r="S23" s="270"/>
      <c r="T23" s="283">
        <v>0.23183000000000001</v>
      </c>
      <c r="U23" s="270">
        <f t="shared" si="6"/>
        <v>0.46</v>
      </c>
      <c r="V23" s="267"/>
      <c r="W23" s="267"/>
      <c r="X23" s="267"/>
      <c r="Y23" s="267"/>
      <c r="Z23" s="267"/>
      <c r="AA23" s="267"/>
      <c r="AB23" s="267"/>
      <c r="AC23" s="267"/>
      <c r="AD23" s="267"/>
      <c r="AE23" s="267" t="s">
        <v>2662</v>
      </c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  <c r="AP23" s="267"/>
      <c r="AQ23" s="267"/>
      <c r="AR23" s="267"/>
      <c r="AS23" s="267"/>
      <c r="AT23" s="267"/>
      <c r="AU23" s="267"/>
      <c r="AV23" s="267"/>
      <c r="AW23" s="267"/>
      <c r="AX23" s="267"/>
      <c r="AY23" s="267"/>
      <c r="AZ23" s="267"/>
      <c r="BA23" s="267"/>
      <c r="BB23" s="267"/>
      <c r="BC23" s="267"/>
      <c r="BD23" s="267"/>
      <c r="BE23" s="267"/>
      <c r="BF23" s="267"/>
      <c r="BG23" s="267"/>
      <c r="BH23" s="267"/>
    </row>
    <row r="24" spans="1:60" outlineLevel="1">
      <c r="A24" s="288">
        <v>16</v>
      </c>
      <c r="B24" s="287" t="s">
        <v>2783</v>
      </c>
      <c r="C24" s="286" t="s">
        <v>2782</v>
      </c>
      <c r="D24" s="285" t="s">
        <v>360</v>
      </c>
      <c r="E24" s="284">
        <v>2</v>
      </c>
      <c r="F24" s="270"/>
      <c r="G24" s="270">
        <f t="shared" si="0"/>
        <v>0</v>
      </c>
      <c r="H24" s="270">
        <v>363</v>
      </c>
      <c r="I24" s="270">
        <f t="shared" si="1"/>
        <v>726</v>
      </c>
      <c r="J24" s="270">
        <v>71</v>
      </c>
      <c r="K24" s="270">
        <f t="shared" si="2"/>
        <v>142</v>
      </c>
      <c r="L24" s="270">
        <v>15</v>
      </c>
      <c r="M24" s="270">
        <f t="shared" si="3"/>
        <v>0</v>
      </c>
      <c r="N24" s="270">
        <v>0</v>
      </c>
      <c r="O24" s="270">
        <f t="shared" si="4"/>
        <v>0</v>
      </c>
      <c r="P24" s="270">
        <v>0</v>
      </c>
      <c r="Q24" s="270">
        <f t="shared" si="5"/>
        <v>0</v>
      </c>
      <c r="R24" s="270"/>
      <c r="S24" s="270"/>
      <c r="T24" s="283">
        <v>0.21082999999999999</v>
      </c>
      <c r="U24" s="270">
        <f t="shared" si="6"/>
        <v>0.42</v>
      </c>
      <c r="V24" s="267"/>
      <c r="W24" s="267"/>
      <c r="X24" s="267"/>
      <c r="Y24" s="267"/>
      <c r="Z24" s="267"/>
      <c r="AA24" s="267"/>
      <c r="AB24" s="267"/>
      <c r="AC24" s="267"/>
      <c r="AD24" s="267"/>
      <c r="AE24" s="267" t="s">
        <v>2662</v>
      </c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  <c r="BA24" s="267"/>
      <c r="BB24" s="267"/>
      <c r="BC24" s="267"/>
      <c r="BD24" s="267"/>
      <c r="BE24" s="267"/>
      <c r="BF24" s="267"/>
      <c r="BG24" s="267"/>
      <c r="BH24" s="267"/>
    </row>
    <row r="25" spans="1:60" outlineLevel="1">
      <c r="A25" s="288">
        <v>17</v>
      </c>
      <c r="B25" s="287" t="s">
        <v>2781</v>
      </c>
      <c r="C25" s="286" t="s">
        <v>2780</v>
      </c>
      <c r="D25" s="285" t="s">
        <v>360</v>
      </c>
      <c r="E25" s="284">
        <v>6</v>
      </c>
      <c r="F25" s="270"/>
      <c r="G25" s="270">
        <f t="shared" si="0"/>
        <v>0</v>
      </c>
      <c r="H25" s="270">
        <v>485</v>
      </c>
      <c r="I25" s="270">
        <f t="shared" si="1"/>
        <v>2910</v>
      </c>
      <c r="J25" s="270">
        <v>105</v>
      </c>
      <c r="K25" s="270">
        <f t="shared" si="2"/>
        <v>630</v>
      </c>
      <c r="L25" s="270">
        <v>15</v>
      </c>
      <c r="M25" s="270">
        <f t="shared" si="3"/>
        <v>0</v>
      </c>
      <c r="N25" s="270">
        <v>0</v>
      </c>
      <c r="O25" s="270">
        <f t="shared" si="4"/>
        <v>0</v>
      </c>
      <c r="P25" s="270">
        <v>0</v>
      </c>
      <c r="Q25" s="270">
        <f t="shared" si="5"/>
        <v>0</v>
      </c>
      <c r="R25" s="270"/>
      <c r="S25" s="270"/>
      <c r="T25" s="283">
        <v>0.312</v>
      </c>
      <c r="U25" s="270">
        <f t="shared" si="6"/>
        <v>1.87</v>
      </c>
      <c r="V25" s="267"/>
      <c r="W25" s="267"/>
      <c r="X25" s="267"/>
      <c r="Y25" s="267"/>
      <c r="Z25" s="267"/>
      <c r="AA25" s="267"/>
      <c r="AB25" s="267"/>
      <c r="AC25" s="267"/>
      <c r="AD25" s="267"/>
      <c r="AE25" s="267" t="s">
        <v>2662</v>
      </c>
      <c r="AF25" s="267"/>
      <c r="AG25" s="267"/>
      <c r="AH25" s="267"/>
      <c r="AI25" s="267"/>
      <c r="AJ25" s="267"/>
      <c r="AK25" s="267"/>
      <c r="AL25" s="267"/>
      <c r="AM25" s="267"/>
      <c r="AN25" s="267"/>
      <c r="AO25" s="267"/>
      <c r="AP25" s="267"/>
      <c r="AQ25" s="267"/>
      <c r="AR25" s="267"/>
      <c r="AS25" s="267"/>
      <c r="AT25" s="267"/>
      <c r="AU25" s="267"/>
      <c r="AV25" s="267"/>
      <c r="AW25" s="267"/>
      <c r="AX25" s="267"/>
      <c r="AY25" s="267"/>
      <c r="AZ25" s="267"/>
      <c r="BA25" s="267"/>
      <c r="BB25" s="267"/>
      <c r="BC25" s="267"/>
      <c r="BD25" s="267"/>
      <c r="BE25" s="267"/>
      <c r="BF25" s="267"/>
      <c r="BG25" s="267"/>
      <c r="BH25" s="267"/>
    </row>
    <row r="26" spans="1:60" outlineLevel="1">
      <c r="A26" s="288">
        <v>18</v>
      </c>
      <c r="B26" s="287" t="s">
        <v>2779</v>
      </c>
      <c r="C26" s="286" t="s">
        <v>2778</v>
      </c>
      <c r="D26" s="285" t="s">
        <v>360</v>
      </c>
      <c r="E26" s="284">
        <v>1</v>
      </c>
      <c r="F26" s="270"/>
      <c r="G26" s="270">
        <f t="shared" si="0"/>
        <v>0</v>
      </c>
      <c r="H26" s="270">
        <v>4914</v>
      </c>
      <c r="I26" s="270">
        <f t="shared" si="1"/>
        <v>4914</v>
      </c>
      <c r="J26" s="270">
        <v>516</v>
      </c>
      <c r="K26" s="270">
        <f t="shared" si="2"/>
        <v>516</v>
      </c>
      <c r="L26" s="270">
        <v>15</v>
      </c>
      <c r="M26" s="270">
        <f t="shared" si="3"/>
        <v>0</v>
      </c>
      <c r="N26" s="270">
        <v>0</v>
      </c>
      <c r="O26" s="270">
        <f t="shared" si="4"/>
        <v>0</v>
      </c>
      <c r="P26" s="270">
        <v>0</v>
      </c>
      <c r="Q26" s="270">
        <f t="shared" si="5"/>
        <v>0</v>
      </c>
      <c r="R26" s="270"/>
      <c r="S26" s="270"/>
      <c r="T26" s="283">
        <v>0.63249999999999995</v>
      </c>
      <c r="U26" s="270">
        <f t="shared" si="6"/>
        <v>0.63</v>
      </c>
      <c r="V26" s="267"/>
      <c r="W26" s="267"/>
      <c r="X26" s="267"/>
      <c r="Y26" s="267"/>
      <c r="Z26" s="267"/>
      <c r="AA26" s="267"/>
      <c r="AB26" s="267"/>
      <c r="AC26" s="267"/>
      <c r="AD26" s="267"/>
      <c r="AE26" s="267" t="s">
        <v>2662</v>
      </c>
      <c r="AF26" s="267"/>
      <c r="AG26" s="267"/>
      <c r="AH26" s="267"/>
      <c r="AI26" s="267"/>
      <c r="AJ26" s="267"/>
      <c r="AK26" s="267"/>
      <c r="AL26" s="267"/>
      <c r="AM26" s="267"/>
      <c r="AN26" s="267"/>
      <c r="AO26" s="267"/>
      <c r="AP26" s="267"/>
      <c r="AQ26" s="267"/>
      <c r="AR26" s="267"/>
      <c r="AS26" s="267"/>
      <c r="AT26" s="267"/>
      <c r="AU26" s="267"/>
      <c r="AV26" s="267"/>
      <c r="AW26" s="267"/>
      <c r="AX26" s="267"/>
      <c r="AY26" s="267"/>
      <c r="AZ26" s="267"/>
      <c r="BA26" s="267"/>
      <c r="BB26" s="267"/>
      <c r="BC26" s="267"/>
      <c r="BD26" s="267"/>
      <c r="BE26" s="267"/>
      <c r="BF26" s="267"/>
      <c r="BG26" s="267"/>
      <c r="BH26" s="267"/>
    </row>
    <row r="27" spans="1:60" outlineLevel="1">
      <c r="A27" s="288">
        <v>19</v>
      </c>
      <c r="B27" s="287" t="s">
        <v>2777</v>
      </c>
      <c r="C27" s="286" t="s">
        <v>2776</v>
      </c>
      <c r="D27" s="285" t="s">
        <v>360</v>
      </c>
      <c r="E27" s="284">
        <v>1</v>
      </c>
      <c r="F27" s="270"/>
      <c r="G27" s="270">
        <f t="shared" si="0"/>
        <v>0</v>
      </c>
      <c r="H27" s="270">
        <v>1156</v>
      </c>
      <c r="I27" s="270">
        <f t="shared" si="1"/>
        <v>1156</v>
      </c>
      <c r="J27" s="270">
        <v>124.5</v>
      </c>
      <c r="K27" s="270">
        <f t="shared" si="2"/>
        <v>124.5</v>
      </c>
      <c r="L27" s="270">
        <v>15</v>
      </c>
      <c r="M27" s="270">
        <f t="shared" si="3"/>
        <v>0</v>
      </c>
      <c r="N27" s="270">
        <v>0</v>
      </c>
      <c r="O27" s="270">
        <f t="shared" si="4"/>
        <v>0</v>
      </c>
      <c r="P27" s="270">
        <v>0</v>
      </c>
      <c r="Q27" s="270">
        <f t="shared" si="5"/>
        <v>0</v>
      </c>
      <c r="R27" s="270"/>
      <c r="S27" s="270"/>
      <c r="T27" s="283">
        <v>0.36882999999999999</v>
      </c>
      <c r="U27" s="270">
        <f t="shared" si="6"/>
        <v>0.37</v>
      </c>
      <c r="V27" s="267"/>
      <c r="W27" s="267"/>
      <c r="X27" s="267"/>
      <c r="Y27" s="267"/>
      <c r="Z27" s="267"/>
      <c r="AA27" s="267"/>
      <c r="AB27" s="267"/>
      <c r="AC27" s="267"/>
      <c r="AD27" s="267"/>
      <c r="AE27" s="267" t="s">
        <v>2662</v>
      </c>
      <c r="AF27" s="267"/>
      <c r="AG27" s="267"/>
      <c r="AH27" s="267"/>
      <c r="AI27" s="267"/>
      <c r="AJ27" s="267"/>
      <c r="AK27" s="267"/>
      <c r="AL27" s="267"/>
      <c r="AM27" s="267"/>
      <c r="AN27" s="267"/>
      <c r="AO27" s="267"/>
      <c r="AP27" s="267"/>
      <c r="AQ27" s="267"/>
      <c r="AR27" s="267"/>
      <c r="AS27" s="267"/>
      <c r="AT27" s="267"/>
      <c r="AU27" s="267"/>
      <c r="AV27" s="267"/>
      <c r="AW27" s="267"/>
      <c r="AX27" s="267"/>
      <c r="AY27" s="267"/>
      <c r="AZ27" s="267"/>
      <c r="BA27" s="267"/>
      <c r="BB27" s="267"/>
      <c r="BC27" s="267"/>
      <c r="BD27" s="267"/>
      <c r="BE27" s="267"/>
      <c r="BF27" s="267"/>
      <c r="BG27" s="267"/>
      <c r="BH27" s="267"/>
    </row>
    <row r="28" spans="1:60" outlineLevel="1">
      <c r="A28" s="288">
        <v>20</v>
      </c>
      <c r="B28" s="287" t="s">
        <v>2775</v>
      </c>
      <c r="C28" s="286" t="s">
        <v>2774</v>
      </c>
      <c r="D28" s="285" t="s">
        <v>360</v>
      </c>
      <c r="E28" s="284">
        <v>8</v>
      </c>
      <c r="F28" s="270"/>
      <c r="G28" s="270">
        <f t="shared" si="0"/>
        <v>0</v>
      </c>
      <c r="H28" s="270">
        <v>596</v>
      </c>
      <c r="I28" s="270">
        <f t="shared" si="1"/>
        <v>4768</v>
      </c>
      <c r="J28" s="270">
        <v>184.19000000000005</v>
      </c>
      <c r="K28" s="270">
        <f t="shared" si="2"/>
        <v>1473.52</v>
      </c>
      <c r="L28" s="270">
        <v>15</v>
      </c>
      <c r="M28" s="270">
        <f t="shared" si="3"/>
        <v>0</v>
      </c>
      <c r="N28" s="270">
        <v>0</v>
      </c>
      <c r="O28" s="270">
        <f t="shared" si="4"/>
        <v>0</v>
      </c>
      <c r="P28" s="270">
        <v>0</v>
      </c>
      <c r="Q28" s="270">
        <f t="shared" si="5"/>
        <v>0</v>
      </c>
      <c r="R28" s="270"/>
      <c r="S28" s="270"/>
      <c r="T28" s="283">
        <v>0.73782999999999999</v>
      </c>
      <c r="U28" s="270">
        <f t="shared" si="6"/>
        <v>5.9</v>
      </c>
      <c r="V28" s="267"/>
      <c r="W28" s="267"/>
      <c r="X28" s="267"/>
      <c r="Y28" s="267"/>
      <c r="Z28" s="267"/>
      <c r="AA28" s="267"/>
      <c r="AB28" s="267"/>
      <c r="AC28" s="267"/>
      <c r="AD28" s="267"/>
      <c r="AE28" s="267" t="s">
        <v>2662</v>
      </c>
      <c r="AF28" s="267"/>
      <c r="AG28" s="267"/>
      <c r="AH28" s="267"/>
      <c r="AI28" s="267"/>
      <c r="AJ28" s="267"/>
      <c r="AK28" s="267"/>
      <c r="AL28" s="267"/>
      <c r="AM28" s="267"/>
      <c r="AN28" s="267"/>
      <c r="AO28" s="267"/>
      <c r="AP28" s="267"/>
      <c r="AQ28" s="267"/>
      <c r="AR28" s="267"/>
      <c r="AS28" s="267"/>
      <c r="AT28" s="267"/>
      <c r="AU28" s="267"/>
      <c r="AV28" s="267"/>
      <c r="AW28" s="267"/>
      <c r="AX28" s="267"/>
      <c r="AY28" s="267"/>
      <c r="AZ28" s="267"/>
      <c r="BA28" s="267"/>
      <c r="BB28" s="267"/>
      <c r="BC28" s="267"/>
      <c r="BD28" s="267"/>
      <c r="BE28" s="267"/>
      <c r="BF28" s="267"/>
      <c r="BG28" s="267"/>
      <c r="BH28" s="267"/>
    </row>
    <row r="29" spans="1:60" outlineLevel="1">
      <c r="A29" s="288">
        <v>21</v>
      </c>
      <c r="B29" s="287" t="s">
        <v>2773</v>
      </c>
      <c r="C29" s="286" t="s">
        <v>2772</v>
      </c>
      <c r="D29" s="285" t="s">
        <v>360</v>
      </c>
      <c r="E29" s="284">
        <v>2</v>
      </c>
      <c r="F29" s="270"/>
      <c r="G29" s="270">
        <f t="shared" si="0"/>
        <v>0</v>
      </c>
      <c r="H29" s="270">
        <v>491</v>
      </c>
      <c r="I29" s="270">
        <f t="shared" si="1"/>
        <v>982</v>
      </c>
      <c r="J29" s="270">
        <v>184.19000000000005</v>
      </c>
      <c r="K29" s="270">
        <f t="shared" si="2"/>
        <v>368.38</v>
      </c>
      <c r="L29" s="270">
        <v>15</v>
      </c>
      <c r="M29" s="270">
        <f t="shared" si="3"/>
        <v>0</v>
      </c>
      <c r="N29" s="270">
        <v>0</v>
      </c>
      <c r="O29" s="270">
        <f t="shared" si="4"/>
        <v>0</v>
      </c>
      <c r="P29" s="270">
        <v>0</v>
      </c>
      <c r="Q29" s="270">
        <f t="shared" si="5"/>
        <v>0</v>
      </c>
      <c r="R29" s="270"/>
      <c r="S29" s="270"/>
      <c r="T29" s="283">
        <v>0.73782999999999999</v>
      </c>
      <c r="U29" s="270">
        <f t="shared" si="6"/>
        <v>1.48</v>
      </c>
      <c r="V29" s="267"/>
      <c r="W29" s="267"/>
      <c r="X29" s="267"/>
      <c r="Y29" s="267"/>
      <c r="Z29" s="267"/>
      <c r="AA29" s="267"/>
      <c r="AB29" s="267"/>
      <c r="AC29" s="267"/>
      <c r="AD29" s="267"/>
      <c r="AE29" s="267" t="s">
        <v>2662</v>
      </c>
      <c r="AF29" s="267"/>
      <c r="AG29" s="267"/>
      <c r="AH29" s="267"/>
      <c r="AI29" s="267"/>
      <c r="AJ29" s="267"/>
      <c r="AK29" s="267"/>
      <c r="AL29" s="267"/>
      <c r="AM29" s="267"/>
      <c r="AN29" s="267"/>
      <c r="AO29" s="267"/>
      <c r="AP29" s="267"/>
      <c r="AQ29" s="267"/>
      <c r="AR29" s="267"/>
      <c r="AS29" s="267"/>
      <c r="AT29" s="267"/>
      <c r="AU29" s="267"/>
      <c r="AV29" s="267"/>
      <c r="AW29" s="267"/>
      <c r="AX29" s="267"/>
      <c r="AY29" s="267"/>
      <c r="AZ29" s="267"/>
      <c r="BA29" s="267"/>
      <c r="BB29" s="267"/>
      <c r="BC29" s="267"/>
      <c r="BD29" s="267"/>
      <c r="BE29" s="267"/>
      <c r="BF29" s="267"/>
      <c r="BG29" s="267"/>
      <c r="BH29" s="267"/>
    </row>
    <row r="30" spans="1:60" ht="22.5" outlineLevel="1">
      <c r="A30" s="288">
        <v>22</v>
      </c>
      <c r="B30" s="287" t="s">
        <v>2771</v>
      </c>
      <c r="C30" s="286" t="s">
        <v>2770</v>
      </c>
      <c r="D30" s="285" t="s">
        <v>360</v>
      </c>
      <c r="E30" s="284">
        <v>1</v>
      </c>
      <c r="F30" s="270"/>
      <c r="G30" s="270">
        <f t="shared" si="0"/>
        <v>0</v>
      </c>
      <c r="H30" s="270">
        <v>1430</v>
      </c>
      <c r="I30" s="270">
        <f t="shared" si="1"/>
        <v>1430</v>
      </c>
      <c r="J30" s="270">
        <v>118</v>
      </c>
      <c r="K30" s="270">
        <f t="shared" si="2"/>
        <v>118</v>
      </c>
      <c r="L30" s="270">
        <v>15</v>
      </c>
      <c r="M30" s="270">
        <f t="shared" si="3"/>
        <v>0</v>
      </c>
      <c r="N30" s="270">
        <v>0</v>
      </c>
      <c r="O30" s="270">
        <f t="shared" si="4"/>
        <v>0</v>
      </c>
      <c r="P30" s="270">
        <v>0</v>
      </c>
      <c r="Q30" s="270">
        <f t="shared" si="5"/>
        <v>0</v>
      </c>
      <c r="R30" s="270"/>
      <c r="S30" s="270"/>
      <c r="T30" s="283">
        <v>0.35</v>
      </c>
      <c r="U30" s="270">
        <f t="shared" si="6"/>
        <v>0.35</v>
      </c>
      <c r="V30" s="267"/>
      <c r="W30" s="267"/>
      <c r="X30" s="267"/>
      <c r="Y30" s="267"/>
      <c r="Z30" s="267"/>
      <c r="AA30" s="267"/>
      <c r="AB30" s="267"/>
      <c r="AC30" s="267"/>
      <c r="AD30" s="267"/>
      <c r="AE30" s="267" t="s">
        <v>2662</v>
      </c>
      <c r="AF30" s="267"/>
      <c r="AG30" s="267"/>
      <c r="AH30" s="267"/>
      <c r="AI30" s="267"/>
      <c r="AJ30" s="267"/>
      <c r="AK30" s="267"/>
      <c r="AL30" s="267"/>
      <c r="AM30" s="267"/>
      <c r="AN30" s="267"/>
      <c r="AO30" s="267"/>
      <c r="AP30" s="267"/>
      <c r="AQ30" s="267"/>
      <c r="AR30" s="267"/>
      <c r="AS30" s="267"/>
      <c r="AT30" s="267"/>
      <c r="AU30" s="267"/>
      <c r="AV30" s="267"/>
      <c r="AW30" s="267"/>
      <c r="AX30" s="267"/>
      <c r="AY30" s="267"/>
      <c r="AZ30" s="267"/>
      <c r="BA30" s="267"/>
      <c r="BB30" s="267"/>
      <c r="BC30" s="267"/>
      <c r="BD30" s="267"/>
      <c r="BE30" s="267"/>
      <c r="BF30" s="267"/>
      <c r="BG30" s="267"/>
      <c r="BH30" s="267"/>
    </row>
    <row r="31" spans="1:60" outlineLevel="1">
      <c r="A31" s="288">
        <v>23</v>
      </c>
      <c r="B31" s="287" t="s">
        <v>2768</v>
      </c>
      <c r="C31" s="286" t="s">
        <v>2769</v>
      </c>
      <c r="D31" s="285" t="s">
        <v>360</v>
      </c>
      <c r="E31" s="284">
        <v>3</v>
      </c>
      <c r="F31" s="270"/>
      <c r="G31" s="270">
        <f t="shared" si="0"/>
        <v>0</v>
      </c>
      <c r="H31" s="270">
        <v>1120</v>
      </c>
      <c r="I31" s="270">
        <f t="shared" si="1"/>
        <v>3360</v>
      </c>
      <c r="J31" s="270">
        <v>209</v>
      </c>
      <c r="K31" s="270">
        <f t="shared" si="2"/>
        <v>627</v>
      </c>
      <c r="L31" s="270">
        <v>15</v>
      </c>
      <c r="M31" s="270">
        <f t="shared" si="3"/>
        <v>0</v>
      </c>
      <c r="N31" s="270">
        <v>0</v>
      </c>
      <c r="O31" s="270">
        <f t="shared" si="4"/>
        <v>0</v>
      </c>
      <c r="P31" s="270">
        <v>0</v>
      </c>
      <c r="Q31" s="270">
        <f t="shared" si="5"/>
        <v>0</v>
      </c>
      <c r="R31" s="270"/>
      <c r="S31" s="270"/>
      <c r="T31" s="283">
        <v>0.62</v>
      </c>
      <c r="U31" s="270">
        <f t="shared" si="6"/>
        <v>1.86</v>
      </c>
      <c r="V31" s="267"/>
      <c r="W31" s="267"/>
      <c r="X31" s="267"/>
      <c r="Y31" s="267"/>
      <c r="Z31" s="267"/>
      <c r="AA31" s="267"/>
      <c r="AB31" s="267"/>
      <c r="AC31" s="267"/>
      <c r="AD31" s="267"/>
      <c r="AE31" s="267" t="s">
        <v>2662</v>
      </c>
      <c r="AF31" s="267"/>
      <c r="AG31" s="267"/>
      <c r="AH31" s="267"/>
      <c r="AI31" s="267"/>
      <c r="AJ31" s="267"/>
      <c r="AK31" s="267"/>
      <c r="AL31" s="267"/>
      <c r="AM31" s="267"/>
      <c r="AN31" s="267"/>
      <c r="AO31" s="267"/>
      <c r="AP31" s="267"/>
      <c r="AQ31" s="267"/>
      <c r="AR31" s="267"/>
      <c r="AS31" s="267"/>
      <c r="AT31" s="267"/>
      <c r="AU31" s="267"/>
      <c r="AV31" s="267"/>
      <c r="AW31" s="267"/>
      <c r="AX31" s="267"/>
      <c r="AY31" s="267"/>
      <c r="AZ31" s="267"/>
      <c r="BA31" s="267"/>
      <c r="BB31" s="267"/>
      <c r="BC31" s="267"/>
      <c r="BD31" s="267"/>
      <c r="BE31" s="267"/>
      <c r="BF31" s="267"/>
      <c r="BG31" s="267"/>
      <c r="BH31" s="267"/>
    </row>
    <row r="32" spans="1:60" outlineLevel="1">
      <c r="A32" s="288">
        <v>24</v>
      </c>
      <c r="B32" s="287" t="s">
        <v>2768</v>
      </c>
      <c r="C32" s="286" t="s">
        <v>2767</v>
      </c>
      <c r="D32" s="285" t="s">
        <v>360</v>
      </c>
      <c r="E32" s="284">
        <v>6</v>
      </c>
      <c r="F32" s="270"/>
      <c r="G32" s="270">
        <f t="shared" si="0"/>
        <v>0</v>
      </c>
      <c r="H32" s="270">
        <v>1050</v>
      </c>
      <c r="I32" s="270">
        <f t="shared" si="1"/>
        <v>6300</v>
      </c>
      <c r="J32" s="270">
        <v>209</v>
      </c>
      <c r="K32" s="270">
        <f t="shared" si="2"/>
        <v>1254</v>
      </c>
      <c r="L32" s="270">
        <v>15</v>
      </c>
      <c r="M32" s="270">
        <f t="shared" si="3"/>
        <v>0</v>
      </c>
      <c r="N32" s="270">
        <v>0</v>
      </c>
      <c r="O32" s="270">
        <f t="shared" si="4"/>
        <v>0</v>
      </c>
      <c r="P32" s="270">
        <v>0</v>
      </c>
      <c r="Q32" s="270">
        <f t="shared" si="5"/>
        <v>0</v>
      </c>
      <c r="R32" s="270"/>
      <c r="S32" s="270"/>
      <c r="T32" s="283">
        <v>0.62</v>
      </c>
      <c r="U32" s="270">
        <f t="shared" si="6"/>
        <v>3.72</v>
      </c>
      <c r="V32" s="267"/>
      <c r="W32" s="267"/>
      <c r="X32" s="267"/>
      <c r="Y32" s="267"/>
      <c r="Z32" s="267"/>
      <c r="AA32" s="267"/>
      <c r="AB32" s="267"/>
      <c r="AC32" s="267"/>
      <c r="AD32" s="267"/>
      <c r="AE32" s="267" t="s">
        <v>2662</v>
      </c>
      <c r="AF32" s="267"/>
      <c r="AG32" s="267"/>
      <c r="AH32" s="267"/>
      <c r="AI32" s="267"/>
      <c r="AJ32" s="267"/>
      <c r="AK32" s="267"/>
      <c r="AL32" s="267"/>
      <c r="AM32" s="267"/>
      <c r="AN32" s="267"/>
      <c r="AO32" s="267"/>
      <c r="AP32" s="267"/>
      <c r="AQ32" s="267"/>
      <c r="AR32" s="267"/>
      <c r="AS32" s="267"/>
      <c r="AT32" s="267"/>
      <c r="AU32" s="267"/>
      <c r="AV32" s="267"/>
      <c r="AW32" s="267"/>
      <c r="AX32" s="267"/>
      <c r="AY32" s="267"/>
      <c r="AZ32" s="267"/>
      <c r="BA32" s="267"/>
      <c r="BB32" s="267"/>
      <c r="BC32" s="267"/>
      <c r="BD32" s="267"/>
      <c r="BE32" s="267"/>
      <c r="BF32" s="267"/>
      <c r="BG32" s="267"/>
      <c r="BH32" s="267"/>
    </row>
    <row r="33" spans="1:60" outlineLevel="1">
      <c r="A33" s="288">
        <v>25</v>
      </c>
      <c r="B33" s="287" t="s">
        <v>2765</v>
      </c>
      <c r="C33" s="286" t="s">
        <v>2766</v>
      </c>
      <c r="D33" s="285" t="s">
        <v>360</v>
      </c>
      <c r="E33" s="284">
        <v>2</v>
      </c>
      <c r="F33" s="270"/>
      <c r="G33" s="270">
        <f t="shared" si="0"/>
        <v>0</v>
      </c>
      <c r="H33" s="270">
        <v>9825</v>
      </c>
      <c r="I33" s="270">
        <f t="shared" si="1"/>
        <v>19650</v>
      </c>
      <c r="J33" s="270">
        <v>334</v>
      </c>
      <c r="K33" s="270">
        <f t="shared" si="2"/>
        <v>668</v>
      </c>
      <c r="L33" s="270">
        <v>15</v>
      </c>
      <c r="M33" s="270">
        <f t="shared" si="3"/>
        <v>0</v>
      </c>
      <c r="N33" s="270">
        <v>0</v>
      </c>
      <c r="O33" s="270">
        <f t="shared" si="4"/>
        <v>0</v>
      </c>
      <c r="P33" s="270">
        <v>0</v>
      </c>
      <c r="Q33" s="270">
        <f t="shared" si="5"/>
        <v>0</v>
      </c>
      <c r="R33" s="270"/>
      <c r="S33" s="270"/>
      <c r="T33" s="283">
        <v>0.99150000000000005</v>
      </c>
      <c r="U33" s="270">
        <f t="shared" si="6"/>
        <v>1.98</v>
      </c>
      <c r="V33" s="267"/>
      <c r="W33" s="267"/>
      <c r="X33" s="267"/>
      <c r="Y33" s="267"/>
      <c r="Z33" s="267"/>
      <c r="AA33" s="267"/>
      <c r="AB33" s="267"/>
      <c r="AC33" s="267"/>
      <c r="AD33" s="267"/>
      <c r="AE33" s="267" t="s">
        <v>2662</v>
      </c>
      <c r="AF33" s="267"/>
      <c r="AG33" s="267"/>
      <c r="AH33" s="267"/>
      <c r="AI33" s="267"/>
      <c r="AJ33" s="267"/>
      <c r="AK33" s="267"/>
      <c r="AL33" s="267"/>
      <c r="AM33" s="267"/>
      <c r="AN33" s="267"/>
      <c r="AO33" s="267"/>
      <c r="AP33" s="267"/>
      <c r="AQ33" s="267"/>
      <c r="AR33" s="267"/>
      <c r="AS33" s="267"/>
      <c r="AT33" s="267"/>
      <c r="AU33" s="267"/>
      <c r="AV33" s="267"/>
      <c r="AW33" s="267"/>
      <c r="AX33" s="267"/>
      <c r="AY33" s="267"/>
      <c r="AZ33" s="267"/>
      <c r="BA33" s="267"/>
      <c r="BB33" s="267"/>
      <c r="BC33" s="267"/>
      <c r="BD33" s="267"/>
      <c r="BE33" s="267"/>
      <c r="BF33" s="267"/>
      <c r="BG33" s="267"/>
      <c r="BH33" s="267"/>
    </row>
    <row r="34" spans="1:60" outlineLevel="1">
      <c r="A34" s="288">
        <v>26</v>
      </c>
      <c r="B34" s="287" t="s">
        <v>2765</v>
      </c>
      <c r="C34" s="286" t="s">
        <v>2764</v>
      </c>
      <c r="D34" s="285" t="s">
        <v>360</v>
      </c>
      <c r="E34" s="284">
        <v>2</v>
      </c>
      <c r="F34" s="270"/>
      <c r="G34" s="270">
        <f t="shared" si="0"/>
        <v>0</v>
      </c>
      <c r="H34" s="270">
        <v>2734</v>
      </c>
      <c r="I34" s="270">
        <f t="shared" si="1"/>
        <v>5468</v>
      </c>
      <c r="J34" s="270">
        <v>334</v>
      </c>
      <c r="K34" s="270">
        <f t="shared" si="2"/>
        <v>668</v>
      </c>
      <c r="L34" s="270">
        <v>15</v>
      </c>
      <c r="M34" s="270">
        <f t="shared" si="3"/>
        <v>0</v>
      </c>
      <c r="N34" s="270">
        <v>0</v>
      </c>
      <c r="O34" s="270">
        <f t="shared" si="4"/>
        <v>0</v>
      </c>
      <c r="P34" s="270">
        <v>0</v>
      </c>
      <c r="Q34" s="270">
        <f t="shared" si="5"/>
        <v>0</v>
      </c>
      <c r="R34" s="270"/>
      <c r="S34" s="270"/>
      <c r="T34" s="283">
        <v>0.99150000000000005</v>
      </c>
      <c r="U34" s="270">
        <f t="shared" si="6"/>
        <v>1.98</v>
      </c>
      <c r="V34" s="267"/>
      <c r="W34" s="267"/>
      <c r="X34" s="267"/>
      <c r="Y34" s="267"/>
      <c r="Z34" s="267"/>
      <c r="AA34" s="267"/>
      <c r="AB34" s="267"/>
      <c r="AC34" s="267"/>
      <c r="AD34" s="267"/>
      <c r="AE34" s="267" t="s">
        <v>2662</v>
      </c>
      <c r="AF34" s="267"/>
      <c r="AG34" s="267"/>
      <c r="AH34" s="267"/>
      <c r="AI34" s="267"/>
      <c r="AJ34" s="267"/>
      <c r="AK34" s="267"/>
      <c r="AL34" s="267"/>
      <c r="AM34" s="267"/>
      <c r="AN34" s="267"/>
      <c r="AO34" s="267"/>
      <c r="AP34" s="267"/>
      <c r="AQ34" s="267"/>
      <c r="AR34" s="267"/>
      <c r="AS34" s="267"/>
      <c r="AT34" s="267"/>
      <c r="AU34" s="267"/>
      <c r="AV34" s="267"/>
      <c r="AW34" s="267"/>
      <c r="AX34" s="267"/>
      <c r="AY34" s="267"/>
      <c r="AZ34" s="267"/>
      <c r="BA34" s="267"/>
      <c r="BB34" s="267"/>
      <c r="BC34" s="267"/>
      <c r="BD34" s="267"/>
      <c r="BE34" s="267"/>
      <c r="BF34" s="267"/>
      <c r="BG34" s="267"/>
      <c r="BH34" s="267"/>
    </row>
    <row r="35" spans="1:60" outlineLevel="1">
      <c r="A35" s="288">
        <v>27</v>
      </c>
      <c r="B35" s="287" t="s">
        <v>2763</v>
      </c>
      <c r="C35" s="286" t="s">
        <v>2762</v>
      </c>
      <c r="D35" s="285" t="s">
        <v>360</v>
      </c>
      <c r="E35" s="284">
        <v>1</v>
      </c>
      <c r="F35" s="270"/>
      <c r="G35" s="270">
        <f t="shared" si="0"/>
        <v>0</v>
      </c>
      <c r="H35" s="270">
        <v>205</v>
      </c>
      <c r="I35" s="270">
        <f t="shared" si="1"/>
        <v>205</v>
      </c>
      <c r="J35" s="270">
        <v>0</v>
      </c>
      <c r="K35" s="270">
        <f t="shared" si="2"/>
        <v>0</v>
      </c>
      <c r="L35" s="270">
        <v>15</v>
      </c>
      <c r="M35" s="270">
        <f t="shared" si="3"/>
        <v>0</v>
      </c>
      <c r="N35" s="270">
        <v>1.4999999999999999E-4</v>
      </c>
      <c r="O35" s="270">
        <f t="shared" si="4"/>
        <v>0</v>
      </c>
      <c r="P35" s="270">
        <v>0</v>
      </c>
      <c r="Q35" s="270">
        <f t="shared" si="5"/>
        <v>0</v>
      </c>
      <c r="R35" s="270"/>
      <c r="S35" s="270"/>
      <c r="T35" s="283">
        <v>0</v>
      </c>
      <c r="U35" s="270">
        <f t="shared" si="6"/>
        <v>0</v>
      </c>
      <c r="V35" s="267"/>
      <c r="W35" s="267"/>
      <c r="X35" s="267"/>
      <c r="Y35" s="267"/>
      <c r="Z35" s="267"/>
      <c r="AA35" s="267"/>
      <c r="AB35" s="267"/>
      <c r="AC35" s="267"/>
      <c r="AD35" s="267"/>
      <c r="AE35" s="267" t="s">
        <v>2721</v>
      </c>
      <c r="AF35" s="267"/>
      <c r="AG35" s="267"/>
      <c r="AH35" s="267"/>
      <c r="AI35" s="267"/>
      <c r="AJ35" s="267"/>
      <c r="AK35" s="267"/>
      <c r="AL35" s="267"/>
      <c r="AM35" s="267"/>
      <c r="AN35" s="267"/>
      <c r="AO35" s="267"/>
      <c r="AP35" s="267"/>
      <c r="AQ35" s="267"/>
      <c r="AR35" s="267"/>
      <c r="AS35" s="267"/>
      <c r="AT35" s="267"/>
      <c r="AU35" s="267"/>
      <c r="AV35" s="267"/>
      <c r="AW35" s="267"/>
      <c r="AX35" s="267"/>
      <c r="AY35" s="267"/>
      <c r="AZ35" s="267"/>
      <c r="BA35" s="267"/>
      <c r="BB35" s="267"/>
      <c r="BC35" s="267"/>
      <c r="BD35" s="267"/>
      <c r="BE35" s="267"/>
      <c r="BF35" s="267"/>
      <c r="BG35" s="267"/>
      <c r="BH35" s="267"/>
    </row>
    <row r="36" spans="1:60" outlineLevel="1">
      <c r="A36" s="288">
        <v>28</v>
      </c>
      <c r="B36" s="287" t="s">
        <v>2761</v>
      </c>
      <c r="C36" s="286" t="s">
        <v>2760</v>
      </c>
      <c r="D36" s="285" t="s">
        <v>360</v>
      </c>
      <c r="E36" s="284">
        <v>6</v>
      </c>
      <c r="F36" s="270"/>
      <c r="G36" s="270">
        <f t="shared" si="0"/>
        <v>0</v>
      </c>
      <c r="H36" s="270">
        <v>180</v>
      </c>
      <c r="I36" s="270">
        <f t="shared" si="1"/>
        <v>1080</v>
      </c>
      <c r="J36" s="270">
        <v>0</v>
      </c>
      <c r="K36" s="270">
        <f t="shared" si="2"/>
        <v>0</v>
      </c>
      <c r="L36" s="270">
        <v>15</v>
      </c>
      <c r="M36" s="270">
        <f t="shared" si="3"/>
        <v>0</v>
      </c>
      <c r="N36" s="270">
        <v>1.4999999999999999E-4</v>
      </c>
      <c r="O36" s="270">
        <f t="shared" si="4"/>
        <v>0</v>
      </c>
      <c r="P36" s="270">
        <v>0</v>
      </c>
      <c r="Q36" s="270">
        <f t="shared" si="5"/>
        <v>0</v>
      </c>
      <c r="R36" s="270"/>
      <c r="S36" s="270"/>
      <c r="T36" s="283">
        <v>0</v>
      </c>
      <c r="U36" s="270">
        <f t="shared" si="6"/>
        <v>0</v>
      </c>
      <c r="V36" s="267"/>
      <c r="W36" s="267"/>
      <c r="X36" s="267"/>
      <c r="Y36" s="267"/>
      <c r="Z36" s="267"/>
      <c r="AA36" s="267"/>
      <c r="AB36" s="267"/>
      <c r="AC36" s="267"/>
      <c r="AD36" s="267"/>
      <c r="AE36" s="267" t="s">
        <v>2721</v>
      </c>
      <c r="AF36" s="267"/>
      <c r="AG36" s="267"/>
      <c r="AH36" s="267"/>
      <c r="AI36" s="267"/>
      <c r="AJ36" s="267"/>
      <c r="AK36" s="267"/>
      <c r="AL36" s="267"/>
      <c r="AM36" s="267"/>
      <c r="AN36" s="267"/>
      <c r="AO36" s="267"/>
      <c r="AP36" s="267"/>
      <c r="AQ36" s="267"/>
      <c r="AR36" s="267"/>
      <c r="AS36" s="267"/>
      <c r="AT36" s="267"/>
      <c r="AU36" s="267"/>
      <c r="AV36" s="267"/>
      <c r="AW36" s="267"/>
      <c r="AX36" s="267"/>
      <c r="AY36" s="267"/>
      <c r="AZ36" s="267"/>
      <c r="BA36" s="267"/>
      <c r="BB36" s="267"/>
      <c r="BC36" s="267"/>
      <c r="BD36" s="267"/>
      <c r="BE36" s="267"/>
      <c r="BF36" s="267"/>
      <c r="BG36" s="267"/>
      <c r="BH36" s="267"/>
    </row>
    <row r="37" spans="1:60" outlineLevel="1">
      <c r="A37" s="288">
        <v>29</v>
      </c>
      <c r="B37" s="287" t="s">
        <v>2759</v>
      </c>
      <c r="C37" s="286" t="s">
        <v>2758</v>
      </c>
      <c r="D37" s="285" t="s">
        <v>360</v>
      </c>
      <c r="E37" s="284">
        <v>27</v>
      </c>
      <c r="F37" s="270"/>
      <c r="G37" s="270">
        <f t="shared" si="0"/>
        <v>0</v>
      </c>
      <c r="H37" s="270">
        <v>155</v>
      </c>
      <c r="I37" s="270">
        <f t="shared" si="1"/>
        <v>4185</v>
      </c>
      <c r="J37" s="270">
        <v>0</v>
      </c>
      <c r="K37" s="270">
        <f t="shared" si="2"/>
        <v>0</v>
      </c>
      <c r="L37" s="270">
        <v>15</v>
      </c>
      <c r="M37" s="270">
        <f t="shared" si="3"/>
        <v>0</v>
      </c>
      <c r="N37" s="270">
        <v>1.4999999999999999E-4</v>
      </c>
      <c r="O37" s="270">
        <f t="shared" si="4"/>
        <v>0</v>
      </c>
      <c r="P37" s="270">
        <v>0</v>
      </c>
      <c r="Q37" s="270">
        <f t="shared" si="5"/>
        <v>0</v>
      </c>
      <c r="R37" s="270"/>
      <c r="S37" s="270"/>
      <c r="T37" s="283">
        <v>0</v>
      </c>
      <c r="U37" s="270">
        <f t="shared" si="6"/>
        <v>0</v>
      </c>
      <c r="V37" s="267"/>
      <c r="W37" s="267"/>
      <c r="X37" s="267"/>
      <c r="Y37" s="267"/>
      <c r="Z37" s="267"/>
      <c r="AA37" s="267"/>
      <c r="AB37" s="267"/>
      <c r="AC37" s="267"/>
      <c r="AD37" s="267"/>
      <c r="AE37" s="267" t="s">
        <v>2721</v>
      </c>
      <c r="AF37" s="267"/>
      <c r="AG37" s="267"/>
      <c r="AH37" s="267"/>
      <c r="AI37" s="267"/>
      <c r="AJ37" s="267"/>
      <c r="AK37" s="267"/>
      <c r="AL37" s="267"/>
      <c r="AM37" s="267"/>
      <c r="AN37" s="267"/>
      <c r="AO37" s="267"/>
      <c r="AP37" s="267"/>
      <c r="AQ37" s="267"/>
      <c r="AR37" s="267"/>
      <c r="AS37" s="267"/>
      <c r="AT37" s="267"/>
      <c r="AU37" s="267"/>
      <c r="AV37" s="267"/>
      <c r="AW37" s="267"/>
      <c r="AX37" s="267"/>
      <c r="AY37" s="267"/>
      <c r="AZ37" s="267"/>
      <c r="BA37" s="267"/>
      <c r="BB37" s="267"/>
      <c r="BC37" s="267"/>
      <c r="BD37" s="267"/>
      <c r="BE37" s="267"/>
      <c r="BF37" s="267"/>
      <c r="BG37" s="267"/>
      <c r="BH37" s="267"/>
    </row>
    <row r="38" spans="1:60" outlineLevel="1">
      <c r="A38" s="288">
        <v>30</v>
      </c>
      <c r="B38" s="287" t="s">
        <v>2757</v>
      </c>
      <c r="C38" s="286" t="s">
        <v>2756</v>
      </c>
      <c r="D38" s="285" t="s">
        <v>360</v>
      </c>
      <c r="E38" s="284">
        <v>1</v>
      </c>
      <c r="F38" s="270"/>
      <c r="G38" s="270">
        <f t="shared" si="0"/>
        <v>0</v>
      </c>
      <c r="H38" s="270">
        <v>320</v>
      </c>
      <c r="I38" s="270">
        <f t="shared" si="1"/>
        <v>320</v>
      </c>
      <c r="J38" s="270">
        <v>0</v>
      </c>
      <c r="K38" s="270">
        <f t="shared" si="2"/>
        <v>0</v>
      </c>
      <c r="L38" s="270">
        <v>15</v>
      </c>
      <c r="M38" s="270">
        <f t="shared" si="3"/>
        <v>0</v>
      </c>
      <c r="N38" s="270">
        <v>4.4000000000000002E-4</v>
      </c>
      <c r="O38" s="270">
        <f t="shared" si="4"/>
        <v>0</v>
      </c>
      <c r="P38" s="270">
        <v>0</v>
      </c>
      <c r="Q38" s="270">
        <f t="shared" si="5"/>
        <v>0</v>
      </c>
      <c r="R38" s="270"/>
      <c r="S38" s="270"/>
      <c r="T38" s="283">
        <v>0</v>
      </c>
      <c r="U38" s="270">
        <f t="shared" si="6"/>
        <v>0</v>
      </c>
      <c r="V38" s="267"/>
      <c r="W38" s="267"/>
      <c r="X38" s="267"/>
      <c r="Y38" s="267"/>
      <c r="Z38" s="267"/>
      <c r="AA38" s="267"/>
      <c r="AB38" s="267"/>
      <c r="AC38" s="267"/>
      <c r="AD38" s="267"/>
      <c r="AE38" s="267" t="s">
        <v>2721</v>
      </c>
      <c r="AF38" s="267"/>
      <c r="AG38" s="267"/>
      <c r="AH38" s="267"/>
      <c r="AI38" s="267"/>
      <c r="AJ38" s="267"/>
      <c r="AK38" s="267"/>
      <c r="AL38" s="267"/>
      <c r="AM38" s="267"/>
      <c r="AN38" s="267"/>
      <c r="AO38" s="267"/>
      <c r="AP38" s="267"/>
      <c r="AQ38" s="267"/>
      <c r="AR38" s="267"/>
      <c r="AS38" s="267"/>
      <c r="AT38" s="267"/>
      <c r="AU38" s="267"/>
      <c r="AV38" s="267"/>
      <c r="AW38" s="267"/>
      <c r="AX38" s="267"/>
      <c r="AY38" s="267"/>
      <c r="AZ38" s="267"/>
      <c r="BA38" s="267"/>
      <c r="BB38" s="267"/>
      <c r="BC38" s="267"/>
      <c r="BD38" s="267"/>
      <c r="BE38" s="267"/>
      <c r="BF38" s="267"/>
      <c r="BG38" s="267"/>
      <c r="BH38" s="267"/>
    </row>
    <row r="39" spans="1:60" outlineLevel="1">
      <c r="A39" s="288">
        <v>31</v>
      </c>
      <c r="B39" s="287" t="s">
        <v>2755</v>
      </c>
      <c r="C39" s="286" t="s">
        <v>2754</v>
      </c>
      <c r="D39" s="285" t="s">
        <v>360</v>
      </c>
      <c r="E39" s="284">
        <v>44</v>
      </c>
      <c r="F39" s="270"/>
      <c r="G39" s="270">
        <f t="shared" si="0"/>
        <v>0</v>
      </c>
      <c r="H39" s="270">
        <v>155</v>
      </c>
      <c r="I39" s="270">
        <f t="shared" si="1"/>
        <v>6820</v>
      </c>
      <c r="J39" s="270">
        <v>0</v>
      </c>
      <c r="K39" s="270">
        <f t="shared" si="2"/>
        <v>0</v>
      </c>
      <c r="L39" s="270">
        <v>15</v>
      </c>
      <c r="M39" s="270">
        <f t="shared" si="3"/>
        <v>0</v>
      </c>
      <c r="N39" s="270">
        <v>1.4999999999999999E-4</v>
      </c>
      <c r="O39" s="270">
        <f t="shared" si="4"/>
        <v>0.01</v>
      </c>
      <c r="P39" s="270">
        <v>0</v>
      </c>
      <c r="Q39" s="270">
        <f t="shared" si="5"/>
        <v>0</v>
      </c>
      <c r="R39" s="270"/>
      <c r="S39" s="270"/>
      <c r="T39" s="283">
        <v>0</v>
      </c>
      <c r="U39" s="270">
        <f t="shared" si="6"/>
        <v>0</v>
      </c>
      <c r="V39" s="267"/>
      <c r="W39" s="267"/>
      <c r="X39" s="267"/>
      <c r="Y39" s="267"/>
      <c r="Z39" s="267"/>
      <c r="AA39" s="267"/>
      <c r="AB39" s="267"/>
      <c r="AC39" s="267"/>
      <c r="AD39" s="267"/>
      <c r="AE39" s="267" t="s">
        <v>2721</v>
      </c>
      <c r="AF39" s="267"/>
      <c r="AG39" s="267"/>
      <c r="AH39" s="267"/>
      <c r="AI39" s="267"/>
      <c r="AJ39" s="267"/>
      <c r="AK39" s="267"/>
      <c r="AL39" s="267"/>
      <c r="AM39" s="267"/>
      <c r="AN39" s="267"/>
      <c r="AO39" s="267"/>
      <c r="AP39" s="267"/>
      <c r="AQ39" s="267"/>
      <c r="AR39" s="267"/>
      <c r="AS39" s="267"/>
      <c r="AT39" s="267"/>
      <c r="AU39" s="267"/>
      <c r="AV39" s="267"/>
      <c r="AW39" s="267"/>
      <c r="AX39" s="267"/>
      <c r="AY39" s="267"/>
      <c r="AZ39" s="267"/>
      <c r="BA39" s="267"/>
      <c r="BB39" s="267"/>
      <c r="BC39" s="267"/>
      <c r="BD39" s="267"/>
      <c r="BE39" s="267"/>
      <c r="BF39" s="267"/>
      <c r="BG39" s="267"/>
      <c r="BH39" s="267"/>
    </row>
    <row r="40" spans="1:60" outlineLevel="1">
      <c r="A40" s="288">
        <v>32</v>
      </c>
      <c r="B40" s="287" t="s">
        <v>2753</v>
      </c>
      <c r="C40" s="286" t="s">
        <v>2752</v>
      </c>
      <c r="D40" s="285" t="s">
        <v>360</v>
      </c>
      <c r="E40" s="284">
        <v>8</v>
      </c>
      <c r="F40" s="270"/>
      <c r="G40" s="270">
        <f t="shared" si="0"/>
        <v>0</v>
      </c>
      <c r="H40" s="270">
        <v>400</v>
      </c>
      <c r="I40" s="270">
        <f t="shared" si="1"/>
        <v>3200</v>
      </c>
      <c r="J40" s="270">
        <v>0</v>
      </c>
      <c r="K40" s="270">
        <f t="shared" si="2"/>
        <v>0</v>
      </c>
      <c r="L40" s="270">
        <v>15</v>
      </c>
      <c r="M40" s="270">
        <f t="shared" si="3"/>
        <v>0</v>
      </c>
      <c r="N40" s="270">
        <v>4.4000000000000002E-4</v>
      </c>
      <c r="O40" s="270">
        <f t="shared" si="4"/>
        <v>0</v>
      </c>
      <c r="P40" s="270">
        <v>0</v>
      </c>
      <c r="Q40" s="270">
        <f t="shared" si="5"/>
        <v>0</v>
      </c>
      <c r="R40" s="270"/>
      <c r="S40" s="270"/>
      <c r="T40" s="283">
        <v>0</v>
      </c>
      <c r="U40" s="270">
        <f t="shared" si="6"/>
        <v>0</v>
      </c>
      <c r="V40" s="267"/>
      <c r="W40" s="267"/>
      <c r="X40" s="267"/>
      <c r="Y40" s="267"/>
      <c r="Z40" s="267"/>
      <c r="AA40" s="267"/>
      <c r="AB40" s="267"/>
      <c r="AC40" s="267"/>
      <c r="AD40" s="267"/>
      <c r="AE40" s="267" t="s">
        <v>2721</v>
      </c>
      <c r="AF40" s="267"/>
      <c r="AG40" s="267"/>
      <c r="AH40" s="267"/>
      <c r="AI40" s="267"/>
      <c r="AJ40" s="267"/>
      <c r="AK40" s="267"/>
      <c r="AL40" s="267"/>
      <c r="AM40" s="267"/>
      <c r="AN40" s="267"/>
      <c r="AO40" s="267"/>
      <c r="AP40" s="267"/>
      <c r="AQ40" s="267"/>
      <c r="AR40" s="267"/>
      <c r="AS40" s="267"/>
      <c r="AT40" s="267"/>
      <c r="AU40" s="267"/>
      <c r="AV40" s="267"/>
      <c r="AW40" s="267"/>
      <c r="AX40" s="267"/>
      <c r="AY40" s="267"/>
      <c r="AZ40" s="267"/>
      <c r="BA40" s="267"/>
      <c r="BB40" s="267"/>
      <c r="BC40" s="267"/>
      <c r="BD40" s="267"/>
      <c r="BE40" s="267"/>
      <c r="BF40" s="267"/>
      <c r="BG40" s="267"/>
      <c r="BH40" s="267"/>
    </row>
    <row r="41" spans="1:60" outlineLevel="1">
      <c r="A41" s="288">
        <v>33</v>
      </c>
      <c r="B41" s="287" t="s">
        <v>2748</v>
      </c>
      <c r="C41" s="286" t="s">
        <v>2751</v>
      </c>
      <c r="D41" s="285" t="s">
        <v>360</v>
      </c>
      <c r="E41" s="284">
        <v>7</v>
      </c>
      <c r="F41" s="270"/>
      <c r="G41" s="270">
        <f t="shared" ref="G41:G72" si="7">SUM(E41*F41)</f>
        <v>0</v>
      </c>
      <c r="H41" s="270">
        <v>465</v>
      </c>
      <c r="I41" s="270">
        <f t="shared" ref="I41:I72" si="8">ROUND(E41*H41,2)</f>
        <v>3255</v>
      </c>
      <c r="J41" s="270">
        <v>0</v>
      </c>
      <c r="K41" s="270">
        <f t="shared" ref="K41:K72" si="9">ROUND(E41*J41,2)</f>
        <v>0</v>
      </c>
      <c r="L41" s="270">
        <v>15</v>
      </c>
      <c r="M41" s="270">
        <f t="shared" ref="M41:M72" si="10">G41*(1+L41/100)</f>
        <v>0</v>
      </c>
      <c r="N41" s="270">
        <v>4.4000000000000002E-4</v>
      </c>
      <c r="O41" s="270">
        <f t="shared" ref="O41:O72" si="11">ROUND(E41*N41,2)</f>
        <v>0</v>
      </c>
      <c r="P41" s="270">
        <v>0</v>
      </c>
      <c r="Q41" s="270">
        <f t="shared" ref="Q41:Q72" si="12">ROUND(E41*P41,2)</f>
        <v>0</v>
      </c>
      <c r="R41" s="270"/>
      <c r="S41" s="270"/>
      <c r="T41" s="283">
        <v>0</v>
      </c>
      <c r="U41" s="270">
        <f t="shared" ref="U41:U72" si="13">ROUND(E41*T41,2)</f>
        <v>0</v>
      </c>
      <c r="V41" s="267"/>
      <c r="W41" s="267"/>
      <c r="X41" s="267"/>
      <c r="Y41" s="267"/>
      <c r="Z41" s="267"/>
      <c r="AA41" s="267"/>
      <c r="AB41" s="267"/>
      <c r="AC41" s="267"/>
      <c r="AD41" s="267"/>
      <c r="AE41" s="267" t="s">
        <v>2721</v>
      </c>
      <c r="AF41" s="267"/>
      <c r="AG41" s="267"/>
      <c r="AH41" s="267"/>
      <c r="AI41" s="267"/>
      <c r="AJ41" s="267"/>
      <c r="AK41" s="267"/>
      <c r="AL41" s="267"/>
      <c r="AM41" s="267"/>
      <c r="AN41" s="267"/>
      <c r="AO41" s="267"/>
      <c r="AP41" s="267"/>
      <c r="AQ41" s="267"/>
      <c r="AR41" s="267"/>
      <c r="AS41" s="267"/>
      <c r="AT41" s="267"/>
      <c r="AU41" s="267"/>
      <c r="AV41" s="267"/>
      <c r="AW41" s="267"/>
      <c r="AX41" s="267"/>
      <c r="AY41" s="267"/>
      <c r="AZ41" s="267"/>
      <c r="BA41" s="267"/>
      <c r="BB41" s="267"/>
      <c r="BC41" s="267"/>
      <c r="BD41" s="267"/>
      <c r="BE41" s="267"/>
      <c r="BF41" s="267"/>
      <c r="BG41" s="267"/>
      <c r="BH41" s="267"/>
    </row>
    <row r="42" spans="1:60" outlineLevel="1">
      <c r="A42" s="288">
        <v>34</v>
      </c>
      <c r="B42" s="287" t="s">
        <v>2750</v>
      </c>
      <c r="C42" s="286" t="s">
        <v>2749</v>
      </c>
      <c r="D42" s="285" t="s">
        <v>360</v>
      </c>
      <c r="E42" s="284">
        <v>1</v>
      </c>
      <c r="F42" s="270"/>
      <c r="G42" s="270">
        <f t="shared" si="7"/>
        <v>0</v>
      </c>
      <c r="H42" s="270">
        <v>195</v>
      </c>
      <c r="I42" s="270">
        <f t="shared" si="8"/>
        <v>195</v>
      </c>
      <c r="J42" s="270">
        <v>0</v>
      </c>
      <c r="K42" s="270">
        <f t="shared" si="9"/>
        <v>0</v>
      </c>
      <c r="L42" s="270">
        <v>15</v>
      </c>
      <c r="M42" s="270">
        <f t="shared" si="10"/>
        <v>0</v>
      </c>
      <c r="N42" s="270">
        <v>1.4999999999999999E-4</v>
      </c>
      <c r="O42" s="270">
        <f t="shared" si="11"/>
        <v>0</v>
      </c>
      <c r="P42" s="270">
        <v>0</v>
      </c>
      <c r="Q42" s="270">
        <f t="shared" si="12"/>
        <v>0</v>
      </c>
      <c r="R42" s="270"/>
      <c r="S42" s="270"/>
      <c r="T42" s="283">
        <v>0</v>
      </c>
      <c r="U42" s="270">
        <f t="shared" si="13"/>
        <v>0</v>
      </c>
      <c r="V42" s="267"/>
      <c r="W42" s="267"/>
      <c r="X42" s="267"/>
      <c r="Y42" s="267"/>
      <c r="Z42" s="267"/>
      <c r="AA42" s="267"/>
      <c r="AB42" s="267"/>
      <c r="AC42" s="267"/>
      <c r="AD42" s="267"/>
      <c r="AE42" s="267" t="s">
        <v>2721</v>
      </c>
      <c r="AF42" s="267"/>
      <c r="AG42" s="267"/>
      <c r="AH42" s="267"/>
      <c r="AI42" s="267"/>
      <c r="AJ42" s="267"/>
      <c r="AK42" s="267"/>
      <c r="AL42" s="267"/>
      <c r="AM42" s="267"/>
      <c r="AN42" s="267"/>
      <c r="AO42" s="267"/>
      <c r="AP42" s="267"/>
      <c r="AQ42" s="267"/>
      <c r="AR42" s="267"/>
      <c r="AS42" s="267"/>
      <c r="AT42" s="267"/>
      <c r="AU42" s="267"/>
      <c r="AV42" s="267"/>
      <c r="AW42" s="267"/>
      <c r="AX42" s="267"/>
      <c r="AY42" s="267"/>
      <c r="AZ42" s="267"/>
      <c r="BA42" s="267"/>
      <c r="BB42" s="267"/>
      <c r="BC42" s="267"/>
      <c r="BD42" s="267"/>
      <c r="BE42" s="267"/>
      <c r="BF42" s="267"/>
      <c r="BG42" s="267"/>
      <c r="BH42" s="267"/>
    </row>
    <row r="43" spans="1:60" outlineLevel="1">
      <c r="A43" s="288">
        <v>35</v>
      </c>
      <c r="B43" s="287" t="s">
        <v>2748</v>
      </c>
      <c r="C43" s="286" t="s">
        <v>2747</v>
      </c>
      <c r="D43" s="285" t="s">
        <v>360</v>
      </c>
      <c r="E43" s="284">
        <v>3</v>
      </c>
      <c r="F43" s="270"/>
      <c r="G43" s="270">
        <f t="shared" si="7"/>
        <v>0</v>
      </c>
      <c r="H43" s="270">
        <v>440</v>
      </c>
      <c r="I43" s="270">
        <f t="shared" si="8"/>
        <v>1320</v>
      </c>
      <c r="J43" s="270">
        <v>0</v>
      </c>
      <c r="K43" s="270">
        <f t="shared" si="9"/>
        <v>0</v>
      </c>
      <c r="L43" s="270">
        <v>15</v>
      </c>
      <c r="M43" s="270">
        <f t="shared" si="10"/>
        <v>0</v>
      </c>
      <c r="N43" s="270">
        <v>4.4000000000000002E-4</v>
      </c>
      <c r="O43" s="270">
        <f t="shared" si="11"/>
        <v>0</v>
      </c>
      <c r="P43" s="270">
        <v>0</v>
      </c>
      <c r="Q43" s="270">
        <f t="shared" si="12"/>
        <v>0</v>
      </c>
      <c r="R43" s="270"/>
      <c r="S43" s="270"/>
      <c r="T43" s="283">
        <v>0</v>
      </c>
      <c r="U43" s="270">
        <f t="shared" si="13"/>
        <v>0</v>
      </c>
      <c r="V43" s="267"/>
      <c r="W43" s="267"/>
      <c r="X43" s="267"/>
      <c r="Y43" s="267"/>
      <c r="Z43" s="267"/>
      <c r="AA43" s="267"/>
      <c r="AB43" s="267"/>
      <c r="AC43" s="267"/>
      <c r="AD43" s="267"/>
      <c r="AE43" s="267" t="s">
        <v>2721</v>
      </c>
      <c r="AF43" s="267"/>
      <c r="AG43" s="267"/>
      <c r="AH43" s="267"/>
      <c r="AI43" s="267"/>
      <c r="AJ43" s="267"/>
      <c r="AK43" s="267"/>
      <c r="AL43" s="267"/>
      <c r="AM43" s="267"/>
      <c r="AN43" s="267"/>
      <c r="AO43" s="267"/>
      <c r="AP43" s="267"/>
      <c r="AQ43" s="267"/>
      <c r="AR43" s="267"/>
      <c r="AS43" s="267"/>
      <c r="AT43" s="267"/>
      <c r="AU43" s="267"/>
      <c r="AV43" s="267"/>
      <c r="AW43" s="267"/>
      <c r="AX43" s="267"/>
      <c r="AY43" s="267"/>
      <c r="AZ43" s="267"/>
      <c r="BA43" s="267"/>
      <c r="BB43" s="267"/>
      <c r="BC43" s="267"/>
      <c r="BD43" s="267"/>
      <c r="BE43" s="267"/>
      <c r="BF43" s="267"/>
      <c r="BG43" s="267"/>
      <c r="BH43" s="267"/>
    </row>
    <row r="44" spans="1:60" outlineLevel="1">
      <c r="A44" s="288">
        <v>36</v>
      </c>
      <c r="B44" s="287" t="s">
        <v>2746</v>
      </c>
      <c r="C44" s="286" t="s">
        <v>2745</v>
      </c>
      <c r="D44" s="285" t="s">
        <v>360</v>
      </c>
      <c r="E44" s="284">
        <v>2</v>
      </c>
      <c r="F44" s="270"/>
      <c r="G44" s="270">
        <f t="shared" si="7"/>
        <v>0</v>
      </c>
      <c r="H44" s="270">
        <v>540</v>
      </c>
      <c r="I44" s="270">
        <f t="shared" si="8"/>
        <v>1080</v>
      </c>
      <c r="J44" s="270">
        <v>0</v>
      </c>
      <c r="K44" s="270">
        <f t="shared" si="9"/>
        <v>0</v>
      </c>
      <c r="L44" s="270">
        <v>15</v>
      </c>
      <c r="M44" s="270">
        <f t="shared" si="10"/>
        <v>0</v>
      </c>
      <c r="N44" s="270">
        <v>4.4000000000000002E-4</v>
      </c>
      <c r="O44" s="270">
        <f t="shared" si="11"/>
        <v>0</v>
      </c>
      <c r="P44" s="270">
        <v>0</v>
      </c>
      <c r="Q44" s="270">
        <f t="shared" si="12"/>
        <v>0</v>
      </c>
      <c r="R44" s="270"/>
      <c r="S44" s="270"/>
      <c r="T44" s="283">
        <v>0</v>
      </c>
      <c r="U44" s="270">
        <f t="shared" si="13"/>
        <v>0</v>
      </c>
      <c r="V44" s="267"/>
      <c r="W44" s="267"/>
      <c r="X44" s="267"/>
      <c r="Y44" s="267"/>
      <c r="Z44" s="267"/>
      <c r="AA44" s="267"/>
      <c r="AB44" s="267"/>
      <c r="AC44" s="267"/>
      <c r="AD44" s="267"/>
      <c r="AE44" s="267" t="s">
        <v>2721</v>
      </c>
      <c r="AF44" s="267"/>
      <c r="AG44" s="267"/>
      <c r="AH44" s="267"/>
      <c r="AI44" s="267"/>
      <c r="AJ44" s="267"/>
      <c r="AK44" s="267"/>
      <c r="AL44" s="267"/>
      <c r="AM44" s="267"/>
      <c r="AN44" s="267"/>
      <c r="AO44" s="267"/>
      <c r="AP44" s="267"/>
      <c r="AQ44" s="267"/>
      <c r="AR44" s="267"/>
      <c r="AS44" s="267"/>
      <c r="AT44" s="267"/>
      <c r="AU44" s="267"/>
      <c r="AV44" s="267"/>
      <c r="AW44" s="267"/>
      <c r="AX44" s="267"/>
      <c r="AY44" s="267"/>
      <c r="AZ44" s="267"/>
      <c r="BA44" s="267"/>
      <c r="BB44" s="267"/>
      <c r="BC44" s="267"/>
      <c r="BD44" s="267"/>
      <c r="BE44" s="267"/>
      <c r="BF44" s="267"/>
      <c r="BG44" s="267"/>
      <c r="BH44" s="267"/>
    </row>
    <row r="45" spans="1:60" outlineLevel="1">
      <c r="A45" s="288">
        <v>37</v>
      </c>
      <c r="B45" s="287" t="s">
        <v>2744</v>
      </c>
      <c r="C45" s="286" t="s">
        <v>2743</v>
      </c>
      <c r="D45" s="285" t="s">
        <v>360</v>
      </c>
      <c r="E45" s="284">
        <v>1</v>
      </c>
      <c r="F45" s="270"/>
      <c r="G45" s="270">
        <f t="shared" si="7"/>
        <v>0</v>
      </c>
      <c r="H45" s="270">
        <v>1610</v>
      </c>
      <c r="I45" s="270">
        <f t="shared" si="8"/>
        <v>1610</v>
      </c>
      <c r="J45" s="270">
        <v>0</v>
      </c>
      <c r="K45" s="270">
        <f t="shared" si="9"/>
        <v>0</v>
      </c>
      <c r="L45" s="270">
        <v>15</v>
      </c>
      <c r="M45" s="270">
        <f t="shared" si="10"/>
        <v>0</v>
      </c>
      <c r="N45" s="270">
        <v>5.8E-4</v>
      </c>
      <c r="O45" s="270">
        <f t="shared" si="11"/>
        <v>0</v>
      </c>
      <c r="P45" s="270">
        <v>0</v>
      </c>
      <c r="Q45" s="270">
        <f t="shared" si="12"/>
        <v>0</v>
      </c>
      <c r="R45" s="270"/>
      <c r="S45" s="270"/>
      <c r="T45" s="283">
        <v>0</v>
      </c>
      <c r="U45" s="270">
        <f t="shared" si="13"/>
        <v>0</v>
      </c>
      <c r="V45" s="267"/>
      <c r="W45" s="267"/>
      <c r="X45" s="267"/>
      <c r="Y45" s="267"/>
      <c r="Z45" s="267"/>
      <c r="AA45" s="267"/>
      <c r="AB45" s="267"/>
      <c r="AC45" s="267"/>
      <c r="AD45" s="267"/>
      <c r="AE45" s="267" t="s">
        <v>2721</v>
      </c>
      <c r="AF45" s="267"/>
      <c r="AG45" s="267"/>
      <c r="AH45" s="267"/>
      <c r="AI45" s="267"/>
      <c r="AJ45" s="267"/>
      <c r="AK45" s="267"/>
      <c r="AL45" s="267"/>
      <c r="AM45" s="267"/>
      <c r="AN45" s="267"/>
      <c r="AO45" s="267"/>
      <c r="AP45" s="267"/>
      <c r="AQ45" s="267"/>
      <c r="AR45" s="267"/>
      <c r="AS45" s="267"/>
      <c r="AT45" s="267"/>
      <c r="AU45" s="267"/>
      <c r="AV45" s="267"/>
      <c r="AW45" s="267"/>
      <c r="AX45" s="267"/>
      <c r="AY45" s="267"/>
      <c r="AZ45" s="267"/>
      <c r="BA45" s="267"/>
      <c r="BB45" s="267"/>
      <c r="BC45" s="267"/>
      <c r="BD45" s="267"/>
      <c r="BE45" s="267"/>
      <c r="BF45" s="267"/>
      <c r="BG45" s="267"/>
      <c r="BH45" s="267"/>
    </row>
    <row r="46" spans="1:60" outlineLevel="1">
      <c r="A46" s="288">
        <v>38</v>
      </c>
      <c r="B46" s="287" t="s">
        <v>2741</v>
      </c>
      <c r="C46" s="286" t="s">
        <v>2742</v>
      </c>
      <c r="D46" s="285" t="s">
        <v>360</v>
      </c>
      <c r="E46" s="284">
        <v>20</v>
      </c>
      <c r="F46" s="270"/>
      <c r="G46" s="270">
        <f t="shared" si="7"/>
        <v>0</v>
      </c>
      <c r="H46" s="270">
        <v>128</v>
      </c>
      <c r="I46" s="270">
        <f t="shared" si="8"/>
        <v>2560</v>
      </c>
      <c r="J46" s="270">
        <v>95</v>
      </c>
      <c r="K46" s="270">
        <f t="shared" si="9"/>
        <v>1900</v>
      </c>
      <c r="L46" s="270">
        <v>15</v>
      </c>
      <c r="M46" s="270">
        <f t="shared" si="10"/>
        <v>0</v>
      </c>
      <c r="N46" s="270">
        <v>4.0000000000000003E-5</v>
      </c>
      <c r="O46" s="270">
        <f t="shared" si="11"/>
        <v>0</v>
      </c>
      <c r="P46" s="270">
        <v>0</v>
      </c>
      <c r="Q46" s="270">
        <f t="shared" si="12"/>
        <v>0</v>
      </c>
      <c r="R46" s="270"/>
      <c r="S46" s="270"/>
      <c r="T46" s="283">
        <v>0.30567</v>
      </c>
      <c r="U46" s="270">
        <f t="shared" si="13"/>
        <v>6.11</v>
      </c>
      <c r="V46" s="267"/>
      <c r="W46" s="267"/>
      <c r="X46" s="267"/>
      <c r="Y46" s="267"/>
      <c r="Z46" s="267"/>
      <c r="AA46" s="267"/>
      <c r="AB46" s="267"/>
      <c r="AC46" s="267"/>
      <c r="AD46" s="267"/>
      <c r="AE46" s="267" t="s">
        <v>2662</v>
      </c>
      <c r="AF46" s="267"/>
      <c r="AG46" s="267"/>
      <c r="AH46" s="267"/>
      <c r="AI46" s="267"/>
      <c r="AJ46" s="267"/>
      <c r="AK46" s="267"/>
      <c r="AL46" s="267"/>
      <c r="AM46" s="267"/>
      <c r="AN46" s="267"/>
      <c r="AO46" s="267"/>
      <c r="AP46" s="267"/>
      <c r="AQ46" s="267"/>
      <c r="AR46" s="267"/>
      <c r="AS46" s="267"/>
      <c r="AT46" s="267"/>
      <c r="AU46" s="267"/>
      <c r="AV46" s="267"/>
      <c r="AW46" s="267"/>
      <c r="AX46" s="267"/>
      <c r="AY46" s="267"/>
      <c r="AZ46" s="267"/>
      <c r="BA46" s="267"/>
      <c r="BB46" s="267"/>
      <c r="BC46" s="267"/>
      <c r="BD46" s="267"/>
      <c r="BE46" s="267"/>
      <c r="BF46" s="267"/>
      <c r="BG46" s="267"/>
      <c r="BH46" s="267"/>
    </row>
    <row r="47" spans="1:60" outlineLevel="1">
      <c r="A47" s="288">
        <v>39</v>
      </c>
      <c r="B47" s="287" t="s">
        <v>2741</v>
      </c>
      <c r="C47" s="286" t="s">
        <v>2740</v>
      </c>
      <c r="D47" s="285" t="s">
        <v>360</v>
      </c>
      <c r="E47" s="284">
        <v>14</v>
      </c>
      <c r="F47" s="270"/>
      <c r="G47" s="270">
        <f t="shared" si="7"/>
        <v>0</v>
      </c>
      <c r="H47" s="270">
        <v>140</v>
      </c>
      <c r="I47" s="270">
        <f t="shared" si="8"/>
        <v>1960</v>
      </c>
      <c r="J47" s="270">
        <v>102.97</v>
      </c>
      <c r="K47" s="270">
        <f t="shared" si="9"/>
        <v>1441.58</v>
      </c>
      <c r="L47" s="270">
        <v>15</v>
      </c>
      <c r="M47" s="270">
        <f t="shared" si="10"/>
        <v>0</v>
      </c>
      <c r="N47" s="270">
        <v>4.0000000000000003E-5</v>
      </c>
      <c r="O47" s="270">
        <f t="shared" si="11"/>
        <v>0</v>
      </c>
      <c r="P47" s="270">
        <v>0</v>
      </c>
      <c r="Q47" s="270">
        <f t="shared" si="12"/>
        <v>0</v>
      </c>
      <c r="R47" s="270"/>
      <c r="S47" s="270"/>
      <c r="T47" s="283">
        <v>0.30567</v>
      </c>
      <c r="U47" s="270">
        <f t="shared" si="13"/>
        <v>4.28</v>
      </c>
      <c r="V47" s="267"/>
      <c r="W47" s="267"/>
      <c r="X47" s="267"/>
      <c r="Y47" s="267"/>
      <c r="Z47" s="267"/>
      <c r="AA47" s="267"/>
      <c r="AB47" s="267"/>
      <c r="AC47" s="267"/>
      <c r="AD47" s="267"/>
      <c r="AE47" s="267" t="s">
        <v>2662</v>
      </c>
      <c r="AF47" s="267"/>
      <c r="AG47" s="267"/>
      <c r="AH47" s="267"/>
      <c r="AI47" s="267"/>
      <c r="AJ47" s="267"/>
      <c r="AK47" s="267"/>
      <c r="AL47" s="267"/>
      <c r="AM47" s="267"/>
      <c r="AN47" s="267"/>
      <c r="AO47" s="267"/>
      <c r="AP47" s="267"/>
      <c r="AQ47" s="267"/>
      <c r="AR47" s="267"/>
      <c r="AS47" s="267"/>
      <c r="AT47" s="267"/>
      <c r="AU47" s="267"/>
      <c r="AV47" s="267"/>
      <c r="AW47" s="267"/>
      <c r="AX47" s="267"/>
      <c r="AY47" s="267"/>
      <c r="AZ47" s="267"/>
      <c r="BA47" s="267"/>
      <c r="BB47" s="267"/>
      <c r="BC47" s="267"/>
      <c r="BD47" s="267"/>
      <c r="BE47" s="267"/>
      <c r="BF47" s="267"/>
      <c r="BG47" s="267"/>
      <c r="BH47" s="267"/>
    </row>
    <row r="48" spans="1:60" ht="22.5" outlineLevel="1">
      <c r="A48" s="288">
        <v>40</v>
      </c>
      <c r="B48" s="287" t="s">
        <v>2739</v>
      </c>
      <c r="C48" s="286" t="s">
        <v>2738</v>
      </c>
      <c r="D48" s="285" t="s">
        <v>360</v>
      </c>
      <c r="E48" s="284">
        <v>12</v>
      </c>
      <c r="F48" s="270"/>
      <c r="G48" s="270">
        <f t="shared" si="7"/>
        <v>0</v>
      </c>
      <c r="H48" s="270">
        <v>169</v>
      </c>
      <c r="I48" s="270">
        <f t="shared" si="8"/>
        <v>2028</v>
      </c>
      <c r="J48" s="270">
        <v>91.79000000000002</v>
      </c>
      <c r="K48" s="270">
        <f t="shared" si="9"/>
        <v>1101.48</v>
      </c>
      <c r="L48" s="270">
        <v>15</v>
      </c>
      <c r="M48" s="270">
        <f t="shared" si="10"/>
        <v>0</v>
      </c>
      <c r="N48" s="270">
        <v>4.0000000000000003E-5</v>
      </c>
      <c r="O48" s="270">
        <f t="shared" si="11"/>
        <v>0</v>
      </c>
      <c r="P48" s="270">
        <v>0</v>
      </c>
      <c r="Q48" s="270">
        <f t="shared" si="12"/>
        <v>0</v>
      </c>
      <c r="R48" s="270"/>
      <c r="S48" s="270"/>
      <c r="T48" s="283">
        <v>0.32667000000000002</v>
      </c>
      <c r="U48" s="270">
        <f t="shared" si="13"/>
        <v>3.92</v>
      </c>
      <c r="V48" s="267"/>
      <c r="W48" s="267"/>
      <c r="X48" s="267"/>
      <c r="Y48" s="267"/>
      <c r="Z48" s="267"/>
      <c r="AA48" s="267"/>
      <c r="AB48" s="267"/>
      <c r="AC48" s="267"/>
      <c r="AD48" s="267"/>
      <c r="AE48" s="267" t="s">
        <v>2662</v>
      </c>
      <c r="AF48" s="267"/>
      <c r="AG48" s="267"/>
      <c r="AH48" s="267"/>
      <c r="AI48" s="267"/>
      <c r="AJ48" s="267"/>
      <c r="AK48" s="267"/>
      <c r="AL48" s="267"/>
      <c r="AM48" s="267"/>
      <c r="AN48" s="267"/>
      <c r="AO48" s="267"/>
      <c r="AP48" s="267"/>
      <c r="AQ48" s="267"/>
      <c r="AR48" s="267"/>
      <c r="AS48" s="267"/>
      <c r="AT48" s="267"/>
      <c r="AU48" s="267"/>
      <c r="AV48" s="267"/>
      <c r="AW48" s="267"/>
      <c r="AX48" s="267"/>
      <c r="AY48" s="267"/>
      <c r="AZ48" s="267"/>
      <c r="BA48" s="267"/>
      <c r="BB48" s="267"/>
      <c r="BC48" s="267"/>
      <c r="BD48" s="267"/>
      <c r="BE48" s="267"/>
      <c r="BF48" s="267"/>
      <c r="BG48" s="267"/>
      <c r="BH48" s="267"/>
    </row>
    <row r="49" spans="1:60" ht="22.5" outlineLevel="1">
      <c r="A49" s="288">
        <v>41</v>
      </c>
      <c r="B49" s="287" t="s">
        <v>2737</v>
      </c>
      <c r="C49" s="286" t="s">
        <v>2736</v>
      </c>
      <c r="D49" s="285" t="s">
        <v>360</v>
      </c>
      <c r="E49" s="284">
        <v>7</v>
      </c>
      <c r="F49" s="270"/>
      <c r="G49" s="270">
        <f t="shared" si="7"/>
        <v>0</v>
      </c>
      <c r="H49" s="270">
        <v>133</v>
      </c>
      <c r="I49" s="270">
        <f t="shared" si="8"/>
        <v>931</v>
      </c>
      <c r="J49" s="270">
        <v>111.78999999999999</v>
      </c>
      <c r="K49" s="270">
        <f t="shared" si="9"/>
        <v>782.53</v>
      </c>
      <c r="L49" s="270">
        <v>15</v>
      </c>
      <c r="M49" s="270">
        <f t="shared" si="10"/>
        <v>0</v>
      </c>
      <c r="N49" s="270">
        <v>4.0000000000000003E-5</v>
      </c>
      <c r="O49" s="270">
        <f t="shared" si="11"/>
        <v>0</v>
      </c>
      <c r="P49" s="270">
        <v>0</v>
      </c>
      <c r="Q49" s="270">
        <f t="shared" si="12"/>
        <v>0</v>
      </c>
      <c r="R49" s="270"/>
      <c r="S49" s="270"/>
      <c r="T49" s="283">
        <v>0.32667000000000002</v>
      </c>
      <c r="U49" s="270">
        <f t="shared" si="13"/>
        <v>2.29</v>
      </c>
      <c r="V49" s="267"/>
      <c r="W49" s="267"/>
      <c r="X49" s="267"/>
      <c r="Y49" s="267"/>
      <c r="Z49" s="267"/>
      <c r="AA49" s="267"/>
      <c r="AB49" s="267"/>
      <c r="AC49" s="267"/>
      <c r="AD49" s="267"/>
      <c r="AE49" s="267" t="s">
        <v>2662</v>
      </c>
      <c r="AF49" s="267"/>
      <c r="AG49" s="267"/>
      <c r="AH49" s="267"/>
      <c r="AI49" s="267"/>
      <c r="AJ49" s="267"/>
      <c r="AK49" s="267"/>
      <c r="AL49" s="267"/>
      <c r="AM49" s="267"/>
      <c r="AN49" s="267"/>
      <c r="AO49" s="267"/>
      <c r="AP49" s="267"/>
      <c r="AQ49" s="267"/>
      <c r="AR49" s="267"/>
      <c r="AS49" s="267"/>
      <c r="AT49" s="267"/>
      <c r="AU49" s="267"/>
      <c r="AV49" s="267"/>
      <c r="AW49" s="267"/>
      <c r="AX49" s="267"/>
      <c r="AY49" s="267"/>
      <c r="AZ49" s="267"/>
      <c r="BA49" s="267"/>
      <c r="BB49" s="267"/>
      <c r="BC49" s="267"/>
      <c r="BD49" s="267"/>
      <c r="BE49" s="267"/>
      <c r="BF49" s="267"/>
      <c r="BG49" s="267"/>
      <c r="BH49" s="267"/>
    </row>
    <row r="50" spans="1:60" outlineLevel="1">
      <c r="A50" s="288">
        <v>42</v>
      </c>
      <c r="B50" s="287" t="s">
        <v>2735</v>
      </c>
      <c r="C50" s="286" t="s">
        <v>2734</v>
      </c>
      <c r="D50" s="285" t="s">
        <v>360</v>
      </c>
      <c r="E50" s="284">
        <v>7</v>
      </c>
      <c r="F50" s="270"/>
      <c r="G50" s="270">
        <f t="shared" si="7"/>
        <v>0</v>
      </c>
      <c r="H50" s="270">
        <v>180.6</v>
      </c>
      <c r="I50" s="270">
        <f t="shared" si="8"/>
        <v>1264.2</v>
      </c>
      <c r="J50" s="270">
        <v>79.400000000000006</v>
      </c>
      <c r="K50" s="270">
        <f t="shared" si="9"/>
        <v>555.79999999999995</v>
      </c>
      <c r="L50" s="270">
        <v>15</v>
      </c>
      <c r="M50" s="270">
        <f t="shared" si="10"/>
        <v>0</v>
      </c>
      <c r="N50" s="270">
        <v>1.1E-4</v>
      </c>
      <c r="O50" s="270">
        <f t="shared" si="11"/>
        <v>0</v>
      </c>
      <c r="P50" s="270">
        <v>0</v>
      </c>
      <c r="Q50" s="270">
        <f t="shared" si="12"/>
        <v>0</v>
      </c>
      <c r="R50" s="270"/>
      <c r="S50" s="270"/>
      <c r="T50" s="283">
        <v>0.16</v>
      </c>
      <c r="U50" s="270">
        <f t="shared" si="13"/>
        <v>1.1200000000000001</v>
      </c>
      <c r="V50" s="267"/>
      <c r="W50" s="267"/>
      <c r="X50" s="267"/>
      <c r="Y50" s="267"/>
      <c r="Z50" s="267"/>
      <c r="AA50" s="267"/>
      <c r="AB50" s="267"/>
      <c r="AC50" s="267"/>
      <c r="AD50" s="267"/>
      <c r="AE50" s="267" t="s">
        <v>2662</v>
      </c>
      <c r="AF50" s="267"/>
      <c r="AG50" s="267"/>
      <c r="AH50" s="267"/>
      <c r="AI50" s="267"/>
      <c r="AJ50" s="267"/>
      <c r="AK50" s="267"/>
      <c r="AL50" s="267"/>
      <c r="AM50" s="267"/>
      <c r="AN50" s="267"/>
      <c r="AO50" s="267"/>
      <c r="AP50" s="267"/>
      <c r="AQ50" s="267"/>
      <c r="AR50" s="267"/>
      <c r="AS50" s="267"/>
      <c r="AT50" s="267"/>
      <c r="AU50" s="267"/>
      <c r="AV50" s="267"/>
      <c r="AW50" s="267"/>
      <c r="AX50" s="267"/>
      <c r="AY50" s="267"/>
      <c r="AZ50" s="267"/>
      <c r="BA50" s="267"/>
      <c r="BB50" s="267"/>
      <c r="BC50" s="267"/>
      <c r="BD50" s="267"/>
      <c r="BE50" s="267"/>
      <c r="BF50" s="267"/>
      <c r="BG50" s="267"/>
      <c r="BH50" s="267"/>
    </row>
    <row r="51" spans="1:60" outlineLevel="1">
      <c r="A51" s="288">
        <v>43</v>
      </c>
      <c r="B51" s="287" t="s">
        <v>2733</v>
      </c>
      <c r="C51" s="286" t="s">
        <v>2732</v>
      </c>
      <c r="D51" s="285" t="s">
        <v>360</v>
      </c>
      <c r="E51" s="284">
        <v>11</v>
      </c>
      <c r="F51" s="270"/>
      <c r="G51" s="270">
        <f t="shared" si="7"/>
        <v>0</v>
      </c>
      <c r="H51" s="270">
        <v>662</v>
      </c>
      <c r="I51" s="270">
        <f t="shared" si="8"/>
        <v>7282</v>
      </c>
      <c r="J51" s="270">
        <v>234.5</v>
      </c>
      <c r="K51" s="270">
        <f t="shared" si="9"/>
        <v>2579.5</v>
      </c>
      <c r="L51" s="270">
        <v>15</v>
      </c>
      <c r="M51" s="270">
        <f t="shared" si="10"/>
        <v>0</v>
      </c>
      <c r="N51" s="270">
        <v>0</v>
      </c>
      <c r="O51" s="270">
        <f t="shared" si="11"/>
        <v>0</v>
      </c>
      <c r="P51" s="270">
        <v>0</v>
      </c>
      <c r="Q51" s="270">
        <f t="shared" si="12"/>
        <v>0</v>
      </c>
      <c r="R51" s="270"/>
      <c r="S51" s="270"/>
      <c r="T51" s="283">
        <v>0.69567000000000001</v>
      </c>
      <c r="U51" s="270">
        <f t="shared" si="13"/>
        <v>7.65</v>
      </c>
      <c r="V51" s="267"/>
      <c r="W51" s="267"/>
      <c r="X51" s="267"/>
      <c r="Y51" s="267"/>
      <c r="Z51" s="267"/>
      <c r="AA51" s="267"/>
      <c r="AB51" s="267"/>
      <c r="AC51" s="267"/>
      <c r="AD51" s="267"/>
      <c r="AE51" s="267" t="s">
        <v>2662</v>
      </c>
      <c r="AF51" s="267"/>
      <c r="AG51" s="267"/>
      <c r="AH51" s="267"/>
      <c r="AI51" s="267"/>
      <c r="AJ51" s="267"/>
      <c r="AK51" s="267"/>
      <c r="AL51" s="267"/>
      <c r="AM51" s="267"/>
      <c r="AN51" s="267"/>
      <c r="AO51" s="267"/>
      <c r="AP51" s="267"/>
      <c r="AQ51" s="267"/>
      <c r="AR51" s="267"/>
      <c r="AS51" s="267"/>
      <c r="AT51" s="267"/>
      <c r="AU51" s="267"/>
      <c r="AV51" s="267"/>
      <c r="AW51" s="267"/>
      <c r="AX51" s="267"/>
      <c r="AY51" s="267"/>
      <c r="AZ51" s="267"/>
      <c r="BA51" s="267"/>
      <c r="BB51" s="267"/>
      <c r="BC51" s="267"/>
      <c r="BD51" s="267"/>
      <c r="BE51" s="267"/>
      <c r="BF51" s="267"/>
      <c r="BG51" s="267"/>
      <c r="BH51" s="267"/>
    </row>
    <row r="52" spans="1:60" outlineLevel="1">
      <c r="A52" s="288">
        <v>44</v>
      </c>
      <c r="B52" s="287" t="s">
        <v>2731</v>
      </c>
      <c r="C52" s="286" t="s">
        <v>2730</v>
      </c>
      <c r="D52" s="285" t="s">
        <v>360</v>
      </c>
      <c r="E52" s="284">
        <v>2</v>
      </c>
      <c r="F52" s="270"/>
      <c r="G52" s="270">
        <f t="shared" si="7"/>
        <v>0</v>
      </c>
      <c r="H52" s="270">
        <v>210</v>
      </c>
      <c r="I52" s="270">
        <f t="shared" si="8"/>
        <v>420</v>
      </c>
      <c r="J52" s="270">
        <v>117</v>
      </c>
      <c r="K52" s="270">
        <f t="shared" si="9"/>
        <v>234</v>
      </c>
      <c r="L52" s="270">
        <v>15</v>
      </c>
      <c r="M52" s="270">
        <f t="shared" si="10"/>
        <v>0</v>
      </c>
      <c r="N52" s="270">
        <v>0</v>
      </c>
      <c r="O52" s="270">
        <f t="shared" si="11"/>
        <v>0</v>
      </c>
      <c r="P52" s="270">
        <v>0</v>
      </c>
      <c r="Q52" s="270">
        <f t="shared" si="12"/>
        <v>0</v>
      </c>
      <c r="R52" s="270"/>
      <c r="S52" s="270"/>
      <c r="T52" s="283">
        <v>0.34782999999999997</v>
      </c>
      <c r="U52" s="270">
        <f t="shared" si="13"/>
        <v>0.7</v>
      </c>
      <c r="V52" s="267"/>
      <c r="W52" s="267"/>
      <c r="X52" s="267"/>
      <c r="Y52" s="267"/>
      <c r="Z52" s="267"/>
      <c r="AA52" s="267"/>
      <c r="AB52" s="267"/>
      <c r="AC52" s="267"/>
      <c r="AD52" s="267"/>
      <c r="AE52" s="267" t="s">
        <v>2662</v>
      </c>
      <c r="AF52" s="267"/>
      <c r="AG52" s="267"/>
      <c r="AH52" s="267"/>
      <c r="AI52" s="267"/>
      <c r="AJ52" s="267"/>
      <c r="AK52" s="267"/>
      <c r="AL52" s="267"/>
      <c r="AM52" s="267"/>
      <c r="AN52" s="267"/>
      <c r="AO52" s="267"/>
      <c r="AP52" s="267"/>
      <c r="AQ52" s="267"/>
      <c r="AR52" s="267"/>
      <c r="AS52" s="267"/>
      <c r="AT52" s="267"/>
      <c r="AU52" s="267"/>
      <c r="AV52" s="267"/>
      <c r="AW52" s="267"/>
      <c r="AX52" s="267"/>
      <c r="AY52" s="267"/>
      <c r="AZ52" s="267"/>
      <c r="BA52" s="267"/>
      <c r="BB52" s="267"/>
      <c r="BC52" s="267"/>
      <c r="BD52" s="267"/>
      <c r="BE52" s="267"/>
      <c r="BF52" s="267"/>
      <c r="BG52" s="267"/>
      <c r="BH52" s="267"/>
    </row>
    <row r="53" spans="1:60" outlineLevel="1">
      <c r="A53" s="288">
        <v>45</v>
      </c>
      <c r="B53" s="287" t="s">
        <v>2729</v>
      </c>
      <c r="C53" s="286" t="s">
        <v>2728</v>
      </c>
      <c r="D53" s="285" t="s">
        <v>360</v>
      </c>
      <c r="E53" s="284">
        <v>5</v>
      </c>
      <c r="F53" s="270"/>
      <c r="G53" s="270">
        <f t="shared" si="7"/>
        <v>0</v>
      </c>
      <c r="H53" s="270">
        <v>684</v>
      </c>
      <c r="I53" s="270">
        <f t="shared" si="8"/>
        <v>3420</v>
      </c>
      <c r="J53" s="270">
        <v>332</v>
      </c>
      <c r="K53" s="270">
        <f t="shared" si="9"/>
        <v>1660</v>
      </c>
      <c r="L53" s="270">
        <v>15</v>
      </c>
      <c r="M53" s="270">
        <f t="shared" si="10"/>
        <v>0</v>
      </c>
      <c r="N53" s="270">
        <v>0</v>
      </c>
      <c r="O53" s="270">
        <f t="shared" si="11"/>
        <v>0</v>
      </c>
      <c r="P53" s="270">
        <v>0</v>
      </c>
      <c r="Q53" s="270">
        <f t="shared" si="12"/>
        <v>0</v>
      </c>
      <c r="R53" s="270"/>
      <c r="S53" s="270"/>
      <c r="T53" s="283">
        <v>0.98550000000000004</v>
      </c>
      <c r="U53" s="270">
        <f t="shared" si="13"/>
        <v>4.93</v>
      </c>
      <c r="V53" s="267"/>
      <c r="W53" s="267"/>
      <c r="X53" s="267"/>
      <c r="Y53" s="267"/>
      <c r="Z53" s="267"/>
      <c r="AA53" s="267"/>
      <c r="AB53" s="267"/>
      <c r="AC53" s="267"/>
      <c r="AD53" s="267"/>
      <c r="AE53" s="267" t="s">
        <v>2662</v>
      </c>
      <c r="AF53" s="267"/>
      <c r="AG53" s="267"/>
      <c r="AH53" s="267"/>
      <c r="AI53" s="267"/>
      <c r="AJ53" s="267"/>
      <c r="AK53" s="267"/>
      <c r="AL53" s="267"/>
      <c r="AM53" s="267"/>
      <c r="AN53" s="267"/>
      <c r="AO53" s="267"/>
      <c r="AP53" s="267"/>
      <c r="AQ53" s="267"/>
      <c r="AR53" s="267"/>
      <c r="AS53" s="267"/>
      <c r="AT53" s="267"/>
      <c r="AU53" s="267"/>
      <c r="AV53" s="267"/>
      <c r="AW53" s="267"/>
      <c r="AX53" s="267"/>
      <c r="AY53" s="267"/>
      <c r="AZ53" s="267"/>
      <c r="BA53" s="267"/>
      <c r="BB53" s="267"/>
      <c r="BC53" s="267"/>
      <c r="BD53" s="267"/>
      <c r="BE53" s="267"/>
      <c r="BF53" s="267"/>
      <c r="BG53" s="267"/>
      <c r="BH53" s="267"/>
    </row>
    <row r="54" spans="1:60" ht="22.5" outlineLevel="1">
      <c r="A54" s="288">
        <v>46</v>
      </c>
      <c r="B54" s="287" t="s">
        <v>2727</v>
      </c>
      <c r="C54" s="286" t="s">
        <v>2726</v>
      </c>
      <c r="D54" s="285" t="s">
        <v>360</v>
      </c>
      <c r="E54" s="284">
        <v>51</v>
      </c>
      <c r="F54" s="270"/>
      <c r="G54" s="270">
        <f t="shared" si="7"/>
        <v>0</v>
      </c>
      <c r="H54" s="270">
        <v>270</v>
      </c>
      <c r="I54" s="270">
        <f t="shared" si="8"/>
        <v>13770</v>
      </c>
      <c r="J54" s="270">
        <v>83.889999999999986</v>
      </c>
      <c r="K54" s="270">
        <f t="shared" si="9"/>
        <v>4278.3900000000003</v>
      </c>
      <c r="L54" s="270">
        <v>15</v>
      </c>
      <c r="M54" s="270">
        <f t="shared" si="10"/>
        <v>0</v>
      </c>
      <c r="N54" s="270">
        <v>1E-4</v>
      </c>
      <c r="O54" s="270">
        <f t="shared" si="11"/>
        <v>0.01</v>
      </c>
      <c r="P54" s="270">
        <v>0</v>
      </c>
      <c r="Q54" s="270">
        <f t="shared" si="12"/>
        <v>0</v>
      </c>
      <c r="R54" s="270"/>
      <c r="S54" s="270"/>
      <c r="T54" s="283">
        <v>0.249</v>
      </c>
      <c r="U54" s="270">
        <f t="shared" si="13"/>
        <v>12.7</v>
      </c>
      <c r="V54" s="267"/>
      <c r="W54" s="267"/>
      <c r="X54" s="267"/>
      <c r="Y54" s="267"/>
      <c r="Z54" s="267"/>
      <c r="AA54" s="267"/>
      <c r="AB54" s="267"/>
      <c r="AC54" s="267"/>
      <c r="AD54" s="267"/>
      <c r="AE54" s="267" t="s">
        <v>2662</v>
      </c>
      <c r="AF54" s="267"/>
      <c r="AG54" s="267"/>
      <c r="AH54" s="267"/>
      <c r="AI54" s="267"/>
      <c r="AJ54" s="267"/>
      <c r="AK54" s="267"/>
      <c r="AL54" s="267"/>
      <c r="AM54" s="267"/>
      <c r="AN54" s="267"/>
      <c r="AO54" s="267"/>
      <c r="AP54" s="267"/>
      <c r="AQ54" s="267"/>
      <c r="AR54" s="267"/>
      <c r="AS54" s="267"/>
      <c r="AT54" s="267"/>
      <c r="AU54" s="267"/>
      <c r="AV54" s="267"/>
      <c r="AW54" s="267"/>
      <c r="AX54" s="267"/>
      <c r="AY54" s="267"/>
      <c r="AZ54" s="267"/>
      <c r="BA54" s="267"/>
      <c r="BB54" s="267"/>
      <c r="BC54" s="267"/>
      <c r="BD54" s="267"/>
      <c r="BE54" s="267"/>
      <c r="BF54" s="267"/>
      <c r="BG54" s="267"/>
      <c r="BH54" s="267"/>
    </row>
    <row r="55" spans="1:60" ht="22.5" outlineLevel="1">
      <c r="A55" s="288">
        <v>47</v>
      </c>
      <c r="B55" s="287" t="s">
        <v>2725</v>
      </c>
      <c r="C55" s="286" t="s">
        <v>2724</v>
      </c>
      <c r="D55" s="285" t="s">
        <v>360</v>
      </c>
      <c r="E55" s="284">
        <v>36</v>
      </c>
      <c r="F55" s="270"/>
      <c r="G55" s="270">
        <f t="shared" si="7"/>
        <v>0</v>
      </c>
      <c r="H55" s="270">
        <v>120</v>
      </c>
      <c r="I55" s="270">
        <f t="shared" si="8"/>
        <v>4320</v>
      </c>
      <c r="J55" s="270">
        <v>83.37</v>
      </c>
      <c r="K55" s="270">
        <f t="shared" si="9"/>
        <v>3001.32</v>
      </c>
      <c r="L55" s="270">
        <v>15</v>
      </c>
      <c r="M55" s="270">
        <f t="shared" si="10"/>
        <v>0</v>
      </c>
      <c r="N55" s="270">
        <v>9.0000000000000006E-5</v>
      </c>
      <c r="O55" s="270">
        <f t="shared" si="11"/>
        <v>0</v>
      </c>
      <c r="P55" s="270">
        <v>0</v>
      </c>
      <c r="Q55" s="270">
        <f t="shared" si="12"/>
        <v>0</v>
      </c>
      <c r="R55" s="270"/>
      <c r="S55" s="270"/>
      <c r="T55" s="283">
        <v>0.2475</v>
      </c>
      <c r="U55" s="270">
        <f t="shared" si="13"/>
        <v>8.91</v>
      </c>
      <c r="V55" s="267"/>
      <c r="W55" s="267"/>
      <c r="X55" s="267"/>
      <c r="Y55" s="267"/>
      <c r="Z55" s="267"/>
      <c r="AA55" s="267"/>
      <c r="AB55" s="267"/>
      <c r="AC55" s="267"/>
      <c r="AD55" s="267"/>
      <c r="AE55" s="267" t="s">
        <v>2662</v>
      </c>
      <c r="AF55" s="267"/>
      <c r="AG55" s="267"/>
      <c r="AH55" s="267"/>
      <c r="AI55" s="267"/>
      <c r="AJ55" s="267"/>
      <c r="AK55" s="267"/>
      <c r="AL55" s="267"/>
      <c r="AM55" s="267"/>
      <c r="AN55" s="267"/>
      <c r="AO55" s="267"/>
      <c r="AP55" s="267"/>
      <c r="AQ55" s="267"/>
      <c r="AR55" s="267"/>
      <c r="AS55" s="267"/>
      <c r="AT55" s="267"/>
      <c r="AU55" s="267"/>
      <c r="AV55" s="267"/>
      <c r="AW55" s="267"/>
      <c r="AX55" s="267"/>
      <c r="AY55" s="267"/>
      <c r="AZ55" s="267"/>
      <c r="BA55" s="267"/>
      <c r="BB55" s="267"/>
      <c r="BC55" s="267"/>
      <c r="BD55" s="267"/>
      <c r="BE55" s="267"/>
      <c r="BF55" s="267"/>
      <c r="BG55" s="267"/>
      <c r="BH55" s="267"/>
    </row>
    <row r="56" spans="1:60" outlineLevel="1">
      <c r="A56" s="288">
        <v>48</v>
      </c>
      <c r="B56" s="287" t="s">
        <v>2723</v>
      </c>
      <c r="C56" s="286" t="s">
        <v>2722</v>
      </c>
      <c r="D56" s="285" t="s">
        <v>360</v>
      </c>
      <c r="E56" s="284">
        <v>105</v>
      </c>
      <c r="F56" s="270"/>
      <c r="G56" s="270">
        <f t="shared" si="7"/>
        <v>0</v>
      </c>
      <c r="H56" s="270">
        <v>33</v>
      </c>
      <c r="I56" s="270">
        <f t="shared" si="8"/>
        <v>3465</v>
      </c>
      <c r="J56" s="270">
        <v>0</v>
      </c>
      <c r="K56" s="270">
        <f t="shared" si="9"/>
        <v>0</v>
      </c>
      <c r="L56" s="270">
        <v>15</v>
      </c>
      <c r="M56" s="270">
        <f t="shared" si="10"/>
        <v>0</v>
      </c>
      <c r="N56" s="270">
        <v>5.0000000000000002E-5</v>
      </c>
      <c r="O56" s="270">
        <f t="shared" si="11"/>
        <v>0.01</v>
      </c>
      <c r="P56" s="270">
        <v>0</v>
      </c>
      <c r="Q56" s="270">
        <f t="shared" si="12"/>
        <v>0</v>
      </c>
      <c r="R56" s="270"/>
      <c r="S56" s="270"/>
      <c r="T56" s="283">
        <v>0</v>
      </c>
      <c r="U56" s="270">
        <f t="shared" si="13"/>
        <v>0</v>
      </c>
      <c r="V56" s="267"/>
      <c r="W56" s="267"/>
      <c r="X56" s="267"/>
      <c r="Y56" s="267"/>
      <c r="Z56" s="267"/>
      <c r="AA56" s="267"/>
      <c r="AB56" s="267"/>
      <c r="AC56" s="267"/>
      <c r="AD56" s="267"/>
      <c r="AE56" s="267" t="s">
        <v>2721</v>
      </c>
      <c r="AF56" s="267"/>
      <c r="AG56" s="267"/>
      <c r="AH56" s="267"/>
      <c r="AI56" s="267"/>
      <c r="AJ56" s="267"/>
      <c r="AK56" s="267"/>
      <c r="AL56" s="267"/>
      <c r="AM56" s="267"/>
      <c r="AN56" s="267"/>
      <c r="AO56" s="267"/>
      <c r="AP56" s="267"/>
      <c r="AQ56" s="267"/>
      <c r="AR56" s="267"/>
      <c r="AS56" s="267"/>
      <c r="AT56" s="267"/>
      <c r="AU56" s="267"/>
      <c r="AV56" s="267"/>
      <c r="AW56" s="267"/>
      <c r="AX56" s="267"/>
      <c r="AY56" s="267"/>
      <c r="AZ56" s="267"/>
      <c r="BA56" s="267"/>
      <c r="BB56" s="267"/>
      <c r="BC56" s="267"/>
      <c r="BD56" s="267"/>
      <c r="BE56" s="267"/>
      <c r="BF56" s="267"/>
      <c r="BG56" s="267"/>
      <c r="BH56" s="267"/>
    </row>
    <row r="57" spans="1:60" outlineLevel="1">
      <c r="A57" s="288">
        <v>49</v>
      </c>
      <c r="B57" s="287" t="s">
        <v>2720</v>
      </c>
      <c r="C57" s="286" t="s">
        <v>2719</v>
      </c>
      <c r="D57" s="285" t="s">
        <v>360</v>
      </c>
      <c r="E57" s="284">
        <v>2</v>
      </c>
      <c r="F57" s="270"/>
      <c r="G57" s="270">
        <f t="shared" si="7"/>
        <v>0</v>
      </c>
      <c r="H57" s="270">
        <v>1000</v>
      </c>
      <c r="I57" s="270">
        <f t="shared" si="8"/>
        <v>2000</v>
      </c>
      <c r="J57" s="270">
        <v>184.5</v>
      </c>
      <c r="K57" s="270">
        <f t="shared" si="9"/>
        <v>369</v>
      </c>
      <c r="L57" s="270">
        <v>15</v>
      </c>
      <c r="M57" s="270">
        <f t="shared" si="10"/>
        <v>0</v>
      </c>
      <c r="N57" s="270">
        <v>0</v>
      </c>
      <c r="O57" s="270">
        <f t="shared" si="11"/>
        <v>0</v>
      </c>
      <c r="P57" s="270">
        <v>0</v>
      </c>
      <c r="Q57" s="270">
        <f t="shared" si="12"/>
        <v>0</v>
      </c>
      <c r="R57" s="270"/>
      <c r="S57" s="270"/>
      <c r="T57" s="283">
        <v>0.54817000000000005</v>
      </c>
      <c r="U57" s="270">
        <f t="shared" si="13"/>
        <v>1.1000000000000001</v>
      </c>
      <c r="V57" s="267"/>
      <c r="W57" s="267"/>
      <c r="X57" s="267"/>
      <c r="Y57" s="267"/>
      <c r="Z57" s="267"/>
      <c r="AA57" s="267"/>
      <c r="AB57" s="267"/>
      <c r="AC57" s="267"/>
      <c r="AD57" s="267"/>
      <c r="AE57" s="267" t="s">
        <v>2662</v>
      </c>
      <c r="AF57" s="267"/>
      <c r="AG57" s="267"/>
      <c r="AH57" s="267"/>
      <c r="AI57" s="267"/>
      <c r="AJ57" s="267"/>
      <c r="AK57" s="267"/>
      <c r="AL57" s="267"/>
      <c r="AM57" s="267"/>
      <c r="AN57" s="267"/>
      <c r="AO57" s="267"/>
      <c r="AP57" s="267"/>
      <c r="AQ57" s="267"/>
      <c r="AR57" s="267"/>
      <c r="AS57" s="267"/>
      <c r="AT57" s="267"/>
      <c r="AU57" s="267"/>
      <c r="AV57" s="267"/>
      <c r="AW57" s="267"/>
      <c r="AX57" s="267"/>
      <c r="AY57" s="267"/>
      <c r="AZ57" s="267"/>
      <c r="BA57" s="267"/>
      <c r="BB57" s="267"/>
      <c r="BC57" s="267"/>
      <c r="BD57" s="267"/>
      <c r="BE57" s="267"/>
      <c r="BF57" s="267"/>
      <c r="BG57" s="267"/>
      <c r="BH57" s="267"/>
    </row>
    <row r="58" spans="1:60" outlineLevel="1">
      <c r="A58" s="288">
        <v>50</v>
      </c>
      <c r="B58" s="287" t="s">
        <v>2718</v>
      </c>
      <c r="C58" s="286" t="s">
        <v>2717</v>
      </c>
      <c r="D58" s="285" t="s">
        <v>360</v>
      </c>
      <c r="E58" s="284">
        <v>43</v>
      </c>
      <c r="F58" s="270"/>
      <c r="G58" s="270">
        <f t="shared" si="7"/>
        <v>0</v>
      </c>
      <c r="H58" s="270">
        <v>1694</v>
      </c>
      <c r="I58" s="270">
        <f t="shared" si="8"/>
        <v>72842</v>
      </c>
      <c r="J58" s="270">
        <v>117</v>
      </c>
      <c r="K58" s="270">
        <f t="shared" si="9"/>
        <v>5031</v>
      </c>
      <c r="L58" s="270">
        <v>15</v>
      </c>
      <c r="M58" s="270">
        <f t="shared" si="10"/>
        <v>0</v>
      </c>
      <c r="N58" s="270">
        <v>0</v>
      </c>
      <c r="O58" s="270">
        <f t="shared" si="11"/>
        <v>0</v>
      </c>
      <c r="P58" s="270">
        <v>0</v>
      </c>
      <c r="Q58" s="270">
        <f t="shared" si="12"/>
        <v>0</v>
      </c>
      <c r="R58" s="270"/>
      <c r="S58" s="270"/>
      <c r="T58" s="283">
        <v>0.34782999999999997</v>
      </c>
      <c r="U58" s="270">
        <f t="shared" si="13"/>
        <v>14.96</v>
      </c>
      <c r="V58" s="267"/>
      <c r="W58" s="267"/>
      <c r="X58" s="267"/>
      <c r="Y58" s="267"/>
      <c r="Z58" s="267"/>
      <c r="AA58" s="267"/>
      <c r="AB58" s="267"/>
      <c r="AC58" s="267"/>
      <c r="AD58" s="267"/>
      <c r="AE58" s="267" t="s">
        <v>2662</v>
      </c>
      <c r="AF58" s="267"/>
      <c r="AG58" s="267"/>
      <c r="AH58" s="267"/>
      <c r="AI58" s="267"/>
      <c r="AJ58" s="267"/>
      <c r="AK58" s="267"/>
      <c r="AL58" s="267"/>
      <c r="AM58" s="267"/>
      <c r="AN58" s="267"/>
      <c r="AO58" s="267"/>
      <c r="AP58" s="267"/>
      <c r="AQ58" s="267"/>
      <c r="AR58" s="267"/>
      <c r="AS58" s="267"/>
      <c r="AT58" s="267"/>
      <c r="AU58" s="267"/>
      <c r="AV58" s="267"/>
      <c r="AW58" s="267"/>
      <c r="AX58" s="267"/>
      <c r="AY58" s="267"/>
      <c r="AZ58" s="267"/>
      <c r="BA58" s="267"/>
      <c r="BB58" s="267"/>
      <c r="BC58" s="267"/>
      <c r="BD58" s="267"/>
      <c r="BE58" s="267"/>
      <c r="BF58" s="267"/>
      <c r="BG58" s="267"/>
      <c r="BH58" s="267"/>
    </row>
    <row r="59" spans="1:60" outlineLevel="1">
      <c r="A59" s="288">
        <v>51</v>
      </c>
      <c r="B59" s="287" t="s">
        <v>2709</v>
      </c>
      <c r="C59" s="286" t="s">
        <v>2716</v>
      </c>
      <c r="D59" s="285" t="s">
        <v>360</v>
      </c>
      <c r="E59" s="284">
        <v>32</v>
      </c>
      <c r="F59" s="270"/>
      <c r="G59" s="270">
        <f t="shared" si="7"/>
        <v>0</v>
      </c>
      <c r="H59" s="270">
        <v>2299</v>
      </c>
      <c r="I59" s="270">
        <f t="shared" si="8"/>
        <v>73568</v>
      </c>
      <c r="J59" s="270">
        <v>270</v>
      </c>
      <c r="K59" s="270">
        <f t="shared" si="9"/>
        <v>8640</v>
      </c>
      <c r="L59" s="270">
        <v>15</v>
      </c>
      <c r="M59" s="270">
        <f t="shared" si="10"/>
        <v>0</v>
      </c>
      <c r="N59" s="270">
        <v>0</v>
      </c>
      <c r="O59" s="270">
        <f t="shared" si="11"/>
        <v>0</v>
      </c>
      <c r="P59" s="270">
        <v>0</v>
      </c>
      <c r="Q59" s="270">
        <f t="shared" si="12"/>
        <v>0</v>
      </c>
      <c r="R59" s="270"/>
      <c r="S59" s="270"/>
      <c r="T59" s="283">
        <v>0.80117000000000005</v>
      </c>
      <c r="U59" s="270">
        <f t="shared" si="13"/>
        <v>25.64</v>
      </c>
      <c r="V59" s="267"/>
      <c r="W59" s="267"/>
      <c r="X59" s="267"/>
      <c r="Y59" s="267"/>
      <c r="Z59" s="267"/>
      <c r="AA59" s="267"/>
      <c r="AB59" s="267"/>
      <c r="AC59" s="267"/>
      <c r="AD59" s="267"/>
      <c r="AE59" s="267" t="s">
        <v>2662</v>
      </c>
      <c r="AF59" s="267"/>
      <c r="AG59" s="267"/>
      <c r="AH59" s="267"/>
      <c r="AI59" s="267"/>
      <c r="AJ59" s="267"/>
      <c r="AK59" s="267"/>
      <c r="AL59" s="267"/>
      <c r="AM59" s="267"/>
      <c r="AN59" s="267"/>
      <c r="AO59" s="267"/>
      <c r="AP59" s="267"/>
      <c r="AQ59" s="267"/>
      <c r="AR59" s="267"/>
      <c r="AS59" s="267"/>
      <c r="AT59" s="267"/>
      <c r="AU59" s="267"/>
      <c r="AV59" s="267"/>
      <c r="AW59" s="267"/>
      <c r="AX59" s="267"/>
      <c r="AY59" s="267"/>
      <c r="AZ59" s="267"/>
      <c r="BA59" s="267"/>
      <c r="BB59" s="267"/>
      <c r="BC59" s="267"/>
      <c r="BD59" s="267"/>
      <c r="BE59" s="267"/>
      <c r="BF59" s="267"/>
      <c r="BG59" s="267"/>
      <c r="BH59" s="267"/>
    </row>
    <row r="60" spans="1:60" outlineLevel="1">
      <c r="A60" s="288">
        <v>52</v>
      </c>
      <c r="B60" s="287" t="s">
        <v>2709</v>
      </c>
      <c r="C60" s="286" t="s">
        <v>2715</v>
      </c>
      <c r="D60" s="285" t="s">
        <v>360</v>
      </c>
      <c r="E60" s="284">
        <v>4</v>
      </c>
      <c r="F60" s="270"/>
      <c r="G60" s="270">
        <f t="shared" si="7"/>
        <v>0</v>
      </c>
      <c r="H60" s="270">
        <v>2299</v>
      </c>
      <c r="I60" s="270">
        <f t="shared" si="8"/>
        <v>9196</v>
      </c>
      <c r="J60" s="270">
        <v>270</v>
      </c>
      <c r="K60" s="270">
        <f t="shared" si="9"/>
        <v>1080</v>
      </c>
      <c r="L60" s="270">
        <v>15</v>
      </c>
      <c r="M60" s="270">
        <f t="shared" si="10"/>
        <v>0</v>
      </c>
      <c r="N60" s="270">
        <v>0</v>
      </c>
      <c r="O60" s="270">
        <f t="shared" si="11"/>
        <v>0</v>
      </c>
      <c r="P60" s="270">
        <v>0</v>
      </c>
      <c r="Q60" s="270">
        <f t="shared" si="12"/>
        <v>0</v>
      </c>
      <c r="R60" s="270"/>
      <c r="S60" s="270"/>
      <c r="T60" s="283">
        <v>0.80117000000000005</v>
      </c>
      <c r="U60" s="270">
        <f t="shared" si="13"/>
        <v>3.2</v>
      </c>
      <c r="V60" s="267"/>
      <c r="W60" s="267"/>
      <c r="X60" s="267"/>
      <c r="Y60" s="267"/>
      <c r="Z60" s="267"/>
      <c r="AA60" s="267"/>
      <c r="AB60" s="267"/>
      <c r="AC60" s="267"/>
      <c r="AD60" s="267"/>
      <c r="AE60" s="267" t="s">
        <v>2662</v>
      </c>
      <c r="AF60" s="267"/>
      <c r="AG60" s="267"/>
      <c r="AH60" s="267"/>
      <c r="AI60" s="267"/>
      <c r="AJ60" s="267"/>
      <c r="AK60" s="267"/>
      <c r="AL60" s="267"/>
      <c r="AM60" s="267"/>
      <c r="AN60" s="267"/>
      <c r="AO60" s="267"/>
      <c r="AP60" s="267"/>
      <c r="AQ60" s="267"/>
      <c r="AR60" s="267"/>
      <c r="AS60" s="267"/>
      <c r="AT60" s="267"/>
      <c r="AU60" s="267"/>
      <c r="AV60" s="267"/>
      <c r="AW60" s="267"/>
      <c r="AX60" s="267"/>
      <c r="AY60" s="267"/>
      <c r="AZ60" s="267"/>
      <c r="BA60" s="267"/>
      <c r="BB60" s="267"/>
      <c r="BC60" s="267"/>
      <c r="BD60" s="267"/>
      <c r="BE60" s="267"/>
      <c r="BF60" s="267"/>
      <c r="BG60" s="267"/>
      <c r="BH60" s="267"/>
    </row>
    <row r="61" spans="1:60" outlineLevel="1">
      <c r="A61" s="288">
        <v>53</v>
      </c>
      <c r="B61" s="287" t="s">
        <v>2709</v>
      </c>
      <c r="C61" s="286" t="s">
        <v>2714</v>
      </c>
      <c r="D61" s="285" t="s">
        <v>360</v>
      </c>
      <c r="E61" s="284">
        <v>3</v>
      </c>
      <c r="F61" s="270"/>
      <c r="G61" s="270">
        <f t="shared" si="7"/>
        <v>0</v>
      </c>
      <c r="H61" s="270">
        <v>1755</v>
      </c>
      <c r="I61" s="270">
        <f t="shared" si="8"/>
        <v>5265</v>
      </c>
      <c r="J61" s="270">
        <v>270</v>
      </c>
      <c r="K61" s="270">
        <f t="shared" si="9"/>
        <v>810</v>
      </c>
      <c r="L61" s="270">
        <v>15</v>
      </c>
      <c r="M61" s="270">
        <f t="shared" si="10"/>
        <v>0</v>
      </c>
      <c r="N61" s="270">
        <v>0</v>
      </c>
      <c r="O61" s="270">
        <f t="shared" si="11"/>
        <v>0</v>
      </c>
      <c r="P61" s="270">
        <v>0</v>
      </c>
      <c r="Q61" s="270">
        <f t="shared" si="12"/>
        <v>0</v>
      </c>
      <c r="R61" s="270"/>
      <c r="S61" s="270"/>
      <c r="T61" s="283">
        <v>0.80117000000000005</v>
      </c>
      <c r="U61" s="270">
        <f t="shared" si="13"/>
        <v>2.4</v>
      </c>
      <c r="V61" s="267"/>
      <c r="W61" s="267"/>
      <c r="X61" s="267"/>
      <c r="Y61" s="267"/>
      <c r="Z61" s="267"/>
      <c r="AA61" s="267"/>
      <c r="AB61" s="267"/>
      <c r="AC61" s="267"/>
      <c r="AD61" s="267"/>
      <c r="AE61" s="267" t="s">
        <v>2662</v>
      </c>
      <c r="AF61" s="267"/>
      <c r="AG61" s="267"/>
      <c r="AH61" s="267"/>
      <c r="AI61" s="267"/>
      <c r="AJ61" s="267"/>
      <c r="AK61" s="267"/>
      <c r="AL61" s="267"/>
      <c r="AM61" s="267"/>
      <c r="AN61" s="267"/>
      <c r="AO61" s="267"/>
      <c r="AP61" s="267"/>
      <c r="AQ61" s="267"/>
      <c r="AR61" s="267"/>
      <c r="AS61" s="267"/>
      <c r="AT61" s="267"/>
      <c r="AU61" s="267"/>
      <c r="AV61" s="267"/>
      <c r="AW61" s="267"/>
      <c r="AX61" s="267"/>
      <c r="AY61" s="267"/>
      <c r="AZ61" s="267"/>
      <c r="BA61" s="267"/>
      <c r="BB61" s="267"/>
      <c r="BC61" s="267"/>
      <c r="BD61" s="267"/>
      <c r="BE61" s="267"/>
      <c r="BF61" s="267"/>
      <c r="BG61" s="267"/>
      <c r="BH61" s="267"/>
    </row>
    <row r="62" spans="1:60" outlineLevel="1">
      <c r="A62" s="288">
        <v>54</v>
      </c>
      <c r="B62" s="287" t="s">
        <v>2709</v>
      </c>
      <c r="C62" s="286" t="s">
        <v>2713</v>
      </c>
      <c r="D62" s="285" t="s">
        <v>360</v>
      </c>
      <c r="E62" s="284">
        <v>10</v>
      </c>
      <c r="F62" s="270"/>
      <c r="G62" s="270">
        <f t="shared" si="7"/>
        <v>0</v>
      </c>
      <c r="H62" s="270">
        <v>2299</v>
      </c>
      <c r="I62" s="270">
        <f t="shared" si="8"/>
        <v>22990</v>
      </c>
      <c r="J62" s="270">
        <v>270</v>
      </c>
      <c r="K62" s="270">
        <f t="shared" si="9"/>
        <v>2700</v>
      </c>
      <c r="L62" s="270">
        <v>15</v>
      </c>
      <c r="M62" s="270">
        <f t="shared" si="10"/>
        <v>0</v>
      </c>
      <c r="N62" s="270">
        <v>0</v>
      </c>
      <c r="O62" s="270">
        <f t="shared" si="11"/>
        <v>0</v>
      </c>
      <c r="P62" s="270">
        <v>0</v>
      </c>
      <c r="Q62" s="270">
        <f t="shared" si="12"/>
        <v>0</v>
      </c>
      <c r="R62" s="270"/>
      <c r="S62" s="270"/>
      <c r="T62" s="283">
        <v>0.80117000000000005</v>
      </c>
      <c r="U62" s="270">
        <f t="shared" si="13"/>
        <v>8.01</v>
      </c>
      <c r="V62" s="267"/>
      <c r="W62" s="267"/>
      <c r="X62" s="267"/>
      <c r="Y62" s="267"/>
      <c r="Z62" s="267"/>
      <c r="AA62" s="267"/>
      <c r="AB62" s="267"/>
      <c r="AC62" s="267"/>
      <c r="AD62" s="267"/>
      <c r="AE62" s="267" t="s">
        <v>2662</v>
      </c>
      <c r="AF62" s="267"/>
      <c r="AG62" s="267"/>
      <c r="AH62" s="267"/>
      <c r="AI62" s="267"/>
      <c r="AJ62" s="267"/>
      <c r="AK62" s="267"/>
      <c r="AL62" s="267"/>
      <c r="AM62" s="267"/>
      <c r="AN62" s="267"/>
      <c r="AO62" s="267"/>
      <c r="AP62" s="267"/>
      <c r="AQ62" s="267"/>
      <c r="AR62" s="267"/>
      <c r="AS62" s="267"/>
      <c r="AT62" s="267"/>
      <c r="AU62" s="267"/>
      <c r="AV62" s="267"/>
      <c r="AW62" s="267"/>
      <c r="AX62" s="267"/>
      <c r="AY62" s="267"/>
      <c r="AZ62" s="267"/>
      <c r="BA62" s="267"/>
      <c r="BB62" s="267"/>
      <c r="BC62" s="267"/>
      <c r="BD62" s="267"/>
      <c r="BE62" s="267"/>
      <c r="BF62" s="267"/>
      <c r="BG62" s="267"/>
      <c r="BH62" s="267"/>
    </row>
    <row r="63" spans="1:60" outlineLevel="1">
      <c r="A63" s="288">
        <v>55</v>
      </c>
      <c r="B63" s="287" t="s">
        <v>2709</v>
      </c>
      <c r="C63" s="286" t="s">
        <v>2712</v>
      </c>
      <c r="D63" s="285" t="s">
        <v>360</v>
      </c>
      <c r="E63" s="284">
        <v>30</v>
      </c>
      <c r="F63" s="270"/>
      <c r="G63" s="270">
        <f t="shared" si="7"/>
        <v>0</v>
      </c>
      <c r="H63" s="270">
        <v>2299</v>
      </c>
      <c r="I63" s="270">
        <f t="shared" si="8"/>
        <v>68970</v>
      </c>
      <c r="J63" s="270">
        <v>270</v>
      </c>
      <c r="K63" s="270">
        <f t="shared" si="9"/>
        <v>8100</v>
      </c>
      <c r="L63" s="270">
        <v>15</v>
      </c>
      <c r="M63" s="270">
        <f t="shared" si="10"/>
        <v>0</v>
      </c>
      <c r="N63" s="270">
        <v>0</v>
      </c>
      <c r="O63" s="270">
        <f t="shared" si="11"/>
        <v>0</v>
      </c>
      <c r="P63" s="270">
        <v>0</v>
      </c>
      <c r="Q63" s="270">
        <f t="shared" si="12"/>
        <v>0</v>
      </c>
      <c r="R63" s="270"/>
      <c r="S63" s="270"/>
      <c r="T63" s="283">
        <v>0.80117000000000005</v>
      </c>
      <c r="U63" s="270">
        <f t="shared" si="13"/>
        <v>24.04</v>
      </c>
      <c r="V63" s="267"/>
      <c r="W63" s="267"/>
      <c r="X63" s="267"/>
      <c r="Y63" s="267"/>
      <c r="Z63" s="267"/>
      <c r="AA63" s="267"/>
      <c r="AB63" s="267"/>
      <c r="AC63" s="267"/>
      <c r="AD63" s="267"/>
      <c r="AE63" s="267" t="s">
        <v>2662</v>
      </c>
      <c r="AF63" s="267"/>
      <c r="AG63" s="267"/>
      <c r="AH63" s="267"/>
      <c r="AI63" s="267"/>
      <c r="AJ63" s="267"/>
      <c r="AK63" s="267"/>
      <c r="AL63" s="267"/>
      <c r="AM63" s="267"/>
      <c r="AN63" s="267"/>
      <c r="AO63" s="267"/>
      <c r="AP63" s="267"/>
      <c r="AQ63" s="267"/>
      <c r="AR63" s="267"/>
      <c r="AS63" s="267"/>
      <c r="AT63" s="267"/>
      <c r="AU63" s="267"/>
      <c r="AV63" s="267"/>
      <c r="AW63" s="267"/>
      <c r="AX63" s="267"/>
      <c r="AY63" s="267"/>
      <c r="AZ63" s="267"/>
      <c r="BA63" s="267"/>
      <c r="BB63" s="267"/>
      <c r="BC63" s="267"/>
      <c r="BD63" s="267"/>
      <c r="BE63" s="267"/>
      <c r="BF63" s="267"/>
      <c r="BG63" s="267"/>
      <c r="BH63" s="267"/>
    </row>
    <row r="64" spans="1:60" outlineLevel="1">
      <c r="A64" s="288">
        <v>56</v>
      </c>
      <c r="B64" s="287" t="s">
        <v>2709</v>
      </c>
      <c r="C64" s="286" t="s">
        <v>2711</v>
      </c>
      <c r="D64" s="285" t="s">
        <v>360</v>
      </c>
      <c r="E64" s="284">
        <v>1</v>
      </c>
      <c r="F64" s="270"/>
      <c r="G64" s="270">
        <f t="shared" si="7"/>
        <v>0</v>
      </c>
      <c r="H64" s="270">
        <v>2299</v>
      </c>
      <c r="I64" s="270">
        <f t="shared" si="8"/>
        <v>2299</v>
      </c>
      <c r="J64" s="270">
        <v>270</v>
      </c>
      <c r="K64" s="270">
        <f t="shared" si="9"/>
        <v>270</v>
      </c>
      <c r="L64" s="270">
        <v>15</v>
      </c>
      <c r="M64" s="270">
        <f t="shared" si="10"/>
        <v>0</v>
      </c>
      <c r="N64" s="270">
        <v>0</v>
      </c>
      <c r="O64" s="270">
        <f t="shared" si="11"/>
        <v>0</v>
      </c>
      <c r="P64" s="270">
        <v>0</v>
      </c>
      <c r="Q64" s="270">
        <f t="shared" si="12"/>
        <v>0</v>
      </c>
      <c r="R64" s="270"/>
      <c r="S64" s="270"/>
      <c r="T64" s="283">
        <v>0.80117000000000005</v>
      </c>
      <c r="U64" s="270">
        <f t="shared" si="13"/>
        <v>0.8</v>
      </c>
      <c r="V64" s="267"/>
      <c r="W64" s="267"/>
      <c r="X64" s="267"/>
      <c r="Y64" s="267"/>
      <c r="Z64" s="267"/>
      <c r="AA64" s="267"/>
      <c r="AB64" s="267"/>
      <c r="AC64" s="267"/>
      <c r="AD64" s="267"/>
      <c r="AE64" s="267" t="s">
        <v>2662</v>
      </c>
      <c r="AF64" s="267"/>
      <c r="AG64" s="267"/>
      <c r="AH64" s="267"/>
      <c r="AI64" s="267"/>
      <c r="AJ64" s="267"/>
      <c r="AK64" s="267"/>
      <c r="AL64" s="267"/>
      <c r="AM64" s="267"/>
      <c r="AN64" s="267"/>
      <c r="AO64" s="267"/>
      <c r="AP64" s="267"/>
      <c r="AQ64" s="267"/>
      <c r="AR64" s="267"/>
      <c r="AS64" s="267"/>
      <c r="AT64" s="267"/>
      <c r="AU64" s="267"/>
      <c r="AV64" s="267"/>
      <c r="AW64" s="267"/>
      <c r="AX64" s="267"/>
      <c r="AY64" s="267"/>
      <c r="AZ64" s="267"/>
      <c r="BA64" s="267"/>
      <c r="BB64" s="267"/>
      <c r="BC64" s="267"/>
      <c r="BD64" s="267"/>
      <c r="BE64" s="267"/>
      <c r="BF64" s="267"/>
      <c r="BG64" s="267"/>
      <c r="BH64" s="267"/>
    </row>
    <row r="65" spans="1:60" outlineLevel="1">
      <c r="A65" s="288">
        <v>57</v>
      </c>
      <c r="B65" s="287" t="s">
        <v>2709</v>
      </c>
      <c r="C65" s="286" t="s">
        <v>2710</v>
      </c>
      <c r="D65" s="285" t="s">
        <v>360</v>
      </c>
      <c r="E65" s="284">
        <v>6</v>
      </c>
      <c r="F65" s="270"/>
      <c r="G65" s="270">
        <f t="shared" si="7"/>
        <v>0</v>
      </c>
      <c r="H65" s="270">
        <v>2299</v>
      </c>
      <c r="I65" s="270">
        <f t="shared" si="8"/>
        <v>13794</v>
      </c>
      <c r="J65" s="270">
        <v>270</v>
      </c>
      <c r="K65" s="270">
        <f t="shared" si="9"/>
        <v>1620</v>
      </c>
      <c r="L65" s="270">
        <v>15</v>
      </c>
      <c r="M65" s="270">
        <f t="shared" si="10"/>
        <v>0</v>
      </c>
      <c r="N65" s="270">
        <v>0</v>
      </c>
      <c r="O65" s="270">
        <f t="shared" si="11"/>
        <v>0</v>
      </c>
      <c r="P65" s="270">
        <v>0</v>
      </c>
      <c r="Q65" s="270">
        <f t="shared" si="12"/>
        <v>0</v>
      </c>
      <c r="R65" s="270"/>
      <c r="S65" s="270"/>
      <c r="T65" s="283">
        <v>0.80117000000000005</v>
      </c>
      <c r="U65" s="270">
        <f t="shared" si="13"/>
        <v>4.8099999999999996</v>
      </c>
      <c r="V65" s="267"/>
      <c r="W65" s="267"/>
      <c r="X65" s="267"/>
      <c r="Y65" s="267"/>
      <c r="Z65" s="267"/>
      <c r="AA65" s="267"/>
      <c r="AB65" s="267"/>
      <c r="AC65" s="267"/>
      <c r="AD65" s="267"/>
      <c r="AE65" s="267" t="s">
        <v>2662</v>
      </c>
      <c r="AF65" s="267"/>
      <c r="AG65" s="267"/>
      <c r="AH65" s="267"/>
      <c r="AI65" s="267"/>
      <c r="AJ65" s="267"/>
      <c r="AK65" s="267"/>
      <c r="AL65" s="267"/>
      <c r="AM65" s="267"/>
      <c r="AN65" s="267"/>
      <c r="AO65" s="267"/>
      <c r="AP65" s="267"/>
      <c r="AQ65" s="267"/>
      <c r="AR65" s="267"/>
      <c r="AS65" s="267"/>
      <c r="AT65" s="267"/>
      <c r="AU65" s="267"/>
      <c r="AV65" s="267"/>
      <c r="AW65" s="267"/>
      <c r="AX65" s="267"/>
      <c r="AY65" s="267"/>
      <c r="AZ65" s="267"/>
      <c r="BA65" s="267"/>
      <c r="BB65" s="267"/>
      <c r="BC65" s="267"/>
      <c r="BD65" s="267"/>
      <c r="BE65" s="267"/>
      <c r="BF65" s="267"/>
      <c r="BG65" s="267"/>
      <c r="BH65" s="267"/>
    </row>
    <row r="66" spans="1:60" outlineLevel="1">
      <c r="A66" s="288">
        <v>58</v>
      </c>
      <c r="B66" s="287" t="s">
        <v>2709</v>
      </c>
      <c r="C66" s="286" t="s">
        <v>2708</v>
      </c>
      <c r="D66" s="285" t="s">
        <v>360</v>
      </c>
      <c r="E66" s="284">
        <v>19</v>
      </c>
      <c r="F66" s="270"/>
      <c r="G66" s="270">
        <f t="shared" si="7"/>
        <v>0</v>
      </c>
      <c r="H66" s="270">
        <v>2541</v>
      </c>
      <c r="I66" s="270">
        <f t="shared" si="8"/>
        <v>48279</v>
      </c>
      <c r="J66" s="270">
        <v>270</v>
      </c>
      <c r="K66" s="270">
        <f t="shared" si="9"/>
        <v>5130</v>
      </c>
      <c r="L66" s="270">
        <v>15</v>
      </c>
      <c r="M66" s="270">
        <f t="shared" si="10"/>
        <v>0</v>
      </c>
      <c r="N66" s="270">
        <v>0</v>
      </c>
      <c r="O66" s="270">
        <f t="shared" si="11"/>
        <v>0</v>
      </c>
      <c r="P66" s="270">
        <v>0</v>
      </c>
      <c r="Q66" s="270">
        <f t="shared" si="12"/>
        <v>0</v>
      </c>
      <c r="R66" s="270"/>
      <c r="S66" s="270"/>
      <c r="T66" s="283">
        <v>0.80117000000000005</v>
      </c>
      <c r="U66" s="270">
        <f t="shared" si="13"/>
        <v>15.22</v>
      </c>
      <c r="V66" s="267"/>
      <c r="W66" s="267"/>
      <c r="X66" s="267"/>
      <c r="Y66" s="267"/>
      <c r="Z66" s="267"/>
      <c r="AA66" s="267"/>
      <c r="AB66" s="267"/>
      <c r="AC66" s="267"/>
      <c r="AD66" s="267"/>
      <c r="AE66" s="267" t="s">
        <v>2662</v>
      </c>
      <c r="AF66" s="267"/>
      <c r="AG66" s="267"/>
      <c r="AH66" s="267"/>
      <c r="AI66" s="267"/>
      <c r="AJ66" s="267"/>
      <c r="AK66" s="267"/>
      <c r="AL66" s="267"/>
      <c r="AM66" s="267"/>
      <c r="AN66" s="267"/>
      <c r="AO66" s="267"/>
      <c r="AP66" s="267"/>
      <c r="AQ66" s="267"/>
      <c r="AR66" s="267"/>
      <c r="AS66" s="267"/>
      <c r="AT66" s="267"/>
      <c r="AU66" s="267"/>
      <c r="AV66" s="267"/>
      <c r="AW66" s="267"/>
      <c r="AX66" s="267"/>
      <c r="AY66" s="267"/>
      <c r="AZ66" s="267"/>
      <c r="BA66" s="267"/>
      <c r="BB66" s="267"/>
      <c r="BC66" s="267"/>
      <c r="BD66" s="267"/>
      <c r="BE66" s="267"/>
      <c r="BF66" s="267"/>
      <c r="BG66" s="267"/>
      <c r="BH66" s="267"/>
    </row>
    <row r="67" spans="1:60" ht="22.5" outlineLevel="1">
      <c r="A67" s="288">
        <v>59</v>
      </c>
      <c r="B67" s="287" t="s">
        <v>2707</v>
      </c>
      <c r="C67" s="286" t="s">
        <v>2706</v>
      </c>
      <c r="D67" s="285" t="s">
        <v>373</v>
      </c>
      <c r="E67" s="284">
        <v>40</v>
      </c>
      <c r="F67" s="270"/>
      <c r="G67" s="270">
        <f t="shared" si="7"/>
        <v>0</v>
      </c>
      <c r="H67" s="270">
        <v>12</v>
      </c>
      <c r="I67" s="270">
        <f t="shared" si="8"/>
        <v>480</v>
      </c>
      <c r="J67" s="270">
        <v>17.2</v>
      </c>
      <c r="K67" s="270">
        <f t="shared" si="9"/>
        <v>688</v>
      </c>
      <c r="L67" s="270">
        <v>15</v>
      </c>
      <c r="M67" s="270">
        <f t="shared" si="10"/>
        <v>0</v>
      </c>
      <c r="N67" s="270">
        <v>0</v>
      </c>
      <c r="O67" s="270">
        <f t="shared" si="11"/>
        <v>0</v>
      </c>
      <c r="P67" s="270">
        <v>0</v>
      </c>
      <c r="Q67" s="270">
        <f t="shared" si="12"/>
        <v>0</v>
      </c>
      <c r="R67" s="270"/>
      <c r="S67" s="270"/>
      <c r="T67" s="283">
        <v>5.0959999999999998E-2</v>
      </c>
      <c r="U67" s="270">
        <f t="shared" si="13"/>
        <v>2.04</v>
      </c>
      <c r="V67" s="267"/>
      <c r="W67" s="267"/>
      <c r="X67" s="267"/>
      <c r="Y67" s="267"/>
      <c r="Z67" s="267"/>
      <c r="AA67" s="267"/>
      <c r="AB67" s="267"/>
      <c r="AC67" s="267"/>
      <c r="AD67" s="267"/>
      <c r="AE67" s="267" t="s">
        <v>2662</v>
      </c>
      <c r="AF67" s="267"/>
      <c r="AG67" s="267"/>
      <c r="AH67" s="267"/>
      <c r="AI67" s="267"/>
      <c r="AJ67" s="267"/>
      <c r="AK67" s="267"/>
      <c r="AL67" s="267"/>
      <c r="AM67" s="267"/>
      <c r="AN67" s="267"/>
      <c r="AO67" s="267"/>
      <c r="AP67" s="267"/>
      <c r="AQ67" s="267"/>
      <c r="AR67" s="267"/>
      <c r="AS67" s="267"/>
      <c r="AT67" s="267"/>
      <c r="AU67" s="267"/>
      <c r="AV67" s="267"/>
      <c r="AW67" s="267"/>
      <c r="AX67" s="267"/>
      <c r="AY67" s="267"/>
      <c r="AZ67" s="267"/>
      <c r="BA67" s="267"/>
      <c r="BB67" s="267"/>
      <c r="BC67" s="267"/>
      <c r="BD67" s="267"/>
      <c r="BE67" s="267"/>
      <c r="BF67" s="267"/>
      <c r="BG67" s="267"/>
      <c r="BH67" s="267"/>
    </row>
    <row r="68" spans="1:60" ht="22.5" outlineLevel="1">
      <c r="A68" s="288">
        <v>60</v>
      </c>
      <c r="B68" s="287" t="s">
        <v>2705</v>
      </c>
      <c r="C68" s="286" t="s">
        <v>2704</v>
      </c>
      <c r="D68" s="285" t="s">
        <v>373</v>
      </c>
      <c r="E68" s="284">
        <v>595</v>
      </c>
      <c r="F68" s="270"/>
      <c r="G68" s="270">
        <f t="shared" si="7"/>
        <v>0</v>
      </c>
      <c r="H68" s="270">
        <v>13</v>
      </c>
      <c r="I68" s="270">
        <f t="shared" si="8"/>
        <v>7735</v>
      </c>
      <c r="J68" s="270">
        <v>17.170000000000002</v>
      </c>
      <c r="K68" s="270">
        <f t="shared" si="9"/>
        <v>10216.15</v>
      </c>
      <c r="L68" s="270">
        <v>15</v>
      </c>
      <c r="M68" s="270">
        <f t="shared" si="10"/>
        <v>0</v>
      </c>
      <c r="N68" s="270">
        <v>1.7000000000000001E-4</v>
      </c>
      <c r="O68" s="270">
        <f t="shared" si="11"/>
        <v>0.1</v>
      </c>
      <c r="P68" s="270">
        <v>0</v>
      </c>
      <c r="Q68" s="270">
        <f t="shared" si="12"/>
        <v>0</v>
      </c>
      <c r="R68" s="270"/>
      <c r="S68" s="270"/>
      <c r="T68" s="283">
        <v>5.0959999999999998E-2</v>
      </c>
      <c r="U68" s="270">
        <f t="shared" si="13"/>
        <v>30.32</v>
      </c>
      <c r="V68" s="267"/>
      <c r="W68" s="267"/>
      <c r="X68" s="267"/>
      <c r="Y68" s="267"/>
      <c r="Z68" s="267"/>
      <c r="AA68" s="267"/>
      <c r="AB68" s="267"/>
      <c r="AC68" s="267"/>
      <c r="AD68" s="267"/>
      <c r="AE68" s="267" t="s">
        <v>2662</v>
      </c>
      <c r="AF68" s="267"/>
      <c r="AG68" s="267"/>
      <c r="AH68" s="267"/>
      <c r="AI68" s="267"/>
      <c r="AJ68" s="267"/>
      <c r="AK68" s="267"/>
      <c r="AL68" s="267"/>
      <c r="AM68" s="267"/>
      <c r="AN68" s="267"/>
      <c r="AO68" s="267"/>
      <c r="AP68" s="267"/>
      <c r="AQ68" s="267"/>
      <c r="AR68" s="267"/>
      <c r="AS68" s="267"/>
      <c r="AT68" s="267"/>
      <c r="AU68" s="267"/>
      <c r="AV68" s="267"/>
      <c r="AW68" s="267"/>
      <c r="AX68" s="267"/>
      <c r="AY68" s="267"/>
      <c r="AZ68" s="267"/>
      <c r="BA68" s="267"/>
      <c r="BB68" s="267"/>
      <c r="BC68" s="267"/>
      <c r="BD68" s="267"/>
      <c r="BE68" s="267"/>
      <c r="BF68" s="267"/>
      <c r="BG68" s="267"/>
      <c r="BH68" s="267"/>
    </row>
    <row r="69" spans="1:60" ht="22.5" outlineLevel="1">
      <c r="A69" s="288">
        <v>61</v>
      </c>
      <c r="B69" s="287" t="s">
        <v>2703</v>
      </c>
      <c r="C69" s="286" t="s">
        <v>2702</v>
      </c>
      <c r="D69" s="285" t="s">
        <v>373</v>
      </c>
      <c r="E69" s="284">
        <v>735</v>
      </c>
      <c r="F69" s="270"/>
      <c r="G69" s="270">
        <f t="shared" si="7"/>
        <v>0</v>
      </c>
      <c r="H69" s="270">
        <v>21</v>
      </c>
      <c r="I69" s="270">
        <f t="shared" si="8"/>
        <v>15435</v>
      </c>
      <c r="J69" s="270">
        <v>17.170000000000002</v>
      </c>
      <c r="K69" s="270">
        <f t="shared" si="9"/>
        <v>12619.95</v>
      </c>
      <c r="L69" s="270">
        <v>15</v>
      </c>
      <c r="M69" s="270">
        <f t="shared" si="10"/>
        <v>0</v>
      </c>
      <c r="N69" s="270">
        <v>2.1000000000000001E-4</v>
      </c>
      <c r="O69" s="270">
        <f t="shared" si="11"/>
        <v>0.15</v>
      </c>
      <c r="P69" s="270">
        <v>0</v>
      </c>
      <c r="Q69" s="270">
        <f t="shared" si="12"/>
        <v>0</v>
      </c>
      <c r="R69" s="270"/>
      <c r="S69" s="270"/>
      <c r="T69" s="283">
        <v>5.0959999999999998E-2</v>
      </c>
      <c r="U69" s="270">
        <f t="shared" si="13"/>
        <v>37.46</v>
      </c>
      <c r="V69" s="267"/>
      <c r="W69" s="267"/>
      <c r="X69" s="267"/>
      <c r="Y69" s="267"/>
      <c r="Z69" s="267"/>
      <c r="AA69" s="267"/>
      <c r="AB69" s="267"/>
      <c r="AC69" s="267"/>
      <c r="AD69" s="267"/>
      <c r="AE69" s="267" t="s">
        <v>2662</v>
      </c>
      <c r="AF69" s="267"/>
      <c r="AG69" s="267"/>
      <c r="AH69" s="267"/>
      <c r="AI69" s="267"/>
      <c r="AJ69" s="267"/>
      <c r="AK69" s="267"/>
      <c r="AL69" s="267"/>
      <c r="AM69" s="267"/>
      <c r="AN69" s="267"/>
      <c r="AO69" s="267"/>
      <c r="AP69" s="267"/>
      <c r="AQ69" s="267"/>
      <c r="AR69" s="267"/>
      <c r="AS69" s="267"/>
      <c r="AT69" s="267"/>
      <c r="AU69" s="267"/>
      <c r="AV69" s="267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G69" s="267"/>
      <c r="BH69" s="267"/>
    </row>
    <row r="70" spans="1:60" ht="22.5" outlineLevel="1">
      <c r="A70" s="288">
        <v>62</v>
      </c>
      <c r="B70" s="287" t="s">
        <v>2701</v>
      </c>
      <c r="C70" s="286" t="s">
        <v>2700</v>
      </c>
      <c r="D70" s="285" t="s">
        <v>373</v>
      </c>
      <c r="E70" s="284">
        <v>20</v>
      </c>
      <c r="F70" s="270"/>
      <c r="G70" s="270">
        <f t="shared" si="7"/>
        <v>0</v>
      </c>
      <c r="H70" s="270">
        <v>35</v>
      </c>
      <c r="I70" s="270">
        <f t="shared" si="8"/>
        <v>700</v>
      </c>
      <c r="J70" s="270">
        <v>17.200000000000003</v>
      </c>
      <c r="K70" s="270">
        <f t="shared" si="9"/>
        <v>344</v>
      </c>
      <c r="L70" s="270">
        <v>15</v>
      </c>
      <c r="M70" s="270">
        <f t="shared" si="10"/>
        <v>0</v>
      </c>
      <c r="N70" s="270">
        <v>0</v>
      </c>
      <c r="O70" s="270">
        <f t="shared" si="11"/>
        <v>0</v>
      </c>
      <c r="P70" s="270">
        <v>0</v>
      </c>
      <c r="Q70" s="270">
        <f t="shared" si="12"/>
        <v>0</v>
      </c>
      <c r="R70" s="270"/>
      <c r="S70" s="270"/>
      <c r="T70" s="283">
        <v>5.0959999999999998E-2</v>
      </c>
      <c r="U70" s="270">
        <f t="shared" si="13"/>
        <v>1.02</v>
      </c>
      <c r="V70" s="267"/>
      <c r="W70" s="267"/>
      <c r="X70" s="267"/>
      <c r="Y70" s="267"/>
      <c r="Z70" s="267"/>
      <c r="AA70" s="267"/>
      <c r="AB70" s="267"/>
      <c r="AC70" s="267"/>
      <c r="AD70" s="267"/>
      <c r="AE70" s="267" t="s">
        <v>2662</v>
      </c>
      <c r="AF70" s="267"/>
      <c r="AG70" s="267"/>
      <c r="AH70" s="267"/>
      <c r="AI70" s="267"/>
      <c r="AJ70" s="267"/>
      <c r="AK70" s="267"/>
      <c r="AL70" s="267"/>
      <c r="AM70" s="267"/>
      <c r="AN70" s="267"/>
      <c r="AO70" s="267"/>
      <c r="AP70" s="267"/>
      <c r="AQ70" s="267"/>
      <c r="AR70" s="267"/>
      <c r="AS70" s="267"/>
      <c r="AT70" s="267"/>
      <c r="AU70" s="267"/>
      <c r="AV70" s="267"/>
      <c r="AW70" s="267"/>
      <c r="AX70" s="267"/>
      <c r="AY70" s="267"/>
      <c r="AZ70" s="267"/>
      <c r="BA70" s="267"/>
      <c r="BB70" s="267"/>
      <c r="BC70" s="267"/>
      <c r="BD70" s="267"/>
      <c r="BE70" s="267"/>
      <c r="BF70" s="267"/>
      <c r="BG70" s="267"/>
      <c r="BH70" s="267"/>
    </row>
    <row r="71" spans="1:60" ht="22.5" outlineLevel="1">
      <c r="A71" s="288">
        <v>63</v>
      </c>
      <c r="B71" s="287" t="s">
        <v>2699</v>
      </c>
      <c r="C71" s="286" t="s">
        <v>2698</v>
      </c>
      <c r="D71" s="285" t="s">
        <v>373</v>
      </c>
      <c r="E71" s="284">
        <v>60</v>
      </c>
      <c r="F71" s="270"/>
      <c r="G71" s="270">
        <f t="shared" si="7"/>
        <v>0</v>
      </c>
      <c r="H71" s="270">
        <v>21</v>
      </c>
      <c r="I71" s="270">
        <f t="shared" si="8"/>
        <v>1260</v>
      </c>
      <c r="J71" s="270">
        <v>17.170000000000002</v>
      </c>
      <c r="K71" s="270">
        <f t="shared" si="9"/>
        <v>1030.2</v>
      </c>
      <c r="L71" s="270">
        <v>15</v>
      </c>
      <c r="M71" s="270">
        <f t="shared" si="10"/>
        <v>0</v>
      </c>
      <c r="N71" s="270">
        <v>2.2000000000000001E-4</v>
      </c>
      <c r="O71" s="270">
        <f t="shared" si="11"/>
        <v>0.01</v>
      </c>
      <c r="P71" s="270">
        <v>0</v>
      </c>
      <c r="Q71" s="270">
        <f t="shared" si="12"/>
        <v>0</v>
      </c>
      <c r="R71" s="270"/>
      <c r="S71" s="270"/>
      <c r="T71" s="283">
        <v>5.0959999999999998E-2</v>
      </c>
      <c r="U71" s="270">
        <f t="shared" si="13"/>
        <v>3.06</v>
      </c>
      <c r="V71" s="267"/>
      <c r="W71" s="267"/>
      <c r="X71" s="267"/>
      <c r="Y71" s="267"/>
      <c r="Z71" s="267"/>
      <c r="AA71" s="267"/>
      <c r="AB71" s="267"/>
      <c r="AC71" s="267"/>
      <c r="AD71" s="267"/>
      <c r="AE71" s="267" t="s">
        <v>2662</v>
      </c>
      <c r="AF71" s="267"/>
      <c r="AG71" s="267"/>
      <c r="AH71" s="267"/>
      <c r="AI71" s="267"/>
      <c r="AJ71" s="267"/>
      <c r="AK71" s="267"/>
      <c r="AL71" s="267"/>
      <c r="AM71" s="267"/>
      <c r="AN71" s="267"/>
      <c r="AO71" s="267"/>
      <c r="AP71" s="267"/>
      <c r="AQ71" s="267"/>
      <c r="AR71" s="267"/>
      <c r="AS71" s="267"/>
      <c r="AT71" s="267"/>
      <c r="AU71" s="267"/>
      <c r="AV71" s="267"/>
      <c r="AW71" s="267"/>
      <c r="AX71" s="267"/>
      <c r="AY71" s="267"/>
      <c r="AZ71" s="267"/>
      <c r="BA71" s="267"/>
      <c r="BB71" s="267"/>
      <c r="BC71" s="267"/>
      <c r="BD71" s="267"/>
      <c r="BE71" s="267"/>
      <c r="BF71" s="267"/>
      <c r="BG71" s="267"/>
      <c r="BH71" s="267"/>
    </row>
    <row r="72" spans="1:60" ht="22.5" outlineLevel="1">
      <c r="A72" s="288">
        <v>64</v>
      </c>
      <c r="B72" s="287" t="s">
        <v>2697</v>
      </c>
      <c r="C72" s="286" t="s">
        <v>2696</v>
      </c>
      <c r="D72" s="285" t="s">
        <v>373</v>
      </c>
      <c r="E72" s="284">
        <v>195</v>
      </c>
      <c r="F72" s="270"/>
      <c r="G72" s="270">
        <f t="shared" si="7"/>
        <v>0</v>
      </c>
      <c r="H72" s="270">
        <v>35</v>
      </c>
      <c r="I72" s="270">
        <f t="shared" si="8"/>
        <v>6825</v>
      </c>
      <c r="J72" s="270">
        <v>17.200000000000003</v>
      </c>
      <c r="K72" s="270">
        <f t="shared" si="9"/>
        <v>3354</v>
      </c>
      <c r="L72" s="270">
        <v>15</v>
      </c>
      <c r="M72" s="270">
        <f t="shared" si="10"/>
        <v>0</v>
      </c>
      <c r="N72" s="270">
        <v>0</v>
      </c>
      <c r="O72" s="270">
        <f t="shared" si="11"/>
        <v>0</v>
      </c>
      <c r="P72" s="270">
        <v>0</v>
      </c>
      <c r="Q72" s="270">
        <f t="shared" si="12"/>
        <v>0</v>
      </c>
      <c r="R72" s="270"/>
      <c r="S72" s="270"/>
      <c r="T72" s="283">
        <v>5.0959999999999998E-2</v>
      </c>
      <c r="U72" s="270">
        <f t="shared" si="13"/>
        <v>9.94</v>
      </c>
      <c r="V72" s="267"/>
      <c r="W72" s="267"/>
      <c r="X72" s="267"/>
      <c r="Y72" s="267"/>
      <c r="Z72" s="267"/>
      <c r="AA72" s="267"/>
      <c r="AB72" s="267"/>
      <c r="AC72" s="267"/>
      <c r="AD72" s="267"/>
      <c r="AE72" s="267" t="s">
        <v>2662</v>
      </c>
      <c r="AF72" s="267"/>
      <c r="AG72" s="267"/>
      <c r="AH72" s="267"/>
      <c r="AI72" s="267"/>
      <c r="AJ72" s="267"/>
      <c r="AK72" s="267"/>
      <c r="AL72" s="267"/>
      <c r="AM72" s="267"/>
      <c r="AN72" s="267"/>
      <c r="AO72" s="267"/>
      <c r="AP72" s="267"/>
      <c r="AQ72" s="267"/>
      <c r="AR72" s="267"/>
      <c r="AS72" s="267"/>
      <c r="AT72" s="267"/>
      <c r="AU72" s="267"/>
      <c r="AV72" s="267"/>
      <c r="AW72" s="267"/>
      <c r="AX72" s="267"/>
      <c r="AY72" s="267"/>
      <c r="AZ72" s="267"/>
      <c r="BA72" s="267"/>
      <c r="BB72" s="267"/>
      <c r="BC72" s="267"/>
      <c r="BD72" s="267"/>
      <c r="BE72" s="267"/>
      <c r="BF72" s="267"/>
      <c r="BG72" s="267"/>
      <c r="BH72" s="267"/>
    </row>
    <row r="73" spans="1:60" ht="22.5" outlineLevel="1">
      <c r="A73" s="288">
        <v>65</v>
      </c>
      <c r="B73" s="287" t="s">
        <v>2695</v>
      </c>
      <c r="C73" s="286" t="s">
        <v>2694</v>
      </c>
      <c r="D73" s="285" t="s">
        <v>373</v>
      </c>
      <c r="E73" s="284">
        <v>70</v>
      </c>
      <c r="F73" s="270"/>
      <c r="G73" s="270">
        <f t="shared" ref="G73:G104" si="14">SUM(E73*F73)</f>
        <v>0</v>
      </c>
      <c r="H73" s="270">
        <v>131</v>
      </c>
      <c r="I73" s="270">
        <f t="shared" ref="I73:I104" si="15">ROUND(E73*H73,2)</f>
        <v>9170</v>
      </c>
      <c r="J73" s="270">
        <v>21.909999999999997</v>
      </c>
      <c r="K73" s="270">
        <f t="shared" ref="K73:K104" si="16">ROUND(E73*J73,2)</f>
        <v>1533.7</v>
      </c>
      <c r="L73" s="270">
        <v>15</v>
      </c>
      <c r="M73" s="270">
        <f t="shared" ref="M73:M104" si="17">G73*(1+L73/100)</f>
        <v>0</v>
      </c>
      <c r="N73" s="270">
        <v>8.0000000000000004E-4</v>
      </c>
      <c r="O73" s="270">
        <f t="shared" ref="O73:O104" si="18">ROUND(E73*N73,2)</f>
        <v>0.06</v>
      </c>
      <c r="P73" s="270">
        <v>0</v>
      </c>
      <c r="Q73" s="270">
        <f t="shared" ref="Q73:Q104" si="19">ROUND(E73*P73,2)</f>
        <v>0</v>
      </c>
      <c r="R73" s="270"/>
      <c r="S73" s="270"/>
      <c r="T73" s="283">
        <v>6.5000000000000002E-2</v>
      </c>
      <c r="U73" s="270">
        <f t="shared" ref="U73:U104" si="20">ROUND(E73*T73,2)</f>
        <v>4.55</v>
      </c>
      <c r="V73" s="267"/>
      <c r="W73" s="267"/>
      <c r="X73" s="267"/>
      <c r="Y73" s="267"/>
      <c r="Z73" s="267"/>
      <c r="AA73" s="267"/>
      <c r="AB73" s="267"/>
      <c r="AC73" s="267"/>
      <c r="AD73" s="267"/>
      <c r="AE73" s="267" t="s">
        <v>2662</v>
      </c>
      <c r="AF73" s="267"/>
      <c r="AG73" s="267"/>
      <c r="AH73" s="267"/>
      <c r="AI73" s="267"/>
      <c r="AJ73" s="267"/>
      <c r="AK73" s="267"/>
      <c r="AL73" s="267"/>
      <c r="AM73" s="267"/>
      <c r="AN73" s="267"/>
      <c r="AO73" s="267"/>
      <c r="AP73" s="267"/>
      <c r="AQ73" s="267"/>
      <c r="AR73" s="267"/>
      <c r="AS73" s="267"/>
      <c r="AT73" s="267"/>
      <c r="AU73" s="267"/>
      <c r="AV73" s="267"/>
      <c r="AW73" s="267"/>
      <c r="AX73" s="267"/>
      <c r="AY73" s="267"/>
      <c r="AZ73" s="267"/>
      <c r="BA73" s="267"/>
      <c r="BB73" s="267"/>
      <c r="BC73" s="267"/>
      <c r="BD73" s="267"/>
      <c r="BE73" s="267"/>
      <c r="BF73" s="267"/>
      <c r="BG73" s="267"/>
      <c r="BH73" s="267"/>
    </row>
    <row r="74" spans="1:60" ht="22.5" outlineLevel="1">
      <c r="A74" s="288">
        <v>66</v>
      </c>
      <c r="B74" s="287" t="s">
        <v>2693</v>
      </c>
      <c r="C74" s="286" t="s">
        <v>2692</v>
      </c>
      <c r="D74" s="285" t="s">
        <v>373</v>
      </c>
      <c r="E74" s="284">
        <v>30</v>
      </c>
      <c r="F74" s="270"/>
      <c r="G74" s="270">
        <f t="shared" si="14"/>
        <v>0</v>
      </c>
      <c r="H74" s="270">
        <v>229</v>
      </c>
      <c r="I74" s="270">
        <f t="shared" si="15"/>
        <v>6870</v>
      </c>
      <c r="J74" s="270">
        <v>27.300000000000011</v>
      </c>
      <c r="K74" s="270">
        <f t="shared" si="16"/>
        <v>819</v>
      </c>
      <c r="L74" s="270">
        <v>15</v>
      </c>
      <c r="M74" s="270">
        <f t="shared" si="17"/>
        <v>0</v>
      </c>
      <c r="N74" s="270">
        <v>1.1999999999999999E-3</v>
      </c>
      <c r="O74" s="270">
        <f t="shared" si="18"/>
        <v>0.04</v>
      </c>
      <c r="P74" s="270">
        <v>0</v>
      </c>
      <c r="Q74" s="270">
        <f t="shared" si="19"/>
        <v>0</v>
      </c>
      <c r="R74" s="270"/>
      <c r="S74" s="270"/>
      <c r="T74" s="283">
        <v>8.1059999999999993E-2</v>
      </c>
      <c r="U74" s="270">
        <f t="shared" si="20"/>
        <v>2.4300000000000002</v>
      </c>
      <c r="V74" s="267"/>
      <c r="W74" s="267"/>
      <c r="X74" s="267"/>
      <c r="Y74" s="267"/>
      <c r="Z74" s="267"/>
      <c r="AA74" s="267"/>
      <c r="AB74" s="267"/>
      <c r="AC74" s="267"/>
      <c r="AD74" s="267"/>
      <c r="AE74" s="267" t="s">
        <v>2662</v>
      </c>
      <c r="AF74" s="267"/>
      <c r="AG74" s="267"/>
      <c r="AH74" s="267"/>
      <c r="AI74" s="267"/>
      <c r="AJ74" s="267"/>
      <c r="AK74" s="267"/>
      <c r="AL74" s="267"/>
      <c r="AM74" s="267"/>
      <c r="AN74" s="267"/>
      <c r="AO74" s="267"/>
      <c r="AP74" s="267"/>
      <c r="AQ74" s="267"/>
      <c r="AR74" s="267"/>
      <c r="AS74" s="267"/>
      <c r="AT74" s="267"/>
      <c r="AU74" s="267"/>
      <c r="AV74" s="267"/>
      <c r="AW74" s="267"/>
      <c r="AX74" s="267"/>
      <c r="AY74" s="267"/>
      <c r="AZ74" s="267"/>
      <c r="BA74" s="267"/>
      <c r="BB74" s="267"/>
      <c r="BC74" s="267"/>
      <c r="BD74" s="267"/>
      <c r="BE74" s="267"/>
      <c r="BF74" s="267"/>
      <c r="BG74" s="267"/>
      <c r="BH74" s="267"/>
    </row>
    <row r="75" spans="1:60" ht="22.5" outlineLevel="1">
      <c r="A75" s="288">
        <v>67</v>
      </c>
      <c r="B75" s="287" t="s">
        <v>2691</v>
      </c>
      <c r="C75" s="286" t="s">
        <v>2690</v>
      </c>
      <c r="D75" s="285" t="s">
        <v>373</v>
      </c>
      <c r="E75" s="284">
        <v>20</v>
      </c>
      <c r="F75" s="270"/>
      <c r="G75" s="270">
        <f t="shared" si="14"/>
        <v>0</v>
      </c>
      <c r="H75" s="270">
        <v>16</v>
      </c>
      <c r="I75" s="270">
        <f t="shared" si="15"/>
        <v>320</v>
      </c>
      <c r="J75" s="270">
        <v>67.45</v>
      </c>
      <c r="K75" s="270">
        <f t="shared" si="16"/>
        <v>1349</v>
      </c>
      <c r="L75" s="270">
        <v>15</v>
      </c>
      <c r="M75" s="270">
        <f t="shared" si="17"/>
        <v>0</v>
      </c>
      <c r="N75" s="270">
        <v>6.0000000000000002E-5</v>
      </c>
      <c r="O75" s="270">
        <f t="shared" si="18"/>
        <v>0</v>
      </c>
      <c r="P75" s="270">
        <v>0</v>
      </c>
      <c r="Q75" s="270">
        <f t="shared" si="19"/>
        <v>0</v>
      </c>
      <c r="R75" s="270"/>
      <c r="S75" s="270"/>
      <c r="T75" s="283">
        <v>0.20016999999999999</v>
      </c>
      <c r="U75" s="270">
        <f t="shared" si="20"/>
        <v>4</v>
      </c>
      <c r="V75" s="267"/>
      <c r="W75" s="267"/>
      <c r="X75" s="267"/>
      <c r="Y75" s="267"/>
      <c r="Z75" s="267"/>
      <c r="AA75" s="267"/>
      <c r="AB75" s="267"/>
      <c r="AC75" s="267"/>
      <c r="AD75" s="267"/>
      <c r="AE75" s="267" t="s">
        <v>2662</v>
      </c>
      <c r="AF75" s="267"/>
      <c r="AG75" s="267"/>
      <c r="AH75" s="267"/>
      <c r="AI75" s="267"/>
      <c r="AJ75" s="267"/>
      <c r="AK75" s="267"/>
      <c r="AL75" s="267"/>
      <c r="AM75" s="267"/>
      <c r="AN75" s="267"/>
      <c r="AO75" s="267"/>
      <c r="AP75" s="267"/>
      <c r="AQ75" s="267"/>
      <c r="AR75" s="267"/>
      <c r="AS75" s="267"/>
      <c r="AT75" s="267"/>
      <c r="AU75" s="267"/>
      <c r="AV75" s="267"/>
      <c r="AW75" s="267"/>
      <c r="AX75" s="267"/>
      <c r="AY75" s="267"/>
      <c r="AZ75" s="267"/>
      <c r="BA75" s="267"/>
      <c r="BB75" s="267"/>
      <c r="BC75" s="267"/>
      <c r="BD75" s="267"/>
      <c r="BE75" s="267"/>
      <c r="BF75" s="267"/>
      <c r="BG75" s="267"/>
      <c r="BH75" s="267"/>
    </row>
    <row r="76" spans="1:60" ht="22.5" outlineLevel="1">
      <c r="A76" s="288">
        <v>68</v>
      </c>
      <c r="B76" s="287" t="s">
        <v>2689</v>
      </c>
      <c r="C76" s="286" t="s">
        <v>2688</v>
      </c>
      <c r="D76" s="285" t="s">
        <v>373</v>
      </c>
      <c r="E76" s="284">
        <v>35</v>
      </c>
      <c r="F76" s="270"/>
      <c r="G76" s="270">
        <f t="shared" si="14"/>
        <v>0</v>
      </c>
      <c r="H76" s="270">
        <v>28</v>
      </c>
      <c r="I76" s="270">
        <f t="shared" si="15"/>
        <v>980</v>
      </c>
      <c r="J76" s="270">
        <v>67.459999999999994</v>
      </c>
      <c r="K76" s="270">
        <f t="shared" si="16"/>
        <v>2361.1</v>
      </c>
      <c r="L76" s="270">
        <v>15</v>
      </c>
      <c r="M76" s="270">
        <f t="shared" si="17"/>
        <v>0</v>
      </c>
      <c r="N76" s="270">
        <v>4.0000000000000003E-5</v>
      </c>
      <c r="O76" s="270">
        <f t="shared" si="18"/>
        <v>0</v>
      </c>
      <c r="P76" s="270">
        <v>0</v>
      </c>
      <c r="Q76" s="270">
        <f t="shared" si="19"/>
        <v>0</v>
      </c>
      <c r="R76" s="270"/>
      <c r="S76" s="270"/>
      <c r="T76" s="283">
        <v>0.20016999999999999</v>
      </c>
      <c r="U76" s="270">
        <f t="shared" si="20"/>
        <v>7.01</v>
      </c>
      <c r="V76" s="267"/>
      <c r="W76" s="267"/>
      <c r="X76" s="267"/>
      <c r="Y76" s="267"/>
      <c r="Z76" s="267"/>
      <c r="AA76" s="267"/>
      <c r="AB76" s="267"/>
      <c r="AC76" s="267"/>
      <c r="AD76" s="267"/>
      <c r="AE76" s="267" t="s">
        <v>2662</v>
      </c>
      <c r="AF76" s="267"/>
      <c r="AG76" s="267"/>
      <c r="AH76" s="267"/>
      <c r="AI76" s="267"/>
      <c r="AJ76" s="267"/>
      <c r="AK76" s="267"/>
      <c r="AL76" s="267"/>
      <c r="AM76" s="267"/>
      <c r="AN76" s="267"/>
      <c r="AO76" s="267"/>
      <c r="AP76" s="267"/>
      <c r="AQ76" s="267"/>
      <c r="AR76" s="267"/>
      <c r="AS76" s="267"/>
      <c r="AT76" s="267"/>
      <c r="AU76" s="267"/>
      <c r="AV76" s="267"/>
      <c r="AW76" s="267"/>
      <c r="AX76" s="267"/>
      <c r="AY76" s="267"/>
      <c r="AZ76" s="267"/>
      <c r="BA76" s="267"/>
      <c r="BB76" s="267"/>
      <c r="BC76" s="267"/>
      <c r="BD76" s="267"/>
      <c r="BE76" s="267"/>
      <c r="BF76" s="267"/>
      <c r="BG76" s="267"/>
      <c r="BH76" s="267"/>
    </row>
    <row r="77" spans="1:60" ht="22.5" outlineLevel="1">
      <c r="A77" s="288">
        <v>69</v>
      </c>
      <c r="B77" s="287" t="s">
        <v>2687</v>
      </c>
      <c r="C77" s="286" t="s">
        <v>2686</v>
      </c>
      <c r="D77" s="285" t="s">
        <v>373</v>
      </c>
      <c r="E77" s="284">
        <v>30</v>
      </c>
      <c r="F77" s="270"/>
      <c r="G77" s="270">
        <f t="shared" si="14"/>
        <v>0</v>
      </c>
      <c r="H77" s="270">
        <v>43</v>
      </c>
      <c r="I77" s="270">
        <f t="shared" si="15"/>
        <v>1290</v>
      </c>
      <c r="J77" s="270">
        <v>42.620000000000005</v>
      </c>
      <c r="K77" s="270">
        <f t="shared" si="16"/>
        <v>1278.5999999999999</v>
      </c>
      <c r="L77" s="270">
        <v>15</v>
      </c>
      <c r="M77" s="270">
        <f t="shared" si="17"/>
        <v>0</v>
      </c>
      <c r="N77" s="270">
        <v>1.7000000000000001E-4</v>
      </c>
      <c r="O77" s="270">
        <f t="shared" si="18"/>
        <v>0.01</v>
      </c>
      <c r="P77" s="270">
        <v>0</v>
      </c>
      <c r="Q77" s="270">
        <f t="shared" si="19"/>
        <v>0</v>
      </c>
      <c r="R77" s="270"/>
      <c r="S77" s="270"/>
      <c r="T77" s="283">
        <v>0.1265</v>
      </c>
      <c r="U77" s="270">
        <f t="shared" si="20"/>
        <v>3.8</v>
      </c>
      <c r="V77" s="267"/>
      <c r="W77" s="267"/>
      <c r="X77" s="267"/>
      <c r="Y77" s="267"/>
      <c r="Z77" s="267"/>
      <c r="AA77" s="267"/>
      <c r="AB77" s="267"/>
      <c r="AC77" s="267"/>
      <c r="AD77" s="267"/>
      <c r="AE77" s="267" t="s">
        <v>2662</v>
      </c>
      <c r="AF77" s="267"/>
      <c r="AG77" s="267"/>
      <c r="AH77" s="267"/>
      <c r="AI77" s="267"/>
      <c r="AJ77" s="267"/>
      <c r="AK77" s="267"/>
      <c r="AL77" s="267"/>
      <c r="AM77" s="267"/>
      <c r="AN77" s="267"/>
      <c r="AO77" s="267"/>
      <c r="AP77" s="267"/>
      <c r="AQ77" s="267"/>
      <c r="AR77" s="267"/>
      <c r="AS77" s="267"/>
      <c r="AT77" s="267"/>
      <c r="AU77" s="267"/>
      <c r="AV77" s="267"/>
      <c r="AW77" s="267"/>
      <c r="AX77" s="267"/>
      <c r="AY77" s="267"/>
      <c r="AZ77" s="267"/>
      <c r="BA77" s="267"/>
      <c r="BB77" s="267"/>
      <c r="BC77" s="267"/>
      <c r="BD77" s="267"/>
      <c r="BE77" s="267"/>
      <c r="BF77" s="267"/>
      <c r="BG77" s="267"/>
      <c r="BH77" s="267"/>
    </row>
    <row r="78" spans="1:60" ht="22.5" outlineLevel="1">
      <c r="A78" s="288">
        <v>70</v>
      </c>
      <c r="B78" s="287" t="s">
        <v>2685</v>
      </c>
      <c r="C78" s="286" t="s">
        <v>2684</v>
      </c>
      <c r="D78" s="285" t="s">
        <v>373</v>
      </c>
      <c r="E78" s="284">
        <v>25</v>
      </c>
      <c r="F78" s="270"/>
      <c r="G78" s="270">
        <f t="shared" si="14"/>
        <v>0</v>
      </c>
      <c r="H78" s="270">
        <v>63</v>
      </c>
      <c r="I78" s="270">
        <f t="shared" si="15"/>
        <v>1575</v>
      </c>
      <c r="J78" s="270">
        <v>67.44</v>
      </c>
      <c r="K78" s="270">
        <f t="shared" si="16"/>
        <v>1686</v>
      </c>
      <c r="L78" s="270">
        <v>15</v>
      </c>
      <c r="M78" s="270">
        <f t="shared" si="17"/>
        <v>0</v>
      </c>
      <c r="N78" s="270">
        <v>2.7999999999999998E-4</v>
      </c>
      <c r="O78" s="270">
        <f t="shared" si="18"/>
        <v>0.01</v>
      </c>
      <c r="P78" s="270">
        <v>0</v>
      </c>
      <c r="Q78" s="270">
        <f t="shared" si="19"/>
        <v>0</v>
      </c>
      <c r="R78" s="270"/>
      <c r="S78" s="270"/>
      <c r="T78" s="283">
        <v>0.20016999999999999</v>
      </c>
      <c r="U78" s="270">
        <f t="shared" si="20"/>
        <v>5</v>
      </c>
      <c r="V78" s="267"/>
      <c r="W78" s="267"/>
      <c r="X78" s="267"/>
      <c r="Y78" s="267"/>
      <c r="Z78" s="267"/>
      <c r="AA78" s="267"/>
      <c r="AB78" s="267"/>
      <c r="AC78" s="267"/>
      <c r="AD78" s="267"/>
      <c r="AE78" s="267" t="s">
        <v>2662</v>
      </c>
      <c r="AF78" s="267"/>
      <c r="AG78" s="267"/>
      <c r="AH78" s="267"/>
      <c r="AI78" s="267"/>
      <c r="AJ78" s="267"/>
      <c r="AK78" s="267"/>
      <c r="AL78" s="267"/>
      <c r="AM78" s="267"/>
      <c r="AN78" s="267"/>
      <c r="AO78" s="267"/>
      <c r="AP78" s="267"/>
      <c r="AQ78" s="267"/>
      <c r="AR78" s="267"/>
      <c r="AS78" s="267"/>
      <c r="AT78" s="267"/>
      <c r="AU78" s="267"/>
      <c r="AV78" s="267"/>
      <c r="AW78" s="267"/>
      <c r="AX78" s="267"/>
      <c r="AY78" s="267"/>
      <c r="AZ78" s="267"/>
      <c r="BA78" s="267"/>
      <c r="BB78" s="267"/>
      <c r="BC78" s="267"/>
      <c r="BD78" s="267"/>
      <c r="BE78" s="267"/>
      <c r="BF78" s="267"/>
      <c r="BG78" s="267"/>
      <c r="BH78" s="267"/>
    </row>
    <row r="79" spans="1:60" ht="22.5" outlineLevel="1">
      <c r="A79" s="288">
        <v>71</v>
      </c>
      <c r="B79" s="287" t="s">
        <v>2683</v>
      </c>
      <c r="C79" s="286" t="s">
        <v>2682</v>
      </c>
      <c r="D79" s="285" t="s">
        <v>373</v>
      </c>
      <c r="E79" s="284">
        <v>30</v>
      </c>
      <c r="F79" s="270"/>
      <c r="G79" s="270">
        <f t="shared" si="14"/>
        <v>0</v>
      </c>
      <c r="H79" s="270">
        <v>33.049999999999997</v>
      </c>
      <c r="I79" s="270">
        <f t="shared" si="15"/>
        <v>991.5</v>
      </c>
      <c r="J79" s="270">
        <v>60.350000000000009</v>
      </c>
      <c r="K79" s="270">
        <f t="shared" si="16"/>
        <v>1810.5</v>
      </c>
      <c r="L79" s="270">
        <v>15</v>
      </c>
      <c r="M79" s="270">
        <f t="shared" si="17"/>
        <v>0</v>
      </c>
      <c r="N79" s="270">
        <v>1.0499999999999999E-3</v>
      </c>
      <c r="O79" s="270">
        <f t="shared" si="18"/>
        <v>0.03</v>
      </c>
      <c r="P79" s="270">
        <v>0</v>
      </c>
      <c r="Q79" s="270">
        <f t="shared" si="19"/>
        <v>0</v>
      </c>
      <c r="R79" s="270"/>
      <c r="S79" s="270"/>
      <c r="T79" s="283">
        <v>0.17917</v>
      </c>
      <c r="U79" s="270">
        <f t="shared" si="20"/>
        <v>5.38</v>
      </c>
      <c r="V79" s="267"/>
      <c r="W79" s="267"/>
      <c r="X79" s="267"/>
      <c r="Y79" s="267"/>
      <c r="Z79" s="267"/>
      <c r="AA79" s="267"/>
      <c r="AB79" s="267"/>
      <c r="AC79" s="267"/>
      <c r="AD79" s="267"/>
      <c r="AE79" s="267" t="s">
        <v>2662</v>
      </c>
      <c r="AF79" s="267"/>
      <c r="AG79" s="267"/>
      <c r="AH79" s="267"/>
      <c r="AI79" s="267"/>
      <c r="AJ79" s="267"/>
      <c r="AK79" s="267"/>
      <c r="AL79" s="267"/>
      <c r="AM79" s="267"/>
      <c r="AN79" s="267"/>
      <c r="AO79" s="267"/>
      <c r="AP79" s="267"/>
      <c r="AQ79" s="267"/>
      <c r="AR79" s="267"/>
      <c r="AS79" s="267"/>
      <c r="AT79" s="267"/>
      <c r="AU79" s="267"/>
      <c r="AV79" s="267"/>
      <c r="AW79" s="267"/>
      <c r="AX79" s="267"/>
      <c r="AY79" s="267"/>
      <c r="AZ79" s="267"/>
      <c r="BA79" s="267"/>
      <c r="BB79" s="267"/>
      <c r="BC79" s="267"/>
      <c r="BD79" s="267"/>
      <c r="BE79" s="267"/>
      <c r="BF79" s="267"/>
      <c r="BG79" s="267"/>
      <c r="BH79" s="267"/>
    </row>
    <row r="80" spans="1:60" outlineLevel="1">
      <c r="A80" s="288">
        <v>72</v>
      </c>
      <c r="B80" s="287" t="s">
        <v>2681</v>
      </c>
      <c r="C80" s="286" t="s">
        <v>2680</v>
      </c>
      <c r="D80" s="285" t="s">
        <v>360</v>
      </c>
      <c r="E80" s="284">
        <v>311</v>
      </c>
      <c r="F80" s="270"/>
      <c r="G80" s="270">
        <f t="shared" si="14"/>
        <v>0</v>
      </c>
      <c r="H80" s="270">
        <v>0</v>
      </c>
      <c r="I80" s="270">
        <f t="shared" si="15"/>
        <v>0</v>
      </c>
      <c r="J80" s="270">
        <v>17</v>
      </c>
      <c r="K80" s="270">
        <f t="shared" si="16"/>
        <v>5287</v>
      </c>
      <c r="L80" s="270">
        <v>15</v>
      </c>
      <c r="M80" s="270">
        <f t="shared" si="17"/>
        <v>0</v>
      </c>
      <c r="N80" s="270">
        <v>0</v>
      </c>
      <c r="O80" s="270">
        <f t="shared" si="18"/>
        <v>0</v>
      </c>
      <c r="P80" s="270">
        <v>0</v>
      </c>
      <c r="Q80" s="270">
        <f t="shared" si="19"/>
        <v>0</v>
      </c>
      <c r="R80" s="270"/>
      <c r="S80" s="270"/>
      <c r="T80" s="283">
        <v>5.0500000000000003E-2</v>
      </c>
      <c r="U80" s="270">
        <f t="shared" si="20"/>
        <v>15.71</v>
      </c>
      <c r="V80" s="267"/>
      <c r="W80" s="267"/>
      <c r="X80" s="267"/>
      <c r="Y80" s="267"/>
      <c r="Z80" s="267"/>
      <c r="AA80" s="267"/>
      <c r="AB80" s="267"/>
      <c r="AC80" s="267"/>
      <c r="AD80" s="267"/>
      <c r="AE80" s="267" t="s">
        <v>2662</v>
      </c>
      <c r="AF80" s="267"/>
      <c r="AG80" s="267"/>
      <c r="AH80" s="267"/>
      <c r="AI80" s="267"/>
      <c r="AJ80" s="267"/>
      <c r="AK80" s="267"/>
      <c r="AL80" s="267"/>
      <c r="AM80" s="267"/>
      <c r="AN80" s="267"/>
      <c r="AO80" s="267"/>
      <c r="AP80" s="267"/>
      <c r="AQ80" s="267"/>
      <c r="AR80" s="267"/>
      <c r="AS80" s="267"/>
      <c r="AT80" s="267"/>
      <c r="AU80" s="267"/>
      <c r="AV80" s="267"/>
      <c r="AW80" s="267"/>
      <c r="AX80" s="267"/>
      <c r="AY80" s="267"/>
      <c r="AZ80" s="267"/>
      <c r="BA80" s="267"/>
      <c r="BB80" s="267"/>
      <c r="BC80" s="267"/>
      <c r="BD80" s="267"/>
      <c r="BE80" s="267"/>
      <c r="BF80" s="267"/>
      <c r="BG80" s="267"/>
      <c r="BH80" s="267"/>
    </row>
    <row r="81" spans="1:60" outlineLevel="1">
      <c r="A81" s="288">
        <v>73</v>
      </c>
      <c r="B81" s="287" t="s">
        <v>2679</v>
      </c>
      <c r="C81" s="286" t="s">
        <v>2678</v>
      </c>
      <c r="D81" s="285" t="s">
        <v>360</v>
      </c>
      <c r="E81" s="284">
        <v>11</v>
      </c>
      <c r="F81" s="270"/>
      <c r="G81" s="270">
        <f t="shared" si="14"/>
        <v>0</v>
      </c>
      <c r="H81" s="270">
        <v>0</v>
      </c>
      <c r="I81" s="270">
        <f t="shared" si="15"/>
        <v>0</v>
      </c>
      <c r="J81" s="270">
        <v>16.8</v>
      </c>
      <c r="K81" s="270">
        <f t="shared" si="16"/>
        <v>184.8</v>
      </c>
      <c r="L81" s="270">
        <v>15</v>
      </c>
      <c r="M81" s="270">
        <f t="shared" si="17"/>
        <v>0</v>
      </c>
      <c r="N81" s="270">
        <v>0</v>
      </c>
      <c r="O81" s="270">
        <f t="shared" si="18"/>
        <v>0</v>
      </c>
      <c r="P81" s="270">
        <v>0</v>
      </c>
      <c r="Q81" s="270">
        <f t="shared" si="19"/>
        <v>0</v>
      </c>
      <c r="R81" s="270"/>
      <c r="S81" s="270"/>
      <c r="T81" s="283">
        <v>0.05</v>
      </c>
      <c r="U81" s="270">
        <f t="shared" si="20"/>
        <v>0.55000000000000004</v>
      </c>
      <c r="V81" s="267"/>
      <c r="W81" s="267"/>
      <c r="X81" s="267"/>
      <c r="Y81" s="267"/>
      <c r="Z81" s="267"/>
      <c r="AA81" s="267"/>
      <c r="AB81" s="267"/>
      <c r="AC81" s="267"/>
      <c r="AD81" s="267"/>
      <c r="AE81" s="267" t="s">
        <v>2662</v>
      </c>
      <c r="AF81" s="267"/>
      <c r="AG81" s="267"/>
      <c r="AH81" s="267"/>
      <c r="AI81" s="267"/>
      <c r="AJ81" s="267"/>
      <c r="AK81" s="267"/>
      <c r="AL81" s="267"/>
      <c r="AM81" s="267"/>
      <c r="AN81" s="267"/>
      <c r="AO81" s="267"/>
      <c r="AP81" s="267"/>
      <c r="AQ81" s="267"/>
      <c r="AR81" s="267"/>
      <c r="AS81" s="267"/>
      <c r="AT81" s="267"/>
      <c r="AU81" s="267"/>
      <c r="AV81" s="267"/>
      <c r="AW81" s="267"/>
      <c r="AX81" s="267"/>
      <c r="AY81" s="267"/>
      <c r="AZ81" s="267"/>
      <c r="BA81" s="267"/>
      <c r="BB81" s="267"/>
      <c r="BC81" s="267"/>
      <c r="BD81" s="267"/>
      <c r="BE81" s="267"/>
      <c r="BF81" s="267"/>
      <c r="BG81" s="267"/>
      <c r="BH81" s="267"/>
    </row>
    <row r="82" spans="1:60" outlineLevel="1">
      <c r="A82" s="288">
        <v>74</v>
      </c>
      <c r="B82" s="287" t="s">
        <v>2677</v>
      </c>
      <c r="C82" s="286" t="s">
        <v>2676</v>
      </c>
      <c r="D82" s="285" t="s">
        <v>360</v>
      </c>
      <c r="E82" s="284">
        <v>24</v>
      </c>
      <c r="F82" s="270"/>
      <c r="G82" s="270">
        <f t="shared" si="14"/>
        <v>0</v>
      </c>
      <c r="H82" s="270">
        <v>0</v>
      </c>
      <c r="I82" s="270">
        <f t="shared" si="15"/>
        <v>0</v>
      </c>
      <c r="J82" s="270">
        <v>27.7</v>
      </c>
      <c r="K82" s="270">
        <f t="shared" si="16"/>
        <v>664.8</v>
      </c>
      <c r="L82" s="270">
        <v>15</v>
      </c>
      <c r="M82" s="270">
        <f t="shared" si="17"/>
        <v>0</v>
      </c>
      <c r="N82" s="270">
        <v>0</v>
      </c>
      <c r="O82" s="270">
        <f t="shared" si="18"/>
        <v>0</v>
      </c>
      <c r="P82" s="270">
        <v>0</v>
      </c>
      <c r="Q82" s="270">
        <f t="shared" si="19"/>
        <v>0</v>
      </c>
      <c r="R82" s="270"/>
      <c r="S82" s="270"/>
      <c r="T82" s="283">
        <v>8.2170000000000007E-2</v>
      </c>
      <c r="U82" s="270">
        <f t="shared" si="20"/>
        <v>1.97</v>
      </c>
      <c r="V82" s="267"/>
      <c r="W82" s="267"/>
      <c r="X82" s="267"/>
      <c r="Y82" s="267"/>
      <c r="Z82" s="267"/>
      <c r="AA82" s="267"/>
      <c r="AB82" s="267"/>
      <c r="AC82" s="267"/>
      <c r="AD82" s="267"/>
      <c r="AE82" s="267" t="s">
        <v>2662</v>
      </c>
      <c r="AF82" s="267"/>
      <c r="AG82" s="267"/>
      <c r="AH82" s="267"/>
      <c r="AI82" s="267"/>
      <c r="AJ82" s="267"/>
      <c r="AK82" s="267"/>
      <c r="AL82" s="267"/>
      <c r="AM82" s="267"/>
      <c r="AN82" s="267"/>
      <c r="AO82" s="267"/>
      <c r="AP82" s="267"/>
      <c r="AQ82" s="267"/>
      <c r="AR82" s="267"/>
      <c r="AS82" s="267"/>
      <c r="AT82" s="267"/>
      <c r="AU82" s="267"/>
      <c r="AV82" s="267"/>
      <c r="AW82" s="267"/>
      <c r="AX82" s="267"/>
      <c r="AY82" s="267"/>
      <c r="AZ82" s="267"/>
      <c r="BA82" s="267"/>
      <c r="BB82" s="267"/>
      <c r="BC82" s="267"/>
      <c r="BD82" s="267"/>
      <c r="BE82" s="267"/>
      <c r="BF82" s="267"/>
      <c r="BG82" s="267"/>
      <c r="BH82" s="267"/>
    </row>
    <row r="83" spans="1:60" outlineLevel="1">
      <c r="A83" s="288">
        <v>75</v>
      </c>
      <c r="B83" s="287" t="s">
        <v>2675</v>
      </c>
      <c r="C83" s="286" t="s">
        <v>2674</v>
      </c>
      <c r="D83" s="285" t="s">
        <v>360</v>
      </c>
      <c r="E83" s="284">
        <v>6</v>
      </c>
      <c r="F83" s="270"/>
      <c r="G83" s="270">
        <f t="shared" si="14"/>
        <v>0</v>
      </c>
      <c r="H83" s="270">
        <v>0</v>
      </c>
      <c r="I83" s="270">
        <f t="shared" si="15"/>
        <v>0</v>
      </c>
      <c r="J83" s="270">
        <v>60.4</v>
      </c>
      <c r="K83" s="270">
        <f t="shared" si="16"/>
        <v>362.4</v>
      </c>
      <c r="L83" s="270">
        <v>15</v>
      </c>
      <c r="M83" s="270">
        <f t="shared" si="17"/>
        <v>0</v>
      </c>
      <c r="N83" s="270">
        <v>0</v>
      </c>
      <c r="O83" s="270">
        <f t="shared" si="18"/>
        <v>0</v>
      </c>
      <c r="P83" s="270">
        <v>0</v>
      </c>
      <c r="Q83" s="270">
        <f t="shared" si="19"/>
        <v>0</v>
      </c>
      <c r="R83" s="270"/>
      <c r="S83" s="270"/>
      <c r="T83" s="283">
        <v>0.17917</v>
      </c>
      <c r="U83" s="270">
        <f t="shared" si="20"/>
        <v>1.08</v>
      </c>
      <c r="V83" s="267"/>
      <c r="W83" s="267"/>
      <c r="X83" s="267"/>
      <c r="Y83" s="267"/>
      <c r="Z83" s="267"/>
      <c r="AA83" s="267"/>
      <c r="AB83" s="267"/>
      <c r="AC83" s="267"/>
      <c r="AD83" s="267"/>
      <c r="AE83" s="267" t="s">
        <v>2662</v>
      </c>
      <c r="AF83" s="267"/>
      <c r="AG83" s="267"/>
      <c r="AH83" s="267"/>
      <c r="AI83" s="267"/>
      <c r="AJ83" s="267"/>
      <c r="AK83" s="267"/>
      <c r="AL83" s="267"/>
      <c r="AM83" s="267"/>
      <c r="AN83" s="267"/>
      <c r="AO83" s="267"/>
      <c r="AP83" s="267"/>
      <c r="AQ83" s="267"/>
      <c r="AR83" s="267"/>
      <c r="AS83" s="267"/>
      <c r="AT83" s="267"/>
      <c r="AU83" s="267"/>
      <c r="AV83" s="267"/>
      <c r="AW83" s="267"/>
      <c r="AX83" s="267"/>
      <c r="AY83" s="267"/>
      <c r="AZ83" s="267"/>
      <c r="BA83" s="267"/>
      <c r="BB83" s="267"/>
      <c r="BC83" s="267"/>
      <c r="BD83" s="267"/>
      <c r="BE83" s="267"/>
      <c r="BF83" s="267"/>
      <c r="BG83" s="267"/>
      <c r="BH83" s="267"/>
    </row>
    <row r="84" spans="1:60" ht="22.5" outlineLevel="1">
      <c r="A84" s="288">
        <v>76</v>
      </c>
      <c r="B84" s="287" t="s">
        <v>2673</v>
      </c>
      <c r="C84" s="286" t="s">
        <v>2672</v>
      </c>
      <c r="D84" s="285" t="s">
        <v>2669</v>
      </c>
      <c r="E84" s="284">
        <v>1</v>
      </c>
      <c r="F84" s="270"/>
      <c r="G84" s="270">
        <f t="shared" si="14"/>
        <v>0</v>
      </c>
      <c r="H84" s="270">
        <v>10131.14</v>
      </c>
      <c r="I84" s="270">
        <f t="shared" si="15"/>
        <v>10131.14</v>
      </c>
      <c r="J84" s="270">
        <v>38868.86</v>
      </c>
      <c r="K84" s="270">
        <f t="shared" si="16"/>
        <v>38868.86</v>
      </c>
      <c r="L84" s="270">
        <v>15</v>
      </c>
      <c r="M84" s="270">
        <f t="shared" si="17"/>
        <v>0</v>
      </c>
      <c r="N84" s="270">
        <v>0.29942999999999997</v>
      </c>
      <c r="O84" s="270">
        <f t="shared" si="18"/>
        <v>0.3</v>
      </c>
      <c r="P84" s="270">
        <v>0</v>
      </c>
      <c r="Q84" s="270">
        <f t="shared" si="19"/>
        <v>0</v>
      </c>
      <c r="R84" s="270"/>
      <c r="S84" s="270"/>
      <c r="T84" s="283">
        <v>170.18644</v>
      </c>
      <c r="U84" s="270">
        <f t="shared" si="20"/>
        <v>170.19</v>
      </c>
      <c r="V84" s="267"/>
      <c r="W84" s="267"/>
      <c r="X84" s="267"/>
      <c r="Y84" s="267"/>
      <c r="Z84" s="267"/>
      <c r="AA84" s="267"/>
      <c r="AB84" s="267"/>
      <c r="AC84" s="267"/>
      <c r="AD84" s="267"/>
      <c r="AE84" s="267" t="s">
        <v>2671</v>
      </c>
      <c r="AF84" s="267"/>
      <c r="AG84" s="267"/>
      <c r="AH84" s="267"/>
      <c r="AI84" s="267"/>
      <c r="AJ84" s="267"/>
      <c r="AK84" s="267"/>
      <c r="AL84" s="267"/>
      <c r="AM84" s="267"/>
      <c r="AN84" s="267"/>
      <c r="AO84" s="267"/>
      <c r="AP84" s="267"/>
      <c r="AQ84" s="267"/>
      <c r="AR84" s="267"/>
      <c r="AS84" s="267"/>
      <c r="AT84" s="267"/>
      <c r="AU84" s="267"/>
      <c r="AV84" s="267"/>
      <c r="AW84" s="267"/>
      <c r="AX84" s="267"/>
      <c r="AY84" s="267"/>
      <c r="AZ84" s="267"/>
      <c r="BA84" s="267"/>
      <c r="BB84" s="267"/>
      <c r="BC84" s="267"/>
      <c r="BD84" s="267"/>
      <c r="BE84" s="267"/>
      <c r="BF84" s="267"/>
      <c r="BG84" s="267"/>
      <c r="BH84" s="267"/>
    </row>
    <row r="85" spans="1:60" outlineLevel="1">
      <c r="A85" s="288">
        <v>77</v>
      </c>
      <c r="B85" s="287" t="s">
        <v>139</v>
      </c>
      <c r="C85" s="286" t="s">
        <v>2670</v>
      </c>
      <c r="D85" s="285" t="s">
        <v>2669</v>
      </c>
      <c r="E85" s="284">
        <v>1</v>
      </c>
      <c r="F85" s="270"/>
      <c r="G85" s="270">
        <f t="shared" si="14"/>
        <v>0</v>
      </c>
      <c r="H85" s="270">
        <v>0</v>
      </c>
      <c r="I85" s="270">
        <f t="shared" si="15"/>
        <v>0</v>
      </c>
      <c r="J85" s="270">
        <v>5000</v>
      </c>
      <c r="K85" s="270">
        <f t="shared" si="16"/>
        <v>5000</v>
      </c>
      <c r="L85" s="270">
        <v>15</v>
      </c>
      <c r="M85" s="270">
        <f t="shared" si="17"/>
        <v>0</v>
      </c>
      <c r="N85" s="270">
        <v>0</v>
      </c>
      <c r="O85" s="270">
        <f t="shared" si="18"/>
        <v>0</v>
      </c>
      <c r="P85" s="270">
        <v>0</v>
      </c>
      <c r="Q85" s="270">
        <f t="shared" si="19"/>
        <v>0</v>
      </c>
      <c r="R85" s="270"/>
      <c r="S85" s="270"/>
      <c r="T85" s="283">
        <v>0</v>
      </c>
      <c r="U85" s="270">
        <f t="shared" si="20"/>
        <v>0</v>
      </c>
      <c r="V85" s="267"/>
      <c r="W85" s="267"/>
      <c r="X85" s="267"/>
      <c r="Y85" s="267"/>
      <c r="Z85" s="267"/>
      <c r="AA85" s="267"/>
      <c r="AB85" s="267"/>
      <c r="AC85" s="267"/>
      <c r="AD85" s="267"/>
      <c r="AE85" s="267" t="s">
        <v>2662</v>
      </c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P85" s="267"/>
      <c r="AQ85" s="267"/>
      <c r="AR85" s="267"/>
      <c r="AS85" s="267"/>
      <c r="AT85" s="267"/>
      <c r="AU85" s="267"/>
      <c r="AV85" s="267"/>
      <c r="AW85" s="267"/>
      <c r="AX85" s="267"/>
      <c r="AY85" s="267"/>
      <c r="AZ85" s="267"/>
      <c r="BA85" s="267"/>
      <c r="BB85" s="267"/>
      <c r="BC85" s="267"/>
      <c r="BD85" s="267"/>
      <c r="BE85" s="267"/>
      <c r="BF85" s="267"/>
      <c r="BG85" s="267"/>
      <c r="BH85" s="267"/>
    </row>
    <row r="86" spans="1:60">
      <c r="A86" s="282" t="s">
        <v>2668</v>
      </c>
      <c r="B86" s="281" t="s">
        <v>2667</v>
      </c>
      <c r="C86" s="280" t="s">
        <v>2666</v>
      </c>
      <c r="D86" s="279"/>
      <c r="E86" s="278"/>
      <c r="F86" s="276"/>
      <c r="G86" s="276">
        <f>SUMIF(AE87:AE87,"&lt;&gt;NOR",G87:G87)</f>
        <v>0</v>
      </c>
      <c r="H86" s="276"/>
      <c r="I86" s="276">
        <f>SUM(I87:I87)</f>
        <v>1220.4000000000001</v>
      </c>
      <c r="J86" s="276"/>
      <c r="K86" s="276">
        <f>SUM(K87:K87)</f>
        <v>19839.599999999999</v>
      </c>
      <c r="L86" s="276"/>
      <c r="M86" s="276">
        <f>SUM(M87:M87)</f>
        <v>0</v>
      </c>
      <c r="N86" s="276"/>
      <c r="O86" s="276">
        <f>SUM(O87:O87)</f>
        <v>0.02</v>
      </c>
      <c r="P86" s="276"/>
      <c r="Q86" s="276">
        <f>SUM(Q87:Q87)</f>
        <v>0</v>
      </c>
      <c r="R86" s="276"/>
      <c r="S86" s="276"/>
      <c r="T86" s="277"/>
      <c r="U86" s="276">
        <f>SUM(U87:U87)</f>
        <v>66.599999999999994</v>
      </c>
      <c r="AE86" s="258" t="s">
        <v>2665</v>
      </c>
    </row>
    <row r="87" spans="1:60" outlineLevel="1">
      <c r="A87" s="275">
        <v>78</v>
      </c>
      <c r="B87" s="274" t="s">
        <v>2664</v>
      </c>
      <c r="C87" s="273" t="s">
        <v>2663</v>
      </c>
      <c r="D87" s="272" t="s">
        <v>360</v>
      </c>
      <c r="E87" s="271">
        <v>180</v>
      </c>
      <c r="F87" s="268"/>
      <c r="G87" s="270">
        <f>SUM(E87*F87)</f>
        <v>0</v>
      </c>
      <c r="H87" s="268">
        <v>6.78</v>
      </c>
      <c r="I87" s="268">
        <f>ROUND(E87*H87,2)</f>
        <v>1220.4000000000001</v>
      </c>
      <c r="J87" s="268">
        <v>110.22</v>
      </c>
      <c r="K87" s="268">
        <f>ROUND(E87*J87,2)</f>
        <v>19839.599999999999</v>
      </c>
      <c r="L87" s="268">
        <v>15</v>
      </c>
      <c r="M87" s="268">
        <f>G87*(1+L87/100)</f>
        <v>0</v>
      </c>
      <c r="N87" s="268">
        <v>1.2999999999999999E-4</v>
      </c>
      <c r="O87" s="268">
        <f>ROUND(E87*N87,2)</f>
        <v>0.02</v>
      </c>
      <c r="P87" s="268">
        <v>0</v>
      </c>
      <c r="Q87" s="268">
        <f>ROUND(E87*P87,2)</f>
        <v>0</v>
      </c>
      <c r="R87" s="268"/>
      <c r="S87" s="268"/>
      <c r="T87" s="269">
        <v>0.37</v>
      </c>
      <c r="U87" s="268">
        <f>ROUND(E87*T87,2)</f>
        <v>66.599999999999994</v>
      </c>
      <c r="V87" s="267"/>
      <c r="W87" s="267"/>
      <c r="X87" s="267"/>
      <c r="Y87" s="267"/>
      <c r="Z87" s="267"/>
      <c r="AA87" s="267"/>
      <c r="AB87" s="267"/>
      <c r="AC87" s="267"/>
      <c r="AD87" s="267"/>
      <c r="AE87" s="267" t="s">
        <v>2662</v>
      </c>
      <c r="AF87" s="267"/>
      <c r="AG87" s="267"/>
      <c r="AH87" s="267"/>
      <c r="AI87" s="267"/>
      <c r="AJ87" s="267"/>
      <c r="AK87" s="267"/>
      <c r="AL87" s="267"/>
      <c r="AM87" s="267"/>
      <c r="AN87" s="267"/>
      <c r="AO87" s="267"/>
      <c r="AP87" s="267"/>
      <c r="AQ87" s="267"/>
      <c r="AR87" s="267"/>
      <c r="AS87" s="267"/>
      <c r="AT87" s="267"/>
      <c r="AU87" s="267"/>
      <c r="AV87" s="267"/>
      <c r="AW87" s="267"/>
      <c r="AX87" s="267"/>
      <c r="AY87" s="267"/>
      <c r="AZ87" s="267"/>
      <c r="BA87" s="267"/>
      <c r="BB87" s="267"/>
      <c r="BC87" s="267"/>
      <c r="BD87" s="267"/>
      <c r="BE87" s="267"/>
      <c r="BF87" s="267"/>
      <c r="BG87" s="267"/>
      <c r="BH87" s="267"/>
    </row>
    <row r="88" spans="1:60">
      <c r="A88" s="262"/>
      <c r="B88" s="266" t="s">
        <v>1</v>
      </c>
      <c r="C88" s="265" t="s">
        <v>1</v>
      </c>
      <c r="D88" s="264"/>
      <c r="E88" s="262"/>
      <c r="F88" s="262"/>
      <c r="G88" s="263">
        <f>SUM(G86+G8)</f>
        <v>0</v>
      </c>
      <c r="H88" s="262"/>
      <c r="I88" s="262"/>
      <c r="J88" s="262"/>
      <c r="K88" s="262"/>
      <c r="L88" s="262"/>
      <c r="M88" s="262"/>
      <c r="N88" s="262"/>
      <c r="O88" s="262"/>
      <c r="P88" s="262"/>
      <c r="Q88" s="262"/>
      <c r="R88" s="262"/>
      <c r="S88" s="262"/>
      <c r="T88" s="262"/>
      <c r="U88" s="262"/>
      <c r="AC88" s="258">
        <v>15</v>
      </c>
      <c r="AD88" s="258">
        <v>21</v>
      </c>
    </row>
    <row r="89" spans="1:60">
      <c r="C89" s="261"/>
      <c r="D89" s="260"/>
      <c r="AE89" s="258" t="s">
        <v>2661</v>
      </c>
    </row>
    <row r="90" spans="1:60">
      <c r="D90" s="260"/>
    </row>
    <row r="91" spans="1:60">
      <c r="D91" s="260"/>
    </row>
    <row r="92" spans="1:60">
      <c r="D92" s="260"/>
    </row>
    <row r="93" spans="1:60">
      <c r="D93" s="260"/>
    </row>
    <row r="94" spans="1:60">
      <c r="D94" s="260"/>
    </row>
    <row r="95" spans="1:60">
      <c r="D95" s="260"/>
    </row>
    <row r="96" spans="1:60">
      <c r="D96" s="260"/>
    </row>
    <row r="97" spans="4:4">
      <c r="D97" s="260"/>
    </row>
    <row r="98" spans="4:4">
      <c r="D98" s="260"/>
    </row>
    <row r="99" spans="4:4">
      <c r="D99" s="260"/>
    </row>
    <row r="100" spans="4:4">
      <c r="D100" s="260"/>
    </row>
    <row r="101" spans="4:4">
      <c r="D101" s="260"/>
    </row>
    <row r="102" spans="4:4">
      <c r="D102" s="260"/>
    </row>
    <row r="103" spans="4:4">
      <c r="D103" s="260"/>
    </row>
    <row r="104" spans="4:4">
      <c r="D104" s="260"/>
    </row>
    <row r="105" spans="4:4">
      <c r="D105" s="260"/>
    </row>
    <row r="106" spans="4:4">
      <c r="D106" s="260"/>
    </row>
    <row r="107" spans="4:4">
      <c r="D107" s="260"/>
    </row>
    <row r="108" spans="4:4">
      <c r="D108" s="260"/>
    </row>
    <row r="109" spans="4:4">
      <c r="D109" s="260"/>
    </row>
    <row r="110" spans="4:4">
      <c r="D110" s="260"/>
    </row>
    <row r="111" spans="4:4">
      <c r="D111" s="260"/>
    </row>
    <row r="112" spans="4:4">
      <c r="D112" s="260"/>
    </row>
    <row r="113" spans="4:4">
      <c r="D113" s="260"/>
    </row>
    <row r="114" spans="4:4">
      <c r="D114" s="260"/>
    </row>
    <row r="115" spans="4:4">
      <c r="D115" s="260"/>
    </row>
    <row r="116" spans="4:4">
      <c r="D116" s="260"/>
    </row>
    <row r="117" spans="4:4">
      <c r="D117" s="260"/>
    </row>
    <row r="118" spans="4:4">
      <c r="D118" s="260"/>
    </row>
    <row r="119" spans="4:4">
      <c r="D119" s="260"/>
    </row>
    <row r="120" spans="4:4">
      <c r="D120" s="260"/>
    </row>
    <row r="121" spans="4:4">
      <c r="D121" s="260"/>
    </row>
    <row r="122" spans="4:4">
      <c r="D122" s="260"/>
    </row>
    <row r="123" spans="4:4">
      <c r="D123" s="260"/>
    </row>
    <row r="124" spans="4:4">
      <c r="D124" s="260"/>
    </row>
    <row r="125" spans="4:4">
      <c r="D125" s="260"/>
    </row>
    <row r="126" spans="4:4">
      <c r="D126" s="260"/>
    </row>
    <row r="127" spans="4:4">
      <c r="D127" s="260"/>
    </row>
    <row r="128" spans="4:4">
      <c r="D128" s="260"/>
    </row>
    <row r="129" spans="4:4">
      <c r="D129" s="260"/>
    </row>
    <row r="130" spans="4:4">
      <c r="D130" s="260"/>
    </row>
    <row r="131" spans="4:4">
      <c r="D131" s="260"/>
    </row>
    <row r="132" spans="4:4">
      <c r="D132" s="260"/>
    </row>
    <row r="133" spans="4:4">
      <c r="D133" s="260"/>
    </row>
    <row r="134" spans="4:4">
      <c r="D134" s="260"/>
    </row>
    <row r="135" spans="4:4">
      <c r="D135" s="260"/>
    </row>
    <row r="136" spans="4:4">
      <c r="D136" s="260"/>
    </row>
    <row r="137" spans="4:4">
      <c r="D137" s="260"/>
    </row>
    <row r="138" spans="4:4">
      <c r="D138" s="260"/>
    </row>
    <row r="139" spans="4:4">
      <c r="D139" s="260"/>
    </row>
    <row r="140" spans="4:4">
      <c r="D140" s="260"/>
    </row>
    <row r="141" spans="4:4">
      <c r="D141" s="260"/>
    </row>
    <row r="142" spans="4:4">
      <c r="D142" s="260"/>
    </row>
    <row r="143" spans="4:4">
      <c r="D143" s="260"/>
    </row>
    <row r="144" spans="4:4">
      <c r="D144" s="260"/>
    </row>
    <row r="145" spans="4:4">
      <c r="D145" s="260"/>
    </row>
    <row r="146" spans="4:4">
      <c r="D146" s="260"/>
    </row>
    <row r="147" spans="4:4">
      <c r="D147" s="260"/>
    </row>
    <row r="148" spans="4:4">
      <c r="D148" s="260"/>
    </row>
    <row r="149" spans="4:4">
      <c r="D149" s="260"/>
    </row>
    <row r="150" spans="4:4">
      <c r="D150" s="260"/>
    </row>
    <row r="151" spans="4:4">
      <c r="D151" s="260"/>
    </row>
    <row r="152" spans="4:4">
      <c r="D152" s="260"/>
    </row>
    <row r="153" spans="4:4">
      <c r="D153" s="260"/>
    </row>
    <row r="154" spans="4:4">
      <c r="D154" s="260"/>
    </row>
    <row r="155" spans="4:4">
      <c r="D155" s="260"/>
    </row>
    <row r="156" spans="4:4">
      <c r="D156" s="260"/>
    </row>
    <row r="157" spans="4:4">
      <c r="D157" s="260"/>
    </row>
    <row r="158" spans="4:4">
      <c r="D158" s="260"/>
    </row>
    <row r="159" spans="4:4">
      <c r="D159" s="260"/>
    </row>
    <row r="160" spans="4:4">
      <c r="D160" s="260"/>
    </row>
    <row r="161" spans="4:4">
      <c r="D161" s="260"/>
    </row>
    <row r="162" spans="4:4">
      <c r="D162" s="260"/>
    </row>
    <row r="163" spans="4:4">
      <c r="D163" s="260"/>
    </row>
    <row r="164" spans="4:4">
      <c r="D164" s="260"/>
    </row>
    <row r="165" spans="4:4">
      <c r="D165" s="260"/>
    </row>
    <row r="166" spans="4:4">
      <c r="D166" s="260"/>
    </row>
    <row r="167" spans="4:4">
      <c r="D167" s="260"/>
    </row>
    <row r="168" spans="4:4">
      <c r="D168" s="260"/>
    </row>
    <row r="169" spans="4:4">
      <c r="D169" s="260"/>
    </row>
    <row r="170" spans="4:4">
      <c r="D170" s="260"/>
    </row>
    <row r="171" spans="4:4">
      <c r="D171" s="260"/>
    </row>
    <row r="172" spans="4:4">
      <c r="D172" s="260"/>
    </row>
    <row r="173" spans="4:4">
      <c r="D173" s="260"/>
    </row>
    <row r="174" spans="4:4">
      <c r="D174" s="260"/>
    </row>
    <row r="175" spans="4:4">
      <c r="D175" s="260"/>
    </row>
    <row r="176" spans="4:4">
      <c r="D176" s="260"/>
    </row>
    <row r="177" spans="4:4">
      <c r="D177" s="260"/>
    </row>
    <row r="178" spans="4:4">
      <c r="D178" s="260"/>
    </row>
    <row r="179" spans="4:4">
      <c r="D179" s="260"/>
    </row>
    <row r="180" spans="4:4">
      <c r="D180" s="260"/>
    </row>
    <row r="181" spans="4:4">
      <c r="D181" s="260"/>
    </row>
    <row r="182" spans="4:4">
      <c r="D182" s="260"/>
    </row>
    <row r="183" spans="4:4">
      <c r="D183" s="260"/>
    </row>
    <row r="184" spans="4:4">
      <c r="D184" s="260"/>
    </row>
    <row r="185" spans="4:4">
      <c r="D185" s="260"/>
    </row>
    <row r="186" spans="4:4">
      <c r="D186" s="260"/>
    </row>
    <row r="187" spans="4:4">
      <c r="D187" s="260"/>
    </row>
    <row r="188" spans="4:4">
      <c r="D188" s="260"/>
    </row>
    <row r="189" spans="4:4">
      <c r="D189" s="260"/>
    </row>
    <row r="190" spans="4:4">
      <c r="D190" s="260"/>
    </row>
    <row r="191" spans="4:4">
      <c r="D191" s="260"/>
    </row>
    <row r="192" spans="4:4">
      <c r="D192" s="260"/>
    </row>
    <row r="193" spans="4:4">
      <c r="D193" s="260"/>
    </row>
    <row r="194" spans="4:4">
      <c r="D194" s="260"/>
    </row>
    <row r="195" spans="4:4">
      <c r="D195" s="260"/>
    </row>
    <row r="196" spans="4:4">
      <c r="D196" s="260"/>
    </row>
    <row r="197" spans="4:4">
      <c r="D197" s="260"/>
    </row>
    <row r="198" spans="4:4">
      <c r="D198" s="260"/>
    </row>
    <row r="199" spans="4:4">
      <c r="D199" s="260"/>
    </row>
    <row r="200" spans="4:4">
      <c r="D200" s="260"/>
    </row>
    <row r="201" spans="4:4">
      <c r="D201" s="260"/>
    </row>
    <row r="202" spans="4:4">
      <c r="D202" s="260"/>
    </row>
    <row r="203" spans="4:4">
      <c r="D203" s="260"/>
    </row>
    <row r="204" spans="4:4">
      <c r="D204" s="260"/>
    </row>
    <row r="205" spans="4:4">
      <c r="D205" s="260"/>
    </row>
    <row r="206" spans="4:4">
      <c r="D206" s="260"/>
    </row>
    <row r="207" spans="4:4">
      <c r="D207" s="260"/>
    </row>
    <row r="208" spans="4:4">
      <c r="D208" s="260"/>
    </row>
    <row r="209" spans="4:4">
      <c r="D209" s="260"/>
    </row>
    <row r="210" spans="4:4">
      <c r="D210" s="260"/>
    </row>
    <row r="211" spans="4:4">
      <c r="D211" s="260"/>
    </row>
    <row r="212" spans="4:4">
      <c r="D212" s="260"/>
    </row>
    <row r="213" spans="4:4">
      <c r="D213" s="260"/>
    </row>
    <row r="214" spans="4:4">
      <c r="D214" s="260"/>
    </row>
    <row r="215" spans="4:4">
      <c r="D215" s="260"/>
    </row>
    <row r="216" spans="4:4">
      <c r="D216" s="260"/>
    </row>
    <row r="217" spans="4:4">
      <c r="D217" s="260"/>
    </row>
    <row r="218" spans="4:4">
      <c r="D218" s="260"/>
    </row>
    <row r="219" spans="4:4">
      <c r="D219" s="260"/>
    </row>
    <row r="220" spans="4:4">
      <c r="D220" s="260"/>
    </row>
    <row r="221" spans="4:4">
      <c r="D221" s="260"/>
    </row>
    <row r="222" spans="4:4">
      <c r="D222" s="260"/>
    </row>
    <row r="223" spans="4:4">
      <c r="D223" s="260"/>
    </row>
    <row r="224" spans="4:4">
      <c r="D224" s="260"/>
    </row>
    <row r="225" spans="4:4">
      <c r="D225" s="260"/>
    </row>
    <row r="226" spans="4:4">
      <c r="D226" s="260"/>
    </row>
    <row r="227" spans="4:4">
      <c r="D227" s="260"/>
    </row>
    <row r="228" spans="4:4">
      <c r="D228" s="260"/>
    </row>
    <row r="229" spans="4:4">
      <c r="D229" s="260"/>
    </row>
    <row r="230" spans="4:4">
      <c r="D230" s="260"/>
    </row>
    <row r="231" spans="4:4">
      <c r="D231" s="260"/>
    </row>
    <row r="232" spans="4:4">
      <c r="D232" s="260"/>
    </row>
    <row r="233" spans="4:4">
      <c r="D233" s="260"/>
    </row>
    <row r="234" spans="4:4">
      <c r="D234" s="260"/>
    </row>
    <row r="235" spans="4:4">
      <c r="D235" s="260"/>
    </row>
    <row r="236" spans="4:4">
      <c r="D236" s="260"/>
    </row>
    <row r="237" spans="4:4">
      <c r="D237" s="260"/>
    </row>
    <row r="238" spans="4:4">
      <c r="D238" s="260"/>
    </row>
    <row r="239" spans="4:4">
      <c r="D239" s="260"/>
    </row>
    <row r="240" spans="4:4">
      <c r="D240" s="260"/>
    </row>
    <row r="241" spans="4:4">
      <c r="D241" s="260"/>
    </row>
    <row r="242" spans="4:4">
      <c r="D242" s="260"/>
    </row>
    <row r="243" spans="4:4">
      <c r="D243" s="260"/>
    </row>
    <row r="244" spans="4:4">
      <c r="D244" s="260"/>
    </row>
    <row r="245" spans="4:4">
      <c r="D245" s="260"/>
    </row>
    <row r="246" spans="4:4">
      <c r="D246" s="260"/>
    </row>
    <row r="247" spans="4:4">
      <c r="D247" s="260"/>
    </row>
    <row r="248" spans="4:4">
      <c r="D248" s="260"/>
    </row>
    <row r="249" spans="4:4">
      <c r="D249" s="260"/>
    </row>
    <row r="250" spans="4:4">
      <c r="D250" s="260"/>
    </row>
    <row r="251" spans="4:4">
      <c r="D251" s="260"/>
    </row>
    <row r="252" spans="4:4">
      <c r="D252" s="260"/>
    </row>
    <row r="253" spans="4:4">
      <c r="D253" s="260"/>
    </row>
    <row r="254" spans="4:4">
      <c r="D254" s="260"/>
    </row>
    <row r="255" spans="4:4">
      <c r="D255" s="260"/>
    </row>
    <row r="256" spans="4:4">
      <c r="D256" s="260"/>
    </row>
    <row r="257" spans="4:4">
      <c r="D257" s="260"/>
    </row>
    <row r="258" spans="4:4">
      <c r="D258" s="260"/>
    </row>
    <row r="259" spans="4:4">
      <c r="D259" s="260"/>
    </row>
    <row r="260" spans="4:4">
      <c r="D260" s="260"/>
    </row>
    <row r="261" spans="4:4">
      <c r="D261" s="260"/>
    </row>
    <row r="262" spans="4:4">
      <c r="D262" s="260"/>
    </row>
    <row r="263" spans="4:4">
      <c r="D263" s="260"/>
    </row>
    <row r="264" spans="4:4">
      <c r="D264" s="260"/>
    </row>
    <row r="265" spans="4:4">
      <c r="D265" s="260"/>
    </row>
    <row r="266" spans="4:4">
      <c r="D266" s="260"/>
    </row>
    <row r="267" spans="4:4">
      <c r="D267" s="260"/>
    </row>
    <row r="268" spans="4:4">
      <c r="D268" s="260"/>
    </row>
    <row r="269" spans="4:4">
      <c r="D269" s="260"/>
    </row>
    <row r="270" spans="4:4">
      <c r="D270" s="260"/>
    </row>
    <row r="271" spans="4:4">
      <c r="D271" s="260"/>
    </row>
    <row r="272" spans="4:4">
      <c r="D272" s="260"/>
    </row>
    <row r="273" spans="4:4">
      <c r="D273" s="260"/>
    </row>
    <row r="274" spans="4:4">
      <c r="D274" s="260"/>
    </row>
    <row r="275" spans="4:4">
      <c r="D275" s="260"/>
    </row>
    <row r="276" spans="4:4">
      <c r="D276" s="260"/>
    </row>
    <row r="277" spans="4:4">
      <c r="D277" s="260"/>
    </row>
    <row r="278" spans="4:4">
      <c r="D278" s="260"/>
    </row>
    <row r="279" spans="4:4">
      <c r="D279" s="260"/>
    </row>
    <row r="280" spans="4:4">
      <c r="D280" s="260"/>
    </row>
    <row r="281" spans="4:4">
      <c r="D281" s="260"/>
    </row>
    <row r="282" spans="4:4">
      <c r="D282" s="260"/>
    </row>
    <row r="283" spans="4:4">
      <c r="D283" s="260"/>
    </row>
    <row r="284" spans="4:4">
      <c r="D284" s="260"/>
    </row>
    <row r="285" spans="4:4">
      <c r="D285" s="260"/>
    </row>
    <row r="286" spans="4:4">
      <c r="D286" s="260"/>
    </row>
    <row r="287" spans="4:4">
      <c r="D287" s="260"/>
    </row>
    <row r="288" spans="4:4">
      <c r="D288" s="260"/>
    </row>
    <row r="289" spans="4:4">
      <c r="D289" s="260"/>
    </row>
    <row r="290" spans="4:4">
      <c r="D290" s="260"/>
    </row>
    <row r="291" spans="4:4">
      <c r="D291" s="260"/>
    </row>
    <row r="292" spans="4:4">
      <c r="D292" s="260"/>
    </row>
    <row r="293" spans="4:4">
      <c r="D293" s="260"/>
    </row>
    <row r="294" spans="4:4">
      <c r="D294" s="260"/>
    </row>
    <row r="295" spans="4:4">
      <c r="D295" s="260"/>
    </row>
    <row r="296" spans="4:4">
      <c r="D296" s="260"/>
    </row>
    <row r="297" spans="4:4">
      <c r="D297" s="260"/>
    </row>
    <row r="298" spans="4:4">
      <c r="D298" s="260"/>
    </row>
    <row r="299" spans="4:4">
      <c r="D299" s="260"/>
    </row>
    <row r="300" spans="4:4">
      <c r="D300" s="260"/>
    </row>
    <row r="301" spans="4:4">
      <c r="D301" s="260"/>
    </row>
    <row r="302" spans="4:4">
      <c r="D302" s="260"/>
    </row>
    <row r="303" spans="4:4">
      <c r="D303" s="260"/>
    </row>
    <row r="304" spans="4:4">
      <c r="D304" s="260"/>
    </row>
    <row r="305" spans="4:4">
      <c r="D305" s="260"/>
    </row>
    <row r="306" spans="4:4">
      <c r="D306" s="260"/>
    </row>
    <row r="307" spans="4:4">
      <c r="D307" s="260"/>
    </row>
    <row r="308" spans="4:4">
      <c r="D308" s="260"/>
    </row>
    <row r="309" spans="4:4">
      <c r="D309" s="260"/>
    </row>
    <row r="310" spans="4:4">
      <c r="D310" s="260"/>
    </row>
    <row r="311" spans="4:4">
      <c r="D311" s="260"/>
    </row>
    <row r="312" spans="4:4">
      <c r="D312" s="260"/>
    </row>
    <row r="313" spans="4:4">
      <c r="D313" s="260"/>
    </row>
    <row r="314" spans="4:4">
      <c r="D314" s="260"/>
    </row>
    <row r="315" spans="4:4">
      <c r="D315" s="260"/>
    </row>
    <row r="316" spans="4:4">
      <c r="D316" s="260"/>
    </row>
    <row r="317" spans="4:4">
      <c r="D317" s="260"/>
    </row>
    <row r="318" spans="4:4">
      <c r="D318" s="260"/>
    </row>
    <row r="319" spans="4:4">
      <c r="D319" s="260"/>
    </row>
    <row r="320" spans="4:4">
      <c r="D320" s="260"/>
    </row>
    <row r="321" spans="4:4">
      <c r="D321" s="260"/>
    </row>
    <row r="322" spans="4:4">
      <c r="D322" s="260"/>
    </row>
    <row r="323" spans="4:4">
      <c r="D323" s="260"/>
    </row>
    <row r="324" spans="4:4">
      <c r="D324" s="260"/>
    </row>
    <row r="325" spans="4:4">
      <c r="D325" s="260"/>
    </row>
    <row r="326" spans="4:4">
      <c r="D326" s="260"/>
    </row>
    <row r="327" spans="4:4">
      <c r="D327" s="260"/>
    </row>
    <row r="328" spans="4:4">
      <c r="D328" s="260"/>
    </row>
    <row r="329" spans="4:4">
      <c r="D329" s="260"/>
    </row>
    <row r="330" spans="4:4">
      <c r="D330" s="260"/>
    </row>
    <row r="331" spans="4:4">
      <c r="D331" s="260"/>
    </row>
    <row r="332" spans="4:4">
      <c r="D332" s="260"/>
    </row>
    <row r="333" spans="4:4">
      <c r="D333" s="260"/>
    </row>
    <row r="334" spans="4:4">
      <c r="D334" s="260"/>
    </row>
    <row r="335" spans="4:4">
      <c r="D335" s="260"/>
    </row>
    <row r="336" spans="4:4">
      <c r="D336" s="260"/>
    </row>
    <row r="337" spans="4:4">
      <c r="D337" s="260"/>
    </row>
    <row r="338" spans="4:4">
      <c r="D338" s="260"/>
    </row>
    <row r="339" spans="4:4">
      <c r="D339" s="260"/>
    </row>
    <row r="340" spans="4:4">
      <c r="D340" s="260"/>
    </row>
    <row r="341" spans="4:4">
      <c r="D341" s="260"/>
    </row>
    <row r="342" spans="4:4">
      <c r="D342" s="260"/>
    </row>
    <row r="343" spans="4:4">
      <c r="D343" s="260"/>
    </row>
    <row r="344" spans="4:4">
      <c r="D344" s="260"/>
    </row>
    <row r="345" spans="4:4">
      <c r="D345" s="260"/>
    </row>
    <row r="346" spans="4:4">
      <c r="D346" s="260"/>
    </row>
    <row r="347" spans="4:4">
      <c r="D347" s="260"/>
    </row>
    <row r="348" spans="4:4">
      <c r="D348" s="260"/>
    </row>
    <row r="349" spans="4:4">
      <c r="D349" s="260"/>
    </row>
    <row r="350" spans="4:4">
      <c r="D350" s="260"/>
    </row>
    <row r="351" spans="4:4">
      <c r="D351" s="260"/>
    </row>
    <row r="352" spans="4:4">
      <c r="D352" s="260"/>
    </row>
    <row r="353" spans="4:4">
      <c r="D353" s="260"/>
    </row>
    <row r="354" spans="4:4">
      <c r="D354" s="260"/>
    </row>
    <row r="355" spans="4:4">
      <c r="D355" s="260"/>
    </row>
    <row r="356" spans="4:4">
      <c r="D356" s="260"/>
    </row>
    <row r="357" spans="4:4">
      <c r="D357" s="260"/>
    </row>
    <row r="358" spans="4:4">
      <c r="D358" s="260"/>
    </row>
    <row r="359" spans="4:4">
      <c r="D359" s="260"/>
    </row>
    <row r="360" spans="4:4">
      <c r="D360" s="260"/>
    </row>
    <row r="361" spans="4:4">
      <c r="D361" s="260"/>
    </row>
    <row r="362" spans="4:4">
      <c r="D362" s="260"/>
    </row>
    <row r="363" spans="4:4">
      <c r="D363" s="260"/>
    </row>
    <row r="364" spans="4:4">
      <c r="D364" s="260"/>
    </row>
    <row r="365" spans="4:4">
      <c r="D365" s="260"/>
    </row>
    <row r="366" spans="4:4">
      <c r="D366" s="260"/>
    </row>
    <row r="367" spans="4:4">
      <c r="D367" s="260"/>
    </row>
    <row r="368" spans="4:4">
      <c r="D368" s="260"/>
    </row>
    <row r="369" spans="4:4">
      <c r="D369" s="260"/>
    </row>
    <row r="370" spans="4:4">
      <c r="D370" s="260"/>
    </row>
    <row r="371" spans="4:4">
      <c r="D371" s="260"/>
    </row>
    <row r="372" spans="4:4">
      <c r="D372" s="260"/>
    </row>
    <row r="373" spans="4:4">
      <c r="D373" s="260"/>
    </row>
    <row r="374" spans="4:4">
      <c r="D374" s="260"/>
    </row>
    <row r="375" spans="4:4">
      <c r="D375" s="260"/>
    </row>
    <row r="376" spans="4:4">
      <c r="D376" s="260"/>
    </row>
    <row r="377" spans="4:4">
      <c r="D377" s="260"/>
    </row>
    <row r="378" spans="4:4">
      <c r="D378" s="260"/>
    </row>
    <row r="379" spans="4:4">
      <c r="D379" s="260"/>
    </row>
    <row r="380" spans="4:4">
      <c r="D380" s="260"/>
    </row>
    <row r="381" spans="4:4">
      <c r="D381" s="260"/>
    </row>
    <row r="382" spans="4:4">
      <c r="D382" s="260"/>
    </row>
    <row r="383" spans="4:4">
      <c r="D383" s="260"/>
    </row>
    <row r="384" spans="4:4">
      <c r="D384" s="260"/>
    </row>
    <row r="385" spans="4:4">
      <c r="D385" s="260"/>
    </row>
    <row r="386" spans="4:4">
      <c r="D386" s="260"/>
    </row>
    <row r="387" spans="4:4">
      <c r="D387" s="260"/>
    </row>
    <row r="388" spans="4:4">
      <c r="D388" s="260"/>
    </row>
    <row r="389" spans="4:4">
      <c r="D389" s="260"/>
    </row>
    <row r="390" spans="4:4">
      <c r="D390" s="260"/>
    </row>
    <row r="391" spans="4:4">
      <c r="D391" s="260"/>
    </row>
    <row r="392" spans="4:4">
      <c r="D392" s="260"/>
    </row>
    <row r="393" spans="4:4">
      <c r="D393" s="260"/>
    </row>
    <row r="394" spans="4:4">
      <c r="D394" s="260"/>
    </row>
    <row r="395" spans="4:4">
      <c r="D395" s="260"/>
    </row>
    <row r="396" spans="4:4">
      <c r="D396" s="260"/>
    </row>
    <row r="397" spans="4:4">
      <c r="D397" s="260"/>
    </row>
    <row r="398" spans="4:4">
      <c r="D398" s="260"/>
    </row>
    <row r="399" spans="4:4">
      <c r="D399" s="260"/>
    </row>
    <row r="400" spans="4:4">
      <c r="D400" s="260"/>
    </row>
    <row r="401" spans="4:4">
      <c r="D401" s="260"/>
    </row>
    <row r="402" spans="4:4">
      <c r="D402" s="260"/>
    </row>
    <row r="403" spans="4:4">
      <c r="D403" s="260"/>
    </row>
    <row r="404" spans="4:4">
      <c r="D404" s="260"/>
    </row>
    <row r="405" spans="4:4">
      <c r="D405" s="260"/>
    </row>
    <row r="406" spans="4:4">
      <c r="D406" s="260"/>
    </row>
    <row r="407" spans="4:4">
      <c r="D407" s="260"/>
    </row>
    <row r="408" spans="4:4">
      <c r="D408" s="260"/>
    </row>
    <row r="409" spans="4:4">
      <c r="D409" s="260"/>
    </row>
    <row r="410" spans="4:4">
      <c r="D410" s="260"/>
    </row>
    <row r="411" spans="4:4">
      <c r="D411" s="260"/>
    </row>
    <row r="412" spans="4:4">
      <c r="D412" s="260"/>
    </row>
    <row r="413" spans="4:4">
      <c r="D413" s="260"/>
    </row>
    <row r="414" spans="4:4">
      <c r="D414" s="260"/>
    </row>
    <row r="415" spans="4:4">
      <c r="D415" s="260"/>
    </row>
    <row r="416" spans="4:4">
      <c r="D416" s="260"/>
    </row>
    <row r="417" spans="4:4">
      <c r="D417" s="260"/>
    </row>
    <row r="418" spans="4:4">
      <c r="D418" s="260"/>
    </row>
    <row r="419" spans="4:4">
      <c r="D419" s="260"/>
    </row>
    <row r="420" spans="4:4">
      <c r="D420" s="260"/>
    </row>
    <row r="421" spans="4:4">
      <c r="D421" s="260"/>
    </row>
    <row r="422" spans="4:4">
      <c r="D422" s="260"/>
    </row>
    <row r="423" spans="4:4">
      <c r="D423" s="260"/>
    </row>
    <row r="424" spans="4:4">
      <c r="D424" s="260"/>
    </row>
    <row r="425" spans="4:4">
      <c r="D425" s="260"/>
    </row>
    <row r="426" spans="4:4">
      <c r="D426" s="260"/>
    </row>
    <row r="427" spans="4:4">
      <c r="D427" s="260"/>
    </row>
    <row r="428" spans="4:4">
      <c r="D428" s="260"/>
    </row>
    <row r="429" spans="4:4">
      <c r="D429" s="260"/>
    </row>
    <row r="430" spans="4:4">
      <c r="D430" s="260"/>
    </row>
    <row r="431" spans="4:4">
      <c r="D431" s="260"/>
    </row>
    <row r="432" spans="4:4">
      <c r="D432" s="260"/>
    </row>
    <row r="433" spans="4:4">
      <c r="D433" s="260"/>
    </row>
    <row r="434" spans="4:4">
      <c r="D434" s="260"/>
    </row>
    <row r="435" spans="4:4">
      <c r="D435" s="260"/>
    </row>
    <row r="436" spans="4:4">
      <c r="D436" s="260"/>
    </row>
    <row r="437" spans="4:4">
      <c r="D437" s="260"/>
    </row>
    <row r="438" spans="4:4">
      <c r="D438" s="260"/>
    </row>
    <row r="439" spans="4:4">
      <c r="D439" s="260"/>
    </row>
    <row r="440" spans="4:4">
      <c r="D440" s="260"/>
    </row>
    <row r="441" spans="4:4">
      <c r="D441" s="260"/>
    </row>
    <row r="442" spans="4:4">
      <c r="D442" s="260"/>
    </row>
    <row r="443" spans="4:4">
      <c r="D443" s="260"/>
    </row>
    <row r="444" spans="4:4">
      <c r="D444" s="260"/>
    </row>
    <row r="445" spans="4:4">
      <c r="D445" s="260"/>
    </row>
    <row r="446" spans="4:4">
      <c r="D446" s="260"/>
    </row>
    <row r="447" spans="4:4">
      <c r="D447" s="260"/>
    </row>
    <row r="448" spans="4:4">
      <c r="D448" s="260"/>
    </row>
    <row r="449" spans="4:4">
      <c r="D449" s="260"/>
    </row>
    <row r="450" spans="4:4">
      <c r="D450" s="260"/>
    </row>
    <row r="451" spans="4:4">
      <c r="D451" s="260"/>
    </row>
    <row r="452" spans="4:4">
      <c r="D452" s="260"/>
    </row>
    <row r="453" spans="4:4">
      <c r="D453" s="260"/>
    </row>
    <row r="454" spans="4:4">
      <c r="D454" s="260"/>
    </row>
    <row r="455" spans="4:4">
      <c r="D455" s="260"/>
    </row>
    <row r="456" spans="4:4">
      <c r="D456" s="260"/>
    </row>
    <row r="457" spans="4:4">
      <c r="D457" s="260"/>
    </row>
    <row r="458" spans="4:4">
      <c r="D458" s="260"/>
    </row>
    <row r="459" spans="4:4">
      <c r="D459" s="260"/>
    </row>
    <row r="460" spans="4:4">
      <c r="D460" s="260"/>
    </row>
    <row r="461" spans="4:4">
      <c r="D461" s="260"/>
    </row>
    <row r="462" spans="4:4">
      <c r="D462" s="260"/>
    </row>
    <row r="463" spans="4:4">
      <c r="D463" s="260"/>
    </row>
    <row r="464" spans="4:4">
      <c r="D464" s="260"/>
    </row>
    <row r="465" spans="4:4">
      <c r="D465" s="260"/>
    </row>
    <row r="466" spans="4:4">
      <c r="D466" s="260"/>
    </row>
    <row r="467" spans="4:4">
      <c r="D467" s="260"/>
    </row>
    <row r="468" spans="4:4">
      <c r="D468" s="260"/>
    </row>
    <row r="469" spans="4:4">
      <c r="D469" s="260"/>
    </row>
    <row r="470" spans="4:4">
      <c r="D470" s="260"/>
    </row>
    <row r="471" spans="4:4">
      <c r="D471" s="260"/>
    </row>
    <row r="472" spans="4:4">
      <c r="D472" s="260"/>
    </row>
    <row r="473" spans="4:4">
      <c r="D473" s="260"/>
    </row>
    <row r="474" spans="4:4">
      <c r="D474" s="260"/>
    </row>
    <row r="475" spans="4:4">
      <c r="D475" s="260"/>
    </row>
    <row r="476" spans="4:4">
      <c r="D476" s="260"/>
    </row>
    <row r="477" spans="4:4">
      <c r="D477" s="260"/>
    </row>
    <row r="478" spans="4:4">
      <c r="D478" s="260"/>
    </row>
    <row r="479" spans="4:4">
      <c r="D479" s="260"/>
    </row>
    <row r="480" spans="4:4">
      <c r="D480" s="260"/>
    </row>
    <row r="481" spans="4:4">
      <c r="D481" s="260"/>
    </row>
    <row r="482" spans="4:4">
      <c r="D482" s="260"/>
    </row>
    <row r="483" spans="4:4">
      <c r="D483" s="260"/>
    </row>
    <row r="484" spans="4:4">
      <c r="D484" s="260"/>
    </row>
    <row r="485" spans="4:4">
      <c r="D485" s="260"/>
    </row>
    <row r="486" spans="4:4">
      <c r="D486" s="260"/>
    </row>
    <row r="487" spans="4:4">
      <c r="D487" s="260"/>
    </row>
    <row r="488" spans="4:4">
      <c r="D488" s="260"/>
    </row>
    <row r="489" spans="4:4">
      <c r="D489" s="260"/>
    </row>
    <row r="490" spans="4:4">
      <c r="D490" s="260"/>
    </row>
    <row r="491" spans="4:4">
      <c r="D491" s="260"/>
    </row>
    <row r="492" spans="4:4">
      <c r="D492" s="260"/>
    </row>
    <row r="493" spans="4:4">
      <c r="D493" s="260"/>
    </row>
    <row r="494" spans="4:4">
      <c r="D494" s="260"/>
    </row>
    <row r="495" spans="4:4">
      <c r="D495" s="260"/>
    </row>
    <row r="496" spans="4:4">
      <c r="D496" s="260"/>
    </row>
    <row r="497" spans="4:4">
      <c r="D497" s="260"/>
    </row>
    <row r="498" spans="4:4">
      <c r="D498" s="260"/>
    </row>
    <row r="499" spans="4:4">
      <c r="D499" s="260"/>
    </row>
    <row r="500" spans="4:4">
      <c r="D500" s="260"/>
    </row>
    <row r="501" spans="4:4">
      <c r="D501" s="260"/>
    </row>
    <row r="502" spans="4:4">
      <c r="D502" s="260"/>
    </row>
    <row r="503" spans="4:4">
      <c r="D503" s="260"/>
    </row>
    <row r="504" spans="4:4">
      <c r="D504" s="260"/>
    </row>
    <row r="505" spans="4:4">
      <c r="D505" s="260"/>
    </row>
    <row r="506" spans="4:4">
      <c r="D506" s="260"/>
    </row>
    <row r="507" spans="4:4">
      <c r="D507" s="260"/>
    </row>
    <row r="508" spans="4:4">
      <c r="D508" s="260"/>
    </row>
    <row r="509" spans="4:4">
      <c r="D509" s="260"/>
    </row>
    <row r="510" spans="4:4">
      <c r="D510" s="260"/>
    </row>
    <row r="511" spans="4:4">
      <c r="D511" s="260"/>
    </row>
    <row r="512" spans="4:4">
      <c r="D512" s="260"/>
    </row>
    <row r="513" spans="4:4">
      <c r="D513" s="260"/>
    </row>
    <row r="514" spans="4:4">
      <c r="D514" s="260"/>
    </row>
    <row r="515" spans="4:4">
      <c r="D515" s="260"/>
    </row>
    <row r="516" spans="4:4">
      <c r="D516" s="260"/>
    </row>
    <row r="517" spans="4:4">
      <c r="D517" s="260"/>
    </row>
    <row r="518" spans="4:4">
      <c r="D518" s="260"/>
    </row>
    <row r="519" spans="4:4">
      <c r="D519" s="260"/>
    </row>
    <row r="520" spans="4:4">
      <c r="D520" s="260"/>
    </row>
    <row r="521" spans="4:4">
      <c r="D521" s="260"/>
    </row>
    <row r="522" spans="4:4">
      <c r="D522" s="260"/>
    </row>
    <row r="523" spans="4:4">
      <c r="D523" s="260"/>
    </row>
    <row r="524" spans="4:4">
      <c r="D524" s="260"/>
    </row>
    <row r="525" spans="4:4">
      <c r="D525" s="260"/>
    </row>
    <row r="526" spans="4:4">
      <c r="D526" s="260"/>
    </row>
    <row r="527" spans="4:4">
      <c r="D527" s="260"/>
    </row>
    <row r="528" spans="4:4">
      <c r="D528" s="260"/>
    </row>
    <row r="529" spans="4:4">
      <c r="D529" s="260"/>
    </row>
    <row r="530" spans="4:4">
      <c r="D530" s="260"/>
    </row>
    <row r="531" spans="4:4">
      <c r="D531" s="260"/>
    </row>
    <row r="532" spans="4:4">
      <c r="D532" s="260"/>
    </row>
    <row r="533" spans="4:4">
      <c r="D533" s="260"/>
    </row>
    <row r="534" spans="4:4">
      <c r="D534" s="260"/>
    </row>
    <row r="535" spans="4:4">
      <c r="D535" s="260"/>
    </row>
    <row r="536" spans="4:4">
      <c r="D536" s="260"/>
    </row>
    <row r="537" spans="4:4">
      <c r="D537" s="260"/>
    </row>
    <row r="538" spans="4:4">
      <c r="D538" s="260"/>
    </row>
    <row r="539" spans="4:4">
      <c r="D539" s="260"/>
    </row>
    <row r="540" spans="4:4">
      <c r="D540" s="260"/>
    </row>
    <row r="541" spans="4:4">
      <c r="D541" s="260"/>
    </row>
    <row r="542" spans="4:4">
      <c r="D542" s="260"/>
    </row>
    <row r="543" spans="4:4">
      <c r="D543" s="260"/>
    </row>
    <row r="544" spans="4:4">
      <c r="D544" s="260"/>
    </row>
    <row r="545" spans="4:4">
      <c r="D545" s="260"/>
    </row>
    <row r="546" spans="4:4">
      <c r="D546" s="260"/>
    </row>
    <row r="547" spans="4:4">
      <c r="D547" s="260"/>
    </row>
    <row r="548" spans="4:4">
      <c r="D548" s="260"/>
    </row>
    <row r="549" spans="4:4">
      <c r="D549" s="260"/>
    </row>
    <row r="550" spans="4:4">
      <c r="D550" s="260"/>
    </row>
    <row r="551" spans="4:4">
      <c r="D551" s="260"/>
    </row>
    <row r="552" spans="4:4">
      <c r="D552" s="260"/>
    </row>
    <row r="553" spans="4:4">
      <c r="D553" s="260"/>
    </row>
    <row r="554" spans="4:4">
      <c r="D554" s="260"/>
    </row>
    <row r="555" spans="4:4">
      <c r="D555" s="260"/>
    </row>
    <row r="556" spans="4:4">
      <c r="D556" s="260"/>
    </row>
    <row r="557" spans="4:4">
      <c r="D557" s="260"/>
    </row>
    <row r="558" spans="4:4">
      <c r="D558" s="260"/>
    </row>
    <row r="559" spans="4:4">
      <c r="D559" s="260"/>
    </row>
    <row r="560" spans="4:4">
      <c r="D560" s="260"/>
    </row>
    <row r="561" spans="4:4">
      <c r="D561" s="260"/>
    </row>
    <row r="562" spans="4:4">
      <c r="D562" s="260"/>
    </row>
    <row r="563" spans="4:4">
      <c r="D563" s="260"/>
    </row>
    <row r="564" spans="4:4">
      <c r="D564" s="260"/>
    </row>
    <row r="565" spans="4:4">
      <c r="D565" s="260"/>
    </row>
    <row r="566" spans="4:4">
      <c r="D566" s="260"/>
    </row>
    <row r="567" spans="4:4">
      <c r="D567" s="260"/>
    </row>
    <row r="568" spans="4:4">
      <c r="D568" s="260"/>
    </row>
    <row r="569" spans="4:4">
      <c r="D569" s="260"/>
    </row>
    <row r="570" spans="4:4">
      <c r="D570" s="260"/>
    </row>
    <row r="571" spans="4:4">
      <c r="D571" s="260"/>
    </row>
    <row r="572" spans="4:4">
      <c r="D572" s="260"/>
    </row>
    <row r="573" spans="4:4">
      <c r="D573" s="260"/>
    </row>
    <row r="574" spans="4:4">
      <c r="D574" s="260"/>
    </row>
    <row r="575" spans="4:4">
      <c r="D575" s="260"/>
    </row>
    <row r="576" spans="4:4">
      <c r="D576" s="260"/>
    </row>
    <row r="577" spans="4:4">
      <c r="D577" s="260"/>
    </row>
    <row r="578" spans="4:4">
      <c r="D578" s="260"/>
    </row>
    <row r="579" spans="4:4">
      <c r="D579" s="260"/>
    </row>
    <row r="580" spans="4:4">
      <c r="D580" s="260"/>
    </row>
    <row r="581" spans="4:4">
      <c r="D581" s="260"/>
    </row>
    <row r="582" spans="4:4">
      <c r="D582" s="260"/>
    </row>
    <row r="583" spans="4:4">
      <c r="D583" s="260"/>
    </row>
    <row r="584" spans="4:4">
      <c r="D584" s="260"/>
    </row>
    <row r="585" spans="4:4">
      <c r="D585" s="260"/>
    </row>
    <row r="586" spans="4:4">
      <c r="D586" s="260"/>
    </row>
    <row r="587" spans="4:4">
      <c r="D587" s="260"/>
    </row>
    <row r="588" spans="4:4">
      <c r="D588" s="260"/>
    </row>
    <row r="589" spans="4:4">
      <c r="D589" s="260"/>
    </row>
    <row r="590" spans="4:4">
      <c r="D590" s="260"/>
    </row>
    <row r="591" spans="4:4">
      <c r="D591" s="260"/>
    </row>
    <row r="592" spans="4:4">
      <c r="D592" s="260"/>
    </row>
    <row r="593" spans="4:4">
      <c r="D593" s="260"/>
    </row>
    <row r="594" spans="4:4">
      <c r="D594" s="260"/>
    </row>
    <row r="595" spans="4:4">
      <c r="D595" s="260"/>
    </row>
    <row r="596" spans="4:4">
      <c r="D596" s="260"/>
    </row>
    <row r="597" spans="4:4">
      <c r="D597" s="260"/>
    </row>
    <row r="598" spans="4:4">
      <c r="D598" s="260"/>
    </row>
    <row r="599" spans="4:4">
      <c r="D599" s="260"/>
    </row>
    <row r="600" spans="4:4">
      <c r="D600" s="260"/>
    </row>
    <row r="601" spans="4:4">
      <c r="D601" s="260"/>
    </row>
    <row r="602" spans="4:4">
      <c r="D602" s="260"/>
    </row>
    <row r="603" spans="4:4">
      <c r="D603" s="260"/>
    </row>
    <row r="604" spans="4:4">
      <c r="D604" s="260"/>
    </row>
    <row r="605" spans="4:4">
      <c r="D605" s="260"/>
    </row>
    <row r="606" spans="4:4">
      <c r="D606" s="260"/>
    </row>
    <row r="607" spans="4:4">
      <c r="D607" s="260"/>
    </row>
    <row r="608" spans="4:4">
      <c r="D608" s="260"/>
    </row>
    <row r="609" spans="4:4">
      <c r="D609" s="260"/>
    </row>
    <row r="610" spans="4:4">
      <c r="D610" s="260"/>
    </row>
    <row r="611" spans="4:4">
      <c r="D611" s="260"/>
    </row>
    <row r="612" spans="4:4">
      <c r="D612" s="260"/>
    </row>
    <row r="613" spans="4:4">
      <c r="D613" s="260"/>
    </row>
    <row r="614" spans="4:4">
      <c r="D614" s="260"/>
    </row>
    <row r="615" spans="4:4">
      <c r="D615" s="260"/>
    </row>
    <row r="616" spans="4:4">
      <c r="D616" s="260"/>
    </row>
    <row r="617" spans="4:4">
      <c r="D617" s="260"/>
    </row>
    <row r="618" spans="4:4">
      <c r="D618" s="260"/>
    </row>
    <row r="619" spans="4:4">
      <c r="D619" s="260"/>
    </row>
    <row r="620" spans="4:4">
      <c r="D620" s="260"/>
    </row>
    <row r="621" spans="4:4">
      <c r="D621" s="260"/>
    </row>
    <row r="622" spans="4:4">
      <c r="D622" s="260"/>
    </row>
    <row r="623" spans="4:4">
      <c r="D623" s="260"/>
    </row>
    <row r="624" spans="4:4">
      <c r="D624" s="260"/>
    </row>
    <row r="625" spans="4:4">
      <c r="D625" s="260"/>
    </row>
    <row r="626" spans="4:4">
      <c r="D626" s="260"/>
    </row>
    <row r="627" spans="4:4">
      <c r="D627" s="260"/>
    </row>
    <row r="628" spans="4:4">
      <c r="D628" s="260"/>
    </row>
    <row r="629" spans="4:4">
      <c r="D629" s="260"/>
    </row>
    <row r="630" spans="4:4">
      <c r="D630" s="260"/>
    </row>
    <row r="631" spans="4:4">
      <c r="D631" s="260"/>
    </row>
    <row r="632" spans="4:4">
      <c r="D632" s="260"/>
    </row>
    <row r="633" spans="4:4">
      <c r="D633" s="260"/>
    </row>
    <row r="634" spans="4:4">
      <c r="D634" s="260"/>
    </row>
    <row r="635" spans="4:4">
      <c r="D635" s="260"/>
    </row>
    <row r="636" spans="4:4">
      <c r="D636" s="260"/>
    </row>
    <row r="637" spans="4:4">
      <c r="D637" s="260"/>
    </row>
    <row r="638" spans="4:4">
      <c r="D638" s="260"/>
    </row>
    <row r="639" spans="4:4">
      <c r="D639" s="260"/>
    </row>
    <row r="640" spans="4:4">
      <c r="D640" s="260"/>
    </row>
    <row r="641" spans="4:4">
      <c r="D641" s="260"/>
    </row>
    <row r="642" spans="4:4">
      <c r="D642" s="260"/>
    </row>
    <row r="643" spans="4:4">
      <c r="D643" s="260"/>
    </row>
    <row r="644" spans="4:4">
      <c r="D644" s="260"/>
    </row>
    <row r="645" spans="4:4">
      <c r="D645" s="260"/>
    </row>
    <row r="646" spans="4:4">
      <c r="D646" s="260"/>
    </row>
    <row r="647" spans="4:4">
      <c r="D647" s="260"/>
    </row>
    <row r="648" spans="4:4">
      <c r="D648" s="260"/>
    </row>
    <row r="649" spans="4:4">
      <c r="D649" s="260"/>
    </row>
    <row r="650" spans="4:4">
      <c r="D650" s="260"/>
    </row>
    <row r="651" spans="4:4">
      <c r="D651" s="260"/>
    </row>
    <row r="652" spans="4:4">
      <c r="D652" s="260"/>
    </row>
    <row r="653" spans="4:4">
      <c r="D653" s="260"/>
    </row>
    <row r="654" spans="4:4">
      <c r="D654" s="260"/>
    </row>
    <row r="655" spans="4:4">
      <c r="D655" s="260"/>
    </row>
    <row r="656" spans="4:4">
      <c r="D656" s="260"/>
    </row>
    <row r="657" spans="4:4">
      <c r="D657" s="260"/>
    </row>
    <row r="658" spans="4:4">
      <c r="D658" s="260"/>
    </row>
    <row r="659" spans="4:4">
      <c r="D659" s="260"/>
    </row>
    <row r="660" spans="4:4">
      <c r="D660" s="260"/>
    </row>
    <row r="661" spans="4:4">
      <c r="D661" s="260"/>
    </row>
    <row r="662" spans="4:4">
      <c r="D662" s="260"/>
    </row>
    <row r="663" spans="4:4">
      <c r="D663" s="260"/>
    </row>
    <row r="664" spans="4:4">
      <c r="D664" s="260"/>
    </row>
    <row r="665" spans="4:4">
      <c r="D665" s="260"/>
    </row>
    <row r="666" spans="4:4">
      <c r="D666" s="260"/>
    </row>
    <row r="667" spans="4:4">
      <c r="D667" s="260"/>
    </row>
    <row r="668" spans="4:4">
      <c r="D668" s="260"/>
    </row>
    <row r="669" spans="4:4">
      <c r="D669" s="260"/>
    </row>
    <row r="670" spans="4:4">
      <c r="D670" s="260"/>
    </row>
    <row r="671" spans="4:4">
      <c r="D671" s="260"/>
    </row>
    <row r="672" spans="4:4">
      <c r="D672" s="260"/>
    </row>
    <row r="673" spans="4:4">
      <c r="D673" s="260"/>
    </row>
    <row r="674" spans="4:4">
      <c r="D674" s="260"/>
    </row>
    <row r="675" spans="4:4">
      <c r="D675" s="260"/>
    </row>
    <row r="676" spans="4:4">
      <c r="D676" s="260"/>
    </row>
    <row r="677" spans="4:4">
      <c r="D677" s="260"/>
    </row>
    <row r="678" spans="4:4">
      <c r="D678" s="260"/>
    </row>
    <row r="679" spans="4:4">
      <c r="D679" s="260"/>
    </row>
    <row r="680" spans="4:4">
      <c r="D680" s="260"/>
    </row>
    <row r="681" spans="4:4">
      <c r="D681" s="260"/>
    </row>
    <row r="682" spans="4:4">
      <c r="D682" s="260"/>
    </row>
    <row r="683" spans="4:4">
      <c r="D683" s="260"/>
    </row>
    <row r="684" spans="4:4">
      <c r="D684" s="260"/>
    </row>
    <row r="685" spans="4:4">
      <c r="D685" s="260"/>
    </row>
    <row r="686" spans="4:4">
      <c r="D686" s="260"/>
    </row>
    <row r="687" spans="4:4">
      <c r="D687" s="260"/>
    </row>
    <row r="688" spans="4:4">
      <c r="D688" s="260"/>
    </row>
    <row r="689" spans="4:4">
      <c r="D689" s="260"/>
    </row>
    <row r="690" spans="4:4">
      <c r="D690" s="260"/>
    </row>
    <row r="691" spans="4:4">
      <c r="D691" s="260"/>
    </row>
    <row r="692" spans="4:4">
      <c r="D692" s="260"/>
    </row>
    <row r="693" spans="4:4">
      <c r="D693" s="260"/>
    </row>
    <row r="694" spans="4:4">
      <c r="D694" s="260"/>
    </row>
    <row r="695" spans="4:4">
      <c r="D695" s="260"/>
    </row>
    <row r="696" spans="4:4">
      <c r="D696" s="260"/>
    </row>
    <row r="697" spans="4:4">
      <c r="D697" s="260"/>
    </row>
    <row r="698" spans="4:4">
      <c r="D698" s="260"/>
    </row>
    <row r="699" spans="4:4">
      <c r="D699" s="260"/>
    </row>
    <row r="700" spans="4:4">
      <c r="D700" s="260"/>
    </row>
    <row r="701" spans="4:4">
      <c r="D701" s="260"/>
    </row>
    <row r="702" spans="4:4">
      <c r="D702" s="260"/>
    </row>
    <row r="703" spans="4:4">
      <c r="D703" s="260"/>
    </row>
    <row r="704" spans="4:4">
      <c r="D704" s="260"/>
    </row>
    <row r="705" spans="4:4">
      <c r="D705" s="260"/>
    </row>
    <row r="706" spans="4:4">
      <c r="D706" s="260"/>
    </row>
    <row r="707" spans="4:4">
      <c r="D707" s="260"/>
    </row>
    <row r="708" spans="4:4">
      <c r="D708" s="260"/>
    </row>
    <row r="709" spans="4:4">
      <c r="D709" s="260"/>
    </row>
    <row r="710" spans="4:4">
      <c r="D710" s="260"/>
    </row>
    <row r="711" spans="4:4">
      <c r="D711" s="260"/>
    </row>
    <row r="712" spans="4:4">
      <c r="D712" s="260"/>
    </row>
    <row r="713" spans="4:4">
      <c r="D713" s="260"/>
    </row>
    <row r="714" spans="4:4">
      <c r="D714" s="260"/>
    </row>
    <row r="715" spans="4:4">
      <c r="D715" s="260"/>
    </row>
    <row r="716" spans="4:4">
      <c r="D716" s="260"/>
    </row>
    <row r="717" spans="4:4">
      <c r="D717" s="260"/>
    </row>
    <row r="718" spans="4:4">
      <c r="D718" s="260"/>
    </row>
    <row r="719" spans="4:4">
      <c r="D719" s="260"/>
    </row>
    <row r="720" spans="4:4">
      <c r="D720" s="260"/>
    </row>
    <row r="721" spans="4:4">
      <c r="D721" s="260"/>
    </row>
    <row r="722" spans="4:4">
      <c r="D722" s="260"/>
    </row>
    <row r="723" spans="4:4">
      <c r="D723" s="260"/>
    </row>
    <row r="724" spans="4:4">
      <c r="D724" s="260"/>
    </row>
    <row r="725" spans="4:4">
      <c r="D725" s="260"/>
    </row>
    <row r="726" spans="4:4">
      <c r="D726" s="260"/>
    </row>
    <row r="727" spans="4:4">
      <c r="D727" s="260"/>
    </row>
    <row r="728" spans="4:4">
      <c r="D728" s="260"/>
    </row>
    <row r="729" spans="4:4">
      <c r="D729" s="260"/>
    </row>
    <row r="730" spans="4:4">
      <c r="D730" s="260"/>
    </row>
    <row r="731" spans="4:4">
      <c r="D731" s="260"/>
    </row>
    <row r="732" spans="4:4">
      <c r="D732" s="260"/>
    </row>
    <row r="733" spans="4:4">
      <c r="D733" s="260"/>
    </row>
    <row r="734" spans="4:4">
      <c r="D734" s="260"/>
    </row>
    <row r="735" spans="4:4">
      <c r="D735" s="260"/>
    </row>
    <row r="736" spans="4:4">
      <c r="D736" s="260"/>
    </row>
    <row r="737" spans="4:4">
      <c r="D737" s="260"/>
    </row>
    <row r="738" spans="4:4">
      <c r="D738" s="260"/>
    </row>
    <row r="739" spans="4:4">
      <c r="D739" s="260"/>
    </row>
    <row r="740" spans="4:4">
      <c r="D740" s="260"/>
    </row>
    <row r="741" spans="4:4">
      <c r="D741" s="260"/>
    </row>
    <row r="742" spans="4:4">
      <c r="D742" s="260"/>
    </row>
    <row r="743" spans="4:4">
      <c r="D743" s="260"/>
    </row>
    <row r="744" spans="4:4">
      <c r="D744" s="260"/>
    </row>
    <row r="745" spans="4:4">
      <c r="D745" s="260"/>
    </row>
    <row r="746" spans="4:4">
      <c r="D746" s="260"/>
    </row>
    <row r="747" spans="4:4">
      <c r="D747" s="260"/>
    </row>
    <row r="748" spans="4:4">
      <c r="D748" s="260"/>
    </row>
    <row r="749" spans="4:4">
      <c r="D749" s="260"/>
    </row>
    <row r="750" spans="4:4">
      <c r="D750" s="260"/>
    </row>
    <row r="751" spans="4:4">
      <c r="D751" s="260"/>
    </row>
    <row r="752" spans="4:4">
      <c r="D752" s="260"/>
    </row>
    <row r="753" spans="4:4">
      <c r="D753" s="260"/>
    </row>
    <row r="754" spans="4:4">
      <c r="D754" s="260"/>
    </row>
    <row r="755" spans="4:4">
      <c r="D755" s="260"/>
    </row>
    <row r="756" spans="4:4">
      <c r="D756" s="260"/>
    </row>
    <row r="757" spans="4:4">
      <c r="D757" s="260"/>
    </row>
    <row r="758" spans="4:4">
      <c r="D758" s="260"/>
    </row>
    <row r="759" spans="4:4">
      <c r="D759" s="260"/>
    </row>
    <row r="760" spans="4:4">
      <c r="D760" s="260"/>
    </row>
    <row r="761" spans="4:4">
      <c r="D761" s="260"/>
    </row>
    <row r="762" spans="4:4">
      <c r="D762" s="260"/>
    </row>
    <row r="763" spans="4:4">
      <c r="D763" s="260"/>
    </row>
    <row r="764" spans="4:4">
      <c r="D764" s="260"/>
    </row>
    <row r="765" spans="4:4">
      <c r="D765" s="260"/>
    </row>
    <row r="766" spans="4:4">
      <c r="D766" s="260"/>
    </row>
    <row r="767" spans="4:4">
      <c r="D767" s="260"/>
    </row>
    <row r="768" spans="4:4">
      <c r="D768" s="260"/>
    </row>
    <row r="769" spans="4:4">
      <c r="D769" s="260"/>
    </row>
    <row r="770" spans="4:4">
      <c r="D770" s="260"/>
    </row>
    <row r="771" spans="4:4">
      <c r="D771" s="260"/>
    </row>
    <row r="772" spans="4:4">
      <c r="D772" s="260"/>
    </row>
    <row r="773" spans="4:4">
      <c r="D773" s="260"/>
    </row>
    <row r="774" spans="4:4">
      <c r="D774" s="260"/>
    </row>
    <row r="775" spans="4:4">
      <c r="D775" s="260"/>
    </row>
    <row r="776" spans="4:4">
      <c r="D776" s="260"/>
    </row>
    <row r="777" spans="4:4">
      <c r="D777" s="260"/>
    </row>
    <row r="778" spans="4:4">
      <c r="D778" s="260"/>
    </row>
    <row r="779" spans="4:4">
      <c r="D779" s="260"/>
    </row>
    <row r="780" spans="4:4">
      <c r="D780" s="260"/>
    </row>
    <row r="781" spans="4:4">
      <c r="D781" s="260"/>
    </row>
    <row r="782" spans="4:4">
      <c r="D782" s="260"/>
    </row>
    <row r="783" spans="4:4">
      <c r="D783" s="260"/>
    </row>
    <row r="784" spans="4:4">
      <c r="D784" s="260"/>
    </row>
    <row r="785" spans="4:4">
      <c r="D785" s="260"/>
    </row>
    <row r="786" spans="4:4">
      <c r="D786" s="260"/>
    </row>
    <row r="787" spans="4:4">
      <c r="D787" s="260"/>
    </row>
    <row r="788" spans="4:4">
      <c r="D788" s="260"/>
    </row>
    <row r="789" spans="4:4">
      <c r="D789" s="260"/>
    </row>
    <row r="790" spans="4:4">
      <c r="D790" s="260"/>
    </row>
    <row r="791" spans="4:4">
      <c r="D791" s="260"/>
    </row>
    <row r="792" spans="4:4">
      <c r="D792" s="260"/>
    </row>
    <row r="793" spans="4:4">
      <c r="D793" s="260"/>
    </row>
    <row r="794" spans="4:4">
      <c r="D794" s="260"/>
    </row>
    <row r="795" spans="4:4">
      <c r="D795" s="260"/>
    </row>
    <row r="796" spans="4:4">
      <c r="D796" s="260"/>
    </row>
    <row r="797" spans="4:4">
      <c r="D797" s="260"/>
    </row>
    <row r="798" spans="4:4">
      <c r="D798" s="260"/>
    </row>
    <row r="799" spans="4:4">
      <c r="D799" s="260"/>
    </row>
    <row r="800" spans="4:4">
      <c r="D800" s="260"/>
    </row>
    <row r="801" spans="4:4">
      <c r="D801" s="260"/>
    </row>
    <row r="802" spans="4:4">
      <c r="D802" s="260"/>
    </row>
    <row r="803" spans="4:4">
      <c r="D803" s="260"/>
    </row>
    <row r="804" spans="4:4">
      <c r="D804" s="260"/>
    </row>
    <row r="805" spans="4:4">
      <c r="D805" s="260"/>
    </row>
    <row r="806" spans="4:4">
      <c r="D806" s="260"/>
    </row>
    <row r="807" spans="4:4">
      <c r="D807" s="260"/>
    </row>
    <row r="808" spans="4:4">
      <c r="D808" s="260"/>
    </row>
    <row r="809" spans="4:4">
      <c r="D809" s="260"/>
    </row>
    <row r="810" spans="4:4">
      <c r="D810" s="260"/>
    </row>
    <row r="811" spans="4:4">
      <c r="D811" s="260"/>
    </row>
    <row r="812" spans="4:4">
      <c r="D812" s="260"/>
    </row>
    <row r="813" spans="4:4">
      <c r="D813" s="260"/>
    </row>
    <row r="814" spans="4:4">
      <c r="D814" s="260"/>
    </row>
    <row r="815" spans="4:4">
      <c r="D815" s="260"/>
    </row>
    <row r="816" spans="4:4">
      <c r="D816" s="260"/>
    </row>
    <row r="817" spans="4:4">
      <c r="D817" s="260"/>
    </row>
    <row r="818" spans="4:4">
      <c r="D818" s="260"/>
    </row>
    <row r="819" spans="4:4">
      <c r="D819" s="260"/>
    </row>
    <row r="820" spans="4:4">
      <c r="D820" s="260"/>
    </row>
    <row r="821" spans="4:4">
      <c r="D821" s="260"/>
    </row>
    <row r="822" spans="4:4">
      <c r="D822" s="260"/>
    </row>
    <row r="823" spans="4:4">
      <c r="D823" s="260"/>
    </row>
    <row r="824" spans="4:4">
      <c r="D824" s="260"/>
    </row>
    <row r="825" spans="4:4">
      <c r="D825" s="260"/>
    </row>
    <row r="826" spans="4:4">
      <c r="D826" s="260"/>
    </row>
    <row r="827" spans="4:4">
      <c r="D827" s="260"/>
    </row>
    <row r="828" spans="4:4">
      <c r="D828" s="260"/>
    </row>
    <row r="829" spans="4:4">
      <c r="D829" s="260"/>
    </row>
    <row r="830" spans="4:4">
      <c r="D830" s="260"/>
    </row>
    <row r="831" spans="4:4">
      <c r="D831" s="260"/>
    </row>
    <row r="832" spans="4:4">
      <c r="D832" s="260"/>
    </row>
    <row r="833" spans="4:4">
      <c r="D833" s="260"/>
    </row>
    <row r="834" spans="4:4">
      <c r="D834" s="260"/>
    </row>
    <row r="835" spans="4:4">
      <c r="D835" s="260"/>
    </row>
    <row r="836" spans="4:4">
      <c r="D836" s="260"/>
    </row>
    <row r="837" spans="4:4">
      <c r="D837" s="260"/>
    </row>
    <row r="838" spans="4:4">
      <c r="D838" s="260"/>
    </row>
    <row r="839" spans="4:4">
      <c r="D839" s="260"/>
    </row>
    <row r="840" spans="4:4">
      <c r="D840" s="260"/>
    </row>
    <row r="841" spans="4:4">
      <c r="D841" s="260"/>
    </row>
    <row r="842" spans="4:4">
      <c r="D842" s="260"/>
    </row>
    <row r="843" spans="4:4">
      <c r="D843" s="260"/>
    </row>
    <row r="844" spans="4:4">
      <c r="D844" s="260"/>
    </row>
    <row r="845" spans="4:4">
      <c r="D845" s="260"/>
    </row>
    <row r="846" spans="4:4">
      <c r="D846" s="260"/>
    </row>
    <row r="847" spans="4:4">
      <c r="D847" s="260"/>
    </row>
    <row r="848" spans="4:4">
      <c r="D848" s="260"/>
    </row>
    <row r="849" spans="4:4">
      <c r="D849" s="260"/>
    </row>
    <row r="850" spans="4:4">
      <c r="D850" s="260"/>
    </row>
    <row r="851" spans="4:4">
      <c r="D851" s="260"/>
    </row>
    <row r="852" spans="4:4">
      <c r="D852" s="260"/>
    </row>
    <row r="853" spans="4:4">
      <c r="D853" s="260"/>
    </row>
    <row r="854" spans="4:4">
      <c r="D854" s="260"/>
    </row>
    <row r="855" spans="4:4">
      <c r="D855" s="260"/>
    </row>
    <row r="856" spans="4:4">
      <c r="D856" s="260"/>
    </row>
    <row r="857" spans="4:4">
      <c r="D857" s="260"/>
    </row>
    <row r="858" spans="4:4">
      <c r="D858" s="260"/>
    </row>
    <row r="859" spans="4:4">
      <c r="D859" s="260"/>
    </row>
    <row r="860" spans="4:4">
      <c r="D860" s="260"/>
    </row>
    <row r="861" spans="4:4">
      <c r="D861" s="260"/>
    </row>
    <row r="862" spans="4:4">
      <c r="D862" s="260"/>
    </row>
    <row r="863" spans="4:4">
      <c r="D863" s="260"/>
    </row>
    <row r="864" spans="4:4">
      <c r="D864" s="260"/>
    </row>
    <row r="865" spans="4:4">
      <c r="D865" s="260"/>
    </row>
    <row r="866" spans="4:4">
      <c r="D866" s="260"/>
    </row>
    <row r="867" spans="4:4">
      <c r="D867" s="260"/>
    </row>
    <row r="868" spans="4:4">
      <c r="D868" s="260"/>
    </row>
    <row r="869" spans="4:4">
      <c r="D869" s="260"/>
    </row>
    <row r="870" spans="4:4">
      <c r="D870" s="260"/>
    </row>
    <row r="871" spans="4:4">
      <c r="D871" s="260"/>
    </row>
    <row r="872" spans="4:4">
      <c r="D872" s="260"/>
    </row>
    <row r="873" spans="4:4">
      <c r="D873" s="260"/>
    </row>
    <row r="874" spans="4:4">
      <c r="D874" s="260"/>
    </row>
    <row r="875" spans="4:4">
      <c r="D875" s="260"/>
    </row>
    <row r="876" spans="4:4">
      <c r="D876" s="260"/>
    </row>
    <row r="877" spans="4:4">
      <c r="D877" s="260"/>
    </row>
    <row r="878" spans="4:4">
      <c r="D878" s="260"/>
    </row>
    <row r="879" spans="4:4">
      <c r="D879" s="260"/>
    </row>
    <row r="880" spans="4:4">
      <c r="D880" s="260"/>
    </row>
    <row r="881" spans="4:4">
      <c r="D881" s="260"/>
    </row>
    <row r="882" spans="4:4">
      <c r="D882" s="260"/>
    </row>
    <row r="883" spans="4:4">
      <c r="D883" s="260"/>
    </row>
    <row r="884" spans="4:4">
      <c r="D884" s="260"/>
    </row>
    <row r="885" spans="4:4">
      <c r="D885" s="260"/>
    </row>
    <row r="886" spans="4:4">
      <c r="D886" s="260"/>
    </row>
    <row r="887" spans="4:4">
      <c r="D887" s="260"/>
    </row>
    <row r="888" spans="4:4">
      <c r="D888" s="260"/>
    </row>
    <row r="889" spans="4:4">
      <c r="D889" s="260"/>
    </row>
    <row r="890" spans="4:4">
      <c r="D890" s="260"/>
    </row>
    <row r="891" spans="4:4">
      <c r="D891" s="260"/>
    </row>
    <row r="892" spans="4:4">
      <c r="D892" s="260"/>
    </row>
    <row r="893" spans="4:4">
      <c r="D893" s="260"/>
    </row>
    <row r="894" spans="4:4">
      <c r="D894" s="260"/>
    </row>
    <row r="895" spans="4:4">
      <c r="D895" s="260"/>
    </row>
    <row r="896" spans="4:4">
      <c r="D896" s="260"/>
    </row>
    <row r="897" spans="4:4">
      <c r="D897" s="260"/>
    </row>
    <row r="898" spans="4:4">
      <c r="D898" s="260"/>
    </row>
    <row r="899" spans="4:4">
      <c r="D899" s="260"/>
    </row>
    <row r="900" spans="4:4">
      <c r="D900" s="260"/>
    </row>
    <row r="901" spans="4:4">
      <c r="D901" s="260"/>
    </row>
    <row r="902" spans="4:4">
      <c r="D902" s="260"/>
    </row>
    <row r="903" spans="4:4">
      <c r="D903" s="260"/>
    </row>
    <row r="904" spans="4:4">
      <c r="D904" s="260"/>
    </row>
    <row r="905" spans="4:4">
      <c r="D905" s="260"/>
    </row>
    <row r="906" spans="4:4">
      <c r="D906" s="260"/>
    </row>
    <row r="907" spans="4:4">
      <c r="D907" s="260"/>
    </row>
    <row r="908" spans="4:4">
      <c r="D908" s="260"/>
    </row>
    <row r="909" spans="4:4">
      <c r="D909" s="260"/>
    </row>
    <row r="910" spans="4:4">
      <c r="D910" s="260"/>
    </row>
    <row r="911" spans="4:4">
      <c r="D911" s="260"/>
    </row>
    <row r="912" spans="4:4">
      <c r="D912" s="260"/>
    </row>
    <row r="913" spans="4:4">
      <c r="D913" s="260"/>
    </row>
    <row r="914" spans="4:4">
      <c r="D914" s="260"/>
    </row>
    <row r="915" spans="4:4">
      <c r="D915" s="260"/>
    </row>
    <row r="916" spans="4:4">
      <c r="D916" s="260"/>
    </row>
    <row r="917" spans="4:4">
      <c r="D917" s="260"/>
    </row>
    <row r="918" spans="4:4">
      <c r="D918" s="260"/>
    </row>
    <row r="919" spans="4:4">
      <c r="D919" s="260"/>
    </row>
    <row r="920" spans="4:4">
      <c r="D920" s="260"/>
    </row>
    <row r="921" spans="4:4">
      <c r="D921" s="260"/>
    </row>
    <row r="922" spans="4:4">
      <c r="D922" s="260"/>
    </row>
    <row r="923" spans="4:4">
      <c r="D923" s="260"/>
    </row>
    <row r="924" spans="4:4">
      <c r="D924" s="260"/>
    </row>
    <row r="925" spans="4:4">
      <c r="D925" s="260"/>
    </row>
    <row r="926" spans="4:4">
      <c r="D926" s="260"/>
    </row>
    <row r="927" spans="4:4">
      <c r="D927" s="260"/>
    </row>
    <row r="928" spans="4:4">
      <c r="D928" s="260"/>
    </row>
    <row r="929" spans="4:4">
      <c r="D929" s="260"/>
    </row>
    <row r="930" spans="4:4">
      <c r="D930" s="260"/>
    </row>
    <row r="931" spans="4:4">
      <c r="D931" s="260"/>
    </row>
    <row r="932" spans="4:4">
      <c r="D932" s="260"/>
    </row>
    <row r="933" spans="4:4">
      <c r="D933" s="260"/>
    </row>
    <row r="934" spans="4:4">
      <c r="D934" s="260"/>
    </row>
    <row r="935" spans="4:4">
      <c r="D935" s="260"/>
    </row>
    <row r="936" spans="4:4">
      <c r="D936" s="260"/>
    </row>
    <row r="937" spans="4:4">
      <c r="D937" s="260"/>
    </row>
    <row r="938" spans="4:4">
      <c r="D938" s="260"/>
    </row>
    <row r="939" spans="4:4">
      <c r="D939" s="260"/>
    </row>
    <row r="940" spans="4:4">
      <c r="D940" s="260"/>
    </row>
    <row r="941" spans="4:4">
      <c r="D941" s="260"/>
    </row>
    <row r="942" spans="4:4">
      <c r="D942" s="260"/>
    </row>
    <row r="943" spans="4:4">
      <c r="D943" s="260"/>
    </row>
    <row r="944" spans="4:4">
      <c r="D944" s="260"/>
    </row>
    <row r="945" spans="4:4">
      <c r="D945" s="260"/>
    </row>
    <row r="946" spans="4:4">
      <c r="D946" s="260"/>
    </row>
    <row r="947" spans="4:4">
      <c r="D947" s="260"/>
    </row>
    <row r="948" spans="4:4">
      <c r="D948" s="260"/>
    </row>
    <row r="949" spans="4:4">
      <c r="D949" s="260"/>
    </row>
    <row r="950" spans="4:4">
      <c r="D950" s="260"/>
    </row>
    <row r="951" spans="4:4">
      <c r="D951" s="260"/>
    </row>
    <row r="952" spans="4:4">
      <c r="D952" s="260"/>
    </row>
    <row r="953" spans="4:4">
      <c r="D953" s="260"/>
    </row>
    <row r="954" spans="4:4">
      <c r="D954" s="260"/>
    </row>
    <row r="955" spans="4:4">
      <c r="D955" s="260"/>
    </row>
    <row r="956" spans="4:4">
      <c r="D956" s="260"/>
    </row>
    <row r="957" spans="4:4">
      <c r="D957" s="260"/>
    </row>
    <row r="958" spans="4:4">
      <c r="D958" s="260"/>
    </row>
    <row r="959" spans="4:4">
      <c r="D959" s="260"/>
    </row>
    <row r="960" spans="4:4">
      <c r="D960" s="260"/>
    </row>
    <row r="961" spans="4:4">
      <c r="D961" s="260"/>
    </row>
    <row r="962" spans="4:4">
      <c r="D962" s="260"/>
    </row>
    <row r="963" spans="4:4">
      <c r="D963" s="260"/>
    </row>
    <row r="964" spans="4:4">
      <c r="D964" s="260"/>
    </row>
    <row r="965" spans="4:4">
      <c r="D965" s="260"/>
    </row>
    <row r="966" spans="4:4">
      <c r="D966" s="260"/>
    </row>
    <row r="967" spans="4:4">
      <c r="D967" s="260"/>
    </row>
    <row r="968" spans="4:4">
      <c r="D968" s="260"/>
    </row>
    <row r="969" spans="4:4">
      <c r="D969" s="260"/>
    </row>
    <row r="970" spans="4:4">
      <c r="D970" s="260"/>
    </row>
    <row r="971" spans="4:4">
      <c r="D971" s="260"/>
    </row>
    <row r="972" spans="4:4">
      <c r="D972" s="260"/>
    </row>
    <row r="973" spans="4:4">
      <c r="D973" s="260"/>
    </row>
    <row r="974" spans="4:4">
      <c r="D974" s="260"/>
    </row>
    <row r="975" spans="4:4">
      <c r="D975" s="260"/>
    </row>
    <row r="976" spans="4:4">
      <c r="D976" s="260"/>
    </row>
    <row r="977" spans="4:4">
      <c r="D977" s="260"/>
    </row>
    <row r="978" spans="4:4">
      <c r="D978" s="260"/>
    </row>
    <row r="979" spans="4:4">
      <c r="D979" s="260"/>
    </row>
    <row r="980" spans="4:4">
      <c r="D980" s="260"/>
    </row>
    <row r="981" spans="4:4">
      <c r="D981" s="260"/>
    </row>
    <row r="982" spans="4:4">
      <c r="D982" s="260"/>
    </row>
    <row r="983" spans="4:4">
      <c r="D983" s="260"/>
    </row>
    <row r="984" spans="4:4">
      <c r="D984" s="260"/>
    </row>
    <row r="985" spans="4:4">
      <c r="D985" s="260"/>
    </row>
    <row r="986" spans="4:4">
      <c r="D986" s="260"/>
    </row>
    <row r="987" spans="4:4">
      <c r="D987" s="260"/>
    </row>
    <row r="988" spans="4:4">
      <c r="D988" s="260"/>
    </row>
    <row r="989" spans="4:4">
      <c r="D989" s="260"/>
    </row>
    <row r="990" spans="4:4">
      <c r="D990" s="260"/>
    </row>
    <row r="991" spans="4:4">
      <c r="D991" s="260"/>
    </row>
    <row r="992" spans="4:4">
      <c r="D992" s="260"/>
    </row>
    <row r="993" spans="4:4">
      <c r="D993" s="260"/>
    </row>
    <row r="994" spans="4:4">
      <c r="D994" s="260"/>
    </row>
    <row r="995" spans="4:4">
      <c r="D995" s="260"/>
    </row>
    <row r="996" spans="4:4">
      <c r="D996" s="260"/>
    </row>
    <row r="997" spans="4:4">
      <c r="D997" s="260"/>
    </row>
    <row r="998" spans="4:4">
      <c r="D998" s="260"/>
    </row>
    <row r="999" spans="4:4">
      <c r="D999" s="260"/>
    </row>
    <row r="1000" spans="4:4">
      <c r="D1000" s="260"/>
    </row>
    <row r="1001" spans="4:4">
      <c r="D1001" s="260"/>
    </row>
    <row r="1002" spans="4:4">
      <c r="D1002" s="260"/>
    </row>
    <row r="1003" spans="4:4">
      <c r="D1003" s="260"/>
    </row>
    <row r="1004" spans="4:4">
      <c r="D1004" s="260"/>
    </row>
    <row r="1005" spans="4:4">
      <c r="D1005" s="260"/>
    </row>
    <row r="1006" spans="4:4">
      <c r="D1006" s="260"/>
    </row>
    <row r="1007" spans="4:4">
      <c r="D1007" s="260"/>
    </row>
    <row r="1008" spans="4:4">
      <c r="D1008" s="260"/>
    </row>
    <row r="1009" spans="4:4">
      <c r="D1009" s="260"/>
    </row>
    <row r="1010" spans="4:4">
      <c r="D1010" s="260"/>
    </row>
    <row r="1011" spans="4:4">
      <c r="D1011" s="260"/>
    </row>
    <row r="1012" spans="4:4">
      <c r="D1012" s="260"/>
    </row>
    <row r="1013" spans="4:4">
      <c r="D1013" s="260"/>
    </row>
    <row r="1014" spans="4:4">
      <c r="D1014" s="260"/>
    </row>
    <row r="1015" spans="4:4">
      <c r="D1015" s="260"/>
    </row>
    <row r="1016" spans="4:4">
      <c r="D1016" s="260"/>
    </row>
    <row r="1017" spans="4:4">
      <c r="D1017" s="260"/>
    </row>
    <row r="1018" spans="4:4">
      <c r="D1018" s="260"/>
    </row>
    <row r="1019" spans="4:4">
      <c r="D1019" s="260"/>
    </row>
    <row r="1020" spans="4:4">
      <c r="D1020" s="260"/>
    </row>
    <row r="1021" spans="4:4">
      <c r="D1021" s="260"/>
    </row>
    <row r="1022" spans="4:4">
      <c r="D1022" s="260"/>
    </row>
    <row r="1023" spans="4:4">
      <c r="D1023" s="260"/>
    </row>
    <row r="1024" spans="4:4">
      <c r="D1024" s="260"/>
    </row>
    <row r="1025" spans="4:4">
      <c r="D1025" s="260"/>
    </row>
    <row r="1026" spans="4:4">
      <c r="D1026" s="260"/>
    </row>
    <row r="1027" spans="4:4">
      <c r="D1027" s="260"/>
    </row>
    <row r="1028" spans="4:4">
      <c r="D1028" s="260"/>
    </row>
    <row r="1029" spans="4:4">
      <c r="D1029" s="260"/>
    </row>
    <row r="1030" spans="4:4">
      <c r="D1030" s="260"/>
    </row>
    <row r="1031" spans="4:4">
      <c r="D1031" s="260"/>
    </row>
    <row r="1032" spans="4:4">
      <c r="D1032" s="260"/>
    </row>
    <row r="1033" spans="4:4">
      <c r="D1033" s="260"/>
    </row>
    <row r="1034" spans="4:4">
      <c r="D1034" s="260"/>
    </row>
    <row r="1035" spans="4:4">
      <c r="D1035" s="260"/>
    </row>
    <row r="1036" spans="4:4">
      <c r="D1036" s="260"/>
    </row>
    <row r="1037" spans="4:4">
      <c r="D1037" s="260"/>
    </row>
    <row r="1038" spans="4:4">
      <c r="D1038" s="260"/>
    </row>
    <row r="1039" spans="4:4">
      <c r="D1039" s="260"/>
    </row>
    <row r="1040" spans="4:4">
      <c r="D1040" s="260"/>
    </row>
    <row r="1041" spans="4:4">
      <c r="D1041" s="260"/>
    </row>
    <row r="1042" spans="4:4">
      <c r="D1042" s="260"/>
    </row>
    <row r="1043" spans="4:4">
      <c r="D1043" s="260"/>
    </row>
    <row r="1044" spans="4:4">
      <c r="D1044" s="260"/>
    </row>
    <row r="1045" spans="4:4">
      <c r="D1045" s="260"/>
    </row>
    <row r="1046" spans="4:4">
      <c r="D1046" s="260"/>
    </row>
    <row r="1047" spans="4:4">
      <c r="D1047" s="260"/>
    </row>
    <row r="1048" spans="4:4">
      <c r="D1048" s="260"/>
    </row>
    <row r="1049" spans="4:4">
      <c r="D1049" s="260"/>
    </row>
    <row r="1050" spans="4:4">
      <c r="D1050" s="260"/>
    </row>
    <row r="1051" spans="4:4">
      <c r="D1051" s="260"/>
    </row>
    <row r="1052" spans="4:4">
      <c r="D1052" s="260"/>
    </row>
    <row r="1053" spans="4:4">
      <c r="D1053" s="260"/>
    </row>
    <row r="1054" spans="4:4">
      <c r="D1054" s="260"/>
    </row>
    <row r="1055" spans="4:4">
      <c r="D1055" s="260"/>
    </row>
    <row r="1056" spans="4:4">
      <c r="D1056" s="260"/>
    </row>
    <row r="1057" spans="4:4">
      <c r="D1057" s="260"/>
    </row>
    <row r="1058" spans="4:4">
      <c r="D1058" s="260"/>
    </row>
    <row r="1059" spans="4:4">
      <c r="D1059" s="260"/>
    </row>
    <row r="1060" spans="4:4">
      <c r="D1060" s="260"/>
    </row>
    <row r="1061" spans="4:4">
      <c r="D1061" s="260"/>
    </row>
    <row r="1062" spans="4:4">
      <c r="D1062" s="260"/>
    </row>
    <row r="1063" spans="4:4">
      <c r="D1063" s="260"/>
    </row>
    <row r="1064" spans="4:4">
      <c r="D1064" s="260"/>
    </row>
    <row r="1065" spans="4:4">
      <c r="D1065" s="260"/>
    </row>
    <row r="1066" spans="4:4">
      <c r="D1066" s="260"/>
    </row>
    <row r="1067" spans="4:4">
      <c r="D1067" s="260"/>
    </row>
    <row r="1068" spans="4:4">
      <c r="D1068" s="260"/>
    </row>
    <row r="1069" spans="4:4">
      <c r="D1069" s="260"/>
    </row>
    <row r="1070" spans="4:4">
      <c r="D1070" s="260"/>
    </row>
    <row r="1071" spans="4:4">
      <c r="D1071" s="260"/>
    </row>
    <row r="1072" spans="4:4">
      <c r="D1072" s="260"/>
    </row>
    <row r="1073" spans="4:4">
      <c r="D1073" s="260"/>
    </row>
    <row r="1074" spans="4:4">
      <c r="D1074" s="260"/>
    </row>
    <row r="1075" spans="4:4">
      <c r="D1075" s="260"/>
    </row>
    <row r="1076" spans="4:4">
      <c r="D1076" s="260"/>
    </row>
    <row r="1077" spans="4:4">
      <c r="D1077" s="260"/>
    </row>
    <row r="1078" spans="4:4">
      <c r="D1078" s="260"/>
    </row>
    <row r="1079" spans="4:4">
      <c r="D1079" s="260"/>
    </row>
    <row r="1080" spans="4:4">
      <c r="D1080" s="260"/>
    </row>
    <row r="1081" spans="4:4">
      <c r="D1081" s="260"/>
    </row>
    <row r="1082" spans="4:4">
      <c r="D1082" s="260"/>
    </row>
    <row r="1083" spans="4:4">
      <c r="D1083" s="260"/>
    </row>
    <row r="1084" spans="4:4">
      <c r="D1084" s="260"/>
    </row>
    <row r="1085" spans="4:4">
      <c r="D1085" s="260"/>
    </row>
    <row r="1086" spans="4:4">
      <c r="D1086" s="260"/>
    </row>
    <row r="1087" spans="4:4">
      <c r="D1087" s="260"/>
    </row>
    <row r="1088" spans="4:4">
      <c r="D1088" s="260"/>
    </row>
    <row r="1089" spans="4:4">
      <c r="D1089" s="260"/>
    </row>
    <row r="1090" spans="4:4">
      <c r="D1090" s="260"/>
    </row>
    <row r="1091" spans="4:4">
      <c r="D1091" s="260"/>
    </row>
    <row r="1092" spans="4:4">
      <c r="D1092" s="260"/>
    </row>
    <row r="1093" spans="4:4">
      <c r="D1093" s="260"/>
    </row>
    <row r="1094" spans="4:4">
      <c r="D1094" s="260"/>
    </row>
    <row r="1095" spans="4:4">
      <c r="D1095" s="260"/>
    </row>
    <row r="1096" spans="4:4">
      <c r="D1096" s="260"/>
    </row>
    <row r="1097" spans="4:4">
      <c r="D1097" s="260"/>
    </row>
    <row r="1098" spans="4:4">
      <c r="D1098" s="260"/>
    </row>
    <row r="1099" spans="4:4">
      <c r="D1099" s="260"/>
    </row>
    <row r="1100" spans="4:4">
      <c r="D1100" s="260"/>
    </row>
    <row r="1101" spans="4:4">
      <c r="D1101" s="260"/>
    </row>
    <row r="1102" spans="4:4">
      <c r="D1102" s="260"/>
    </row>
    <row r="1103" spans="4:4">
      <c r="D1103" s="260"/>
    </row>
    <row r="1104" spans="4:4">
      <c r="D1104" s="260"/>
    </row>
    <row r="1105" spans="4:4">
      <c r="D1105" s="260"/>
    </row>
    <row r="1106" spans="4:4">
      <c r="D1106" s="260"/>
    </row>
    <row r="1107" spans="4:4">
      <c r="D1107" s="260"/>
    </row>
    <row r="1108" spans="4:4">
      <c r="D1108" s="260"/>
    </row>
    <row r="1109" spans="4:4">
      <c r="D1109" s="260"/>
    </row>
    <row r="1110" spans="4:4">
      <c r="D1110" s="260"/>
    </row>
    <row r="1111" spans="4:4">
      <c r="D1111" s="260"/>
    </row>
    <row r="1112" spans="4:4">
      <c r="D1112" s="260"/>
    </row>
    <row r="1113" spans="4:4">
      <c r="D1113" s="260"/>
    </row>
    <row r="1114" spans="4:4">
      <c r="D1114" s="260"/>
    </row>
    <row r="1115" spans="4:4">
      <c r="D1115" s="260"/>
    </row>
    <row r="1116" spans="4:4">
      <c r="D1116" s="260"/>
    </row>
    <row r="1117" spans="4:4">
      <c r="D1117" s="260"/>
    </row>
    <row r="1118" spans="4:4">
      <c r="D1118" s="260"/>
    </row>
    <row r="1119" spans="4:4">
      <c r="D1119" s="260"/>
    </row>
    <row r="1120" spans="4:4">
      <c r="D1120" s="260"/>
    </row>
    <row r="1121" spans="4:4">
      <c r="D1121" s="260"/>
    </row>
    <row r="1122" spans="4:4">
      <c r="D1122" s="260"/>
    </row>
    <row r="1123" spans="4:4">
      <c r="D1123" s="260"/>
    </row>
    <row r="1124" spans="4:4">
      <c r="D1124" s="260"/>
    </row>
    <row r="1125" spans="4:4">
      <c r="D1125" s="260"/>
    </row>
    <row r="1126" spans="4:4">
      <c r="D1126" s="260"/>
    </row>
    <row r="1127" spans="4:4">
      <c r="D1127" s="260"/>
    </row>
    <row r="1128" spans="4:4">
      <c r="D1128" s="260"/>
    </row>
    <row r="1129" spans="4:4">
      <c r="D1129" s="260"/>
    </row>
    <row r="1130" spans="4:4">
      <c r="D1130" s="260"/>
    </row>
    <row r="1131" spans="4:4">
      <c r="D1131" s="260"/>
    </row>
    <row r="1132" spans="4:4">
      <c r="D1132" s="260"/>
    </row>
    <row r="1133" spans="4:4">
      <c r="D1133" s="260"/>
    </row>
    <row r="1134" spans="4:4">
      <c r="D1134" s="260"/>
    </row>
    <row r="1135" spans="4:4">
      <c r="D1135" s="260"/>
    </row>
    <row r="1136" spans="4:4">
      <c r="D1136" s="260"/>
    </row>
    <row r="1137" spans="4:4">
      <c r="D1137" s="260"/>
    </row>
    <row r="1138" spans="4:4">
      <c r="D1138" s="260"/>
    </row>
    <row r="1139" spans="4:4">
      <c r="D1139" s="260"/>
    </row>
    <row r="1140" spans="4:4">
      <c r="D1140" s="260"/>
    </row>
    <row r="1141" spans="4:4">
      <c r="D1141" s="260"/>
    </row>
    <row r="1142" spans="4:4">
      <c r="D1142" s="260"/>
    </row>
    <row r="1143" spans="4:4">
      <c r="D1143" s="260"/>
    </row>
    <row r="1144" spans="4:4">
      <c r="D1144" s="260"/>
    </row>
    <row r="1145" spans="4:4">
      <c r="D1145" s="260"/>
    </row>
    <row r="1146" spans="4:4">
      <c r="D1146" s="260"/>
    </row>
    <row r="1147" spans="4:4">
      <c r="D1147" s="260"/>
    </row>
    <row r="1148" spans="4:4">
      <c r="D1148" s="260"/>
    </row>
    <row r="1149" spans="4:4">
      <c r="D1149" s="260"/>
    </row>
    <row r="1150" spans="4:4">
      <c r="D1150" s="260"/>
    </row>
    <row r="1151" spans="4:4">
      <c r="D1151" s="260"/>
    </row>
    <row r="1152" spans="4:4">
      <c r="D1152" s="260"/>
    </row>
    <row r="1153" spans="4:4">
      <c r="D1153" s="260"/>
    </row>
    <row r="1154" spans="4:4">
      <c r="D1154" s="260"/>
    </row>
    <row r="1155" spans="4:4">
      <c r="D1155" s="260"/>
    </row>
    <row r="1156" spans="4:4">
      <c r="D1156" s="260"/>
    </row>
    <row r="1157" spans="4:4">
      <c r="D1157" s="260"/>
    </row>
    <row r="1158" spans="4:4">
      <c r="D1158" s="260"/>
    </row>
    <row r="1159" spans="4:4">
      <c r="D1159" s="260"/>
    </row>
    <row r="1160" spans="4:4">
      <c r="D1160" s="260"/>
    </row>
    <row r="1161" spans="4:4">
      <c r="D1161" s="260"/>
    </row>
    <row r="1162" spans="4:4">
      <c r="D1162" s="260"/>
    </row>
    <row r="1163" spans="4:4">
      <c r="D1163" s="260"/>
    </row>
    <row r="1164" spans="4:4">
      <c r="D1164" s="260"/>
    </row>
    <row r="1165" spans="4:4">
      <c r="D1165" s="260"/>
    </row>
    <row r="1166" spans="4:4">
      <c r="D1166" s="260"/>
    </row>
    <row r="1167" spans="4:4">
      <c r="D1167" s="260"/>
    </row>
    <row r="1168" spans="4:4">
      <c r="D1168" s="260"/>
    </row>
    <row r="1169" spans="4:4">
      <c r="D1169" s="260"/>
    </row>
    <row r="1170" spans="4:4">
      <c r="D1170" s="260"/>
    </row>
    <row r="1171" spans="4:4">
      <c r="D1171" s="260"/>
    </row>
    <row r="1172" spans="4:4">
      <c r="D1172" s="260"/>
    </row>
    <row r="1173" spans="4:4">
      <c r="D1173" s="260"/>
    </row>
    <row r="1174" spans="4:4">
      <c r="D1174" s="260"/>
    </row>
    <row r="1175" spans="4:4">
      <c r="D1175" s="260"/>
    </row>
    <row r="1176" spans="4:4">
      <c r="D1176" s="260"/>
    </row>
    <row r="1177" spans="4:4">
      <c r="D1177" s="260"/>
    </row>
    <row r="1178" spans="4:4">
      <c r="D1178" s="260"/>
    </row>
    <row r="1179" spans="4:4">
      <c r="D1179" s="260"/>
    </row>
    <row r="1180" spans="4:4">
      <c r="D1180" s="260"/>
    </row>
    <row r="1181" spans="4:4">
      <c r="D1181" s="260"/>
    </row>
    <row r="1182" spans="4:4">
      <c r="D1182" s="260"/>
    </row>
    <row r="1183" spans="4:4">
      <c r="D1183" s="260"/>
    </row>
    <row r="1184" spans="4:4">
      <c r="D1184" s="260"/>
    </row>
    <row r="1185" spans="4:4">
      <c r="D1185" s="260"/>
    </row>
    <row r="1186" spans="4:4">
      <c r="D1186" s="260"/>
    </row>
    <row r="1187" spans="4:4">
      <c r="D1187" s="260"/>
    </row>
    <row r="1188" spans="4:4">
      <c r="D1188" s="260"/>
    </row>
    <row r="1189" spans="4:4">
      <c r="D1189" s="260"/>
    </row>
    <row r="1190" spans="4:4">
      <c r="D1190" s="260"/>
    </row>
    <row r="1191" spans="4:4">
      <c r="D1191" s="260"/>
    </row>
    <row r="1192" spans="4:4">
      <c r="D1192" s="260"/>
    </row>
    <row r="1193" spans="4:4">
      <c r="D1193" s="260"/>
    </row>
    <row r="1194" spans="4:4">
      <c r="D1194" s="260"/>
    </row>
    <row r="1195" spans="4:4">
      <c r="D1195" s="260"/>
    </row>
    <row r="1196" spans="4:4">
      <c r="D1196" s="260"/>
    </row>
    <row r="1197" spans="4:4">
      <c r="D1197" s="260"/>
    </row>
    <row r="1198" spans="4:4">
      <c r="D1198" s="260"/>
    </row>
    <row r="1199" spans="4:4">
      <c r="D1199" s="260"/>
    </row>
    <row r="1200" spans="4:4">
      <c r="D1200" s="260"/>
    </row>
    <row r="1201" spans="4:4">
      <c r="D1201" s="260"/>
    </row>
    <row r="1202" spans="4:4">
      <c r="D1202" s="260"/>
    </row>
    <row r="1203" spans="4:4">
      <c r="D1203" s="260"/>
    </row>
    <row r="1204" spans="4:4">
      <c r="D1204" s="260"/>
    </row>
    <row r="1205" spans="4:4">
      <c r="D1205" s="260"/>
    </row>
    <row r="1206" spans="4:4">
      <c r="D1206" s="260"/>
    </row>
    <row r="1207" spans="4:4">
      <c r="D1207" s="260"/>
    </row>
    <row r="1208" spans="4:4">
      <c r="D1208" s="260"/>
    </row>
    <row r="1209" spans="4:4">
      <c r="D1209" s="260"/>
    </row>
    <row r="1210" spans="4:4">
      <c r="D1210" s="260"/>
    </row>
    <row r="1211" spans="4:4">
      <c r="D1211" s="260"/>
    </row>
    <row r="1212" spans="4:4">
      <c r="D1212" s="260"/>
    </row>
    <row r="1213" spans="4:4">
      <c r="D1213" s="260"/>
    </row>
    <row r="1214" spans="4:4">
      <c r="D1214" s="260"/>
    </row>
    <row r="1215" spans="4:4">
      <c r="D1215" s="260"/>
    </row>
    <row r="1216" spans="4:4">
      <c r="D1216" s="260"/>
    </row>
    <row r="1217" spans="4:4">
      <c r="D1217" s="260"/>
    </row>
    <row r="1218" spans="4:4">
      <c r="D1218" s="260"/>
    </row>
    <row r="1219" spans="4:4">
      <c r="D1219" s="260"/>
    </row>
    <row r="1220" spans="4:4">
      <c r="D1220" s="260"/>
    </row>
    <row r="1221" spans="4:4">
      <c r="D1221" s="260"/>
    </row>
    <row r="1222" spans="4:4">
      <c r="D1222" s="260"/>
    </row>
    <row r="1223" spans="4:4">
      <c r="D1223" s="260"/>
    </row>
    <row r="1224" spans="4:4">
      <c r="D1224" s="260"/>
    </row>
    <row r="1225" spans="4:4">
      <c r="D1225" s="260"/>
    </row>
    <row r="1226" spans="4:4">
      <c r="D1226" s="260"/>
    </row>
    <row r="1227" spans="4:4">
      <c r="D1227" s="260"/>
    </row>
    <row r="1228" spans="4:4">
      <c r="D1228" s="260"/>
    </row>
    <row r="1229" spans="4:4">
      <c r="D1229" s="260"/>
    </row>
    <row r="1230" spans="4:4">
      <c r="D1230" s="260"/>
    </row>
    <row r="1231" spans="4:4">
      <c r="D1231" s="260"/>
    </row>
    <row r="1232" spans="4:4">
      <c r="D1232" s="260"/>
    </row>
    <row r="1233" spans="4:4">
      <c r="D1233" s="260"/>
    </row>
    <row r="1234" spans="4:4">
      <c r="D1234" s="260"/>
    </row>
    <row r="1235" spans="4:4">
      <c r="D1235" s="260"/>
    </row>
    <row r="1236" spans="4:4">
      <c r="D1236" s="260"/>
    </row>
    <row r="1237" spans="4:4">
      <c r="D1237" s="260"/>
    </row>
    <row r="1238" spans="4:4">
      <c r="D1238" s="260"/>
    </row>
    <row r="1239" spans="4:4">
      <c r="D1239" s="260"/>
    </row>
    <row r="1240" spans="4:4">
      <c r="D1240" s="260"/>
    </row>
    <row r="1241" spans="4:4">
      <c r="D1241" s="260"/>
    </row>
    <row r="1242" spans="4:4">
      <c r="D1242" s="260"/>
    </row>
    <row r="1243" spans="4:4">
      <c r="D1243" s="260"/>
    </row>
    <row r="1244" spans="4:4">
      <c r="D1244" s="260"/>
    </row>
    <row r="1245" spans="4:4">
      <c r="D1245" s="260"/>
    </row>
    <row r="1246" spans="4:4">
      <c r="D1246" s="260"/>
    </row>
    <row r="1247" spans="4:4">
      <c r="D1247" s="260"/>
    </row>
    <row r="1248" spans="4:4">
      <c r="D1248" s="260"/>
    </row>
    <row r="1249" spans="4:4">
      <c r="D1249" s="260"/>
    </row>
    <row r="1250" spans="4:4">
      <c r="D1250" s="260"/>
    </row>
    <row r="1251" spans="4:4">
      <c r="D1251" s="260"/>
    </row>
    <row r="1252" spans="4:4">
      <c r="D1252" s="260"/>
    </row>
    <row r="1253" spans="4:4">
      <c r="D1253" s="260"/>
    </row>
    <row r="1254" spans="4:4">
      <c r="D1254" s="260"/>
    </row>
    <row r="1255" spans="4:4">
      <c r="D1255" s="260"/>
    </row>
    <row r="1256" spans="4:4">
      <c r="D1256" s="260"/>
    </row>
    <row r="1257" spans="4:4">
      <c r="D1257" s="260"/>
    </row>
    <row r="1258" spans="4:4">
      <c r="D1258" s="260"/>
    </row>
    <row r="1259" spans="4:4">
      <c r="D1259" s="260"/>
    </row>
    <row r="1260" spans="4:4">
      <c r="D1260" s="260"/>
    </row>
    <row r="1261" spans="4:4">
      <c r="D1261" s="260"/>
    </row>
    <row r="1262" spans="4:4">
      <c r="D1262" s="260"/>
    </row>
    <row r="1263" spans="4:4">
      <c r="D1263" s="260"/>
    </row>
    <row r="1264" spans="4:4">
      <c r="D1264" s="260"/>
    </row>
    <row r="1265" spans="4:4">
      <c r="D1265" s="260"/>
    </row>
    <row r="1266" spans="4:4">
      <c r="D1266" s="260"/>
    </row>
    <row r="1267" spans="4:4">
      <c r="D1267" s="260"/>
    </row>
    <row r="1268" spans="4:4">
      <c r="D1268" s="260"/>
    </row>
    <row r="1269" spans="4:4">
      <c r="D1269" s="260"/>
    </row>
    <row r="1270" spans="4:4">
      <c r="D1270" s="260"/>
    </row>
    <row r="1271" spans="4:4">
      <c r="D1271" s="260"/>
    </row>
    <row r="1272" spans="4:4">
      <c r="D1272" s="260"/>
    </row>
    <row r="1273" spans="4:4">
      <c r="D1273" s="260"/>
    </row>
    <row r="1274" spans="4:4">
      <c r="D1274" s="260"/>
    </row>
    <row r="1275" spans="4:4">
      <c r="D1275" s="260"/>
    </row>
    <row r="1276" spans="4:4">
      <c r="D1276" s="260"/>
    </row>
    <row r="1277" spans="4:4">
      <c r="D1277" s="260"/>
    </row>
    <row r="1278" spans="4:4">
      <c r="D1278" s="260"/>
    </row>
    <row r="1279" spans="4:4">
      <c r="D1279" s="260"/>
    </row>
    <row r="1280" spans="4:4">
      <c r="D1280" s="260"/>
    </row>
    <row r="1281" spans="4:4">
      <c r="D1281" s="260"/>
    </row>
    <row r="1282" spans="4:4">
      <c r="D1282" s="260"/>
    </row>
    <row r="1283" spans="4:4">
      <c r="D1283" s="260"/>
    </row>
    <row r="1284" spans="4:4">
      <c r="D1284" s="260"/>
    </row>
    <row r="1285" spans="4:4">
      <c r="D1285" s="260"/>
    </row>
    <row r="1286" spans="4:4">
      <c r="D1286" s="260"/>
    </row>
    <row r="1287" spans="4:4">
      <c r="D1287" s="260"/>
    </row>
    <row r="1288" spans="4:4">
      <c r="D1288" s="260"/>
    </row>
    <row r="1289" spans="4:4">
      <c r="D1289" s="260"/>
    </row>
    <row r="1290" spans="4:4">
      <c r="D1290" s="260"/>
    </row>
    <row r="1291" spans="4:4">
      <c r="D1291" s="260"/>
    </row>
    <row r="1292" spans="4:4">
      <c r="D1292" s="260"/>
    </row>
    <row r="1293" spans="4:4">
      <c r="D1293" s="260"/>
    </row>
    <row r="1294" spans="4:4">
      <c r="D1294" s="260"/>
    </row>
    <row r="1295" spans="4:4">
      <c r="D1295" s="260"/>
    </row>
    <row r="1296" spans="4:4">
      <c r="D1296" s="260"/>
    </row>
    <row r="1297" spans="4:4">
      <c r="D1297" s="260"/>
    </row>
    <row r="1298" spans="4:4">
      <c r="D1298" s="260"/>
    </row>
    <row r="1299" spans="4:4">
      <c r="D1299" s="260"/>
    </row>
    <row r="1300" spans="4:4">
      <c r="D1300" s="260"/>
    </row>
    <row r="1301" spans="4:4">
      <c r="D1301" s="260"/>
    </row>
    <row r="1302" spans="4:4">
      <c r="D1302" s="260"/>
    </row>
    <row r="1303" spans="4:4">
      <c r="D1303" s="260"/>
    </row>
    <row r="1304" spans="4:4">
      <c r="D1304" s="260"/>
    </row>
    <row r="1305" spans="4:4">
      <c r="D1305" s="260"/>
    </row>
    <row r="1306" spans="4:4">
      <c r="D1306" s="260"/>
    </row>
    <row r="1307" spans="4:4">
      <c r="D1307" s="260"/>
    </row>
    <row r="1308" spans="4:4">
      <c r="D1308" s="260"/>
    </row>
    <row r="1309" spans="4:4">
      <c r="D1309" s="260"/>
    </row>
    <row r="1310" spans="4:4">
      <c r="D1310" s="260"/>
    </row>
    <row r="1311" spans="4:4">
      <c r="D1311" s="260"/>
    </row>
    <row r="1312" spans="4:4">
      <c r="D1312" s="260"/>
    </row>
    <row r="1313" spans="4:4">
      <c r="D1313" s="260"/>
    </row>
    <row r="1314" spans="4:4">
      <c r="D1314" s="260"/>
    </row>
    <row r="1315" spans="4:4">
      <c r="D1315" s="260"/>
    </row>
    <row r="1316" spans="4:4">
      <c r="D1316" s="260"/>
    </row>
    <row r="1317" spans="4:4">
      <c r="D1317" s="260"/>
    </row>
    <row r="1318" spans="4:4">
      <c r="D1318" s="260"/>
    </row>
    <row r="1319" spans="4:4">
      <c r="D1319" s="260"/>
    </row>
    <row r="1320" spans="4:4">
      <c r="D1320" s="260"/>
    </row>
    <row r="1321" spans="4:4">
      <c r="D1321" s="260"/>
    </row>
    <row r="1322" spans="4:4">
      <c r="D1322" s="260"/>
    </row>
    <row r="1323" spans="4:4">
      <c r="D1323" s="260"/>
    </row>
    <row r="1324" spans="4:4">
      <c r="D1324" s="260"/>
    </row>
    <row r="1325" spans="4:4">
      <c r="D1325" s="260"/>
    </row>
    <row r="1326" spans="4:4">
      <c r="D1326" s="260"/>
    </row>
    <row r="1327" spans="4:4">
      <c r="D1327" s="260"/>
    </row>
    <row r="1328" spans="4:4">
      <c r="D1328" s="260"/>
    </row>
    <row r="1329" spans="4:4">
      <c r="D1329" s="260"/>
    </row>
    <row r="1330" spans="4:4">
      <c r="D1330" s="260"/>
    </row>
    <row r="1331" spans="4:4">
      <c r="D1331" s="260"/>
    </row>
    <row r="1332" spans="4:4">
      <c r="D1332" s="260"/>
    </row>
    <row r="1333" spans="4:4">
      <c r="D1333" s="260"/>
    </row>
    <row r="1334" spans="4:4">
      <c r="D1334" s="260"/>
    </row>
    <row r="1335" spans="4:4">
      <c r="D1335" s="260"/>
    </row>
    <row r="1336" spans="4:4">
      <c r="D1336" s="260"/>
    </row>
    <row r="1337" spans="4:4">
      <c r="D1337" s="260"/>
    </row>
    <row r="1338" spans="4:4">
      <c r="D1338" s="260"/>
    </row>
    <row r="1339" spans="4:4">
      <c r="D1339" s="260"/>
    </row>
    <row r="1340" spans="4:4">
      <c r="D1340" s="260"/>
    </row>
    <row r="1341" spans="4:4">
      <c r="D1341" s="260"/>
    </row>
    <row r="1342" spans="4:4">
      <c r="D1342" s="260"/>
    </row>
    <row r="1343" spans="4:4">
      <c r="D1343" s="260"/>
    </row>
    <row r="1344" spans="4:4">
      <c r="D1344" s="260"/>
    </row>
    <row r="1345" spans="4:4">
      <c r="D1345" s="260"/>
    </row>
    <row r="1346" spans="4:4">
      <c r="D1346" s="260"/>
    </row>
    <row r="1347" spans="4:4">
      <c r="D1347" s="260"/>
    </row>
    <row r="1348" spans="4:4">
      <c r="D1348" s="260"/>
    </row>
    <row r="1349" spans="4:4">
      <c r="D1349" s="260"/>
    </row>
    <row r="1350" spans="4:4">
      <c r="D1350" s="260"/>
    </row>
    <row r="1351" spans="4:4">
      <c r="D1351" s="260"/>
    </row>
    <row r="1352" spans="4:4">
      <c r="D1352" s="260"/>
    </row>
    <row r="1353" spans="4:4">
      <c r="D1353" s="260"/>
    </row>
    <row r="1354" spans="4:4">
      <c r="D1354" s="260"/>
    </row>
    <row r="1355" spans="4:4">
      <c r="D1355" s="260"/>
    </row>
    <row r="1356" spans="4:4">
      <c r="D1356" s="260"/>
    </row>
    <row r="1357" spans="4:4">
      <c r="D1357" s="260"/>
    </row>
    <row r="1358" spans="4:4">
      <c r="D1358" s="260"/>
    </row>
    <row r="1359" spans="4:4">
      <c r="D1359" s="260"/>
    </row>
    <row r="1360" spans="4:4">
      <c r="D1360" s="260"/>
    </row>
    <row r="1361" spans="4:4">
      <c r="D1361" s="260"/>
    </row>
    <row r="1362" spans="4:4">
      <c r="D1362" s="260"/>
    </row>
    <row r="1363" spans="4:4">
      <c r="D1363" s="260"/>
    </row>
    <row r="1364" spans="4:4">
      <c r="D1364" s="260"/>
    </row>
    <row r="1365" spans="4:4">
      <c r="D1365" s="260"/>
    </row>
    <row r="1366" spans="4:4">
      <c r="D1366" s="260"/>
    </row>
    <row r="1367" spans="4:4">
      <c r="D1367" s="260"/>
    </row>
    <row r="1368" spans="4:4">
      <c r="D1368" s="260"/>
    </row>
    <row r="1369" spans="4:4">
      <c r="D1369" s="260"/>
    </row>
    <row r="1370" spans="4:4">
      <c r="D1370" s="260"/>
    </row>
    <row r="1371" spans="4:4">
      <c r="D1371" s="260"/>
    </row>
    <row r="1372" spans="4:4">
      <c r="D1372" s="260"/>
    </row>
    <row r="1373" spans="4:4">
      <c r="D1373" s="260"/>
    </row>
    <row r="1374" spans="4:4">
      <c r="D1374" s="260"/>
    </row>
    <row r="1375" spans="4:4">
      <c r="D1375" s="260"/>
    </row>
    <row r="1376" spans="4:4">
      <c r="D1376" s="260"/>
    </row>
    <row r="1377" spans="4:4">
      <c r="D1377" s="260"/>
    </row>
    <row r="1378" spans="4:4">
      <c r="D1378" s="260"/>
    </row>
    <row r="1379" spans="4:4">
      <c r="D1379" s="260"/>
    </row>
    <row r="1380" spans="4:4">
      <c r="D1380" s="260"/>
    </row>
    <row r="1381" spans="4:4">
      <c r="D1381" s="260"/>
    </row>
    <row r="1382" spans="4:4">
      <c r="D1382" s="260"/>
    </row>
    <row r="1383" spans="4:4">
      <c r="D1383" s="260"/>
    </row>
    <row r="1384" spans="4:4">
      <c r="D1384" s="260"/>
    </row>
    <row r="1385" spans="4:4">
      <c r="D1385" s="260"/>
    </row>
    <row r="1386" spans="4:4">
      <c r="D1386" s="260"/>
    </row>
    <row r="1387" spans="4:4">
      <c r="D1387" s="260"/>
    </row>
    <row r="1388" spans="4:4">
      <c r="D1388" s="260"/>
    </row>
    <row r="1389" spans="4:4">
      <c r="D1389" s="260"/>
    </row>
    <row r="1390" spans="4:4">
      <c r="D1390" s="260"/>
    </row>
    <row r="1391" spans="4:4">
      <c r="D1391" s="260"/>
    </row>
    <row r="1392" spans="4:4">
      <c r="D1392" s="260"/>
    </row>
    <row r="1393" spans="4:4">
      <c r="D1393" s="260"/>
    </row>
    <row r="1394" spans="4:4">
      <c r="D1394" s="260"/>
    </row>
    <row r="1395" spans="4:4">
      <c r="D1395" s="260"/>
    </row>
    <row r="1396" spans="4:4">
      <c r="D1396" s="260"/>
    </row>
    <row r="1397" spans="4:4">
      <c r="D1397" s="260"/>
    </row>
    <row r="1398" spans="4:4">
      <c r="D1398" s="260"/>
    </row>
    <row r="1399" spans="4:4">
      <c r="D1399" s="260"/>
    </row>
    <row r="1400" spans="4:4">
      <c r="D1400" s="260"/>
    </row>
    <row r="1401" spans="4:4">
      <c r="D1401" s="260"/>
    </row>
    <row r="1402" spans="4:4">
      <c r="D1402" s="260"/>
    </row>
    <row r="1403" spans="4:4">
      <c r="D1403" s="260"/>
    </row>
    <row r="1404" spans="4:4">
      <c r="D1404" s="260"/>
    </row>
    <row r="1405" spans="4:4">
      <c r="D1405" s="260"/>
    </row>
    <row r="1406" spans="4:4">
      <c r="D1406" s="260"/>
    </row>
    <row r="1407" spans="4:4">
      <c r="D1407" s="260"/>
    </row>
    <row r="1408" spans="4:4">
      <c r="D1408" s="260"/>
    </row>
    <row r="1409" spans="4:4">
      <c r="D1409" s="260"/>
    </row>
    <row r="1410" spans="4:4">
      <c r="D1410" s="260"/>
    </row>
    <row r="1411" spans="4:4">
      <c r="D1411" s="260"/>
    </row>
    <row r="1412" spans="4:4">
      <c r="D1412" s="260"/>
    </row>
    <row r="1413" spans="4:4">
      <c r="D1413" s="260"/>
    </row>
    <row r="1414" spans="4:4">
      <c r="D1414" s="260"/>
    </row>
    <row r="1415" spans="4:4">
      <c r="D1415" s="260"/>
    </row>
    <row r="1416" spans="4:4">
      <c r="D1416" s="260"/>
    </row>
    <row r="1417" spans="4:4">
      <c r="D1417" s="260"/>
    </row>
    <row r="1418" spans="4:4">
      <c r="D1418" s="260"/>
    </row>
    <row r="1419" spans="4:4">
      <c r="D1419" s="260"/>
    </row>
    <row r="1420" spans="4:4">
      <c r="D1420" s="260"/>
    </row>
    <row r="1421" spans="4:4">
      <c r="D1421" s="260"/>
    </row>
    <row r="1422" spans="4:4">
      <c r="D1422" s="260"/>
    </row>
    <row r="1423" spans="4:4">
      <c r="D1423" s="260"/>
    </row>
    <row r="1424" spans="4:4">
      <c r="D1424" s="260"/>
    </row>
    <row r="1425" spans="4:4">
      <c r="D1425" s="260"/>
    </row>
    <row r="1426" spans="4:4">
      <c r="D1426" s="260"/>
    </row>
    <row r="1427" spans="4:4">
      <c r="D1427" s="260"/>
    </row>
    <row r="1428" spans="4:4">
      <c r="D1428" s="260"/>
    </row>
    <row r="1429" spans="4:4">
      <c r="D1429" s="260"/>
    </row>
    <row r="1430" spans="4:4">
      <c r="D1430" s="260"/>
    </row>
    <row r="1431" spans="4:4">
      <c r="D1431" s="260"/>
    </row>
    <row r="1432" spans="4:4">
      <c r="D1432" s="260"/>
    </row>
    <row r="1433" spans="4:4">
      <c r="D1433" s="260"/>
    </row>
    <row r="1434" spans="4:4">
      <c r="D1434" s="260"/>
    </row>
    <row r="1435" spans="4:4">
      <c r="D1435" s="260"/>
    </row>
    <row r="1436" spans="4:4">
      <c r="D1436" s="260"/>
    </row>
    <row r="1437" spans="4:4">
      <c r="D1437" s="260"/>
    </row>
    <row r="1438" spans="4:4">
      <c r="D1438" s="260"/>
    </row>
    <row r="1439" spans="4:4">
      <c r="D1439" s="260"/>
    </row>
    <row r="1440" spans="4:4">
      <c r="D1440" s="260"/>
    </row>
    <row r="1441" spans="4:4">
      <c r="D1441" s="260"/>
    </row>
    <row r="1442" spans="4:4">
      <c r="D1442" s="260"/>
    </row>
    <row r="1443" spans="4:4">
      <c r="D1443" s="260"/>
    </row>
    <row r="1444" spans="4:4">
      <c r="D1444" s="260"/>
    </row>
    <row r="1445" spans="4:4">
      <c r="D1445" s="260"/>
    </row>
    <row r="1446" spans="4:4">
      <c r="D1446" s="260"/>
    </row>
    <row r="1447" spans="4:4">
      <c r="D1447" s="260"/>
    </row>
    <row r="1448" spans="4:4">
      <c r="D1448" s="260"/>
    </row>
    <row r="1449" spans="4:4">
      <c r="D1449" s="260"/>
    </row>
    <row r="1450" spans="4:4">
      <c r="D1450" s="260"/>
    </row>
    <row r="1451" spans="4:4">
      <c r="D1451" s="260"/>
    </row>
    <row r="1452" spans="4:4">
      <c r="D1452" s="260"/>
    </row>
    <row r="1453" spans="4:4">
      <c r="D1453" s="260"/>
    </row>
    <row r="1454" spans="4:4">
      <c r="D1454" s="260"/>
    </row>
    <row r="1455" spans="4:4">
      <c r="D1455" s="260"/>
    </row>
    <row r="1456" spans="4:4">
      <c r="D1456" s="260"/>
    </row>
    <row r="1457" spans="4:4">
      <c r="D1457" s="260"/>
    </row>
    <row r="1458" spans="4:4">
      <c r="D1458" s="260"/>
    </row>
    <row r="1459" spans="4:4">
      <c r="D1459" s="260"/>
    </row>
    <row r="1460" spans="4:4">
      <c r="D1460" s="260"/>
    </row>
    <row r="1461" spans="4:4">
      <c r="D1461" s="260"/>
    </row>
    <row r="1462" spans="4:4">
      <c r="D1462" s="260"/>
    </row>
    <row r="1463" spans="4:4">
      <c r="D1463" s="260"/>
    </row>
    <row r="1464" spans="4:4">
      <c r="D1464" s="260"/>
    </row>
    <row r="1465" spans="4:4">
      <c r="D1465" s="260"/>
    </row>
    <row r="1466" spans="4:4">
      <c r="D1466" s="260"/>
    </row>
    <row r="1467" spans="4:4">
      <c r="D1467" s="260"/>
    </row>
    <row r="1468" spans="4:4">
      <c r="D1468" s="260"/>
    </row>
    <row r="1469" spans="4:4">
      <c r="D1469" s="260"/>
    </row>
    <row r="1470" spans="4:4">
      <c r="D1470" s="260"/>
    </row>
    <row r="1471" spans="4:4">
      <c r="D1471" s="260"/>
    </row>
    <row r="1472" spans="4:4">
      <c r="D1472" s="260"/>
    </row>
    <row r="1473" spans="4:4">
      <c r="D1473" s="260"/>
    </row>
    <row r="1474" spans="4:4">
      <c r="D1474" s="260"/>
    </row>
    <row r="1475" spans="4:4">
      <c r="D1475" s="260"/>
    </row>
    <row r="1476" spans="4:4">
      <c r="D1476" s="260"/>
    </row>
    <row r="1477" spans="4:4">
      <c r="D1477" s="260"/>
    </row>
    <row r="1478" spans="4:4">
      <c r="D1478" s="260"/>
    </row>
    <row r="1479" spans="4:4">
      <c r="D1479" s="260"/>
    </row>
    <row r="1480" spans="4:4">
      <c r="D1480" s="260"/>
    </row>
    <row r="1481" spans="4:4">
      <c r="D1481" s="260"/>
    </row>
    <row r="1482" spans="4:4">
      <c r="D1482" s="260"/>
    </row>
    <row r="1483" spans="4:4">
      <c r="D1483" s="260"/>
    </row>
    <row r="1484" spans="4:4">
      <c r="D1484" s="260"/>
    </row>
    <row r="1485" spans="4:4">
      <c r="D1485" s="260"/>
    </row>
    <row r="1486" spans="4:4">
      <c r="D1486" s="260"/>
    </row>
    <row r="1487" spans="4:4">
      <c r="D1487" s="260"/>
    </row>
    <row r="1488" spans="4:4">
      <c r="D1488" s="260"/>
    </row>
    <row r="1489" spans="4:4">
      <c r="D1489" s="260"/>
    </row>
    <row r="1490" spans="4:4">
      <c r="D1490" s="260"/>
    </row>
    <row r="1491" spans="4:4">
      <c r="D1491" s="260"/>
    </row>
    <row r="1492" spans="4:4">
      <c r="D1492" s="260"/>
    </row>
    <row r="1493" spans="4:4">
      <c r="D1493" s="260"/>
    </row>
    <row r="1494" spans="4:4">
      <c r="D1494" s="260"/>
    </row>
    <row r="1495" spans="4:4">
      <c r="D1495" s="260"/>
    </row>
    <row r="1496" spans="4:4">
      <c r="D1496" s="260"/>
    </row>
    <row r="1497" spans="4:4">
      <c r="D1497" s="260"/>
    </row>
    <row r="1498" spans="4:4">
      <c r="D1498" s="260"/>
    </row>
    <row r="1499" spans="4:4">
      <c r="D1499" s="260"/>
    </row>
    <row r="1500" spans="4:4">
      <c r="D1500" s="260"/>
    </row>
    <row r="1501" spans="4:4">
      <c r="D1501" s="260"/>
    </row>
    <row r="1502" spans="4:4">
      <c r="D1502" s="260"/>
    </row>
    <row r="1503" spans="4:4">
      <c r="D1503" s="260"/>
    </row>
    <row r="1504" spans="4:4">
      <c r="D1504" s="260"/>
    </row>
    <row r="1505" spans="4:4">
      <c r="D1505" s="260"/>
    </row>
    <row r="1506" spans="4:4">
      <c r="D1506" s="260"/>
    </row>
    <row r="1507" spans="4:4">
      <c r="D1507" s="260"/>
    </row>
    <row r="1508" spans="4:4">
      <c r="D1508" s="260"/>
    </row>
    <row r="1509" spans="4:4">
      <c r="D1509" s="260"/>
    </row>
    <row r="1510" spans="4:4">
      <c r="D1510" s="260"/>
    </row>
    <row r="1511" spans="4:4">
      <c r="D1511" s="260"/>
    </row>
    <row r="1512" spans="4:4">
      <c r="D1512" s="260"/>
    </row>
    <row r="1513" spans="4:4">
      <c r="D1513" s="260"/>
    </row>
    <row r="1514" spans="4:4">
      <c r="D1514" s="260"/>
    </row>
    <row r="1515" spans="4:4">
      <c r="D1515" s="260"/>
    </row>
    <row r="1516" spans="4:4">
      <c r="D1516" s="260"/>
    </row>
    <row r="1517" spans="4:4">
      <c r="D1517" s="260"/>
    </row>
    <row r="1518" spans="4:4">
      <c r="D1518" s="260"/>
    </row>
    <row r="1519" spans="4:4">
      <c r="D1519" s="260"/>
    </row>
    <row r="1520" spans="4:4">
      <c r="D1520" s="260"/>
    </row>
    <row r="1521" spans="4:4">
      <c r="D1521" s="260"/>
    </row>
    <row r="1522" spans="4:4">
      <c r="D1522" s="260"/>
    </row>
    <row r="1523" spans="4:4">
      <c r="D1523" s="260"/>
    </row>
    <row r="1524" spans="4:4">
      <c r="D1524" s="260"/>
    </row>
    <row r="1525" spans="4:4">
      <c r="D1525" s="260"/>
    </row>
    <row r="1526" spans="4:4">
      <c r="D1526" s="260"/>
    </row>
    <row r="1527" spans="4:4">
      <c r="D1527" s="260"/>
    </row>
    <row r="1528" spans="4:4">
      <c r="D1528" s="260"/>
    </row>
    <row r="1529" spans="4:4">
      <c r="D1529" s="260"/>
    </row>
    <row r="1530" spans="4:4">
      <c r="D1530" s="260"/>
    </row>
    <row r="1531" spans="4:4">
      <c r="D1531" s="260"/>
    </row>
    <row r="1532" spans="4:4">
      <c r="D1532" s="260"/>
    </row>
    <row r="1533" spans="4:4">
      <c r="D1533" s="260"/>
    </row>
    <row r="1534" spans="4:4">
      <c r="D1534" s="260"/>
    </row>
    <row r="1535" spans="4:4">
      <c r="D1535" s="260"/>
    </row>
    <row r="1536" spans="4:4">
      <c r="D1536" s="260"/>
    </row>
    <row r="1537" spans="4:4">
      <c r="D1537" s="260"/>
    </row>
    <row r="1538" spans="4:4">
      <c r="D1538" s="260"/>
    </row>
    <row r="1539" spans="4:4">
      <c r="D1539" s="260"/>
    </row>
    <row r="1540" spans="4:4">
      <c r="D1540" s="260"/>
    </row>
    <row r="1541" spans="4:4">
      <c r="D1541" s="260"/>
    </row>
    <row r="1542" spans="4:4">
      <c r="D1542" s="260"/>
    </row>
    <row r="1543" spans="4:4">
      <c r="D1543" s="260"/>
    </row>
    <row r="1544" spans="4:4">
      <c r="D1544" s="260"/>
    </row>
    <row r="1545" spans="4:4">
      <c r="D1545" s="260"/>
    </row>
    <row r="1546" spans="4:4">
      <c r="D1546" s="260"/>
    </row>
    <row r="1547" spans="4:4">
      <c r="D1547" s="260"/>
    </row>
    <row r="1548" spans="4:4">
      <c r="D1548" s="260"/>
    </row>
    <row r="1549" spans="4:4">
      <c r="D1549" s="260"/>
    </row>
    <row r="1550" spans="4:4">
      <c r="D1550" s="260"/>
    </row>
    <row r="1551" spans="4:4">
      <c r="D1551" s="260"/>
    </row>
    <row r="1552" spans="4:4">
      <c r="D1552" s="260"/>
    </row>
    <row r="1553" spans="4:4">
      <c r="D1553" s="260"/>
    </row>
    <row r="1554" spans="4:4">
      <c r="D1554" s="260"/>
    </row>
    <row r="1555" spans="4:4">
      <c r="D1555" s="260"/>
    </row>
    <row r="1556" spans="4:4">
      <c r="D1556" s="260"/>
    </row>
    <row r="1557" spans="4:4">
      <c r="D1557" s="260"/>
    </row>
    <row r="1558" spans="4:4">
      <c r="D1558" s="260"/>
    </row>
    <row r="1559" spans="4:4">
      <c r="D1559" s="260"/>
    </row>
    <row r="1560" spans="4:4">
      <c r="D1560" s="260"/>
    </row>
    <row r="1561" spans="4:4">
      <c r="D1561" s="260"/>
    </row>
    <row r="1562" spans="4:4">
      <c r="D1562" s="260"/>
    </row>
    <row r="1563" spans="4:4">
      <c r="D1563" s="260"/>
    </row>
    <row r="1564" spans="4:4">
      <c r="D1564" s="260"/>
    </row>
    <row r="1565" spans="4:4">
      <c r="D1565" s="260"/>
    </row>
    <row r="1566" spans="4:4">
      <c r="D1566" s="260"/>
    </row>
    <row r="1567" spans="4:4">
      <c r="D1567" s="260"/>
    </row>
    <row r="1568" spans="4:4">
      <c r="D1568" s="260"/>
    </row>
    <row r="1569" spans="4:4">
      <c r="D1569" s="260"/>
    </row>
    <row r="1570" spans="4:4">
      <c r="D1570" s="260"/>
    </row>
    <row r="1571" spans="4:4">
      <c r="D1571" s="260"/>
    </row>
    <row r="1572" spans="4:4">
      <c r="D1572" s="260"/>
    </row>
    <row r="1573" spans="4:4">
      <c r="D1573" s="260"/>
    </row>
    <row r="1574" spans="4:4">
      <c r="D1574" s="260"/>
    </row>
    <row r="1575" spans="4:4">
      <c r="D1575" s="260"/>
    </row>
    <row r="1576" spans="4:4">
      <c r="D1576" s="260"/>
    </row>
    <row r="1577" spans="4:4">
      <c r="D1577" s="260"/>
    </row>
    <row r="1578" spans="4:4">
      <c r="D1578" s="260"/>
    </row>
    <row r="1579" spans="4:4">
      <c r="D1579" s="260"/>
    </row>
    <row r="1580" spans="4:4">
      <c r="D1580" s="260"/>
    </row>
    <row r="1581" spans="4:4">
      <c r="D1581" s="260"/>
    </row>
    <row r="1582" spans="4:4">
      <c r="D1582" s="260"/>
    </row>
    <row r="1583" spans="4:4">
      <c r="D1583" s="260"/>
    </row>
    <row r="1584" spans="4:4">
      <c r="D1584" s="260"/>
    </row>
    <row r="1585" spans="4:4">
      <c r="D1585" s="260"/>
    </row>
    <row r="1586" spans="4:4">
      <c r="D1586" s="260"/>
    </row>
    <row r="1587" spans="4:4">
      <c r="D1587" s="260"/>
    </row>
    <row r="1588" spans="4:4">
      <c r="D1588" s="260"/>
    </row>
    <row r="1589" spans="4:4">
      <c r="D1589" s="260"/>
    </row>
    <row r="1590" spans="4:4">
      <c r="D1590" s="260"/>
    </row>
    <row r="1591" spans="4:4">
      <c r="D1591" s="260"/>
    </row>
    <row r="1592" spans="4:4">
      <c r="D1592" s="260"/>
    </row>
    <row r="1593" spans="4:4">
      <c r="D1593" s="260"/>
    </row>
    <row r="1594" spans="4:4">
      <c r="D1594" s="260"/>
    </row>
    <row r="1595" spans="4:4">
      <c r="D1595" s="260"/>
    </row>
    <row r="1596" spans="4:4">
      <c r="D1596" s="260"/>
    </row>
    <row r="1597" spans="4:4">
      <c r="D1597" s="260"/>
    </row>
    <row r="1598" spans="4:4">
      <c r="D1598" s="260"/>
    </row>
    <row r="1599" spans="4:4">
      <c r="D1599" s="260"/>
    </row>
    <row r="1600" spans="4:4">
      <c r="D1600" s="260"/>
    </row>
    <row r="1601" spans="4:4">
      <c r="D1601" s="260"/>
    </row>
    <row r="1602" spans="4:4">
      <c r="D1602" s="260"/>
    </row>
    <row r="1603" spans="4:4">
      <c r="D1603" s="260"/>
    </row>
    <row r="1604" spans="4:4">
      <c r="D1604" s="260"/>
    </row>
    <row r="1605" spans="4:4">
      <c r="D1605" s="260"/>
    </row>
    <row r="1606" spans="4:4">
      <c r="D1606" s="260"/>
    </row>
    <row r="1607" spans="4:4">
      <c r="D1607" s="260"/>
    </row>
    <row r="1608" spans="4:4">
      <c r="D1608" s="260"/>
    </row>
    <row r="1609" spans="4:4">
      <c r="D1609" s="260"/>
    </row>
    <row r="1610" spans="4:4">
      <c r="D1610" s="260"/>
    </row>
    <row r="1611" spans="4:4">
      <c r="D1611" s="260"/>
    </row>
    <row r="1612" spans="4:4">
      <c r="D1612" s="260"/>
    </row>
    <row r="1613" spans="4:4">
      <c r="D1613" s="260"/>
    </row>
    <row r="1614" spans="4:4">
      <c r="D1614" s="260"/>
    </row>
    <row r="1615" spans="4:4">
      <c r="D1615" s="260"/>
    </row>
    <row r="1616" spans="4:4">
      <c r="D1616" s="260"/>
    </row>
    <row r="1617" spans="4:4">
      <c r="D1617" s="260"/>
    </row>
    <row r="1618" spans="4:4">
      <c r="D1618" s="260"/>
    </row>
    <row r="1619" spans="4:4">
      <c r="D1619" s="260"/>
    </row>
    <row r="1620" spans="4:4">
      <c r="D1620" s="260"/>
    </row>
    <row r="1621" spans="4:4">
      <c r="D1621" s="260"/>
    </row>
    <row r="1622" spans="4:4">
      <c r="D1622" s="260"/>
    </row>
    <row r="1623" spans="4:4">
      <c r="D1623" s="260"/>
    </row>
    <row r="1624" spans="4:4">
      <c r="D1624" s="260"/>
    </row>
    <row r="1625" spans="4:4">
      <c r="D1625" s="260"/>
    </row>
    <row r="1626" spans="4:4">
      <c r="D1626" s="260"/>
    </row>
    <row r="1627" spans="4:4">
      <c r="D1627" s="260"/>
    </row>
    <row r="1628" spans="4:4">
      <c r="D1628" s="260"/>
    </row>
    <row r="1629" spans="4:4">
      <c r="D1629" s="260"/>
    </row>
    <row r="1630" spans="4:4">
      <c r="D1630" s="260"/>
    </row>
    <row r="1631" spans="4:4">
      <c r="D1631" s="260"/>
    </row>
    <row r="1632" spans="4:4">
      <c r="D1632" s="260"/>
    </row>
    <row r="1633" spans="4:4">
      <c r="D1633" s="260"/>
    </row>
    <row r="1634" spans="4:4">
      <c r="D1634" s="260"/>
    </row>
    <row r="1635" spans="4:4">
      <c r="D1635" s="260"/>
    </row>
    <row r="1636" spans="4:4">
      <c r="D1636" s="260"/>
    </row>
    <row r="1637" spans="4:4">
      <c r="D1637" s="260"/>
    </row>
    <row r="1638" spans="4:4">
      <c r="D1638" s="260"/>
    </row>
    <row r="1639" spans="4:4">
      <c r="D1639" s="260"/>
    </row>
    <row r="1640" spans="4:4">
      <c r="D1640" s="260"/>
    </row>
    <row r="1641" spans="4:4">
      <c r="D1641" s="260"/>
    </row>
    <row r="1642" spans="4:4">
      <c r="D1642" s="260"/>
    </row>
    <row r="1643" spans="4:4">
      <c r="D1643" s="260"/>
    </row>
    <row r="1644" spans="4:4">
      <c r="D1644" s="260"/>
    </row>
    <row r="1645" spans="4:4">
      <c r="D1645" s="260"/>
    </row>
    <row r="1646" spans="4:4">
      <c r="D1646" s="260"/>
    </row>
    <row r="1647" spans="4:4">
      <c r="D1647" s="260"/>
    </row>
    <row r="1648" spans="4:4">
      <c r="D1648" s="260"/>
    </row>
    <row r="1649" spans="4:4">
      <c r="D1649" s="260"/>
    </row>
    <row r="1650" spans="4:4">
      <c r="D1650" s="260"/>
    </row>
    <row r="1651" spans="4:4">
      <c r="D1651" s="260"/>
    </row>
    <row r="1652" spans="4:4">
      <c r="D1652" s="260"/>
    </row>
    <row r="1653" spans="4:4">
      <c r="D1653" s="260"/>
    </row>
    <row r="1654" spans="4:4">
      <c r="D1654" s="260"/>
    </row>
    <row r="1655" spans="4:4">
      <c r="D1655" s="260"/>
    </row>
    <row r="1656" spans="4:4">
      <c r="D1656" s="260"/>
    </row>
    <row r="1657" spans="4:4">
      <c r="D1657" s="260"/>
    </row>
    <row r="1658" spans="4:4">
      <c r="D1658" s="260"/>
    </row>
    <row r="1659" spans="4:4">
      <c r="D1659" s="260"/>
    </row>
    <row r="1660" spans="4:4">
      <c r="D1660" s="260"/>
    </row>
    <row r="1661" spans="4:4">
      <c r="D1661" s="260"/>
    </row>
    <row r="1662" spans="4:4">
      <c r="D1662" s="260"/>
    </row>
    <row r="1663" spans="4:4">
      <c r="D1663" s="260"/>
    </row>
    <row r="1664" spans="4:4">
      <c r="D1664" s="260"/>
    </row>
    <row r="1665" spans="4:4">
      <c r="D1665" s="260"/>
    </row>
    <row r="1666" spans="4:4">
      <c r="D1666" s="260"/>
    </row>
    <row r="1667" spans="4:4">
      <c r="D1667" s="260"/>
    </row>
    <row r="1668" spans="4:4">
      <c r="D1668" s="260"/>
    </row>
    <row r="1669" spans="4:4">
      <c r="D1669" s="260"/>
    </row>
    <row r="1670" spans="4:4">
      <c r="D1670" s="260"/>
    </row>
    <row r="1671" spans="4:4">
      <c r="D1671" s="260"/>
    </row>
    <row r="1672" spans="4:4">
      <c r="D1672" s="260"/>
    </row>
    <row r="1673" spans="4:4">
      <c r="D1673" s="260"/>
    </row>
    <row r="1674" spans="4:4">
      <c r="D1674" s="260"/>
    </row>
    <row r="1675" spans="4:4">
      <c r="D1675" s="260"/>
    </row>
    <row r="1676" spans="4:4">
      <c r="D1676" s="260"/>
    </row>
    <row r="1677" spans="4:4">
      <c r="D1677" s="260"/>
    </row>
    <row r="1678" spans="4:4">
      <c r="D1678" s="260"/>
    </row>
    <row r="1679" spans="4:4">
      <c r="D1679" s="260"/>
    </row>
    <row r="1680" spans="4:4">
      <c r="D1680" s="260"/>
    </row>
    <row r="1681" spans="4:4">
      <c r="D1681" s="260"/>
    </row>
    <row r="1682" spans="4:4">
      <c r="D1682" s="260"/>
    </row>
    <row r="1683" spans="4:4">
      <c r="D1683" s="260"/>
    </row>
    <row r="1684" spans="4:4">
      <c r="D1684" s="260"/>
    </row>
    <row r="1685" spans="4:4">
      <c r="D1685" s="260"/>
    </row>
    <row r="1686" spans="4:4">
      <c r="D1686" s="260"/>
    </row>
    <row r="1687" spans="4:4">
      <c r="D1687" s="260"/>
    </row>
    <row r="1688" spans="4:4">
      <c r="D1688" s="260"/>
    </row>
    <row r="1689" spans="4:4">
      <c r="D1689" s="260"/>
    </row>
    <row r="1690" spans="4:4">
      <c r="D1690" s="260"/>
    </row>
    <row r="1691" spans="4:4">
      <c r="D1691" s="260"/>
    </row>
    <row r="1692" spans="4:4">
      <c r="D1692" s="260"/>
    </row>
    <row r="1693" spans="4:4">
      <c r="D1693" s="260"/>
    </row>
    <row r="1694" spans="4:4">
      <c r="D1694" s="260"/>
    </row>
    <row r="1695" spans="4:4">
      <c r="D1695" s="260"/>
    </row>
    <row r="1696" spans="4:4">
      <c r="D1696" s="260"/>
    </row>
    <row r="1697" spans="4:4">
      <c r="D1697" s="260"/>
    </row>
    <row r="1698" spans="4:4">
      <c r="D1698" s="260"/>
    </row>
    <row r="1699" spans="4:4">
      <c r="D1699" s="260"/>
    </row>
    <row r="1700" spans="4:4">
      <c r="D1700" s="260"/>
    </row>
    <row r="1701" spans="4:4">
      <c r="D1701" s="260"/>
    </row>
    <row r="1702" spans="4:4">
      <c r="D1702" s="260"/>
    </row>
    <row r="1703" spans="4:4">
      <c r="D1703" s="260"/>
    </row>
    <row r="1704" spans="4:4">
      <c r="D1704" s="260"/>
    </row>
    <row r="1705" spans="4:4">
      <c r="D1705" s="260"/>
    </row>
    <row r="1706" spans="4:4">
      <c r="D1706" s="260"/>
    </row>
    <row r="1707" spans="4:4">
      <c r="D1707" s="260"/>
    </row>
    <row r="1708" spans="4:4">
      <c r="D1708" s="260"/>
    </row>
    <row r="1709" spans="4:4">
      <c r="D1709" s="260"/>
    </row>
    <row r="1710" spans="4:4">
      <c r="D1710" s="260"/>
    </row>
    <row r="1711" spans="4:4">
      <c r="D1711" s="260"/>
    </row>
    <row r="1712" spans="4:4">
      <c r="D1712" s="260"/>
    </row>
    <row r="1713" spans="4:4">
      <c r="D1713" s="260"/>
    </row>
    <row r="1714" spans="4:4">
      <c r="D1714" s="260"/>
    </row>
    <row r="1715" spans="4:4">
      <c r="D1715" s="260"/>
    </row>
    <row r="1716" spans="4:4">
      <c r="D1716" s="260"/>
    </row>
    <row r="1717" spans="4:4">
      <c r="D1717" s="260"/>
    </row>
    <row r="1718" spans="4:4">
      <c r="D1718" s="260"/>
    </row>
    <row r="1719" spans="4:4">
      <c r="D1719" s="260"/>
    </row>
    <row r="1720" spans="4:4">
      <c r="D1720" s="260"/>
    </row>
    <row r="1721" spans="4:4">
      <c r="D1721" s="260"/>
    </row>
    <row r="1722" spans="4:4">
      <c r="D1722" s="260"/>
    </row>
    <row r="1723" spans="4:4">
      <c r="D1723" s="260"/>
    </row>
    <row r="1724" spans="4:4">
      <c r="D1724" s="260"/>
    </row>
    <row r="1725" spans="4:4">
      <c r="D1725" s="260"/>
    </row>
    <row r="1726" spans="4:4">
      <c r="D1726" s="260"/>
    </row>
    <row r="1727" spans="4:4">
      <c r="D1727" s="260"/>
    </row>
    <row r="1728" spans="4:4">
      <c r="D1728" s="260"/>
    </row>
    <row r="1729" spans="4:4">
      <c r="D1729" s="260"/>
    </row>
    <row r="1730" spans="4:4">
      <c r="D1730" s="260"/>
    </row>
    <row r="1731" spans="4:4">
      <c r="D1731" s="260"/>
    </row>
    <row r="1732" spans="4:4">
      <c r="D1732" s="260"/>
    </row>
    <row r="1733" spans="4:4">
      <c r="D1733" s="260"/>
    </row>
    <row r="1734" spans="4:4">
      <c r="D1734" s="260"/>
    </row>
    <row r="1735" spans="4:4">
      <c r="D1735" s="260"/>
    </row>
    <row r="1736" spans="4:4">
      <c r="D1736" s="260"/>
    </row>
    <row r="1737" spans="4:4">
      <c r="D1737" s="260"/>
    </row>
    <row r="1738" spans="4:4">
      <c r="D1738" s="260"/>
    </row>
    <row r="1739" spans="4:4">
      <c r="D1739" s="260"/>
    </row>
    <row r="1740" spans="4:4">
      <c r="D1740" s="260"/>
    </row>
    <row r="1741" spans="4:4">
      <c r="D1741" s="260"/>
    </row>
    <row r="1742" spans="4:4">
      <c r="D1742" s="260"/>
    </row>
    <row r="1743" spans="4:4">
      <c r="D1743" s="260"/>
    </row>
    <row r="1744" spans="4:4">
      <c r="D1744" s="260"/>
    </row>
    <row r="1745" spans="4:4">
      <c r="D1745" s="260"/>
    </row>
    <row r="1746" spans="4:4">
      <c r="D1746" s="260"/>
    </row>
    <row r="1747" spans="4:4">
      <c r="D1747" s="260"/>
    </row>
    <row r="1748" spans="4:4">
      <c r="D1748" s="260"/>
    </row>
    <row r="1749" spans="4:4">
      <c r="D1749" s="260"/>
    </row>
    <row r="1750" spans="4:4">
      <c r="D1750" s="260"/>
    </row>
    <row r="1751" spans="4:4">
      <c r="D1751" s="260"/>
    </row>
    <row r="1752" spans="4:4">
      <c r="D1752" s="260"/>
    </row>
    <row r="1753" spans="4:4">
      <c r="D1753" s="260"/>
    </row>
    <row r="1754" spans="4:4">
      <c r="D1754" s="260"/>
    </row>
    <row r="1755" spans="4:4">
      <c r="D1755" s="260"/>
    </row>
    <row r="1756" spans="4:4">
      <c r="D1756" s="260"/>
    </row>
    <row r="1757" spans="4:4">
      <c r="D1757" s="260"/>
    </row>
    <row r="1758" spans="4:4">
      <c r="D1758" s="260"/>
    </row>
    <row r="1759" spans="4:4">
      <c r="D1759" s="260"/>
    </row>
    <row r="1760" spans="4:4">
      <c r="D1760" s="260"/>
    </row>
    <row r="1761" spans="4:4">
      <c r="D1761" s="260"/>
    </row>
    <row r="1762" spans="4:4">
      <c r="D1762" s="260"/>
    </row>
    <row r="1763" spans="4:4">
      <c r="D1763" s="260"/>
    </row>
    <row r="1764" spans="4:4">
      <c r="D1764" s="260"/>
    </row>
    <row r="1765" spans="4:4">
      <c r="D1765" s="260"/>
    </row>
    <row r="1766" spans="4:4">
      <c r="D1766" s="260"/>
    </row>
    <row r="1767" spans="4:4">
      <c r="D1767" s="260"/>
    </row>
    <row r="1768" spans="4:4">
      <c r="D1768" s="260"/>
    </row>
    <row r="1769" spans="4:4">
      <c r="D1769" s="260"/>
    </row>
    <row r="1770" spans="4:4">
      <c r="D1770" s="260"/>
    </row>
    <row r="1771" spans="4:4">
      <c r="D1771" s="260"/>
    </row>
    <row r="1772" spans="4:4">
      <c r="D1772" s="260"/>
    </row>
    <row r="1773" spans="4:4">
      <c r="D1773" s="260"/>
    </row>
    <row r="1774" spans="4:4">
      <c r="D1774" s="260"/>
    </row>
    <row r="1775" spans="4:4">
      <c r="D1775" s="260"/>
    </row>
    <row r="1776" spans="4:4">
      <c r="D1776" s="260"/>
    </row>
    <row r="1777" spans="4:4">
      <c r="D1777" s="260"/>
    </row>
    <row r="1778" spans="4:4">
      <c r="D1778" s="260"/>
    </row>
    <row r="1779" spans="4:4">
      <c r="D1779" s="260"/>
    </row>
    <row r="1780" spans="4:4">
      <c r="D1780" s="260"/>
    </row>
    <row r="1781" spans="4:4">
      <c r="D1781" s="260"/>
    </row>
    <row r="1782" spans="4:4">
      <c r="D1782" s="260"/>
    </row>
    <row r="1783" spans="4:4">
      <c r="D1783" s="260"/>
    </row>
    <row r="1784" spans="4:4">
      <c r="D1784" s="260"/>
    </row>
    <row r="1785" spans="4:4">
      <c r="D1785" s="260"/>
    </row>
    <row r="1786" spans="4:4">
      <c r="D1786" s="260"/>
    </row>
    <row r="1787" spans="4:4">
      <c r="D1787" s="260"/>
    </row>
    <row r="1788" spans="4:4">
      <c r="D1788" s="260"/>
    </row>
    <row r="1789" spans="4:4">
      <c r="D1789" s="260"/>
    </row>
    <row r="1790" spans="4:4">
      <c r="D1790" s="260"/>
    </row>
    <row r="1791" spans="4:4">
      <c r="D1791" s="260"/>
    </row>
    <row r="1792" spans="4:4">
      <c r="D1792" s="260"/>
    </row>
    <row r="1793" spans="4:4">
      <c r="D1793" s="260"/>
    </row>
    <row r="1794" spans="4:4">
      <c r="D1794" s="260"/>
    </row>
    <row r="1795" spans="4:4">
      <c r="D1795" s="260"/>
    </row>
    <row r="1796" spans="4:4">
      <c r="D1796" s="260"/>
    </row>
    <row r="1797" spans="4:4">
      <c r="D1797" s="260"/>
    </row>
    <row r="1798" spans="4:4">
      <c r="D1798" s="260"/>
    </row>
    <row r="1799" spans="4:4">
      <c r="D1799" s="260"/>
    </row>
    <row r="1800" spans="4:4">
      <c r="D1800" s="260"/>
    </row>
    <row r="1801" spans="4:4">
      <c r="D1801" s="260"/>
    </row>
    <row r="1802" spans="4:4">
      <c r="D1802" s="260"/>
    </row>
    <row r="1803" spans="4:4">
      <c r="D1803" s="260"/>
    </row>
    <row r="1804" spans="4:4">
      <c r="D1804" s="260"/>
    </row>
    <row r="1805" spans="4:4">
      <c r="D1805" s="260"/>
    </row>
    <row r="1806" spans="4:4">
      <c r="D1806" s="260"/>
    </row>
    <row r="1807" spans="4:4">
      <c r="D1807" s="260"/>
    </row>
    <row r="1808" spans="4:4">
      <c r="D1808" s="260"/>
    </row>
    <row r="1809" spans="4:4">
      <c r="D1809" s="260"/>
    </row>
    <row r="1810" spans="4:4">
      <c r="D1810" s="260"/>
    </row>
    <row r="1811" spans="4:4">
      <c r="D1811" s="260"/>
    </row>
    <row r="1812" spans="4:4">
      <c r="D1812" s="260"/>
    </row>
    <row r="1813" spans="4:4">
      <c r="D1813" s="260"/>
    </row>
    <row r="1814" spans="4:4">
      <c r="D1814" s="260"/>
    </row>
    <row r="1815" spans="4:4">
      <c r="D1815" s="260"/>
    </row>
    <row r="1816" spans="4:4">
      <c r="D1816" s="260"/>
    </row>
    <row r="1817" spans="4:4">
      <c r="D1817" s="260"/>
    </row>
    <row r="1818" spans="4:4">
      <c r="D1818" s="260"/>
    </row>
    <row r="1819" spans="4:4">
      <c r="D1819" s="260"/>
    </row>
    <row r="1820" spans="4:4">
      <c r="D1820" s="260"/>
    </row>
    <row r="1821" spans="4:4">
      <c r="D1821" s="260"/>
    </row>
    <row r="1822" spans="4:4">
      <c r="D1822" s="260"/>
    </row>
    <row r="1823" spans="4:4">
      <c r="D1823" s="260"/>
    </row>
    <row r="1824" spans="4:4">
      <c r="D1824" s="260"/>
    </row>
    <row r="1825" spans="4:4">
      <c r="D1825" s="260"/>
    </row>
    <row r="1826" spans="4:4">
      <c r="D1826" s="260"/>
    </row>
    <row r="1827" spans="4:4">
      <c r="D1827" s="260"/>
    </row>
    <row r="1828" spans="4:4">
      <c r="D1828" s="260"/>
    </row>
    <row r="1829" spans="4:4">
      <c r="D1829" s="260"/>
    </row>
    <row r="1830" spans="4:4">
      <c r="D1830" s="260"/>
    </row>
    <row r="1831" spans="4:4">
      <c r="D1831" s="260"/>
    </row>
    <row r="1832" spans="4:4">
      <c r="D1832" s="260"/>
    </row>
    <row r="1833" spans="4:4">
      <c r="D1833" s="260"/>
    </row>
    <row r="1834" spans="4:4">
      <c r="D1834" s="260"/>
    </row>
    <row r="1835" spans="4:4">
      <c r="D1835" s="260"/>
    </row>
    <row r="1836" spans="4:4">
      <c r="D1836" s="260"/>
    </row>
    <row r="1837" spans="4:4">
      <c r="D1837" s="260"/>
    </row>
    <row r="1838" spans="4:4">
      <c r="D1838" s="260"/>
    </row>
    <row r="1839" spans="4:4">
      <c r="D1839" s="260"/>
    </row>
    <row r="1840" spans="4:4">
      <c r="D1840" s="260"/>
    </row>
    <row r="1841" spans="4:4">
      <c r="D1841" s="260"/>
    </row>
    <row r="1842" spans="4:4">
      <c r="D1842" s="260"/>
    </row>
    <row r="1843" spans="4:4">
      <c r="D1843" s="260"/>
    </row>
    <row r="1844" spans="4:4">
      <c r="D1844" s="260"/>
    </row>
    <row r="1845" spans="4:4">
      <c r="D1845" s="260"/>
    </row>
    <row r="1846" spans="4:4">
      <c r="D1846" s="260"/>
    </row>
    <row r="1847" spans="4:4">
      <c r="D1847" s="260"/>
    </row>
    <row r="1848" spans="4:4">
      <c r="D1848" s="260"/>
    </row>
    <row r="1849" spans="4:4">
      <c r="D1849" s="260"/>
    </row>
    <row r="1850" spans="4:4">
      <c r="D1850" s="260"/>
    </row>
    <row r="1851" spans="4:4">
      <c r="D1851" s="260"/>
    </row>
    <row r="1852" spans="4:4">
      <c r="D1852" s="260"/>
    </row>
    <row r="1853" spans="4:4">
      <c r="D1853" s="260"/>
    </row>
    <row r="1854" spans="4:4">
      <c r="D1854" s="260"/>
    </row>
    <row r="1855" spans="4:4">
      <c r="D1855" s="260"/>
    </row>
    <row r="1856" spans="4:4">
      <c r="D1856" s="260"/>
    </row>
    <row r="1857" spans="4:4">
      <c r="D1857" s="260"/>
    </row>
    <row r="1858" spans="4:4">
      <c r="D1858" s="260"/>
    </row>
    <row r="1859" spans="4:4">
      <c r="D1859" s="260"/>
    </row>
    <row r="1860" spans="4:4">
      <c r="D1860" s="260"/>
    </row>
    <row r="1861" spans="4:4">
      <c r="D1861" s="260"/>
    </row>
    <row r="1862" spans="4:4">
      <c r="D1862" s="260"/>
    </row>
    <row r="1863" spans="4:4">
      <c r="D1863" s="260"/>
    </row>
    <row r="1864" spans="4:4">
      <c r="D1864" s="260"/>
    </row>
    <row r="1865" spans="4:4">
      <c r="D1865" s="260"/>
    </row>
    <row r="1866" spans="4:4">
      <c r="D1866" s="260"/>
    </row>
    <row r="1867" spans="4:4">
      <c r="D1867" s="260"/>
    </row>
    <row r="1868" spans="4:4">
      <c r="D1868" s="260"/>
    </row>
    <row r="1869" spans="4:4">
      <c r="D1869" s="260"/>
    </row>
    <row r="1870" spans="4:4">
      <c r="D1870" s="260"/>
    </row>
    <row r="1871" spans="4:4">
      <c r="D1871" s="260"/>
    </row>
    <row r="1872" spans="4:4">
      <c r="D1872" s="260"/>
    </row>
    <row r="1873" spans="4:4">
      <c r="D1873" s="260"/>
    </row>
    <row r="1874" spans="4:4">
      <c r="D1874" s="260"/>
    </row>
    <row r="1875" spans="4:4">
      <c r="D1875" s="260"/>
    </row>
    <row r="1876" spans="4:4">
      <c r="D1876" s="260"/>
    </row>
    <row r="1877" spans="4:4">
      <c r="D1877" s="260"/>
    </row>
    <row r="1878" spans="4:4">
      <c r="D1878" s="260"/>
    </row>
    <row r="1879" spans="4:4">
      <c r="D1879" s="260"/>
    </row>
    <row r="1880" spans="4:4">
      <c r="D1880" s="260"/>
    </row>
    <row r="1881" spans="4:4">
      <c r="D1881" s="260"/>
    </row>
    <row r="1882" spans="4:4">
      <c r="D1882" s="260"/>
    </row>
    <row r="1883" spans="4:4">
      <c r="D1883" s="260"/>
    </row>
    <row r="1884" spans="4:4">
      <c r="D1884" s="260"/>
    </row>
    <row r="1885" spans="4:4">
      <c r="D1885" s="260"/>
    </row>
    <row r="1886" spans="4:4">
      <c r="D1886" s="260"/>
    </row>
    <row r="1887" spans="4:4">
      <c r="D1887" s="260"/>
    </row>
    <row r="1888" spans="4:4">
      <c r="D1888" s="260"/>
    </row>
    <row r="1889" spans="4:4">
      <c r="D1889" s="260"/>
    </row>
    <row r="1890" spans="4:4">
      <c r="D1890" s="260"/>
    </row>
    <row r="1891" spans="4:4">
      <c r="D1891" s="260"/>
    </row>
    <row r="1892" spans="4:4">
      <c r="D1892" s="260"/>
    </row>
    <row r="1893" spans="4:4">
      <c r="D1893" s="260"/>
    </row>
    <row r="1894" spans="4:4">
      <c r="D1894" s="260"/>
    </row>
    <row r="1895" spans="4:4">
      <c r="D1895" s="260"/>
    </row>
    <row r="1896" spans="4:4">
      <c r="D1896" s="260"/>
    </row>
    <row r="1897" spans="4:4">
      <c r="D1897" s="260"/>
    </row>
    <row r="1898" spans="4:4">
      <c r="D1898" s="260"/>
    </row>
    <row r="1899" spans="4:4">
      <c r="D1899" s="260"/>
    </row>
    <row r="1900" spans="4:4">
      <c r="D1900" s="260"/>
    </row>
    <row r="1901" spans="4:4">
      <c r="D1901" s="260"/>
    </row>
    <row r="1902" spans="4:4">
      <c r="D1902" s="260"/>
    </row>
    <row r="1903" spans="4:4">
      <c r="D1903" s="260"/>
    </row>
    <row r="1904" spans="4:4">
      <c r="D1904" s="260"/>
    </row>
    <row r="1905" spans="4:4">
      <c r="D1905" s="260"/>
    </row>
    <row r="1906" spans="4:4">
      <c r="D1906" s="260"/>
    </row>
    <row r="1907" spans="4:4">
      <c r="D1907" s="260"/>
    </row>
    <row r="1908" spans="4:4">
      <c r="D1908" s="260"/>
    </row>
    <row r="1909" spans="4:4">
      <c r="D1909" s="260"/>
    </row>
    <row r="1910" spans="4:4">
      <c r="D1910" s="260"/>
    </row>
    <row r="1911" spans="4:4">
      <c r="D1911" s="260"/>
    </row>
    <row r="1912" spans="4:4">
      <c r="D1912" s="260"/>
    </row>
    <row r="1913" spans="4:4">
      <c r="D1913" s="260"/>
    </row>
    <row r="1914" spans="4:4">
      <c r="D1914" s="260"/>
    </row>
    <row r="1915" spans="4:4">
      <c r="D1915" s="260"/>
    </row>
    <row r="1916" spans="4:4">
      <c r="D1916" s="260"/>
    </row>
    <row r="1917" spans="4:4">
      <c r="D1917" s="260"/>
    </row>
    <row r="1918" spans="4:4">
      <c r="D1918" s="260"/>
    </row>
    <row r="1919" spans="4:4">
      <c r="D1919" s="260"/>
    </row>
    <row r="1920" spans="4:4">
      <c r="D1920" s="260"/>
    </row>
    <row r="1921" spans="4:4">
      <c r="D1921" s="260"/>
    </row>
    <row r="1922" spans="4:4">
      <c r="D1922" s="260"/>
    </row>
    <row r="1923" spans="4:4">
      <c r="D1923" s="260"/>
    </row>
    <row r="1924" spans="4:4">
      <c r="D1924" s="260"/>
    </row>
    <row r="1925" spans="4:4">
      <c r="D1925" s="260"/>
    </row>
    <row r="1926" spans="4:4">
      <c r="D1926" s="260"/>
    </row>
    <row r="1927" spans="4:4">
      <c r="D1927" s="260"/>
    </row>
    <row r="1928" spans="4:4">
      <c r="D1928" s="260"/>
    </row>
    <row r="1929" spans="4:4">
      <c r="D1929" s="260"/>
    </row>
    <row r="1930" spans="4:4">
      <c r="D1930" s="260"/>
    </row>
    <row r="1931" spans="4:4">
      <c r="D1931" s="260"/>
    </row>
    <row r="1932" spans="4:4">
      <c r="D1932" s="260"/>
    </row>
    <row r="1933" spans="4:4">
      <c r="D1933" s="260"/>
    </row>
    <row r="1934" spans="4:4">
      <c r="D1934" s="260"/>
    </row>
    <row r="1935" spans="4:4">
      <c r="D1935" s="260"/>
    </row>
    <row r="1936" spans="4:4">
      <c r="D1936" s="260"/>
    </row>
    <row r="1937" spans="4:4">
      <c r="D1937" s="260"/>
    </row>
    <row r="1938" spans="4:4">
      <c r="D1938" s="260"/>
    </row>
    <row r="1939" spans="4:4">
      <c r="D1939" s="260"/>
    </row>
    <row r="1940" spans="4:4">
      <c r="D1940" s="260"/>
    </row>
    <row r="1941" spans="4:4">
      <c r="D1941" s="260"/>
    </row>
    <row r="1942" spans="4:4">
      <c r="D1942" s="260"/>
    </row>
    <row r="1943" spans="4:4">
      <c r="D1943" s="260"/>
    </row>
    <row r="1944" spans="4:4">
      <c r="D1944" s="260"/>
    </row>
    <row r="1945" spans="4:4">
      <c r="D1945" s="260"/>
    </row>
    <row r="1946" spans="4:4">
      <c r="D1946" s="260"/>
    </row>
    <row r="1947" spans="4:4">
      <c r="D1947" s="260"/>
    </row>
    <row r="1948" spans="4:4">
      <c r="D1948" s="260"/>
    </row>
    <row r="1949" spans="4:4">
      <c r="D1949" s="260"/>
    </row>
    <row r="1950" spans="4:4">
      <c r="D1950" s="260"/>
    </row>
    <row r="1951" spans="4:4">
      <c r="D1951" s="260"/>
    </row>
    <row r="1952" spans="4:4">
      <c r="D1952" s="260"/>
    </row>
    <row r="1953" spans="4:4">
      <c r="D1953" s="260"/>
    </row>
    <row r="1954" spans="4:4">
      <c r="D1954" s="260"/>
    </row>
    <row r="1955" spans="4:4">
      <c r="D1955" s="260"/>
    </row>
    <row r="1956" spans="4:4">
      <c r="D1956" s="260"/>
    </row>
    <row r="1957" spans="4:4">
      <c r="D1957" s="260"/>
    </row>
    <row r="1958" spans="4:4">
      <c r="D1958" s="260"/>
    </row>
    <row r="1959" spans="4:4">
      <c r="D1959" s="260"/>
    </row>
    <row r="1960" spans="4:4">
      <c r="D1960" s="260"/>
    </row>
    <row r="1961" spans="4:4">
      <c r="D1961" s="260"/>
    </row>
    <row r="1962" spans="4:4">
      <c r="D1962" s="260"/>
    </row>
    <row r="1963" spans="4:4">
      <c r="D1963" s="260"/>
    </row>
    <row r="1964" spans="4:4">
      <c r="D1964" s="260"/>
    </row>
    <row r="1965" spans="4:4">
      <c r="D1965" s="260"/>
    </row>
    <row r="1966" spans="4:4">
      <c r="D1966" s="260"/>
    </row>
    <row r="1967" spans="4:4">
      <c r="D1967" s="260"/>
    </row>
    <row r="1968" spans="4:4">
      <c r="D1968" s="260"/>
    </row>
    <row r="1969" spans="4:4">
      <c r="D1969" s="260"/>
    </row>
    <row r="1970" spans="4:4">
      <c r="D1970" s="260"/>
    </row>
    <row r="1971" spans="4:4">
      <c r="D1971" s="260"/>
    </row>
    <row r="1972" spans="4:4">
      <c r="D1972" s="260"/>
    </row>
    <row r="1973" spans="4:4">
      <c r="D1973" s="260"/>
    </row>
    <row r="1974" spans="4:4">
      <c r="D1974" s="260"/>
    </row>
    <row r="1975" spans="4:4">
      <c r="D1975" s="260"/>
    </row>
    <row r="1976" spans="4:4">
      <c r="D1976" s="260"/>
    </row>
    <row r="1977" spans="4:4">
      <c r="D1977" s="260"/>
    </row>
    <row r="1978" spans="4:4">
      <c r="D1978" s="260"/>
    </row>
    <row r="1979" spans="4:4">
      <c r="D1979" s="260"/>
    </row>
    <row r="1980" spans="4:4">
      <c r="D1980" s="260"/>
    </row>
    <row r="1981" spans="4:4">
      <c r="D1981" s="260"/>
    </row>
    <row r="1982" spans="4:4">
      <c r="D1982" s="260"/>
    </row>
    <row r="1983" spans="4:4">
      <c r="D1983" s="260"/>
    </row>
    <row r="1984" spans="4:4">
      <c r="D1984" s="260"/>
    </row>
    <row r="1985" spans="4:4">
      <c r="D1985" s="260"/>
    </row>
    <row r="1986" spans="4:4">
      <c r="D1986" s="260"/>
    </row>
    <row r="1987" spans="4:4">
      <c r="D1987" s="260"/>
    </row>
    <row r="1988" spans="4:4">
      <c r="D1988" s="260"/>
    </row>
    <row r="1989" spans="4:4">
      <c r="D1989" s="260"/>
    </row>
    <row r="1990" spans="4:4">
      <c r="D1990" s="260"/>
    </row>
    <row r="1991" spans="4:4">
      <c r="D1991" s="260"/>
    </row>
    <row r="1992" spans="4:4">
      <c r="D1992" s="260"/>
    </row>
    <row r="1993" spans="4:4">
      <c r="D1993" s="260"/>
    </row>
    <row r="1994" spans="4:4">
      <c r="D1994" s="260"/>
    </row>
    <row r="1995" spans="4:4">
      <c r="D1995" s="260"/>
    </row>
    <row r="1996" spans="4:4">
      <c r="D1996" s="260"/>
    </row>
    <row r="1997" spans="4:4">
      <c r="D1997" s="260"/>
    </row>
    <row r="1998" spans="4:4">
      <c r="D1998" s="260"/>
    </row>
    <row r="1999" spans="4:4">
      <c r="D1999" s="260"/>
    </row>
    <row r="2000" spans="4:4">
      <c r="D2000" s="260"/>
    </row>
    <row r="2001" spans="4:4">
      <c r="D2001" s="260"/>
    </row>
    <row r="2002" spans="4:4">
      <c r="D2002" s="260"/>
    </row>
    <row r="2003" spans="4:4">
      <c r="D2003" s="260"/>
    </row>
    <row r="2004" spans="4:4">
      <c r="D2004" s="260"/>
    </row>
    <row r="2005" spans="4:4">
      <c r="D2005" s="260"/>
    </row>
    <row r="2006" spans="4:4">
      <c r="D2006" s="260"/>
    </row>
    <row r="2007" spans="4:4">
      <c r="D2007" s="260"/>
    </row>
    <row r="2008" spans="4:4">
      <c r="D2008" s="260"/>
    </row>
    <row r="2009" spans="4:4">
      <c r="D2009" s="260"/>
    </row>
    <row r="2010" spans="4:4">
      <c r="D2010" s="260"/>
    </row>
    <row r="2011" spans="4:4">
      <c r="D2011" s="260"/>
    </row>
    <row r="2012" spans="4:4">
      <c r="D2012" s="260"/>
    </row>
    <row r="2013" spans="4:4">
      <c r="D2013" s="260"/>
    </row>
    <row r="2014" spans="4:4">
      <c r="D2014" s="260"/>
    </row>
    <row r="2015" spans="4:4">
      <c r="D2015" s="260"/>
    </row>
    <row r="2016" spans="4:4">
      <c r="D2016" s="260"/>
    </row>
    <row r="2017" spans="4:4">
      <c r="D2017" s="260"/>
    </row>
    <row r="2018" spans="4:4">
      <c r="D2018" s="260"/>
    </row>
    <row r="2019" spans="4:4">
      <c r="D2019" s="260"/>
    </row>
    <row r="2020" spans="4:4">
      <c r="D2020" s="260"/>
    </row>
    <row r="2021" spans="4:4">
      <c r="D2021" s="260"/>
    </row>
    <row r="2022" spans="4:4">
      <c r="D2022" s="260"/>
    </row>
    <row r="2023" spans="4:4">
      <c r="D2023" s="260"/>
    </row>
    <row r="2024" spans="4:4">
      <c r="D2024" s="260"/>
    </row>
    <row r="2025" spans="4:4">
      <c r="D2025" s="260"/>
    </row>
    <row r="2026" spans="4:4">
      <c r="D2026" s="260"/>
    </row>
    <row r="2027" spans="4:4">
      <c r="D2027" s="260"/>
    </row>
    <row r="2028" spans="4:4">
      <c r="D2028" s="260"/>
    </row>
    <row r="2029" spans="4:4">
      <c r="D2029" s="260"/>
    </row>
    <row r="2030" spans="4:4">
      <c r="D2030" s="260"/>
    </row>
    <row r="2031" spans="4:4">
      <c r="D2031" s="260"/>
    </row>
    <row r="2032" spans="4:4">
      <c r="D2032" s="260"/>
    </row>
    <row r="2033" spans="4:4">
      <c r="D2033" s="260"/>
    </row>
    <row r="2034" spans="4:4">
      <c r="D2034" s="260"/>
    </row>
    <row r="2035" spans="4:4">
      <c r="D2035" s="260"/>
    </row>
    <row r="2036" spans="4:4">
      <c r="D2036" s="260"/>
    </row>
    <row r="2037" spans="4:4">
      <c r="D2037" s="260"/>
    </row>
    <row r="2038" spans="4:4">
      <c r="D2038" s="260"/>
    </row>
    <row r="2039" spans="4:4">
      <c r="D2039" s="260"/>
    </row>
    <row r="2040" spans="4:4">
      <c r="D2040" s="260"/>
    </row>
    <row r="2041" spans="4:4">
      <c r="D2041" s="260"/>
    </row>
    <row r="2042" spans="4:4">
      <c r="D2042" s="260"/>
    </row>
    <row r="2043" spans="4:4">
      <c r="D2043" s="260"/>
    </row>
    <row r="2044" spans="4:4">
      <c r="D2044" s="260"/>
    </row>
    <row r="2045" spans="4:4">
      <c r="D2045" s="260"/>
    </row>
    <row r="2046" spans="4:4">
      <c r="D2046" s="260"/>
    </row>
    <row r="2047" spans="4:4">
      <c r="D2047" s="260"/>
    </row>
    <row r="2048" spans="4:4">
      <c r="D2048" s="260"/>
    </row>
    <row r="2049" spans="4:4">
      <c r="D2049" s="260"/>
    </row>
    <row r="2050" spans="4:4">
      <c r="D2050" s="260"/>
    </row>
    <row r="2051" spans="4:4">
      <c r="D2051" s="260"/>
    </row>
    <row r="2052" spans="4:4">
      <c r="D2052" s="260"/>
    </row>
    <row r="2053" spans="4:4">
      <c r="D2053" s="260"/>
    </row>
    <row r="2054" spans="4:4">
      <c r="D2054" s="260"/>
    </row>
    <row r="2055" spans="4:4">
      <c r="D2055" s="260"/>
    </row>
    <row r="2056" spans="4:4">
      <c r="D2056" s="260"/>
    </row>
    <row r="2057" spans="4:4">
      <c r="D2057" s="260"/>
    </row>
    <row r="2058" spans="4:4">
      <c r="D2058" s="260"/>
    </row>
    <row r="2059" spans="4:4">
      <c r="D2059" s="260"/>
    </row>
    <row r="2060" spans="4:4">
      <c r="D2060" s="260"/>
    </row>
    <row r="2061" spans="4:4">
      <c r="D2061" s="260"/>
    </row>
    <row r="2062" spans="4:4">
      <c r="D2062" s="260"/>
    </row>
    <row r="2063" spans="4:4">
      <c r="D2063" s="260"/>
    </row>
    <row r="2064" spans="4:4">
      <c r="D2064" s="260"/>
    </row>
    <row r="2065" spans="4:4">
      <c r="D2065" s="260"/>
    </row>
    <row r="2066" spans="4:4">
      <c r="D2066" s="260"/>
    </row>
    <row r="2067" spans="4:4">
      <c r="D2067" s="260"/>
    </row>
    <row r="2068" spans="4:4">
      <c r="D2068" s="260"/>
    </row>
    <row r="2069" spans="4:4">
      <c r="D2069" s="260"/>
    </row>
    <row r="2070" spans="4:4">
      <c r="D2070" s="260"/>
    </row>
    <row r="2071" spans="4:4">
      <c r="D2071" s="260"/>
    </row>
    <row r="2072" spans="4:4">
      <c r="D2072" s="260"/>
    </row>
    <row r="2073" spans="4:4">
      <c r="D2073" s="260"/>
    </row>
    <row r="2074" spans="4:4">
      <c r="D2074" s="260"/>
    </row>
    <row r="2075" spans="4:4">
      <c r="D2075" s="260"/>
    </row>
    <row r="2076" spans="4:4">
      <c r="D2076" s="260"/>
    </row>
    <row r="2077" spans="4:4">
      <c r="D2077" s="260"/>
    </row>
    <row r="2078" spans="4:4">
      <c r="D2078" s="260"/>
    </row>
    <row r="2079" spans="4:4">
      <c r="D2079" s="260"/>
    </row>
    <row r="2080" spans="4:4">
      <c r="D2080" s="260"/>
    </row>
    <row r="2081" spans="4:4">
      <c r="D2081" s="260"/>
    </row>
    <row r="2082" spans="4:4">
      <c r="D2082" s="260"/>
    </row>
    <row r="2083" spans="4:4">
      <c r="D2083" s="260"/>
    </row>
    <row r="2084" spans="4:4">
      <c r="D2084" s="260"/>
    </row>
    <row r="2085" spans="4:4">
      <c r="D2085" s="260"/>
    </row>
    <row r="2086" spans="4:4">
      <c r="D2086" s="260"/>
    </row>
    <row r="2087" spans="4:4">
      <c r="D2087" s="260"/>
    </row>
    <row r="2088" spans="4:4">
      <c r="D2088" s="260"/>
    </row>
    <row r="2089" spans="4:4">
      <c r="D2089" s="260"/>
    </row>
    <row r="2090" spans="4:4">
      <c r="D2090" s="260"/>
    </row>
    <row r="2091" spans="4:4">
      <c r="D2091" s="260"/>
    </row>
    <row r="2092" spans="4:4">
      <c r="D2092" s="260"/>
    </row>
    <row r="2093" spans="4:4">
      <c r="D2093" s="260"/>
    </row>
    <row r="2094" spans="4:4">
      <c r="D2094" s="260"/>
    </row>
    <row r="2095" spans="4:4">
      <c r="D2095" s="260"/>
    </row>
    <row r="2096" spans="4:4">
      <c r="D2096" s="260"/>
    </row>
    <row r="2097" spans="4:4">
      <c r="D2097" s="260"/>
    </row>
    <row r="2098" spans="4:4">
      <c r="D2098" s="260"/>
    </row>
    <row r="2099" spans="4:4">
      <c r="D2099" s="260"/>
    </row>
    <row r="2100" spans="4:4">
      <c r="D2100" s="260"/>
    </row>
    <row r="2101" spans="4:4">
      <c r="D2101" s="260"/>
    </row>
    <row r="2102" spans="4:4">
      <c r="D2102" s="260"/>
    </row>
    <row r="2103" spans="4:4">
      <c r="D2103" s="260"/>
    </row>
    <row r="2104" spans="4:4">
      <c r="D2104" s="260"/>
    </row>
    <row r="2105" spans="4:4">
      <c r="D2105" s="260"/>
    </row>
    <row r="2106" spans="4:4">
      <c r="D2106" s="260"/>
    </row>
    <row r="2107" spans="4:4">
      <c r="D2107" s="260"/>
    </row>
    <row r="2108" spans="4:4">
      <c r="D2108" s="260"/>
    </row>
    <row r="2109" spans="4:4">
      <c r="D2109" s="260"/>
    </row>
    <row r="2110" spans="4:4">
      <c r="D2110" s="260"/>
    </row>
    <row r="2111" spans="4:4">
      <c r="D2111" s="260"/>
    </row>
    <row r="2112" spans="4:4">
      <c r="D2112" s="260"/>
    </row>
    <row r="2113" spans="4:4">
      <c r="D2113" s="260"/>
    </row>
    <row r="2114" spans="4:4">
      <c r="D2114" s="260"/>
    </row>
    <row r="2115" spans="4:4">
      <c r="D2115" s="260"/>
    </row>
    <row r="2116" spans="4:4">
      <c r="D2116" s="260"/>
    </row>
    <row r="2117" spans="4:4">
      <c r="D2117" s="260"/>
    </row>
    <row r="2118" spans="4:4">
      <c r="D2118" s="260"/>
    </row>
    <row r="2119" spans="4:4">
      <c r="D2119" s="260"/>
    </row>
    <row r="2120" spans="4:4">
      <c r="D2120" s="260"/>
    </row>
    <row r="2121" spans="4:4">
      <c r="D2121" s="260"/>
    </row>
    <row r="2122" spans="4:4">
      <c r="D2122" s="260"/>
    </row>
    <row r="2123" spans="4:4">
      <c r="D2123" s="260"/>
    </row>
    <row r="2124" spans="4:4">
      <c r="D2124" s="260"/>
    </row>
    <row r="2125" spans="4:4">
      <c r="D2125" s="260"/>
    </row>
    <row r="2126" spans="4:4">
      <c r="D2126" s="260"/>
    </row>
    <row r="2127" spans="4:4">
      <c r="D2127" s="260"/>
    </row>
    <row r="2128" spans="4:4">
      <c r="D2128" s="260"/>
    </row>
    <row r="2129" spans="4:4">
      <c r="D2129" s="260"/>
    </row>
    <row r="2130" spans="4:4">
      <c r="D2130" s="260"/>
    </row>
    <row r="2131" spans="4:4">
      <c r="D2131" s="260"/>
    </row>
    <row r="2132" spans="4:4">
      <c r="D2132" s="260"/>
    </row>
    <row r="2133" spans="4:4">
      <c r="D2133" s="260"/>
    </row>
    <row r="2134" spans="4:4">
      <c r="D2134" s="260"/>
    </row>
    <row r="2135" spans="4:4">
      <c r="D2135" s="260"/>
    </row>
    <row r="2136" spans="4:4">
      <c r="D2136" s="260"/>
    </row>
    <row r="2137" spans="4:4">
      <c r="D2137" s="260"/>
    </row>
    <row r="2138" spans="4:4">
      <c r="D2138" s="260"/>
    </row>
    <row r="2139" spans="4:4">
      <c r="D2139" s="260"/>
    </row>
    <row r="2140" spans="4:4">
      <c r="D2140" s="260"/>
    </row>
    <row r="2141" spans="4:4">
      <c r="D2141" s="260"/>
    </row>
    <row r="2142" spans="4:4">
      <c r="D2142" s="260"/>
    </row>
    <row r="2143" spans="4:4">
      <c r="D2143" s="260"/>
    </row>
    <row r="2144" spans="4:4">
      <c r="D2144" s="260"/>
    </row>
    <row r="2145" spans="4:4">
      <c r="D2145" s="260"/>
    </row>
    <row r="2146" spans="4:4">
      <c r="D2146" s="260"/>
    </row>
    <row r="2147" spans="4:4">
      <c r="D2147" s="260"/>
    </row>
    <row r="2148" spans="4:4">
      <c r="D2148" s="260"/>
    </row>
    <row r="2149" spans="4:4">
      <c r="D2149" s="260"/>
    </row>
    <row r="2150" spans="4:4">
      <c r="D2150" s="260"/>
    </row>
    <row r="2151" spans="4:4">
      <c r="D2151" s="260"/>
    </row>
    <row r="2152" spans="4:4">
      <c r="D2152" s="260"/>
    </row>
    <row r="2153" spans="4:4">
      <c r="D2153" s="260"/>
    </row>
    <row r="2154" spans="4:4">
      <c r="D2154" s="260"/>
    </row>
    <row r="2155" spans="4:4">
      <c r="D2155" s="260"/>
    </row>
    <row r="2156" spans="4:4">
      <c r="D2156" s="260"/>
    </row>
    <row r="2157" spans="4:4">
      <c r="D2157" s="260"/>
    </row>
    <row r="2158" spans="4:4">
      <c r="D2158" s="260"/>
    </row>
    <row r="2159" spans="4:4">
      <c r="D2159" s="260"/>
    </row>
    <row r="2160" spans="4:4">
      <c r="D2160" s="260"/>
    </row>
    <row r="2161" spans="4:4">
      <c r="D2161" s="260"/>
    </row>
    <row r="2162" spans="4:4">
      <c r="D2162" s="260"/>
    </row>
    <row r="2163" spans="4:4">
      <c r="D2163" s="260"/>
    </row>
    <row r="2164" spans="4:4">
      <c r="D2164" s="260"/>
    </row>
    <row r="2165" spans="4:4">
      <c r="D2165" s="260"/>
    </row>
    <row r="2166" spans="4:4">
      <c r="D2166" s="260"/>
    </row>
    <row r="2167" spans="4:4">
      <c r="D2167" s="260"/>
    </row>
    <row r="2168" spans="4:4">
      <c r="D2168" s="260"/>
    </row>
    <row r="2169" spans="4:4">
      <c r="D2169" s="260"/>
    </row>
    <row r="2170" spans="4:4">
      <c r="D2170" s="260"/>
    </row>
    <row r="2171" spans="4:4">
      <c r="D2171" s="260"/>
    </row>
    <row r="2172" spans="4:4">
      <c r="D2172" s="260"/>
    </row>
    <row r="2173" spans="4:4">
      <c r="D2173" s="260"/>
    </row>
    <row r="2174" spans="4:4">
      <c r="D2174" s="260"/>
    </row>
    <row r="2175" spans="4:4">
      <c r="D2175" s="260"/>
    </row>
    <row r="2176" spans="4:4">
      <c r="D2176" s="260"/>
    </row>
    <row r="2177" spans="4:4">
      <c r="D2177" s="260"/>
    </row>
    <row r="2178" spans="4:4">
      <c r="D2178" s="260"/>
    </row>
    <row r="2179" spans="4:4">
      <c r="D2179" s="260"/>
    </row>
    <row r="2180" spans="4:4">
      <c r="D2180" s="260"/>
    </row>
    <row r="2181" spans="4:4">
      <c r="D2181" s="260"/>
    </row>
    <row r="2182" spans="4:4">
      <c r="D2182" s="260"/>
    </row>
    <row r="2183" spans="4:4">
      <c r="D2183" s="260"/>
    </row>
    <row r="2184" spans="4:4">
      <c r="D2184" s="260"/>
    </row>
    <row r="2185" spans="4:4">
      <c r="D2185" s="260"/>
    </row>
    <row r="2186" spans="4:4">
      <c r="D2186" s="260"/>
    </row>
    <row r="2187" spans="4:4">
      <c r="D2187" s="260"/>
    </row>
    <row r="2188" spans="4:4">
      <c r="D2188" s="260"/>
    </row>
    <row r="2189" spans="4:4">
      <c r="D2189" s="260"/>
    </row>
    <row r="2190" spans="4:4">
      <c r="D2190" s="260"/>
    </row>
    <row r="2191" spans="4:4">
      <c r="D2191" s="260"/>
    </row>
    <row r="2192" spans="4:4">
      <c r="D2192" s="260"/>
    </row>
    <row r="2193" spans="4:4">
      <c r="D2193" s="260"/>
    </row>
    <row r="2194" spans="4:4">
      <c r="D2194" s="260"/>
    </row>
    <row r="2195" spans="4:4">
      <c r="D2195" s="260"/>
    </row>
    <row r="2196" spans="4:4">
      <c r="D2196" s="260"/>
    </row>
    <row r="2197" spans="4:4">
      <c r="D2197" s="260"/>
    </row>
    <row r="2198" spans="4:4">
      <c r="D2198" s="260"/>
    </row>
    <row r="2199" spans="4:4">
      <c r="D2199" s="260"/>
    </row>
    <row r="2200" spans="4:4">
      <c r="D2200" s="260"/>
    </row>
    <row r="2201" spans="4:4">
      <c r="D2201" s="260"/>
    </row>
    <row r="2202" spans="4:4">
      <c r="D2202" s="260"/>
    </row>
    <row r="2203" spans="4:4">
      <c r="D2203" s="260"/>
    </row>
    <row r="2204" spans="4:4">
      <c r="D2204" s="260"/>
    </row>
    <row r="2205" spans="4:4">
      <c r="D2205" s="260"/>
    </row>
    <row r="2206" spans="4:4">
      <c r="D2206" s="260"/>
    </row>
    <row r="2207" spans="4:4">
      <c r="D2207" s="260"/>
    </row>
    <row r="2208" spans="4:4">
      <c r="D2208" s="260"/>
    </row>
    <row r="2209" spans="4:4">
      <c r="D2209" s="260"/>
    </row>
    <row r="2210" spans="4:4">
      <c r="D2210" s="260"/>
    </row>
    <row r="2211" spans="4:4">
      <c r="D2211" s="260"/>
    </row>
    <row r="2212" spans="4:4">
      <c r="D2212" s="260"/>
    </row>
    <row r="2213" spans="4:4">
      <c r="D2213" s="260"/>
    </row>
    <row r="2214" spans="4:4">
      <c r="D2214" s="260"/>
    </row>
    <row r="2215" spans="4:4">
      <c r="D2215" s="260"/>
    </row>
    <row r="2216" spans="4:4">
      <c r="D2216" s="260"/>
    </row>
    <row r="2217" spans="4:4">
      <c r="D2217" s="260"/>
    </row>
    <row r="2218" spans="4:4">
      <c r="D2218" s="260"/>
    </row>
    <row r="2219" spans="4:4">
      <c r="D2219" s="260"/>
    </row>
    <row r="2220" spans="4:4">
      <c r="D2220" s="260"/>
    </row>
    <row r="2221" spans="4:4">
      <c r="D2221" s="260"/>
    </row>
    <row r="2222" spans="4:4">
      <c r="D2222" s="260"/>
    </row>
    <row r="2223" spans="4:4">
      <c r="D2223" s="260"/>
    </row>
    <row r="2224" spans="4:4">
      <c r="D2224" s="260"/>
    </row>
    <row r="2225" spans="4:4">
      <c r="D2225" s="260"/>
    </row>
    <row r="2226" spans="4:4">
      <c r="D2226" s="260"/>
    </row>
    <row r="2227" spans="4:4">
      <c r="D2227" s="260"/>
    </row>
    <row r="2228" spans="4:4">
      <c r="D2228" s="260"/>
    </row>
    <row r="2229" spans="4:4">
      <c r="D2229" s="260"/>
    </row>
    <row r="2230" spans="4:4">
      <c r="D2230" s="260"/>
    </row>
    <row r="2231" spans="4:4">
      <c r="D2231" s="260"/>
    </row>
    <row r="2232" spans="4:4">
      <c r="D2232" s="260"/>
    </row>
    <row r="2233" spans="4:4">
      <c r="D2233" s="260"/>
    </row>
    <row r="2234" spans="4:4">
      <c r="D2234" s="260"/>
    </row>
    <row r="2235" spans="4:4">
      <c r="D2235" s="260"/>
    </row>
    <row r="2236" spans="4:4">
      <c r="D2236" s="260"/>
    </row>
    <row r="2237" spans="4:4">
      <c r="D2237" s="260"/>
    </row>
    <row r="2238" spans="4:4">
      <c r="D2238" s="260"/>
    </row>
    <row r="2239" spans="4:4">
      <c r="D2239" s="260"/>
    </row>
    <row r="2240" spans="4:4">
      <c r="D2240" s="260"/>
    </row>
    <row r="2241" spans="4:4">
      <c r="D2241" s="260"/>
    </row>
    <row r="2242" spans="4:4">
      <c r="D2242" s="260"/>
    </row>
    <row r="2243" spans="4:4">
      <c r="D2243" s="260"/>
    </row>
    <row r="2244" spans="4:4">
      <c r="D2244" s="260"/>
    </row>
    <row r="2245" spans="4:4">
      <c r="D2245" s="260"/>
    </row>
    <row r="2246" spans="4:4">
      <c r="D2246" s="260"/>
    </row>
    <row r="2247" spans="4:4">
      <c r="D2247" s="260"/>
    </row>
    <row r="2248" spans="4:4">
      <c r="D2248" s="260"/>
    </row>
    <row r="2249" spans="4:4">
      <c r="D2249" s="260"/>
    </row>
    <row r="2250" spans="4:4">
      <c r="D2250" s="260"/>
    </row>
    <row r="2251" spans="4:4">
      <c r="D2251" s="260"/>
    </row>
    <row r="2252" spans="4:4">
      <c r="D2252" s="260"/>
    </row>
    <row r="2253" spans="4:4">
      <c r="D2253" s="260"/>
    </row>
    <row r="2254" spans="4:4">
      <c r="D2254" s="260"/>
    </row>
    <row r="2255" spans="4:4">
      <c r="D2255" s="260"/>
    </row>
    <row r="2256" spans="4:4">
      <c r="D2256" s="260"/>
    </row>
    <row r="2257" spans="4:4">
      <c r="D2257" s="260"/>
    </row>
    <row r="2258" spans="4:4">
      <c r="D2258" s="260"/>
    </row>
    <row r="2259" spans="4:4">
      <c r="D2259" s="260"/>
    </row>
    <row r="2260" spans="4:4">
      <c r="D2260" s="260"/>
    </row>
    <row r="2261" spans="4:4">
      <c r="D2261" s="260"/>
    </row>
    <row r="2262" spans="4:4">
      <c r="D2262" s="260"/>
    </row>
    <row r="2263" spans="4:4">
      <c r="D2263" s="260"/>
    </row>
    <row r="2264" spans="4:4">
      <c r="D2264" s="260"/>
    </row>
    <row r="2265" spans="4:4">
      <c r="D2265" s="260"/>
    </row>
    <row r="2266" spans="4:4">
      <c r="D2266" s="260"/>
    </row>
    <row r="2267" spans="4:4">
      <c r="D2267" s="260"/>
    </row>
    <row r="2268" spans="4:4">
      <c r="D2268" s="260"/>
    </row>
    <row r="2269" spans="4:4">
      <c r="D2269" s="260"/>
    </row>
    <row r="2270" spans="4:4">
      <c r="D2270" s="260"/>
    </row>
    <row r="2271" spans="4:4">
      <c r="D2271" s="260"/>
    </row>
    <row r="2272" spans="4:4">
      <c r="D2272" s="260"/>
    </row>
    <row r="2273" spans="4:4">
      <c r="D2273" s="260"/>
    </row>
    <row r="2274" spans="4:4">
      <c r="D2274" s="260"/>
    </row>
    <row r="2275" spans="4:4">
      <c r="D2275" s="260"/>
    </row>
    <row r="2276" spans="4:4">
      <c r="D2276" s="260"/>
    </row>
    <row r="2277" spans="4:4">
      <c r="D2277" s="260"/>
    </row>
    <row r="2278" spans="4:4">
      <c r="D2278" s="260"/>
    </row>
    <row r="2279" spans="4:4">
      <c r="D2279" s="260"/>
    </row>
    <row r="2280" spans="4:4">
      <c r="D2280" s="260"/>
    </row>
    <row r="2281" spans="4:4">
      <c r="D2281" s="260"/>
    </row>
    <row r="2282" spans="4:4">
      <c r="D2282" s="260"/>
    </row>
    <row r="2283" spans="4:4">
      <c r="D2283" s="260"/>
    </row>
    <row r="2284" spans="4:4">
      <c r="D2284" s="260"/>
    </row>
    <row r="2285" spans="4:4">
      <c r="D2285" s="260"/>
    </row>
    <row r="2286" spans="4:4">
      <c r="D2286" s="260"/>
    </row>
    <row r="2287" spans="4:4">
      <c r="D2287" s="260"/>
    </row>
    <row r="2288" spans="4:4">
      <c r="D2288" s="260"/>
    </row>
    <row r="2289" spans="4:4">
      <c r="D2289" s="260"/>
    </row>
    <row r="2290" spans="4:4">
      <c r="D2290" s="260"/>
    </row>
    <row r="2291" spans="4:4">
      <c r="D2291" s="260"/>
    </row>
    <row r="2292" spans="4:4">
      <c r="D2292" s="260"/>
    </row>
    <row r="2293" spans="4:4">
      <c r="D2293" s="260"/>
    </row>
    <row r="2294" spans="4:4">
      <c r="D2294" s="260"/>
    </row>
    <row r="2295" spans="4:4">
      <c r="D2295" s="260"/>
    </row>
    <row r="2296" spans="4:4">
      <c r="D2296" s="260"/>
    </row>
    <row r="2297" spans="4:4">
      <c r="D2297" s="260"/>
    </row>
    <row r="2298" spans="4:4">
      <c r="D2298" s="260"/>
    </row>
    <row r="2299" spans="4:4">
      <c r="D2299" s="260"/>
    </row>
    <row r="2300" spans="4:4">
      <c r="D2300" s="260"/>
    </row>
    <row r="2301" spans="4:4">
      <c r="D2301" s="260"/>
    </row>
    <row r="2302" spans="4:4">
      <c r="D2302" s="260"/>
    </row>
    <row r="2303" spans="4:4">
      <c r="D2303" s="260"/>
    </row>
    <row r="2304" spans="4:4">
      <c r="D2304" s="260"/>
    </row>
    <row r="2305" spans="4:4">
      <c r="D2305" s="260"/>
    </row>
    <row r="2306" spans="4:4">
      <c r="D2306" s="260"/>
    </row>
    <row r="2307" spans="4:4">
      <c r="D2307" s="260"/>
    </row>
    <row r="2308" spans="4:4">
      <c r="D2308" s="260"/>
    </row>
    <row r="2309" spans="4:4">
      <c r="D2309" s="260"/>
    </row>
    <row r="2310" spans="4:4">
      <c r="D2310" s="260"/>
    </row>
    <row r="2311" spans="4:4">
      <c r="D2311" s="260"/>
    </row>
    <row r="2312" spans="4:4">
      <c r="D2312" s="260"/>
    </row>
    <row r="2313" spans="4:4">
      <c r="D2313" s="260"/>
    </row>
    <row r="2314" spans="4:4">
      <c r="D2314" s="260"/>
    </row>
    <row r="2315" spans="4:4">
      <c r="D2315" s="260"/>
    </row>
    <row r="2316" spans="4:4">
      <c r="D2316" s="260"/>
    </row>
    <row r="2317" spans="4:4">
      <c r="D2317" s="260"/>
    </row>
    <row r="2318" spans="4:4">
      <c r="D2318" s="260"/>
    </row>
    <row r="2319" spans="4:4">
      <c r="D2319" s="260"/>
    </row>
    <row r="2320" spans="4:4">
      <c r="D2320" s="260"/>
    </row>
    <row r="2321" spans="4:4">
      <c r="D2321" s="260"/>
    </row>
    <row r="2322" spans="4:4">
      <c r="D2322" s="260"/>
    </row>
    <row r="2323" spans="4:4">
      <c r="D2323" s="260"/>
    </row>
    <row r="2324" spans="4:4">
      <c r="D2324" s="260"/>
    </row>
    <row r="2325" spans="4:4">
      <c r="D2325" s="260"/>
    </row>
    <row r="2326" spans="4:4">
      <c r="D2326" s="260"/>
    </row>
    <row r="2327" spans="4:4">
      <c r="D2327" s="260"/>
    </row>
    <row r="2328" spans="4:4">
      <c r="D2328" s="260"/>
    </row>
    <row r="2329" spans="4:4">
      <c r="D2329" s="260"/>
    </row>
    <row r="2330" spans="4:4">
      <c r="D2330" s="260"/>
    </row>
    <row r="2331" spans="4:4">
      <c r="D2331" s="260"/>
    </row>
    <row r="2332" spans="4:4">
      <c r="D2332" s="260"/>
    </row>
    <row r="2333" spans="4:4">
      <c r="D2333" s="260"/>
    </row>
    <row r="2334" spans="4:4">
      <c r="D2334" s="260"/>
    </row>
    <row r="2335" spans="4:4">
      <c r="D2335" s="260"/>
    </row>
    <row r="2336" spans="4:4">
      <c r="D2336" s="260"/>
    </row>
    <row r="2337" spans="4:4">
      <c r="D2337" s="260"/>
    </row>
    <row r="2338" spans="4:4">
      <c r="D2338" s="260"/>
    </row>
    <row r="2339" spans="4:4">
      <c r="D2339" s="260"/>
    </row>
    <row r="2340" spans="4:4">
      <c r="D2340" s="260"/>
    </row>
    <row r="2341" spans="4:4">
      <c r="D2341" s="260"/>
    </row>
    <row r="2342" spans="4:4">
      <c r="D2342" s="260"/>
    </row>
    <row r="2343" spans="4:4">
      <c r="D2343" s="260"/>
    </row>
    <row r="2344" spans="4:4">
      <c r="D2344" s="260"/>
    </row>
    <row r="2345" spans="4:4">
      <c r="D2345" s="260"/>
    </row>
    <row r="2346" spans="4:4">
      <c r="D2346" s="260"/>
    </row>
    <row r="2347" spans="4:4">
      <c r="D2347" s="260"/>
    </row>
    <row r="2348" spans="4:4">
      <c r="D2348" s="260"/>
    </row>
    <row r="2349" spans="4:4">
      <c r="D2349" s="260"/>
    </row>
    <row r="2350" spans="4:4">
      <c r="D2350" s="260"/>
    </row>
    <row r="2351" spans="4:4">
      <c r="D2351" s="260"/>
    </row>
    <row r="2352" spans="4:4">
      <c r="D2352" s="260"/>
    </row>
    <row r="2353" spans="4:4">
      <c r="D2353" s="260"/>
    </row>
    <row r="2354" spans="4:4">
      <c r="D2354" s="260"/>
    </row>
    <row r="2355" spans="4:4">
      <c r="D2355" s="260"/>
    </row>
    <row r="2356" spans="4:4">
      <c r="D2356" s="260"/>
    </row>
    <row r="2357" spans="4:4">
      <c r="D2357" s="260"/>
    </row>
    <row r="2358" spans="4:4">
      <c r="D2358" s="260"/>
    </row>
    <row r="2359" spans="4:4">
      <c r="D2359" s="260"/>
    </row>
    <row r="2360" spans="4:4">
      <c r="D2360" s="260"/>
    </row>
    <row r="2361" spans="4:4">
      <c r="D2361" s="260"/>
    </row>
    <row r="2362" spans="4:4">
      <c r="D2362" s="260"/>
    </row>
    <row r="2363" spans="4:4">
      <c r="D2363" s="260"/>
    </row>
    <row r="2364" spans="4:4">
      <c r="D2364" s="260"/>
    </row>
    <row r="2365" spans="4:4">
      <c r="D2365" s="260"/>
    </row>
    <row r="2366" spans="4:4">
      <c r="D2366" s="260"/>
    </row>
    <row r="2367" spans="4:4">
      <c r="D2367" s="260"/>
    </row>
    <row r="2368" spans="4:4">
      <c r="D2368" s="260"/>
    </row>
    <row r="2369" spans="4:4">
      <c r="D2369" s="260"/>
    </row>
    <row r="2370" spans="4:4">
      <c r="D2370" s="260"/>
    </row>
    <row r="2371" spans="4:4">
      <c r="D2371" s="260"/>
    </row>
    <row r="2372" spans="4:4">
      <c r="D2372" s="260"/>
    </row>
    <row r="2373" spans="4:4">
      <c r="D2373" s="260"/>
    </row>
    <row r="2374" spans="4:4">
      <c r="D2374" s="260"/>
    </row>
    <row r="2375" spans="4:4">
      <c r="D2375" s="260"/>
    </row>
    <row r="2376" spans="4:4">
      <c r="D2376" s="260"/>
    </row>
    <row r="2377" spans="4:4">
      <c r="D2377" s="260"/>
    </row>
    <row r="2378" spans="4:4">
      <c r="D2378" s="260"/>
    </row>
    <row r="2379" spans="4:4">
      <c r="D2379" s="260"/>
    </row>
    <row r="2380" spans="4:4">
      <c r="D2380" s="260"/>
    </row>
    <row r="2381" spans="4:4">
      <c r="D2381" s="260"/>
    </row>
    <row r="2382" spans="4:4">
      <c r="D2382" s="260"/>
    </row>
    <row r="2383" spans="4:4">
      <c r="D2383" s="260"/>
    </row>
    <row r="2384" spans="4:4">
      <c r="D2384" s="260"/>
    </row>
    <row r="2385" spans="4:4">
      <c r="D2385" s="260"/>
    </row>
    <row r="2386" spans="4:4">
      <c r="D2386" s="260"/>
    </row>
    <row r="2387" spans="4:4">
      <c r="D2387" s="260"/>
    </row>
    <row r="2388" spans="4:4">
      <c r="D2388" s="260"/>
    </row>
    <row r="2389" spans="4:4">
      <c r="D2389" s="260"/>
    </row>
    <row r="2390" spans="4:4">
      <c r="D2390" s="260"/>
    </row>
    <row r="2391" spans="4:4">
      <c r="D2391" s="260"/>
    </row>
    <row r="2392" spans="4:4">
      <c r="D2392" s="260"/>
    </row>
    <row r="2393" spans="4:4">
      <c r="D2393" s="260"/>
    </row>
    <row r="2394" spans="4:4">
      <c r="D2394" s="260"/>
    </row>
    <row r="2395" spans="4:4">
      <c r="D2395" s="260"/>
    </row>
    <row r="2396" spans="4:4">
      <c r="D2396" s="260"/>
    </row>
    <row r="2397" spans="4:4">
      <c r="D2397" s="260"/>
    </row>
    <row r="2398" spans="4:4">
      <c r="D2398" s="260"/>
    </row>
    <row r="2399" spans="4:4">
      <c r="D2399" s="260"/>
    </row>
    <row r="2400" spans="4:4">
      <c r="D2400" s="260"/>
    </row>
    <row r="2401" spans="4:4">
      <c r="D2401" s="260"/>
    </row>
    <row r="2402" spans="4:4">
      <c r="D2402" s="260"/>
    </row>
    <row r="2403" spans="4:4">
      <c r="D2403" s="260"/>
    </row>
    <row r="2404" spans="4:4">
      <c r="D2404" s="260"/>
    </row>
    <row r="2405" spans="4:4">
      <c r="D2405" s="260"/>
    </row>
    <row r="2406" spans="4:4">
      <c r="D2406" s="260"/>
    </row>
    <row r="2407" spans="4:4">
      <c r="D2407" s="260"/>
    </row>
    <row r="2408" spans="4:4">
      <c r="D2408" s="260"/>
    </row>
    <row r="2409" spans="4:4">
      <c r="D2409" s="260"/>
    </row>
    <row r="2410" spans="4:4">
      <c r="D2410" s="260"/>
    </row>
    <row r="2411" spans="4:4">
      <c r="D2411" s="260"/>
    </row>
    <row r="2412" spans="4:4">
      <c r="D2412" s="260"/>
    </row>
    <row r="2413" spans="4:4">
      <c r="D2413" s="260"/>
    </row>
    <row r="2414" spans="4:4">
      <c r="D2414" s="260"/>
    </row>
    <row r="2415" spans="4:4">
      <c r="D2415" s="260"/>
    </row>
    <row r="2416" spans="4:4">
      <c r="D2416" s="260"/>
    </row>
    <row r="2417" spans="4:4">
      <c r="D2417" s="260"/>
    </row>
    <row r="2418" spans="4:4">
      <c r="D2418" s="260"/>
    </row>
    <row r="2419" spans="4:4">
      <c r="D2419" s="260"/>
    </row>
    <row r="2420" spans="4:4">
      <c r="D2420" s="260"/>
    </row>
    <row r="2421" spans="4:4">
      <c r="D2421" s="260"/>
    </row>
    <row r="2422" spans="4:4">
      <c r="D2422" s="260"/>
    </row>
    <row r="2423" spans="4:4">
      <c r="D2423" s="260"/>
    </row>
    <row r="2424" spans="4:4">
      <c r="D2424" s="260"/>
    </row>
    <row r="2425" spans="4:4">
      <c r="D2425" s="260"/>
    </row>
    <row r="2426" spans="4:4">
      <c r="D2426" s="260"/>
    </row>
    <row r="2427" spans="4:4">
      <c r="D2427" s="260"/>
    </row>
    <row r="2428" spans="4:4">
      <c r="D2428" s="260"/>
    </row>
    <row r="2429" spans="4:4">
      <c r="D2429" s="260"/>
    </row>
    <row r="2430" spans="4:4">
      <c r="D2430" s="260"/>
    </row>
    <row r="2431" spans="4:4">
      <c r="D2431" s="260"/>
    </row>
    <row r="2432" spans="4:4">
      <c r="D2432" s="260"/>
    </row>
    <row r="2433" spans="4:4">
      <c r="D2433" s="260"/>
    </row>
    <row r="2434" spans="4:4">
      <c r="D2434" s="260"/>
    </row>
    <row r="2435" spans="4:4">
      <c r="D2435" s="260"/>
    </row>
    <row r="2436" spans="4:4">
      <c r="D2436" s="260"/>
    </row>
    <row r="2437" spans="4:4">
      <c r="D2437" s="260"/>
    </row>
    <row r="2438" spans="4:4">
      <c r="D2438" s="260"/>
    </row>
    <row r="2439" spans="4:4">
      <c r="D2439" s="260"/>
    </row>
    <row r="2440" spans="4:4">
      <c r="D2440" s="260"/>
    </row>
    <row r="2441" spans="4:4">
      <c r="D2441" s="260"/>
    </row>
    <row r="2442" spans="4:4">
      <c r="D2442" s="260"/>
    </row>
    <row r="2443" spans="4:4">
      <c r="D2443" s="260"/>
    </row>
    <row r="2444" spans="4:4">
      <c r="D2444" s="260"/>
    </row>
    <row r="2445" spans="4:4">
      <c r="D2445" s="260"/>
    </row>
    <row r="2446" spans="4:4">
      <c r="D2446" s="260"/>
    </row>
    <row r="2447" spans="4:4">
      <c r="D2447" s="260"/>
    </row>
    <row r="2448" spans="4:4">
      <c r="D2448" s="260"/>
    </row>
    <row r="2449" spans="4:4">
      <c r="D2449" s="260"/>
    </row>
    <row r="2450" spans="4:4">
      <c r="D2450" s="260"/>
    </row>
    <row r="2451" spans="4:4">
      <c r="D2451" s="260"/>
    </row>
    <row r="2452" spans="4:4">
      <c r="D2452" s="260"/>
    </row>
    <row r="2453" spans="4:4">
      <c r="D2453" s="260"/>
    </row>
    <row r="2454" spans="4:4">
      <c r="D2454" s="260"/>
    </row>
    <row r="2455" spans="4:4">
      <c r="D2455" s="260"/>
    </row>
    <row r="2456" spans="4:4">
      <c r="D2456" s="260"/>
    </row>
    <row r="2457" spans="4:4">
      <c r="D2457" s="260"/>
    </row>
    <row r="2458" spans="4:4">
      <c r="D2458" s="260"/>
    </row>
    <row r="2459" spans="4:4">
      <c r="D2459" s="260"/>
    </row>
    <row r="2460" spans="4:4">
      <c r="D2460" s="260"/>
    </row>
    <row r="2461" spans="4:4">
      <c r="D2461" s="260"/>
    </row>
    <row r="2462" spans="4:4">
      <c r="D2462" s="260"/>
    </row>
    <row r="2463" spans="4:4">
      <c r="D2463" s="260"/>
    </row>
    <row r="2464" spans="4:4">
      <c r="D2464" s="260"/>
    </row>
    <row r="2465" spans="4:4">
      <c r="D2465" s="260"/>
    </row>
    <row r="2466" spans="4:4">
      <c r="D2466" s="260"/>
    </row>
    <row r="2467" spans="4:4">
      <c r="D2467" s="260"/>
    </row>
    <row r="2468" spans="4:4">
      <c r="D2468" s="260"/>
    </row>
    <row r="2469" spans="4:4">
      <c r="D2469" s="260"/>
    </row>
    <row r="2470" spans="4:4">
      <c r="D2470" s="260"/>
    </row>
    <row r="2471" spans="4:4">
      <c r="D2471" s="260"/>
    </row>
    <row r="2472" spans="4:4">
      <c r="D2472" s="260"/>
    </row>
    <row r="2473" spans="4:4">
      <c r="D2473" s="260"/>
    </row>
    <row r="2474" spans="4:4">
      <c r="D2474" s="260"/>
    </row>
    <row r="2475" spans="4:4">
      <c r="D2475" s="260"/>
    </row>
    <row r="2476" spans="4:4">
      <c r="D2476" s="260"/>
    </row>
    <row r="2477" spans="4:4">
      <c r="D2477" s="260"/>
    </row>
    <row r="2478" spans="4:4">
      <c r="D2478" s="260"/>
    </row>
    <row r="2479" spans="4:4">
      <c r="D2479" s="260"/>
    </row>
    <row r="2480" spans="4:4">
      <c r="D2480" s="260"/>
    </row>
    <row r="2481" spans="4:4">
      <c r="D2481" s="260"/>
    </row>
    <row r="2482" spans="4:4">
      <c r="D2482" s="260"/>
    </row>
    <row r="2483" spans="4:4">
      <c r="D2483" s="260"/>
    </row>
    <row r="2484" spans="4:4">
      <c r="D2484" s="260"/>
    </row>
    <row r="2485" spans="4:4">
      <c r="D2485" s="260"/>
    </row>
    <row r="2486" spans="4:4">
      <c r="D2486" s="260"/>
    </row>
    <row r="2487" spans="4:4">
      <c r="D2487" s="260"/>
    </row>
    <row r="2488" spans="4:4">
      <c r="D2488" s="260"/>
    </row>
    <row r="2489" spans="4:4">
      <c r="D2489" s="260"/>
    </row>
    <row r="2490" spans="4:4">
      <c r="D2490" s="260"/>
    </row>
    <row r="2491" spans="4:4">
      <c r="D2491" s="260"/>
    </row>
    <row r="2492" spans="4:4">
      <c r="D2492" s="260"/>
    </row>
    <row r="2493" spans="4:4">
      <c r="D2493" s="260"/>
    </row>
    <row r="2494" spans="4:4">
      <c r="D2494" s="260"/>
    </row>
    <row r="2495" spans="4:4">
      <c r="D2495" s="260"/>
    </row>
    <row r="2496" spans="4:4">
      <c r="D2496" s="260"/>
    </row>
    <row r="2497" spans="4:4">
      <c r="D2497" s="260"/>
    </row>
    <row r="2498" spans="4:4">
      <c r="D2498" s="260"/>
    </row>
    <row r="2499" spans="4:4">
      <c r="D2499" s="260"/>
    </row>
    <row r="2500" spans="4:4">
      <c r="D2500" s="260"/>
    </row>
    <row r="2501" spans="4:4">
      <c r="D2501" s="260"/>
    </row>
    <row r="2502" spans="4:4">
      <c r="D2502" s="260"/>
    </row>
    <row r="2503" spans="4:4">
      <c r="D2503" s="260"/>
    </row>
    <row r="2504" spans="4:4">
      <c r="D2504" s="260"/>
    </row>
    <row r="2505" spans="4:4">
      <c r="D2505" s="260"/>
    </row>
    <row r="2506" spans="4:4">
      <c r="D2506" s="260"/>
    </row>
    <row r="2507" spans="4:4">
      <c r="D2507" s="260"/>
    </row>
    <row r="2508" spans="4:4">
      <c r="D2508" s="260"/>
    </row>
    <row r="2509" spans="4:4">
      <c r="D2509" s="260"/>
    </row>
    <row r="2510" spans="4:4">
      <c r="D2510" s="260"/>
    </row>
    <row r="2511" spans="4:4">
      <c r="D2511" s="260"/>
    </row>
    <row r="2512" spans="4:4">
      <c r="D2512" s="260"/>
    </row>
    <row r="2513" spans="4:4">
      <c r="D2513" s="260"/>
    </row>
    <row r="2514" spans="4:4">
      <c r="D2514" s="260"/>
    </row>
    <row r="2515" spans="4:4">
      <c r="D2515" s="260"/>
    </row>
    <row r="2516" spans="4:4">
      <c r="D2516" s="260"/>
    </row>
    <row r="2517" spans="4:4">
      <c r="D2517" s="260"/>
    </row>
    <row r="2518" spans="4:4">
      <c r="D2518" s="260"/>
    </row>
    <row r="2519" spans="4:4">
      <c r="D2519" s="260"/>
    </row>
    <row r="2520" spans="4:4">
      <c r="D2520" s="260"/>
    </row>
    <row r="2521" spans="4:4">
      <c r="D2521" s="260"/>
    </row>
    <row r="2522" spans="4:4">
      <c r="D2522" s="260"/>
    </row>
    <row r="2523" spans="4:4">
      <c r="D2523" s="260"/>
    </row>
    <row r="2524" spans="4:4">
      <c r="D2524" s="260"/>
    </row>
    <row r="2525" spans="4:4">
      <c r="D2525" s="260"/>
    </row>
    <row r="2526" spans="4:4">
      <c r="D2526" s="260"/>
    </row>
    <row r="2527" spans="4:4">
      <c r="D2527" s="260"/>
    </row>
    <row r="2528" spans="4:4">
      <c r="D2528" s="260"/>
    </row>
    <row r="2529" spans="4:4">
      <c r="D2529" s="260"/>
    </row>
    <row r="2530" spans="4:4">
      <c r="D2530" s="260"/>
    </row>
    <row r="2531" spans="4:4">
      <c r="D2531" s="260"/>
    </row>
    <row r="2532" spans="4:4">
      <c r="D2532" s="260"/>
    </row>
    <row r="2533" spans="4:4">
      <c r="D2533" s="260"/>
    </row>
    <row r="2534" spans="4:4">
      <c r="D2534" s="260"/>
    </row>
    <row r="2535" spans="4:4">
      <c r="D2535" s="260"/>
    </row>
    <row r="2536" spans="4:4">
      <c r="D2536" s="260"/>
    </row>
    <row r="2537" spans="4:4">
      <c r="D2537" s="260"/>
    </row>
    <row r="2538" spans="4:4">
      <c r="D2538" s="260"/>
    </row>
    <row r="2539" spans="4:4">
      <c r="D2539" s="260"/>
    </row>
    <row r="2540" spans="4:4">
      <c r="D2540" s="260"/>
    </row>
    <row r="2541" spans="4:4">
      <c r="D2541" s="260"/>
    </row>
    <row r="2542" spans="4:4">
      <c r="D2542" s="260"/>
    </row>
    <row r="2543" spans="4:4">
      <c r="D2543" s="260"/>
    </row>
    <row r="2544" spans="4:4">
      <c r="D2544" s="260"/>
    </row>
    <row r="2545" spans="4:4">
      <c r="D2545" s="260"/>
    </row>
    <row r="2546" spans="4:4">
      <c r="D2546" s="260"/>
    </row>
    <row r="2547" spans="4:4">
      <c r="D2547" s="260"/>
    </row>
    <row r="2548" spans="4:4">
      <c r="D2548" s="260"/>
    </row>
    <row r="2549" spans="4:4">
      <c r="D2549" s="260"/>
    </row>
    <row r="2550" spans="4:4">
      <c r="D2550" s="260"/>
    </row>
    <row r="2551" spans="4:4">
      <c r="D2551" s="260"/>
    </row>
    <row r="2552" spans="4:4">
      <c r="D2552" s="260"/>
    </row>
    <row r="2553" spans="4:4">
      <c r="D2553" s="260"/>
    </row>
    <row r="2554" spans="4:4">
      <c r="D2554" s="260"/>
    </row>
    <row r="2555" spans="4:4">
      <c r="D2555" s="260"/>
    </row>
    <row r="2556" spans="4:4">
      <c r="D2556" s="260"/>
    </row>
    <row r="2557" spans="4:4">
      <c r="D2557" s="260"/>
    </row>
    <row r="2558" spans="4:4">
      <c r="D2558" s="260"/>
    </row>
    <row r="2559" spans="4:4">
      <c r="D2559" s="260"/>
    </row>
    <row r="2560" spans="4:4">
      <c r="D2560" s="260"/>
    </row>
    <row r="2561" spans="4:4">
      <c r="D2561" s="260"/>
    </row>
    <row r="2562" spans="4:4">
      <c r="D2562" s="260"/>
    </row>
    <row r="2563" spans="4:4">
      <c r="D2563" s="260"/>
    </row>
    <row r="2564" spans="4:4">
      <c r="D2564" s="260"/>
    </row>
    <row r="2565" spans="4:4">
      <c r="D2565" s="260"/>
    </row>
    <row r="2566" spans="4:4">
      <c r="D2566" s="260"/>
    </row>
    <row r="2567" spans="4:4">
      <c r="D2567" s="260"/>
    </row>
    <row r="2568" spans="4:4">
      <c r="D2568" s="260"/>
    </row>
    <row r="2569" spans="4:4">
      <c r="D2569" s="260"/>
    </row>
    <row r="2570" spans="4:4">
      <c r="D2570" s="260"/>
    </row>
    <row r="2571" spans="4:4">
      <c r="D2571" s="260"/>
    </row>
    <row r="2572" spans="4:4">
      <c r="D2572" s="260"/>
    </row>
    <row r="2573" spans="4:4">
      <c r="D2573" s="260"/>
    </row>
    <row r="2574" spans="4:4">
      <c r="D2574" s="260"/>
    </row>
    <row r="2575" spans="4:4">
      <c r="D2575" s="260"/>
    </row>
    <row r="2576" spans="4:4">
      <c r="D2576" s="260"/>
    </row>
    <row r="2577" spans="4:4">
      <c r="D2577" s="260"/>
    </row>
    <row r="2578" spans="4:4">
      <c r="D2578" s="260"/>
    </row>
    <row r="2579" spans="4:4">
      <c r="D2579" s="260"/>
    </row>
    <row r="2580" spans="4:4">
      <c r="D2580" s="260"/>
    </row>
    <row r="2581" spans="4:4">
      <c r="D2581" s="260"/>
    </row>
    <row r="2582" spans="4:4">
      <c r="D2582" s="260"/>
    </row>
    <row r="2583" spans="4:4">
      <c r="D2583" s="260"/>
    </row>
    <row r="2584" spans="4:4">
      <c r="D2584" s="260"/>
    </row>
    <row r="2585" spans="4:4">
      <c r="D2585" s="260"/>
    </row>
    <row r="2586" spans="4:4">
      <c r="D2586" s="260"/>
    </row>
    <row r="2587" spans="4:4">
      <c r="D2587" s="260"/>
    </row>
    <row r="2588" spans="4:4">
      <c r="D2588" s="260"/>
    </row>
    <row r="2589" spans="4:4">
      <c r="D2589" s="260"/>
    </row>
    <row r="2590" spans="4:4">
      <c r="D2590" s="260"/>
    </row>
    <row r="2591" spans="4:4">
      <c r="D2591" s="260"/>
    </row>
    <row r="2592" spans="4:4">
      <c r="D2592" s="260"/>
    </row>
    <row r="2593" spans="4:4">
      <c r="D2593" s="260"/>
    </row>
    <row r="2594" spans="4:4">
      <c r="D2594" s="260"/>
    </row>
    <row r="2595" spans="4:4">
      <c r="D2595" s="260"/>
    </row>
    <row r="2596" spans="4:4">
      <c r="D2596" s="260"/>
    </row>
    <row r="2597" spans="4:4">
      <c r="D2597" s="260"/>
    </row>
    <row r="2598" spans="4:4">
      <c r="D2598" s="260"/>
    </row>
    <row r="2599" spans="4:4">
      <c r="D2599" s="260"/>
    </row>
    <row r="2600" spans="4:4">
      <c r="D2600" s="260"/>
    </row>
    <row r="2601" spans="4:4">
      <c r="D2601" s="260"/>
    </row>
    <row r="2602" spans="4:4">
      <c r="D2602" s="260"/>
    </row>
    <row r="2603" spans="4:4">
      <c r="D2603" s="260"/>
    </row>
    <row r="2604" spans="4:4">
      <c r="D2604" s="260"/>
    </row>
    <row r="2605" spans="4:4">
      <c r="D2605" s="260"/>
    </row>
    <row r="2606" spans="4:4">
      <c r="D2606" s="260"/>
    </row>
    <row r="2607" spans="4:4">
      <c r="D2607" s="260"/>
    </row>
    <row r="2608" spans="4:4">
      <c r="D2608" s="260"/>
    </row>
    <row r="2609" spans="4:4">
      <c r="D2609" s="260"/>
    </row>
    <row r="2610" spans="4:4">
      <c r="D2610" s="260"/>
    </row>
    <row r="2611" spans="4:4">
      <c r="D2611" s="260"/>
    </row>
    <row r="2612" spans="4:4">
      <c r="D2612" s="260"/>
    </row>
    <row r="2613" spans="4:4">
      <c r="D2613" s="260"/>
    </row>
    <row r="2614" spans="4:4">
      <c r="D2614" s="260"/>
    </row>
    <row r="2615" spans="4:4">
      <c r="D2615" s="260"/>
    </row>
    <row r="2616" spans="4:4">
      <c r="D2616" s="260"/>
    </row>
    <row r="2617" spans="4:4">
      <c r="D2617" s="260"/>
    </row>
    <row r="2618" spans="4:4">
      <c r="D2618" s="260"/>
    </row>
    <row r="2619" spans="4:4">
      <c r="D2619" s="260"/>
    </row>
    <row r="2620" spans="4:4">
      <c r="D2620" s="260"/>
    </row>
    <row r="2621" spans="4:4">
      <c r="D2621" s="260"/>
    </row>
    <row r="2622" spans="4:4">
      <c r="D2622" s="260"/>
    </row>
    <row r="2623" spans="4:4">
      <c r="D2623" s="260"/>
    </row>
    <row r="2624" spans="4:4">
      <c r="D2624" s="260"/>
    </row>
    <row r="2625" spans="4:4">
      <c r="D2625" s="260"/>
    </row>
    <row r="2626" spans="4:4">
      <c r="D2626" s="260"/>
    </row>
    <row r="2627" spans="4:4">
      <c r="D2627" s="260"/>
    </row>
    <row r="2628" spans="4:4">
      <c r="D2628" s="260"/>
    </row>
    <row r="2629" spans="4:4">
      <c r="D2629" s="260"/>
    </row>
    <row r="2630" spans="4:4">
      <c r="D2630" s="260"/>
    </row>
    <row r="2631" spans="4:4">
      <c r="D2631" s="260"/>
    </row>
    <row r="2632" spans="4:4">
      <c r="D2632" s="260"/>
    </row>
    <row r="2633" spans="4:4">
      <c r="D2633" s="260"/>
    </row>
    <row r="2634" spans="4:4">
      <c r="D2634" s="260"/>
    </row>
    <row r="2635" spans="4:4">
      <c r="D2635" s="260"/>
    </row>
    <row r="2636" spans="4:4">
      <c r="D2636" s="260"/>
    </row>
    <row r="2637" spans="4:4">
      <c r="D2637" s="260"/>
    </row>
    <row r="2638" spans="4:4">
      <c r="D2638" s="260"/>
    </row>
    <row r="2639" spans="4:4">
      <c r="D2639" s="260"/>
    </row>
    <row r="2640" spans="4:4">
      <c r="D2640" s="260"/>
    </row>
    <row r="2641" spans="4:4">
      <c r="D2641" s="260"/>
    </row>
    <row r="2642" spans="4:4">
      <c r="D2642" s="260"/>
    </row>
    <row r="2643" spans="4:4">
      <c r="D2643" s="260"/>
    </row>
    <row r="2644" spans="4:4">
      <c r="D2644" s="260"/>
    </row>
    <row r="2645" spans="4:4">
      <c r="D2645" s="260"/>
    </row>
    <row r="2646" spans="4:4">
      <c r="D2646" s="260"/>
    </row>
    <row r="2647" spans="4:4">
      <c r="D2647" s="260"/>
    </row>
    <row r="2648" spans="4:4">
      <c r="D2648" s="260"/>
    </row>
    <row r="2649" spans="4:4">
      <c r="D2649" s="260"/>
    </row>
    <row r="2650" spans="4:4">
      <c r="D2650" s="260"/>
    </row>
    <row r="2651" spans="4:4">
      <c r="D2651" s="260"/>
    </row>
    <row r="2652" spans="4:4">
      <c r="D2652" s="260"/>
    </row>
    <row r="2653" spans="4:4">
      <c r="D2653" s="260"/>
    </row>
    <row r="2654" spans="4:4">
      <c r="D2654" s="260"/>
    </row>
    <row r="2655" spans="4:4">
      <c r="D2655" s="260"/>
    </row>
    <row r="2656" spans="4:4">
      <c r="D2656" s="260"/>
    </row>
    <row r="2657" spans="4:4">
      <c r="D2657" s="260"/>
    </row>
    <row r="2658" spans="4:4">
      <c r="D2658" s="260"/>
    </row>
    <row r="2659" spans="4:4">
      <c r="D2659" s="260"/>
    </row>
    <row r="2660" spans="4:4">
      <c r="D2660" s="260"/>
    </row>
    <row r="2661" spans="4:4">
      <c r="D2661" s="260"/>
    </row>
    <row r="2662" spans="4:4">
      <c r="D2662" s="260"/>
    </row>
    <row r="2663" spans="4:4">
      <c r="D2663" s="260"/>
    </row>
    <row r="2664" spans="4:4">
      <c r="D2664" s="260"/>
    </row>
    <row r="2665" spans="4:4">
      <c r="D2665" s="260"/>
    </row>
    <row r="2666" spans="4:4">
      <c r="D2666" s="260"/>
    </row>
    <row r="2667" spans="4:4">
      <c r="D2667" s="260"/>
    </row>
    <row r="2668" spans="4:4">
      <c r="D2668" s="260"/>
    </row>
    <row r="2669" spans="4:4">
      <c r="D2669" s="260"/>
    </row>
    <row r="2670" spans="4:4">
      <c r="D2670" s="260"/>
    </row>
    <row r="2671" spans="4:4">
      <c r="D2671" s="260"/>
    </row>
    <row r="2672" spans="4:4">
      <c r="D2672" s="260"/>
    </row>
    <row r="2673" spans="4:4">
      <c r="D2673" s="260"/>
    </row>
    <row r="2674" spans="4:4">
      <c r="D2674" s="260"/>
    </row>
    <row r="2675" spans="4:4">
      <c r="D2675" s="260"/>
    </row>
    <row r="2676" spans="4:4">
      <c r="D2676" s="260"/>
    </row>
    <row r="2677" spans="4:4">
      <c r="D2677" s="260"/>
    </row>
    <row r="2678" spans="4:4">
      <c r="D2678" s="260"/>
    </row>
    <row r="2679" spans="4:4">
      <c r="D2679" s="260"/>
    </row>
    <row r="2680" spans="4:4">
      <c r="D2680" s="260"/>
    </row>
    <row r="2681" spans="4:4">
      <c r="D2681" s="260"/>
    </row>
    <row r="2682" spans="4:4">
      <c r="D2682" s="260"/>
    </row>
    <row r="2683" spans="4:4">
      <c r="D2683" s="260"/>
    </row>
    <row r="2684" spans="4:4">
      <c r="D2684" s="260"/>
    </row>
    <row r="2685" spans="4:4">
      <c r="D2685" s="260"/>
    </row>
    <row r="2686" spans="4:4">
      <c r="D2686" s="260"/>
    </row>
    <row r="2687" spans="4:4">
      <c r="D2687" s="260"/>
    </row>
    <row r="2688" spans="4:4">
      <c r="D2688" s="260"/>
    </row>
    <row r="2689" spans="4:4">
      <c r="D2689" s="260"/>
    </row>
    <row r="2690" spans="4:4">
      <c r="D2690" s="260"/>
    </row>
    <row r="2691" spans="4:4">
      <c r="D2691" s="260"/>
    </row>
    <row r="2692" spans="4:4">
      <c r="D2692" s="260"/>
    </row>
    <row r="2693" spans="4:4">
      <c r="D2693" s="260"/>
    </row>
    <row r="2694" spans="4:4">
      <c r="D2694" s="260"/>
    </row>
    <row r="2695" spans="4:4">
      <c r="D2695" s="260"/>
    </row>
    <row r="2696" spans="4:4">
      <c r="D2696" s="260"/>
    </row>
    <row r="2697" spans="4:4">
      <c r="D2697" s="260"/>
    </row>
    <row r="2698" spans="4:4">
      <c r="D2698" s="260"/>
    </row>
    <row r="2699" spans="4:4">
      <c r="D2699" s="260"/>
    </row>
    <row r="2700" spans="4:4">
      <c r="D2700" s="260"/>
    </row>
    <row r="2701" spans="4:4">
      <c r="D2701" s="260"/>
    </row>
    <row r="2702" spans="4:4">
      <c r="D2702" s="260"/>
    </row>
    <row r="2703" spans="4:4">
      <c r="D2703" s="260"/>
    </row>
    <row r="2704" spans="4:4">
      <c r="D2704" s="260"/>
    </row>
    <row r="2705" spans="4:4">
      <c r="D2705" s="260"/>
    </row>
    <row r="2706" spans="4:4">
      <c r="D2706" s="260"/>
    </row>
    <row r="2707" spans="4:4">
      <c r="D2707" s="260"/>
    </row>
    <row r="2708" spans="4:4">
      <c r="D2708" s="260"/>
    </row>
    <row r="2709" spans="4:4">
      <c r="D2709" s="260"/>
    </row>
    <row r="2710" spans="4:4">
      <c r="D2710" s="260"/>
    </row>
    <row r="2711" spans="4:4">
      <c r="D2711" s="260"/>
    </row>
    <row r="2712" spans="4:4">
      <c r="D2712" s="260"/>
    </row>
    <row r="2713" spans="4:4">
      <c r="D2713" s="260"/>
    </row>
    <row r="2714" spans="4:4">
      <c r="D2714" s="260"/>
    </row>
    <row r="2715" spans="4:4">
      <c r="D2715" s="260"/>
    </row>
    <row r="2716" spans="4:4">
      <c r="D2716" s="260"/>
    </row>
    <row r="2717" spans="4:4">
      <c r="D2717" s="260"/>
    </row>
    <row r="2718" spans="4:4">
      <c r="D2718" s="260"/>
    </row>
    <row r="2719" spans="4:4">
      <c r="D2719" s="260"/>
    </row>
    <row r="2720" spans="4:4">
      <c r="D2720" s="260"/>
    </row>
    <row r="2721" spans="4:4">
      <c r="D2721" s="260"/>
    </row>
    <row r="2722" spans="4:4">
      <c r="D2722" s="260"/>
    </row>
    <row r="2723" spans="4:4">
      <c r="D2723" s="260"/>
    </row>
    <row r="2724" spans="4:4">
      <c r="D2724" s="260"/>
    </row>
    <row r="2725" spans="4:4">
      <c r="D2725" s="260"/>
    </row>
    <row r="2726" spans="4:4">
      <c r="D2726" s="260"/>
    </row>
    <row r="2727" spans="4:4">
      <c r="D2727" s="260"/>
    </row>
    <row r="2728" spans="4:4">
      <c r="D2728" s="260"/>
    </row>
    <row r="2729" spans="4:4">
      <c r="D2729" s="260"/>
    </row>
    <row r="2730" spans="4:4">
      <c r="D2730" s="260"/>
    </row>
    <row r="2731" spans="4:4">
      <c r="D2731" s="260"/>
    </row>
    <row r="2732" spans="4:4">
      <c r="D2732" s="260"/>
    </row>
    <row r="2733" spans="4:4">
      <c r="D2733" s="260"/>
    </row>
    <row r="2734" spans="4:4">
      <c r="D2734" s="260"/>
    </row>
    <row r="2735" spans="4:4">
      <c r="D2735" s="260"/>
    </row>
    <row r="2736" spans="4:4">
      <c r="D2736" s="260"/>
    </row>
    <row r="2737" spans="4:4">
      <c r="D2737" s="260"/>
    </row>
    <row r="2738" spans="4:4">
      <c r="D2738" s="260"/>
    </row>
    <row r="2739" spans="4:4">
      <c r="D2739" s="260"/>
    </row>
    <row r="2740" spans="4:4">
      <c r="D2740" s="260"/>
    </row>
    <row r="2741" spans="4:4">
      <c r="D2741" s="260"/>
    </row>
    <row r="2742" spans="4:4">
      <c r="D2742" s="260"/>
    </row>
    <row r="2743" spans="4:4">
      <c r="D2743" s="260"/>
    </row>
    <row r="2744" spans="4:4">
      <c r="D2744" s="260"/>
    </row>
    <row r="2745" spans="4:4">
      <c r="D2745" s="260"/>
    </row>
    <row r="2746" spans="4:4">
      <c r="D2746" s="260"/>
    </row>
    <row r="2747" spans="4:4">
      <c r="D2747" s="260"/>
    </row>
    <row r="2748" spans="4:4">
      <c r="D2748" s="260"/>
    </row>
    <row r="2749" spans="4:4">
      <c r="D2749" s="260"/>
    </row>
    <row r="2750" spans="4:4">
      <c r="D2750" s="260"/>
    </row>
    <row r="2751" spans="4:4">
      <c r="D2751" s="260"/>
    </row>
    <row r="2752" spans="4:4">
      <c r="D2752" s="260"/>
    </row>
    <row r="2753" spans="4:4">
      <c r="D2753" s="260"/>
    </row>
    <row r="2754" spans="4:4">
      <c r="D2754" s="260"/>
    </row>
    <row r="2755" spans="4:4">
      <c r="D2755" s="260"/>
    </row>
    <row r="2756" spans="4:4">
      <c r="D2756" s="260"/>
    </row>
    <row r="2757" spans="4:4">
      <c r="D2757" s="260"/>
    </row>
    <row r="2758" spans="4:4">
      <c r="D2758" s="260"/>
    </row>
    <row r="2759" spans="4:4">
      <c r="D2759" s="260"/>
    </row>
    <row r="2760" spans="4:4">
      <c r="D2760" s="260"/>
    </row>
    <row r="2761" spans="4:4">
      <c r="D2761" s="260"/>
    </row>
    <row r="2762" spans="4:4">
      <c r="D2762" s="260"/>
    </row>
    <row r="2763" spans="4:4">
      <c r="D2763" s="260"/>
    </row>
    <row r="2764" spans="4:4">
      <c r="D2764" s="260"/>
    </row>
    <row r="2765" spans="4:4">
      <c r="D2765" s="260"/>
    </row>
    <row r="2766" spans="4:4">
      <c r="D2766" s="260"/>
    </row>
    <row r="2767" spans="4:4">
      <c r="D2767" s="260"/>
    </row>
    <row r="2768" spans="4:4">
      <c r="D2768" s="260"/>
    </row>
    <row r="2769" spans="4:4">
      <c r="D2769" s="260"/>
    </row>
    <row r="2770" spans="4:4">
      <c r="D2770" s="260"/>
    </row>
    <row r="2771" spans="4:4">
      <c r="D2771" s="260"/>
    </row>
    <row r="2772" spans="4:4">
      <c r="D2772" s="260"/>
    </row>
    <row r="2773" spans="4:4">
      <c r="D2773" s="260"/>
    </row>
    <row r="2774" spans="4:4">
      <c r="D2774" s="260"/>
    </row>
    <row r="2775" spans="4:4">
      <c r="D2775" s="260"/>
    </row>
    <row r="2776" spans="4:4">
      <c r="D2776" s="260"/>
    </row>
    <row r="2777" spans="4:4">
      <c r="D2777" s="260"/>
    </row>
    <row r="2778" spans="4:4">
      <c r="D2778" s="260"/>
    </row>
    <row r="2779" spans="4:4">
      <c r="D2779" s="260"/>
    </row>
    <row r="2780" spans="4:4">
      <c r="D2780" s="260"/>
    </row>
    <row r="2781" spans="4:4">
      <c r="D2781" s="260"/>
    </row>
    <row r="2782" spans="4:4">
      <c r="D2782" s="260"/>
    </row>
    <row r="2783" spans="4:4">
      <c r="D2783" s="260"/>
    </row>
    <row r="2784" spans="4:4">
      <c r="D2784" s="260"/>
    </row>
    <row r="2785" spans="4:4">
      <c r="D2785" s="260"/>
    </row>
    <row r="2786" spans="4:4">
      <c r="D2786" s="260"/>
    </row>
    <row r="2787" spans="4:4">
      <c r="D2787" s="260"/>
    </row>
    <row r="2788" spans="4:4">
      <c r="D2788" s="260"/>
    </row>
    <row r="2789" spans="4:4">
      <c r="D2789" s="260"/>
    </row>
    <row r="2790" spans="4:4">
      <c r="D2790" s="260"/>
    </row>
    <row r="2791" spans="4:4">
      <c r="D2791" s="260"/>
    </row>
    <row r="2792" spans="4:4">
      <c r="D2792" s="260"/>
    </row>
    <row r="2793" spans="4:4">
      <c r="D2793" s="260"/>
    </row>
    <row r="2794" spans="4:4">
      <c r="D2794" s="260"/>
    </row>
    <row r="2795" spans="4:4">
      <c r="D2795" s="260"/>
    </row>
    <row r="2796" spans="4:4">
      <c r="D2796" s="260"/>
    </row>
    <row r="2797" spans="4:4">
      <c r="D2797" s="260"/>
    </row>
    <row r="2798" spans="4:4">
      <c r="D2798" s="260"/>
    </row>
    <row r="2799" spans="4:4">
      <c r="D2799" s="260"/>
    </row>
    <row r="2800" spans="4:4">
      <c r="D2800" s="260"/>
    </row>
    <row r="2801" spans="4:4">
      <c r="D2801" s="260"/>
    </row>
    <row r="2802" spans="4:4">
      <c r="D2802" s="260"/>
    </row>
    <row r="2803" spans="4:4">
      <c r="D2803" s="260"/>
    </row>
    <row r="2804" spans="4:4">
      <c r="D2804" s="260"/>
    </row>
    <row r="2805" spans="4:4">
      <c r="D2805" s="260"/>
    </row>
    <row r="2806" spans="4:4">
      <c r="D2806" s="260"/>
    </row>
    <row r="2807" spans="4:4">
      <c r="D2807" s="260"/>
    </row>
    <row r="2808" spans="4:4">
      <c r="D2808" s="260"/>
    </row>
    <row r="2809" spans="4:4">
      <c r="D2809" s="260"/>
    </row>
    <row r="2810" spans="4:4">
      <c r="D2810" s="260"/>
    </row>
    <row r="2811" spans="4:4">
      <c r="D2811" s="260"/>
    </row>
    <row r="2812" spans="4:4">
      <c r="D2812" s="260"/>
    </row>
    <row r="2813" spans="4:4">
      <c r="D2813" s="260"/>
    </row>
    <row r="2814" spans="4:4">
      <c r="D2814" s="260"/>
    </row>
    <row r="2815" spans="4:4">
      <c r="D2815" s="260"/>
    </row>
    <row r="2816" spans="4:4">
      <c r="D2816" s="260"/>
    </row>
    <row r="2817" spans="4:4">
      <c r="D2817" s="260"/>
    </row>
    <row r="2818" spans="4:4">
      <c r="D2818" s="260"/>
    </row>
    <row r="2819" spans="4:4">
      <c r="D2819" s="260"/>
    </row>
    <row r="2820" spans="4:4">
      <c r="D2820" s="260"/>
    </row>
    <row r="2821" spans="4:4">
      <c r="D2821" s="260"/>
    </row>
    <row r="2822" spans="4:4">
      <c r="D2822" s="260"/>
    </row>
    <row r="2823" spans="4:4">
      <c r="D2823" s="260"/>
    </row>
    <row r="2824" spans="4:4">
      <c r="D2824" s="260"/>
    </row>
    <row r="2825" spans="4:4">
      <c r="D2825" s="260"/>
    </row>
    <row r="2826" spans="4:4">
      <c r="D2826" s="260"/>
    </row>
    <row r="2827" spans="4:4">
      <c r="D2827" s="260"/>
    </row>
    <row r="2828" spans="4:4">
      <c r="D2828" s="260"/>
    </row>
    <row r="2829" spans="4:4">
      <c r="D2829" s="260"/>
    </row>
    <row r="2830" spans="4:4">
      <c r="D2830" s="260"/>
    </row>
    <row r="2831" spans="4:4">
      <c r="D2831" s="260"/>
    </row>
    <row r="2832" spans="4:4">
      <c r="D2832" s="260"/>
    </row>
    <row r="2833" spans="4:4">
      <c r="D2833" s="260"/>
    </row>
    <row r="2834" spans="4:4">
      <c r="D2834" s="260"/>
    </row>
    <row r="2835" spans="4:4">
      <c r="D2835" s="260"/>
    </row>
    <row r="2836" spans="4:4">
      <c r="D2836" s="260"/>
    </row>
    <row r="2837" spans="4:4">
      <c r="D2837" s="260"/>
    </row>
    <row r="2838" spans="4:4">
      <c r="D2838" s="260"/>
    </row>
    <row r="2839" spans="4:4">
      <c r="D2839" s="260"/>
    </row>
    <row r="2840" spans="4:4">
      <c r="D2840" s="260"/>
    </row>
    <row r="2841" spans="4:4">
      <c r="D2841" s="260"/>
    </row>
    <row r="2842" spans="4:4">
      <c r="D2842" s="260"/>
    </row>
    <row r="2843" spans="4:4">
      <c r="D2843" s="260"/>
    </row>
    <row r="2844" spans="4:4">
      <c r="D2844" s="260"/>
    </row>
    <row r="2845" spans="4:4">
      <c r="D2845" s="260"/>
    </row>
    <row r="2846" spans="4:4">
      <c r="D2846" s="260"/>
    </row>
    <row r="2847" spans="4:4">
      <c r="D2847" s="260"/>
    </row>
    <row r="2848" spans="4:4">
      <c r="D2848" s="260"/>
    </row>
    <row r="2849" spans="4:4">
      <c r="D2849" s="260"/>
    </row>
    <row r="2850" spans="4:4">
      <c r="D2850" s="260"/>
    </row>
    <row r="2851" spans="4:4">
      <c r="D2851" s="260"/>
    </row>
    <row r="2852" spans="4:4">
      <c r="D2852" s="260"/>
    </row>
    <row r="2853" spans="4:4">
      <c r="D2853" s="260"/>
    </row>
    <row r="2854" spans="4:4">
      <c r="D2854" s="260"/>
    </row>
    <row r="2855" spans="4:4">
      <c r="D2855" s="260"/>
    </row>
    <row r="2856" spans="4:4">
      <c r="D2856" s="260"/>
    </row>
    <row r="2857" spans="4:4">
      <c r="D2857" s="260"/>
    </row>
    <row r="2858" spans="4:4">
      <c r="D2858" s="260"/>
    </row>
    <row r="2859" spans="4:4">
      <c r="D2859" s="260"/>
    </row>
    <row r="2860" spans="4:4">
      <c r="D2860" s="260"/>
    </row>
    <row r="2861" spans="4:4">
      <c r="D2861" s="260"/>
    </row>
    <row r="2862" spans="4:4">
      <c r="D2862" s="260"/>
    </row>
    <row r="2863" spans="4:4">
      <c r="D2863" s="260"/>
    </row>
    <row r="2864" spans="4:4">
      <c r="D2864" s="260"/>
    </row>
    <row r="2865" spans="4:4">
      <c r="D2865" s="260"/>
    </row>
    <row r="2866" spans="4:4">
      <c r="D2866" s="260"/>
    </row>
    <row r="2867" spans="4:4">
      <c r="D2867" s="260"/>
    </row>
    <row r="2868" spans="4:4">
      <c r="D2868" s="260"/>
    </row>
    <row r="2869" spans="4:4">
      <c r="D2869" s="260"/>
    </row>
    <row r="2870" spans="4:4">
      <c r="D2870" s="260"/>
    </row>
    <row r="2871" spans="4:4">
      <c r="D2871" s="260"/>
    </row>
    <row r="2872" spans="4:4">
      <c r="D2872" s="260"/>
    </row>
    <row r="2873" spans="4:4">
      <c r="D2873" s="260"/>
    </row>
    <row r="2874" spans="4:4">
      <c r="D2874" s="260"/>
    </row>
    <row r="2875" spans="4:4">
      <c r="D2875" s="260"/>
    </row>
    <row r="2876" spans="4:4">
      <c r="D2876" s="260"/>
    </row>
    <row r="2877" spans="4:4">
      <c r="D2877" s="260"/>
    </row>
    <row r="2878" spans="4:4">
      <c r="D2878" s="260"/>
    </row>
    <row r="2879" spans="4:4">
      <c r="D2879" s="260"/>
    </row>
    <row r="2880" spans="4:4">
      <c r="D2880" s="260"/>
    </row>
    <row r="2881" spans="4:4">
      <c r="D2881" s="260"/>
    </row>
    <row r="2882" spans="4:4">
      <c r="D2882" s="260"/>
    </row>
    <row r="2883" spans="4:4">
      <c r="D2883" s="260"/>
    </row>
    <row r="2884" spans="4:4">
      <c r="D2884" s="260"/>
    </row>
    <row r="2885" spans="4:4">
      <c r="D2885" s="260"/>
    </row>
    <row r="2886" spans="4:4">
      <c r="D2886" s="260"/>
    </row>
    <row r="2887" spans="4:4">
      <c r="D2887" s="260"/>
    </row>
    <row r="2888" spans="4:4">
      <c r="D2888" s="260"/>
    </row>
    <row r="2889" spans="4:4">
      <c r="D2889" s="260"/>
    </row>
    <row r="2890" spans="4:4">
      <c r="D2890" s="260"/>
    </row>
    <row r="2891" spans="4:4">
      <c r="D2891" s="260"/>
    </row>
    <row r="2892" spans="4:4">
      <c r="D2892" s="260"/>
    </row>
    <row r="2893" spans="4:4">
      <c r="D2893" s="260"/>
    </row>
    <row r="2894" spans="4:4">
      <c r="D2894" s="260"/>
    </row>
    <row r="2895" spans="4:4">
      <c r="D2895" s="260"/>
    </row>
    <row r="2896" spans="4:4">
      <c r="D2896" s="260"/>
    </row>
    <row r="2897" spans="4:4">
      <c r="D2897" s="260"/>
    </row>
    <row r="2898" spans="4:4">
      <c r="D2898" s="260"/>
    </row>
    <row r="2899" spans="4:4">
      <c r="D2899" s="260"/>
    </row>
    <row r="2900" spans="4:4">
      <c r="D2900" s="260"/>
    </row>
    <row r="2901" spans="4:4">
      <c r="D2901" s="260"/>
    </row>
    <row r="2902" spans="4:4">
      <c r="D2902" s="260"/>
    </row>
    <row r="2903" spans="4:4">
      <c r="D2903" s="260"/>
    </row>
    <row r="2904" spans="4:4">
      <c r="D2904" s="260"/>
    </row>
    <row r="2905" spans="4:4">
      <c r="D2905" s="260"/>
    </row>
    <row r="2906" spans="4:4">
      <c r="D2906" s="260"/>
    </row>
    <row r="2907" spans="4:4">
      <c r="D2907" s="260"/>
    </row>
    <row r="2908" spans="4:4">
      <c r="D2908" s="260"/>
    </row>
    <row r="2909" spans="4:4">
      <c r="D2909" s="260"/>
    </row>
    <row r="2910" spans="4:4">
      <c r="D2910" s="260"/>
    </row>
    <row r="2911" spans="4:4">
      <c r="D2911" s="260"/>
    </row>
    <row r="2912" spans="4:4">
      <c r="D2912" s="260"/>
    </row>
    <row r="2913" spans="4:4">
      <c r="D2913" s="260"/>
    </row>
    <row r="2914" spans="4:4">
      <c r="D2914" s="260"/>
    </row>
    <row r="2915" spans="4:4">
      <c r="D2915" s="260"/>
    </row>
    <row r="2916" spans="4:4">
      <c r="D2916" s="260"/>
    </row>
    <row r="2917" spans="4:4">
      <c r="D2917" s="260"/>
    </row>
    <row r="2918" spans="4:4">
      <c r="D2918" s="260"/>
    </row>
    <row r="2919" spans="4:4">
      <c r="D2919" s="260"/>
    </row>
    <row r="2920" spans="4:4">
      <c r="D2920" s="260"/>
    </row>
    <row r="2921" spans="4:4">
      <c r="D2921" s="260"/>
    </row>
    <row r="2922" spans="4:4">
      <c r="D2922" s="260"/>
    </row>
    <row r="2923" spans="4:4">
      <c r="D2923" s="260"/>
    </row>
    <row r="2924" spans="4:4">
      <c r="D2924" s="260"/>
    </row>
    <row r="2925" spans="4:4">
      <c r="D2925" s="260"/>
    </row>
    <row r="2926" spans="4:4">
      <c r="D2926" s="260"/>
    </row>
    <row r="2927" spans="4:4">
      <c r="D2927" s="260"/>
    </row>
    <row r="2928" spans="4:4">
      <c r="D2928" s="260"/>
    </row>
    <row r="2929" spans="4:4">
      <c r="D2929" s="260"/>
    </row>
    <row r="2930" spans="4:4">
      <c r="D2930" s="260"/>
    </row>
    <row r="2931" spans="4:4">
      <c r="D2931" s="260"/>
    </row>
    <row r="2932" spans="4:4">
      <c r="D2932" s="260"/>
    </row>
    <row r="2933" spans="4:4">
      <c r="D2933" s="260"/>
    </row>
    <row r="2934" spans="4:4">
      <c r="D2934" s="260"/>
    </row>
    <row r="2935" spans="4:4">
      <c r="D2935" s="260"/>
    </row>
    <row r="2936" spans="4:4">
      <c r="D2936" s="260"/>
    </row>
    <row r="2937" spans="4:4">
      <c r="D2937" s="260"/>
    </row>
    <row r="2938" spans="4:4">
      <c r="D2938" s="260"/>
    </row>
    <row r="2939" spans="4:4">
      <c r="D2939" s="260"/>
    </row>
    <row r="2940" spans="4:4">
      <c r="D2940" s="260"/>
    </row>
    <row r="2941" spans="4:4">
      <c r="D2941" s="260"/>
    </row>
    <row r="2942" spans="4:4">
      <c r="D2942" s="260"/>
    </row>
    <row r="2943" spans="4:4">
      <c r="D2943" s="260"/>
    </row>
    <row r="2944" spans="4:4">
      <c r="D2944" s="260"/>
    </row>
    <row r="2945" spans="4:4">
      <c r="D2945" s="260"/>
    </row>
    <row r="2946" spans="4:4">
      <c r="D2946" s="260"/>
    </row>
    <row r="2947" spans="4:4">
      <c r="D2947" s="260"/>
    </row>
    <row r="2948" spans="4:4">
      <c r="D2948" s="260"/>
    </row>
    <row r="2949" spans="4:4">
      <c r="D2949" s="260"/>
    </row>
    <row r="2950" spans="4:4">
      <c r="D2950" s="260"/>
    </row>
    <row r="2951" spans="4:4">
      <c r="D2951" s="260"/>
    </row>
    <row r="2952" spans="4:4">
      <c r="D2952" s="260"/>
    </row>
    <row r="2953" spans="4:4">
      <c r="D2953" s="260"/>
    </row>
    <row r="2954" spans="4:4">
      <c r="D2954" s="260"/>
    </row>
    <row r="2955" spans="4:4">
      <c r="D2955" s="260"/>
    </row>
    <row r="2956" spans="4:4">
      <c r="D2956" s="260"/>
    </row>
    <row r="2957" spans="4:4">
      <c r="D2957" s="260"/>
    </row>
    <row r="2958" spans="4:4">
      <c r="D2958" s="260"/>
    </row>
    <row r="2959" spans="4:4">
      <c r="D2959" s="260"/>
    </row>
    <row r="2960" spans="4:4">
      <c r="D2960" s="260"/>
    </row>
    <row r="2961" spans="4:4">
      <c r="D2961" s="260"/>
    </row>
    <row r="2962" spans="4:4">
      <c r="D2962" s="260"/>
    </row>
    <row r="2963" spans="4:4">
      <c r="D2963" s="260"/>
    </row>
    <row r="2964" spans="4:4">
      <c r="D2964" s="260"/>
    </row>
    <row r="2965" spans="4:4">
      <c r="D2965" s="260"/>
    </row>
    <row r="2966" spans="4:4">
      <c r="D2966" s="260"/>
    </row>
    <row r="2967" spans="4:4">
      <c r="D2967" s="260"/>
    </row>
    <row r="2968" spans="4:4">
      <c r="D2968" s="260"/>
    </row>
    <row r="2969" spans="4:4">
      <c r="D2969" s="260"/>
    </row>
    <row r="2970" spans="4:4">
      <c r="D2970" s="260"/>
    </row>
    <row r="2971" spans="4:4">
      <c r="D2971" s="260"/>
    </row>
    <row r="2972" spans="4:4">
      <c r="D2972" s="260"/>
    </row>
    <row r="2973" spans="4:4">
      <c r="D2973" s="260"/>
    </row>
    <row r="2974" spans="4:4">
      <c r="D2974" s="260"/>
    </row>
    <row r="2975" spans="4:4">
      <c r="D2975" s="260"/>
    </row>
    <row r="2976" spans="4:4">
      <c r="D2976" s="260"/>
    </row>
    <row r="2977" spans="4:4">
      <c r="D2977" s="260"/>
    </row>
    <row r="2978" spans="4:4">
      <c r="D2978" s="260"/>
    </row>
    <row r="2979" spans="4:4">
      <c r="D2979" s="260"/>
    </row>
    <row r="2980" spans="4:4">
      <c r="D2980" s="260"/>
    </row>
    <row r="2981" spans="4:4">
      <c r="D2981" s="260"/>
    </row>
    <row r="2982" spans="4:4">
      <c r="D2982" s="260"/>
    </row>
    <row r="2983" spans="4:4">
      <c r="D2983" s="260"/>
    </row>
    <row r="2984" spans="4:4">
      <c r="D2984" s="260"/>
    </row>
    <row r="2985" spans="4:4">
      <c r="D2985" s="260"/>
    </row>
    <row r="2986" spans="4:4">
      <c r="D2986" s="260"/>
    </row>
    <row r="2987" spans="4:4">
      <c r="D2987" s="260"/>
    </row>
    <row r="2988" spans="4:4">
      <c r="D2988" s="260"/>
    </row>
    <row r="2989" spans="4:4">
      <c r="D2989" s="260"/>
    </row>
    <row r="2990" spans="4:4">
      <c r="D2990" s="260"/>
    </row>
    <row r="2991" spans="4:4">
      <c r="D2991" s="260"/>
    </row>
    <row r="2992" spans="4:4">
      <c r="D2992" s="260"/>
    </row>
    <row r="2993" spans="4:4">
      <c r="D2993" s="260"/>
    </row>
    <row r="2994" spans="4:4">
      <c r="D2994" s="260"/>
    </row>
    <row r="2995" spans="4:4">
      <c r="D2995" s="260"/>
    </row>
    <row r="2996" spans="4:4">
      <c r="D2996" s="260"/>
    </row>
    <row r="2997" spans="4:4">
      <c r="D2997" s="260"/>
    </row>
    <row r="2998" spans="4:4">
      <c r="D2998" s="260"/>
    </row>
    <row r="2999" spans="4:4">
      <c r="D2999" s="260"/>
    </row>
    <row r="3000" spans="4:4">
      <c r="D3000" s="260"/>
    </row>
    <row r="3001" spans="4:4">
      <c r="D3001" s="260"/>
    </row>
    <row r="3002" spans="4:4">
      <c r="D3002" s="260"/>
    </row>
    <row r="3003" spans="4:4">
      <c r="D3003" s="260"/>
    </row>
    <row r="3004" spans="4:4">
      <c r="D3004" s="260"/>
    </row>
    <row r="3005" spans="4:4">
      <c r="D3005" s="260"/>
    </row>
    <row r="3006" spans="4:4">
      <c r="D3006" s="260"/>
    </row>
    <row r="3007" spans="4:4">
      <c r="D3007" s="260"/>
    </row>
    <row r="3008" spans="4:4">
      <c r="D3008" s="260"/>
    </row>
    <row r="3009" spans="4:4">
      <c r="D3009" s="260"/>
    </row>
    <row r="3010" spans="4:4">
      <c r="D3010" s="260"/>
    </row>
    <row r="3011" spans="4:4">
      <c r="D3011" s="260"/>
    </row>
    <row r="3012" spans="4:4">
      <c r="D3012" s="260"/>
    </row>
    <row r="3013" spans="4:4">
      <c r="D3013" s="260"/>
    </row>
    <row r="3014" spans="4:4">
      <c r="D3014" s="260"/>
    </row>
    <row r="3015" spans="4:4">
      <c r="D3015" s="260"/>
    </row>
    <row r="3016" spans="4:4">
      <c r="D3016" s="260"/>
    </row>
    <row r="3017" spans="4:4">
      <c r="D3017" s="260"/>
    </row>
    <row r="3018" spans="4:4">
      <c r="D3018" s="260"/>
    </row>
    <row r="3019" spans="4:4">
      <c r="D3019" s="260"/>
    </row>
    <row r="3020" spans="4:4">
      <c r="D3020" s="260"/>
    </row>
    <row r="3021" spans="4:4">
      <c r="D3021" s="260"/>
    </row>
    <row r="3022" spans="4:4">
      <c r="D3022" s="260"/>
    </row>
    <row r="3023" spans="4:4">
      <c r="D3023" s="260"/>
    </row>
    <row r="3024" spans="4:4">
      <c r="D3024" s="260"/>
    </row>
    <row r="3025" spans="4:4">
      <c r="D3025" s="260"/>
    </row>
    <row r="3026" spans="4:4">
      <c r="D3026" s="260"/>
    </row>
    <row r="3027" spans="4:4">
      <c r="D3027" s="260"/>
    </row>
    <row r="3028" spans="4:4">
      <c r="D3028" s="260"/>
    </row>
    <row r="3029" spans="4:4">
      <c r="D3029" s="260"/>
    </row>
    <row r="3030" spans="4:4">
      <c r="D3030" s="260"/>
    </row>
    <row r="3031" spans="4:4">
      <c r="D3031" s="260"/>
    </row>
    <row r="3032" spans="4:4">
      <c r="D3032" s="260"/>
    </row>
    <row r="3033" spans="4:4">
      <c r="D3033" s="260"/>
    </row>
    <row r="3034" spans="4:4">
      <c r="D3034" s="260"/>
    </row>
    <row r="3035" spans="4:4">
      <c r="D3035" s="260"/>
    </row>
    <row r="3036" spans="4:4">
      <c r="D3036" s="260"/>
    </row>
    <row r="3037" spans="4:4">
      <c r="D3037" s="260"/>
    </row>
    <row r="3038" spans="4:4">
      <c r="D3038" s="260"/>
    </row>
    <row r="3039" spans="4:4">
      <c r="D3039" s="260"/>
    </row>
    <row r="3040" spans="4:4">
      <c r="D3040" s="260"/>
    </row>
    <row r="3041" spans="4:4">
      <c r="D3041" s="260"/>
    </row>
    <row r="3042" spans="4:4">
      <c r="D3042" s="260"/>
    </row>
    <row r="3043" spans="4:4">
      <c r="D3043" s="260"/>
    </row>
    <row r="3044" spans="4:4">
      <c r="D3044" s="260"/>
    </row>
    <row r="3045" spans="4:4">
      <c r="D3045" s="260"/>
    </row>
    <row r="3046" spans="4:4">
      <c r="D3046" s="260"/>
    </row>
    <row r="3047" spans="4:4">
      <c r="D3047" s="260"/>
    </row>
    <row r="3048" spans="4:4">
      <c r="D3048" s="260"/>
    </row>
    <row r="3049" spans="4:4">
      <c r="D3049" s="260"/>
    </row>
    <row r="3050" spans="4:4">
      <c r="D3050" s="260"/>
    </row>
    <row r="3051" spans="4:4">
      <c r="D3051" s="260"/>
    </row>
    <row r="3052" spans="4:4">
      <c r="D3052" s="260"/>
    </row>
    <row r="3053" spans="4:4">
      <c r="D3053" s="260"/>
    </row>
    <row r="3054" spans="4:4">
      <c r="D3054" s="260"/>
    </row>
    <row r="3055" spans="4:4">
      <c r="D3055" s="260"/>
    </row>
    <row r="3056" spans="4:4">
      <c r="D3056" s="260"/>
    </row>
    <row r="3057" spans="4:4">
      <c r="D3057" s="260"/>
    </row>
    <row r="3058" spans="4:4">
      <c r="D3058" s="260"/>
    </row>
    <row r="3059" spans="4:4">
      <c r="D3059" s="260"/>
    </row>
    <row r="3060" spans="4:4">
      <c r="D3060" s="260"/>
    </row>
    <row r="3061" spans="4:4">
      <c r="D3061" s="260"/>
    </row>
    <row r="3062" spans="4:4">
      <c r="D3062" s="260"/>
    </row>
    <row r="3063" spans="4:4">
      <c r="D3063" s="260"/>
    </row>
    <row r="3064" spans="4:4">
      <c r="D3064" s="260"/>
    </row>
    <row r="3065" spans="4:4">
      <c r="D3065" s="260"/>
    </row>
    <row r="3066" spans="4:4">
      <c r="D3066" s="260"/>
    </row>
    <row r="3067" spans="4:4">
      <c r="D3067" s="260"/>
    </row>
    <row r="3068" spans="4:4">
      <c r="D3068" s="260"/>
    </row>
    <row r="3069" spans="4:4">
      <c r="D3069" s="260"/>
    </row>
    <row r="3070" spans="4:4">
      <c r="D3070" s="260"/>
    </row>
    <row r="3071" spans="4:4">
      <c r="D3071" s="260"/>
    </row>
    <row r="3072" spans="4:4">
      <c r="D3072" s="260"/>
    </row>
    <row r="3073" spans="4:4">
      <c r="D3073" s="260"/>
    </row>
    <row r="3074" spans="4:4">
      <c r="D3074" s="260"/>
    </row>
    <row r="3075" spans="4:4">
      <c r="D3075" s="260"/>
    </row>
    <row r="3076" spans="4:4">
      <c r="D3076" s="260"/>
    </row>
    <row r="3077" spans="4:4">
      <c r="D3077" s="260"/>
    </row>
    <row r="3078" spans="4:4">
      <c r="D3078" s="260"/>
    </row>
    <row r="3079" spans="4:4">
      <c r="D3079" s="260"/>
    </row>
    <row r="3080" spans="4:4">
      <c r="D3080" s="260"/>
    </row>
    <row r="3081" spans="4:4">
      <c r="D3081" s="260"/>
    </row>
    <row r="3082" spans="4:4">
      <c r="D3082" s="260"/>
    </row>
    <row r="3083" spans="4:4">
      <c r="D3083" s="260"/>
    </row>
    <row r="3084" spans="4:4">
      <c r="D3084" s="260"/>
    </row>
    <row r="3085" spans="4:4">
      <c r="D3085" s="260"/>
    </row>
    <row r="3086" spans="4:4">
      <c r="D3086" s="260"/>
    </row>
    <row r="3087" spans="4:4">
      <c r="D3087" s="260"/>
    </row>
    <row r="3088" spans="4:4">
      <c r="D3088" s="260"/>
    </row>
    <row r="3089" spans="4:4">
      <c r="D3089" s="260"/>
    </row>
    <row r="3090" spans="4:4">
      <c r="D3090" s="260"/>
    </row>
    <row r="3091" spans="4:4">
      <c r="D3091" s="260"/>
    </row>
    <row r="3092" spans="4:4">
      <c r="D3092" s="260"/>
    </row>
    <row r="3093" spans="4:4">
      <c r="D3093" s="260"/>
    </row>
    <row r="3094" spans="4:4">
      <c r="D3094" s="260"/>
    </row>
    <row r="3095" spans="4:4">
      <c r="D3095" s="260"/>
    </row>
    <row r="3096" spans="4:4">
      <c r="D3096" s="260"/>
    </row>
    <row r="3097" spans="4:4">
      <c r="D3097" s="260"/>
    </row>
    <row r="3098" spans="4:4">
      <c r="D3098" s="260"/>
    </row>
    <row r="3099" spans="4:4">
      <c r="D3099" s="260"/>
    </row>
    <row r="3100" spans="4:4">
      <c r="D3100" s="260"/>
    </row>
    <row r="3101" spans="4:4">
      <c r="D3101" s="260"/>
    </row>
    <row r="3102" spans="4:4">
      <c r="D3102" s="260"/>
    </row>
    <row r="3103" spans="4:4">
      <c r="D3103" s="260"/>
    </row>
    <row r="3104" spans="4:4">
      <c r="D3104" s="260"/>
    </row>
    <row r="3105" spans="4:4">
      <c r="D3105" s="260"/>
    </row>
    <row r="3106" spans="4:4">
      <c r="D3106" s="260"/>
    </row>
    <row r="3107" spans="4:4">
      <c r="D3107" s="260"/>
    </row>
    <row r="3108" spans="4:4">
      <c r="D3108" s="260"/>
    </row>
    <row r="3109" spans="4:4">
      <c r="D3109" s="260"/>
    </row>
    <row r="3110" spans="4:4">
      <c r="D3110" s="260"/>
    </row>
    <row r="3111" spans="4:4">
      <c r="D3111" s="260"/>
    </row>
    <row r="3112" spans="4:4">
      <c r="D3112" s="260"/>
    </row>
    <row r="3113" spans="4:4">
      <c r="D3113" s="260"/>
    </row>
    <row r="3114" spans="4:4">
      <c r="D3114" s="260"/>
    </row>
    <row r="3115" spans="4:4">
      <c r="D3115" s="260"/>
    </row>
    <row r="3116" spans="4:4">
      <c r="D3116" s="260"/>
    </row>
    <row r="3117" spans="4:4">
      <c r="D3117" s="260"/>
    </row>
    <row r="3118" spans="4:4">
      <c r="D3118" s="260"/>
    </row>
    <row r="3119" spans="4:4">
      <c r="D3119" s="260"/>
    </row>
    <row r="3120" spans="4:4">
      <c r="D3120" s="260"/>
    </row>
    <row r="3121" spans="4:4">
      <c r="D3121" s="260"/>
    </row>
    <row r="3122" spans="4:4">
      <c r="D3122" s="260"/>
    </row>
    <row r="3123" spans="4:4">
      <c r="D3123" s="260"/>
    </row>
    <row r="3124" spans="4:4">
      <c r="D3124" s="260"/>
    </row>
    <row r="3125" spans="4:4">
      <c r="D3125" s="260"/>
    </row>
    <row r="3126" spans="4:4">
      <c r="D3126" s="260"/>
    </row>
    <row r="3127" spans="4:4">
      <c r="D3127" s="260"/>
    </row>
    <row r="3128" spans="4:4">
      <c r="D3128" s="260"/>
    </row>
    <row r="3129" spans="4:4">
      <c r="D3129" s="260"/>
    </row>
    <row r="3130" spans="4:4">
      <c r="D3130" s="260"/>
    </row>
    <row r="3131" spans="4:4">
      <c r="D3131" s="260"/>
    </row>
    <row r="3132" spans="4:4">
      <c r="D3132" s="260"/>
    </row>
    <row r="3133" spans="4:4">
      <c r="D3133" s="260"/>
    </row>
    <row r="3134" spans="4:4">
      <c r="D3134" s="260"/>
    </row>
    <row r="3135" spans="4:4">
      <c r="D3135" s="260"/>
    </row>
    <row r="3136" spans="4:4">
      <c r="D3136" s="260"/>
    </row>
    <row r="3137" spans="4:4">
      <c r="D3137" s="260"/>
    </row>
    <row r="3138" spans="4:4">
      <c r="D3138" s="260"/>
    </row>
    <row r="3139" spans="4:4">
      <c r="D3139" s="260"/>
    </row>
    <row r="3140" spans="4:4">
      <c r="D3140" s="260"/>
    </row>
    <row r="3141" spans="4:4">
      <c r="D3141" s="260"/>
    </row>
    <row r="3142" spans="4:4">
      <c r="D3142" s="260"/>
    </row>
    <row r="3143" spans="4:4">
      <c r="D3143" s="260"/>
    </row>
    <row r="3144" spans="4:4">
      <c r="D3144" s="260"/>
    </row>
    <row r="3145" spans="4:4">
      <c r="D3145" s="260"/>
    </row>
    <row r="3146" spans="4:4">
      <c r="D3146" s="260"/>
    </row>
    <row r="3147" spans="4:4">
      <c r="D3147" s="260"/>
    </row>
    <row r="3148" spans="4:4">
      <c r="D3148" s="260"/>
    </row>
    <row r="3149" spans="4:4">
      <c r="D3149" s="260"/>
    </row>
    <row r="3150" spans="4:4">
      <c r="D3150" s="260"/>
    </row>
    <row r="3151" spans="4:4">
      <c r="D3151" s="260"/>
    </row>
    <row r="3152" spans="4:4">
      <c r="D3152" s="260"/>
    </row>
    <row r="3153" spans="4:4">
      <c r="D3153" s="260"/>
    </row>
    <row r="3154" spans="4:4">
      <c r="D3154" s="260"/>
    </row>
    <row r="3155" spans="4:4">
      <c r="D3155" s="260"/>
    </row>
    <row r="3156" spans="4:4">
      <c r="D3156" s="260"/>
    </row>
    <row r="3157" spans="4:4">
      <c r="D3157" s="260"/>
    </row>
    <row r="3158" spans="4:4">
      <c r="D3158" s="260"/>
    </row>
    <row r="3159" spans="4:4">
      <c r="D3159" s="260"/>
    </row>
    <row r="3160" spans="4:4">
      <c r="D3160" s="260"/>
    </row>
    <row r="3161" spans="4:4">
      <c r="D3161" s="260"/>
    </row>
    <row r="3162" spans="4:4">
      <c r="D3162" s="260"/>
    </row>
    <row r="3163" spans="4:4">
      <c r="D3163" s="260"/>
    </row>
    <row r="3164" spans="4:4">
      <c r="D3164" s="260"/>
    </row>
    <row r="3165" spans="4:4">
      <c r="D3165" s="260"/>
    </row>
    <row r="3166" spans="4:4">
      <c r="D3166" s="260"/>
    </row>
    <row r="3167" spans="4:4">
      <c r="D3167" s="260"/>
    </row>
    <row r="3168" spans="4:4">
      <c r="D3168" s="260"/>
    </row>
    <row r="3169" spans="4:4">
      <c r="D3169" s="260"/>
    </row>
    <row r="3170" spans="4:4">
      <c r="D3170" s="260"/>
    </row>
    <row r="3171" spans="4:4">
      <c r="D3171" s="260"/>
    </row>
    <row r="3172" spans="4:4">
      <c r="D3172" s="260"/>
    </row>
    <row r="3173" spans="4:4">
      <c r="D3173" s="260"/>
    </row>
    <row r="3174" spans="4:4">
      <c r="D3174" s="260"/>
    </row>
    <row r="3175" spans="4:4">
      <c r="D3175" s="260"/>
    </row>
    <row r="3176" spans="4:4">
      <c r="D3176" s="260"/>
    </row>
    <row r="3177" spans="4:4">
      <c r="D3177" s="260"/>
    </row>
    <row r="3178" spans="4:4">
      <c r="D3178" s="260"/>
    </row>
    <row r="3179" spans="4:4">
      <c r="D3179" s="260"/>
    </row>
    <row r="3180" spans="4:4">
      <c r="D3180" s="260"/>
    </row>
    <row r="3181" spans="4:4">
      <c r="D3181" s="260"/>
    </row>
    <row r="3182" spans="4:4">
      <c r="D3182" s="260"/>
    </row>
    <row r="3183" spans="4:4">
      <c r="D3183" s="260"/>
    </row>
    <row r="3184" spans="4:4">
      <c r="D3184" s="260"/>
    </row>
    <row r="3185" spans="4:4">
      <c r="D3185" s="260"/>
    </row>
    <row r="3186" spans="4:4">
      <c r="D3186" s="260"/>
    </row>
    <row r="3187" spans="4:4">
      <c r="D3187" s="260"/>
    </row>
    <row r="3188" spans="4:4">
      <c r="D3188" s="260"/>
    </row>
    <row r="3189" spans="4:4">
      <c r="D3189" s="260"/>
    </row>
    <row r="3190" spans="4:4">
      <c r="D3190" s="260"/>
    </row>
    <row r="3191" spans="4:4">
      <c r="D3191" s="260"/>
    </row>
    <row r="3192" spans="4:4">
      <c r="D3192" s="260"/>
    </row>
    <row r="3193" spans="4:4">
      <c r="D3193" s="260"/>
    </row>
    <row r="3194" spans="4:4">
      <c r="D3194" s="260"/>
    </row>
    <row r="3195" spans="4:4">
      <c r="D3195" s="260"/>
    </row>
    <row r="3196" spans="4:4">
      <c r="D3196" s="260"/>
    </row>
    <row r="3197" spans="4:4">
      <c r="D3197" s="260"/>
    </row>
    <row r="3198" spans="4:4">
      <c r="D3198" s="260"/>
    </row>
    <row r="3199" spans="4:4">
      <c r="D3199" s="260"/>
    </row>
    <row r="3200" spans="4:4">
      <c r="D3200" s="260"/>
    </row>
    <row r="3201" spans="4:4">
      <c r="D3201" s="260"/>
    </row>
    <row r="3202" spans="4:4">
      <c r="D3202" s="260"/>
    </row>
    <row r="3203" spans="4:4">
      <c r="D3203" s="260"/>
    </row>
    <row r="3204" spans="4:4">
      <c r="D3204" s="260"/>
    </row>
    <row r="3205" spans="4:4">
      <c r="D3205" s="260"/>
    </row>
    <row r="3206" spans="4:4">
      <c r="D3206" s="260"/>
    </row>
    <row r="3207" spans="4:4">
      <c r="D3207" s="260"/>
    </row>
    <row r="3208" spans="4:4">
      <c r="D3208" s="260"/>
    </row>
    <row r="3209" spans="4:4">
      <c r="D3209" s="260"/>
    </row>
    <row r="3210" spans="4:4">
      <c r="D3210" s="260"/>
    </row>
    <row r="3211" spans="4:4">
      <c r="D3211" s="260"/>
    </row>
    <row r="3212" spans="4:4">
      <c r="D3212" s="260"/>
    </row>
    <row r="3213" spans="4:4">
      <c r="D3213" s="260"/>
    </row>
    <row r="3214" spans="4:4">
      <c r="D3214" s="260"/>
    </row>
    <row r="3215" spans="4:4">
      <c r="D3215" s="260"/>
    </row>
    <row r="3216" spans="4:4">
      <c r="D3216" s="260"/>
    </row>
    <row r="3217" spans="4:4">
      <c r="D3217" s="260"/>
    </row>
    <row r="3218" spans="4:4">
      <c r="D3218" s="260"/>
    </row>
    <row r="3219" spans="4:4">
      <c r="D3219" s="260"/>
    </row>
    <row r="3220" spans="4:4">
      <c r="D3220" s="260"/>
    </row>
    <row r="3221" spans="4:4">
      <c r="D3221" s="260"/>
    </row>
    <row r="3222" spans="4:4">
      <c r="D3222" s="260"/>
    </row>
    <row r="3223" spans="4:4">
      <c r="D3223" s="260"/>
    </row>
    <row r="3224" spans="4:4">
      <c r="D3224" s="260"/>
    </row>
    <row r="3225" spans="4:4">
      <c r="D3225" s="260"/>
    </row>
    <row r="3226" spans="4:4">
      <c r="D3226" s="260"/>
    </row>
    <row r="3227" spans="4:4">
      <c r="D3227" s="260"/>
    </row>
    <row r="3228" spans="4:4">
      <c r="D3228" s="260"/>
    </row>
    <row r="3229" spans="4:4">
      <c r="D3229" s="260"/>
    </row>
    <row r="3230" spans="4:4">
      <c r="D3230" s="260"/>
    </row>
    <row r="3231" spans="4:4">
      <c r="D3231" s="260"/>
    </row>
    <row r="3232" spans="4:4">
      <c r="D3232" s="260"/>
    </row>
    <row r="3233" spans="4:4">
      <c r="D3233" s="260"/>
    </row>
    <row r="3234" spans="4:4">
      <c r="D3234" s="260"/>
    </row>
    <row r="3235" spans="4:4">
      <c r="D3235" s="260"/>
    </row>
    <row r="3236" spans="4:4">
      <c r="D3236" s="260"/>
    </row>
    <row r="3237" spans="4:4">
      <c r="D3237" s="260"/>
    </row>
    <row r="3238" spans="4:4">
      <c r="D3238" s="260"/>
    </row>
    <row r="3239" spans="4:4">
      <c r="D3239" s="260"/>
    </row>
    <row r="3240" spans="4:4">
      <c r="D3240" s="260"/>
    </row>
    <row r="3241" spans="4:4">
      <c r="D3241" s="260"/>
    </row>
    <row r="3242" spans="4:4">
      <c r="D3242" s="260"/>
    </row>
    <row r="3243" spans="4:4">
      <c r="D3243" s="260"/>
    </row>
    <row r="3244" spans="4:4">
      <c r="D3244" s="260"/>
    </row>
    <row r="3245" spans="4:4">
      <c r="D3245" s="260"/>
    </row>
    <row r="3246" spans="4:4">
      <c r="D3246" s="260"/>
    </row>
    <row r="3247" spans="4:4">
      <c r="D3247" s="260"/>
    </row>
    <row r="3248" spans="4:4">
      <c r="D3248" s="260"/>
    </row>
    <row r="3249" spans="4:4">
      <c r="D3249" s="260"/>
    </row>
    <row r="3250" spans="4:4">
      <c r="D3250" s="260"/>
    </row>
    <row r="3251" spans="4:4">
      <c r="D3251" s="260"/>
    </row>
    <row r="3252" spans="4:4">
      <c r="D3252" s="260"/>
    </row>
    <row r="3253" spans="4:4">
      <c r="D3253" s="260"/>
    </row>
    <row r="3254" spans="4:4">
      <c r="D3254" s="260"/>
    </row>
    <row r="3255" spans="4:4">
      <c r="D3255" s="260"/>
    </row>
    <row r="3256" spans="4:4">
      <c r="D3256" s="260"/>
    </row>
    <row r="3257" spans="4:4">
      <c r="D3257" s="260"/>
    </row>
    <row r="3258" spans="4:4">
      <c r="D3258" s="260"/>
    </row>
    <row r="3259" spans="4:4">
      <c r="D3259" s="260"/>
    </row>
    <row r="3260" spans="4:4">
      <c r="D3260" s="260"/>
    </row>
    <row r="3261" spans="4:4">
      <c r="D3261" s="260"/>
    </row>
    <row r="3262" spans="4:4">
      <c r="D3262" s="260"/>
    </row>
    <row r="3263" spans="4:4">
      <c r="D3263" s="260"/>
    </row>
    <row r="3264" spans="4:4">
      <c r="D3264" s="260"/>
    </row>
    <row r="3265" spans="4:4">
      <c r="D3265" s="260"/>
    </row>
    <row r="3266" spans="4:4">
      <c r="D3266" s="260"/>
    </row>
    <row r="3267" spans="4:4">
      <c r="D3267" s="260"/>
    </row>
    <row r="3268" spans="4:4">
      <c r="D3268" s="260"/>
    </row>
    <row r="3269" spans="4:4">
      <c r="D3269" s="260"/>
    </row>
    <row r="3270" spans="4:4">
      <c r="D3270" s="260"/>
    </row>
    <row r="3271" spans="4:4">
      <c r="D3271" s="260"/>
    </row>
    <row r="3272" spans="4:4">
      <c r="D3272" s="260"/>
    </row>
    <row r="3273" spans="4:4">
      <c r="D3273" s="260"/>
    </row>
    <row r="3274" spans="4:4">
      <c r="D3274" s="260"/>
    </row>
    <row r="3275" spans="4:4">
      <c r="D3275" s="260"/>
    </row>
    <row r="3276" spans="4:4">
      <c r="D3276" s="260"/>
    </row>
    <row r="3277" spans="4:4">
      <c r="D3277" s="260"/>
    </row>
    <row r="3278" spans="4:4">
      <c r="D3278" s="260"/>
    </row>
    <row r="3279" spans="4:4">
      <c r="D3279" s="260"/>
    </row>
    <row r="3280" spans="4:4">
      <c r="D3280" s="260"/>
    </row>
    <row r="3281" spans="4:4">
      <c r="D3281" s="260"/>
    </row>
    <row r="3282" spans="4:4">
      <c r="D3282" s="260"/>
    </row>
    <row r="3283" spans="4:4">
      <c r="D3283" s="260"/>
    </row>
    <row r="3284" spans="4:4">
      <c r="D3284" s="260"/>
    </row>
    <row r="3285" spans="4:4">
      <c r="D3285" s="260"/>
    </row>
    <row r="3286" spans="4:4">
      <c r="D3286" s="260"/>
    </row>
    <row r="3287" spans="4:4">
      <c r="D3287" s="260"/>
    </row>
    <row r="3288" spans="4:4">
      <c r="D3288" s="260"/>
    </row>
    <row r="3289" spans="4:4">
      <c r="D3289" s="260"/>
    </row>
    <row r="3290" spans="4:4">
      <c r="D3290" s="260"/>
    </row>
    <row r="3291" spans="4:4">
      <c r="D3291" s="260"/>
    </row>
    <row r="3292" spans="4:4">
      <c r="D3292" s="260"/>
    </row>
    <row r="3293" spans="4:4">
      <c r="D3293" s="260"/>
    </row>
    <row r="3294" spans="4:4">
      <c r="D3294" s="260"/>
    </row>
    <row r="3295" spans="4:4">
      <c r="D3295" s="260"/>
    </row>
    <row r="3296" spans="4:4">
      <c r="D3296" s="260"/>
    </row>
    <row r="3297" spans="4:4">
      <c r="D3297" s="260"/>
    </row>
    <row r="3298" spans="4:4">
      <c r="D3298" s="260"/>
    </row>
    <row r="3299" spans="4:4">
      <c r="D3299" s="260"/>
    </row>
    <row r="3300" spans="4:4">
      <c r="D3300" s="260"/>
    </row>
    <row r="3301" spans="4:4">
      <c r="D3301" s="260"/>
    </row>
    <row r="3302" spans="4:4">
      <c r="D3302" s="260"/>
    </row>
    <row r="3303" spans="4:4">
      <c r="D3303" s="260"/>
    </row>
    <row r="3304" spans="4:4">
      <c r="D3304" s="260"/>
    </row>
    <row r="3305" spans="4:4">
      <c r="D3305" s="260"/>
    </row>
    <row r="3306" spans="4:4">
      <c r="D3306" s="260"/>
    </row>
    <row r="3307" spans="4:4">
      <c r="D3307" s="260"/>
    </row>
    <row r="3308" spans="4:4">
      <c r="D3308" s="260"/>
    </row>
    <row r="3309" spans="4:4">
      <c r="D3309" s="260"/>
    </row>
    <row r="3310" spans="4:4">
      <c r="D3310" s="260"/>
    </row>
    <row r="3311" spans="4:4">
      <c r="D3311" s="260"/>
    </row>
    <row r="3312" spans="4:4">
      <c r="D3312" s="260"/>
    </row>
    <row r="3313" spans="4:4">
      <c r="D3313" s="260"/>
    </row>
    <row r="3314" spans="4:4">
      <c r="D3314" s="260"/>
    </row>
    <row r="3315" spans="4:4">
      <c r="D3315" s="260"/>
    </row>
    <row r="3316" spans="4:4">
      <c r="D3316" s="260"/>
    </row>
    <row r="3317" spans="4:4">
      <c r="D3317" s="260"/>
    </row>
    <row r="3318" spans="4:4">
      <c r="D3318" s="260"/>
    </row>
    <row r="3319" spans="4:4">
      <c r="D3319" s="260"/>
    </row>
    <row r="3320" spans="4:4">
      <c r="D3320" s="260"/>
    </row>
    <row r="3321" spans="4:4">
      <c r="D3321" s="260"/>
    </row>
    <row r="3322" spans="4:4">
      <c r="D3322" s="260"/>
    </row>
    <row r="3323" spans="4:4">
      <c r="D3323" s="260"/>
    </row>
    <row r="3324" spans="4:4">
      <c r="D3324" s="260"/>
    </row>
    <row r="3325" spans="4:4">
      <c r="D3325" s="260"/>
    </row>
    <row r="3326" spans="4:4">
      <c r="D3326" s="260"/>
    </row>
    <row r="3327" spans="4:4">
      <c r="D3327" s="260"/>
    </row>
    <row r="3328" spans="4:4">
      <c r="D3328" s="260"/>
    </row>
    <row r="3329" spans="4:4">
      <c r="D3329" s="260"/>
    </row>
    <row r="3330" spans="4:4">
      <c r="D3330" s="260"/>
    </row>
    <row r="3331" spans="4:4">
      <c r="D3331" s="260"/>
    </row>
    <row r="3332" spans="4:4">
      <c r="D3332" s="260"/>
    </row>
    <row r="3333" spans="4:4">
      <c r="D3333" s="260"/>
    </row>
    <row r="3334" spans="4:4">
      <c r="D3334" s="260"/>
    </row>
    <row r="3335" spans="4:4">
      <c r="D3335" s="260"/>
    </row>
    <row r="3336" spans="4:4">
      <c r="D3336" s="260"/>
    </row>
    <row r="3337" spans="4:4">
      <c r="D3337" s="260"/>
    </row>
    <row r="3338" spans="4:4">
      <c r="D3338" s="260"/>
    </row>
    <row r="3339" spans="4:4">
      <c r="D3339" s="260"/>
    </row>
    <row r="3340" spans="4:4">
      <c r="D3340" s="260"/>
    </row>
    <row r="3341" spans="4:4">
      <c r="D3341" s="260"/>
    </row>
    <row r="3342" spans="4:4">
      <c r="D3342" s="260"/>
    </row>
    <row r="3343" spans="4:4">
      <c r="D3343" s="260"/>
    </row>
    <row r="3344" spans="4:4">
      <c r="D3344" s="260"/>
    </row>
    <row r="3345" spans="4:4">
      <c r="D3345" s="260"/>
    </row>
    <row r="3346" spans="4:4">
      <c r="D3346" s="260"/>
    </row>
    <row r="3347" spans="4:4">
      <c r="D3347" s="260"/>
    </row>
    <row r="3348" spans="4:4">
      <c r="D3348" s="260"/>
    </row>
    <row r="3349" spans="4:4">
      <c r="D3349" s="260"/>
    </row>
    <row r="3350" spans="4:4">
      <c r="D3350" s="260"/>
    </row>
    <row r="3351" spans="4:4">
      <c r="D3351" s="260"/>
    </row>
    <row r="3352" spans="4:4">
      <c r="D3352" s="260"/>
    </row>
    <row r="3353" spans="4:4">
      <c r="D3353" s="260"/>
    </row>
    <row r="3354" spans="4:4">
      <c r="D3354" s="260"/>
    </row>
    <row r="3355" spans="4:4">
      <c r="D3355" s="260"/>
    </row>
    <row r="3356" spans="4:4">
      <c r="D3356" s="260"/>
    </row>
    <row r="3357" spans="4:4">
      <c r="D3357" s="260"/>
    </row>
    <row r="3358" spans="4:4">
      <c r="D3358" s="260"/>
    </row>
    <row r="3359" spans="4:4">
      <c r="D3359" s="260"/>
    </row>
    <row r="3360" spans="4:4">
      <c r="D3360" s="260"/>
    </row>
    <row r="3361" spans="4:4">
      <c r="D3361" s="260"/>
    </row>
    <row r="3362" spans="4:4">
      <c r="D3362" s="260"/>
    </row>
    <row r="3363" spans="4:4">
      <c r="D3363" s="260"/>
    </row>
    <row r="3364" spans="4:4">
      <c r="D3364" s="260"/>
    </row>
    <row r="3365" spans="4:4">
      <c r="D3365" s="260"/>
    </row>
    <row r="3366" spans="4:4">
      <c r="D3366" s="260"/>
    </row>
    <row r="3367" spans="4:4">
      <c r="D3367" s="260"/>
    </row>
    <row r="3368" spans="4:4">
      <c r="D3368" s="260"/>
    </row>
    <row r="3369" spans="4:4">
      <c r="D3369" s="260"/>
    </row>
    <row r="3370" spans="4:4">
      <c r="D3370" s="260"/>
    </row>
    <row r="3371" spans="4:4">
      <c r="D3371" s="260"/>
    </row>
    <row r="3372" spans="4:4">
      <c r="D3372" s="260"/>
    </row>
    <row r="3373" spans="4:4">
      <c r="D3373" s="260"/>
    </row>
    <row r="3374" spans="4:4">
      <c r="D3374" s="260"/>
    </row>
    <row r="3375" spans="4:4">
      <c r="D3375" s="260"/>
    </row>
    <row r="3376" spans="4:4">
      <c r="D3376" s="260"/>
    </row>
    <row r="3377" spans="4:4">
      <c r="D3377" s="260"/>
    </row>
    <row r="3378" spans="4:4">
      <c r="D3378" s="260"/>
    </row>
    <row r="3379" spans="4:4">
      <c r="D3379" s="260"/>
    </row>
    <row r="3380" spans="4:4">
      <c r="D3380" s="260"/>
    </row>
    <row r="3381" spans="4:4">
      <c r="D3381" s="260"/>
    </row>
    <row r="3382" spans="4:4">
      <c r="D3382" s="260"/>
    </row>
    <row r="3383" spans="4:4">
      <c r="D3383" s="260"/>
    </row>
    <row r="3384" spans="4:4">
      <c r="D3384" s="260"/>
    </row>
    <row r="3385" spans="4:4">
      <c r="D3385" s="260"/>
    </row>
    <row r="3386" spans="4:4">
      <c r="D3386" s="260"/>
    </row>
    <row r="3387" spans="4:4">
      <c r="D3387" s="260"/>
    </row>
    <row r="3388" spans="4:4">
      <c r="D3388" s="260"/>
    </row>
    <row r="3389" spans="4:4">
      <c r="D3389" s="260"/>
    </row>
    <row r="3390" spans="4:4">
      <c r="D3390" s="260"/>
    </row>
    <row r="3391" spans="4:4">
      <c r="D3391" s="260"/>
    </row>
    <row r="3392" spans="4:4">
      <c r="D3392" s="260"/>
    </row>
    <row r="3393" spans="4:4">
      <c r="D3393" s="260"/>
    </row>
    <row r="3394" spans="4:4">
      <c r="D3394" s="260"/>
    </row>
    <row r="3395" spans="4:4">
      <c r="D3395" s="260"/>
    </row>
    <row r="3396" spans="4:4">
      <c r="D3396" s="260"/>
    </row>
    <row r="3397" spans="4:4">
      <c r="D3397" s="260"/>
    </row>
    <row r="3398" spans="4:4">
      <c r="D3398" s="260"/>
    </row>
    <row r="3399" spans="4:4">
      <c r="D3399" s="260"/>
    </row>
    <row r="3400" spans="4:4">
      <c r="D3400" s="260"/>
    </row>
    <row r="3401" spans="4:4">
      <c r="D3401" s="260"/>
    </row>
    <row r="3402" spans="4:4">
      <c r="D3402" s="260"/>
    </row>
    <row r="3403" spans="4:4">
      <c r="D3403" s="260"/>
    </row>
    <row r="3404" spans="4:4">
      <c r="D3404" s="260"/>
    </row>
    <row r="3405" spans="4:4">
      <c r="D3405" s="260"/>
    </row>
    <row r="3406" spans="4:4">
      <c r="D3406" s="260"/>
    </row>
    <row r="3407" spans="4:4">
      <c r="D3407" s="260"/>
    </row>
    <row r="3408" spans="4:4">
      <c r="D3408" s="260"/>
    </row>
    <row r="3409" spans="4:4">
      <c r="D3409" s="260"/>
    </row>
    <row r="3410" spans="4:4">
      <c r="D3410" s="260"/>
    </row>
    <row r="3411" spans="4:4">
      <c r="D3411" s="260"/>
    </row>
    <row r="3412" spans="4:4">
      <c r="D3412" s="260"/>
    </row>
    <row r="3413" spans="4:4">
      <c r="D3413" s="260"/>
    </row>
    <row r="3414" spans="4:4">
      <c r="D3414" s="260"/>
    </row>
    <row r="3415" spans="4:4">
      <c r="D3415" s="260"/>
    </row>
    <row r="3416" spans="4:4">
      <c r="D3416" s="260"/>
    </row>
    <row r="3417" spans="4:4">
      <c r="D3417" s="260"/>
    </row>
    <row r="3418" spans="4:4">
      <c r="D3418" s="260"/>
    </row>
    <row r="3419" spans="4:4">
      <c r="D3419" s="260"/>
    </row>
    <row r="3420" spans="4:4">
      <c r="D3420" s="260"/>
    </row>
    <row r="3421" spans="4:4">
      <c r="D3421" s="260"/>
    </row>
    <row r="3422" spans="4:4">
      <c r="D3422" s="260"/>
    </row>
    <row r="3423" spans="4:4">
      <c r="D3423" s="260"/>
    </row>
    <row r="3424" spans="4:4">
      <c r="D3424" s="260"/>
    </row>
    <row r="3425" spans="4:4">
      <c r="D3425" s="260"/>
    </row>
    <row r="3426" spans="4:4">
      <c r="D3426" s="260"/>
    </row>
    <row r="3427" spans="4:4">
      <c r="D3427" s="260"/>
    </row>
    <row r="3428" spans="4:4">
      <c r="D3428" s="260"/>
    </row>
    <row r="3429" spans="4:4">
      <c r="D3429" s="260"/>
    </row>
    <row r="3430" spans="4:4">
      <c r="D3430" s="260"/>
    </row>
    <row r="3431" spans="4:4">
      <c r="D3431" s="260"/>
    </row>
    <row r="3432" spans="4:4">
      <c r="D3432" s="260"/>
    </row>
    <row r="3433" spans="4:4">
      <c r="D3433" s="260"/>
    </row>
    <row r="3434" spans="4:4">
      <c r="D3434" s="260"/>
    </row>
    <row r="3435" spans="4:4">
      <c r="D3435" s="260"/>
    </row>
    <row r="3436" spans="4:4">
      <c r="D3436" s="260"/>
    </row>
    <row r="3437" spans="4:4">
      <c r="D3437" s="260"/>
    </row>
    <row r="3438" spans="4:4">
      <c r="D3438" s="260"/>
    </row>
    <row r="3439" spans="4:4">
      <c r="D3439" s="260"/>
    </row>
    <row r="3440" spans="4:4">
      <c r="D3440" s="260"/>
    </row>
    <row r="3441" spans="4:4">
      <c r="D3441" s="260"/>
    </row>
    <row r="3442" spans="4:4">
      <c r="D3442" s="260"/>
    </row>
    <row r="3443" spans="4:4">
      <c r="D3443" s="260"/>
    </row>
    <row r="3444" spans="4:4">
      <c r="D3444" s="260"/>
    </row>
    <row r="3445" spans="4:4">
      <c r="D3445" s="260"/>
    </row>
    <row r="3446" spans="4:4">
      <c r="D3446" s="260"/>
    </row>
    <row r="3447" spans="4:4">
      <c r="D3447" s="260"/>
    </row>
    <row r="3448" spans="4:4">
      <c r="D3448" s="260"/>
    </row>
    <row r="3449" spans="4:4">
      <c r="D3449" s="260"/>
    </row>
    <row r="3450" spans="4:4">
      <c r="D3450" s="260"/>
    </row>
    <row r="3451" spans="4:4">
      <c r="D3451" s="260"/>
    </row>
    <row r="3452" spans="4:4">
      <c r="D3452" s="260"/>
    </row>
    <row r="3453" spans="4:4">
      <c r="D3453" s="260"/>
    </row>
    <row r="3454" spans="4:4">
      <c r="D3454" s="260"/>
    </row>
    <row r="3455" spans="4:4">
      <c r="D3455" s="260"/>
    </row>
    <row r="3456" spans="4:4">
      <c r="D3456" s="260"/>
    </row>
    <row r="3457" spans="4:4">
      <c r="D3457" s="260"/>
    </row>
    <row r="3458" spans="4:4">
      <c r="D3458" s="260"/>
    </row>
    <row r="3459" spans="4:4">
      <c r="D3459" s="260"/>
    </row>
    <row r="3460" spans="4:4">
      <c r="D3460" s="260"/>
    </row>
    <row r="3461" spans="4:4">
      <c r="D3461" s="260"/>
    </row>
    <row r="3462" spans="4:4">
      <c r="D3462" s="260"/>
    </row>
    <row r="3463" spans="4:4">
      <c r="D3463" s="260"/>
    </row>
    <row r="3464" spans="4:4">
      <c r="D3464" s="260"/>
    </row>
    <row r="3465" spans="4:4">
      <c r="D3465" s="260"/>
    </row>
    <row r="3466" spans="4:4">
      <c r="D3466" s="260"/>
    </row>
    <row r="3467" spans="4:4">
      <c r="D3467" s="260"/>
    </row>
    <row r="3468" spans="4:4">
      <c r="D3468" s="260"/>
    </row>
    <row r="3469" spans="4:4">
      <c r="D3469" s="260"/>
    </row>
    <row r="3470" spans="4:4">
      <c r="D3470" s="260"/>
    </row>
    <row r="3471" spans="4:4">
      <c r="D3471" s="260"/>
    </row>
    <row r="3472" spans="4:4">
      <c r="D3472" s="260"/>
    </row>
    <row r="3473" spans="4:4">
      <c r="D3473" s="260"/>
    </row>
    <row r="3474" spans="4:4">
      <c r="D3474" s="260"/>
    </row>
    <row r="3475" spans="4:4">
      <c r="D3475" s="260"/>
    </row>
    <row r="3476" spans="4:4">
      <c r="D3476" s="260"/>
    </row>
    <row r="3477" spans="4:4">
      <c r="D3477" s="260"/>
    </row>
    <row r="3478" spans="4:4">
      <c r="D3478" s="260"/>
    </row>
    <row r="3479" spans="4:4">
      <c r="D3479" s="260"/>
    </row>
    <row r="3480" spans="4:4">
      <c r="D3480" s="260"/>
    </row>
    <row r="3481" spans="4:4">
      <c r="D3481" s="260"/>
    </row>
    <row r="3482" spans="4:4">
      <c r="D3482" s="260"/>
    </row>
    <row r="3483" spans="4:4">
      <c r="D3483" s="260"/>
    </row>
    <row r="3484" spans="4:4">
      <c r="D3484" s="260"/>
    </row>
    <row r="3485" spans="4:4">
      <c r="D3485" s="260"/>
    </row>
    <row r="3486" spans="4:4">
      <c r="D3486" s="260"/>
    </row>
    <row r="3487" spans="4:4">
      <c r="D3487" s="260"/>
    </row>
    <row r="3488" spans="4:4">
      <c r="D3488" s="260"/>
    </row>
    <row r="3489" spans="4:4">
      <c r="D3489" s="260"/>
    </row>
    <row r="3490" spans="4:4">
      <c r="D3490" s="260"/>
    </row>
    <row r="3491" spans="4:4">
      <c r="D3491" s="260"/>
    </row>
    <row r="3492" spans="4:4">
      <c r="D3492" s="260"/>
    </row>
    <row r="3493" spans="4:4">
      <c r="D3493" s="260"/>
    </row>
    <row r="3494" spans="4:4">
      <c r="D3494" s="260"/>
    </row>
    <row r="3495" spans="4:4">
      <c r="D3495" s="260"/>
    </row>
    <row r="3496" spans="4:4">
      <c r="D3496" s="260"/>
    </row>
    <row r="3497" spans="4:4">
      <c r="D3497" s="260"/>
    </row>
    <row r="3498" spans="4:4">
      <c r="D3498" s="260"/>
    </row>
    <row r="3499" spans="4:4">
      <c r="D3499" s="260"/>
    </row>
    <row r="3500" spans="4:4">
      <c r="D3500" s="260"/>
    </row>
    <row r="3501" spans="4:4">
      <c r="D3501" s="260"/>
    </row>
    <row r="3502" spans="4:4">
      <c r="D3502" s="260"/>
    </row>
    <row r="3503" spans="4:4">
      <c r="D3503" s="260"/>
    </row>
    <row r="3504" spans="4:4">
      <c r="D3504" s="260"/>
    </row>
    <row r="3505" spans="4:4">
      <c r="D3505" s="260"/>
    </row>
    <row r="3506" spans="4:4">
      <c r="D3506" s="260"/>
    </row>
    <row r="3507" spans="4:4">
      <c r="D3507" s="260"/>
    </row>
    <row r="3508" spans="4:4">
      <c r="D3508" s="260"/>
    </row>
    <row r="3509" spans="4:4">
      <c r="D3509" s="260"/>
    </row>
    <row r="3510" spans="4:4">
      <c r="D3510" s="260"/>
    </row>
    <row r="3511" spans="4:4">
      <c r="D3511" s="260"/>
    </row>
    <row r="3512" spans="4:4">
      <c r="D3512" s="260"/>
    </row>
    <row r="3513" spans="4:4">
      <c r="D3513" s="260"/>
    </row>
    <row r="3514" spans="4:4">
      <c r="D3514" s="260"/>
    </row>
    <row r="3515" spans="4:4">
      <c r="D3515" s="260"/>
    </row>
    <row r="3516" spans="4:4">
      <c r="D3516" s="260"/>
    </row>
    <row r="3517" spans="4:4">
      <c r="D3517" s="260"/>
    </row>
    <row r="3518" spans="4:4">
      <c r="D3518" s="260"/>
    </row>
    <row r="3519" spans="4:4">
      <c r="D3519" s="260"/>
    </row>
    <row r="3520" spans="4:4">
      <c r="D3520" s="260"/>
    </row>
    <row r="3521" spans="4:4">
      <c r="D3521" s="260"/>
    </row>
    <row r="3522" spans="4:4">
      <c r="D3522" s="260"/>
    </row>
    <row r="3523" spans="4:4">
      <c r="D3523" s="260"/>
    </row>
    <row r="3524" spans="4:4">
      <c r="D3524" s="260"/>
    </row>
    <row r="3525" spans="4:4">
      <c r="D3525" s="260"/>
    </row>
    <row r="3526" spans="4:4">
      <c r="D3526" s="260"/>
    </row>
    <row r="3527" spans="4:4">
      <c r="D3527" s="260"/>
    </row>
    <row r="3528" spans="4:4">
      <c r="D3528" s="260"/>
    </row>
    <row r="3529" spans="4:4">
      <c r="D3529" s="260"/>
    </row>
    <row r="3530" spans="4:4">
      <c r="D3530" s="260"/>
    </row>
    <row r="3531" spans="4:4">
      <c r="D3531" s="260"/>
    </row>
    <row r="3532" spans="4:4">
      <c r="D3532" s="260"/>
    </row>
    <row r="3533" spans="4:4">
      <c r="D3533" s="260"/>
    </row>
    <row r="3534" spans="4:4">
      <c r="D3534" s="260"/>
    </row>
    <row r="3535" spans="4:4">
      <c r="D3535" s="260"/>
    </row>
    <row r="3536" spans="4:4">
      <c r="D3536" s="260"/>
    </row>
    <row r="3537" spans="4:4">
      <c r="D3537" s="260"/>
    </row>
    <row r="3538" spans="4:4">
      <c r="D3538" s="260"/>
    </row>
    <row r="3539" spans="4:4">
      <c r="D3539" s="260"/>
    </row>
    <row r="3540" spans="4:4">
      <c r="D3540" s="260"/>
    </row>
    <row r="3541" spans="4:4">
      <c r="D3541" s="260"/>
    </row>
    <row r="3542" spans="4:4">
      <c r="D3542" s="260"/>
    </row>
    <row r="3543" spans="4:4">
      <c r="D3543" s="260"/>
    </row>
    <row r="3544" spans="4:4">
      <c r="D3544" s="260"/>
    </row>
    <row r="3545" spans="4:4">
      <c r="D3545" s="260"/>
    </row>
    <row r="3546" spans="4:4">
      <c r="D3546" s="260"/>
    </row>
    <row r="3547" spans="4:4">
      <c r="D3547" s="260"/>
    </row>
    <row r="3548" spans="4:4">
      <c r="D3548" s="260"/>
    </row>
    <row r="3549" spans="4:4">
      <c r="D3549" s="260"/>
    </row>
    <row r="3550" spans="4:4">
      <c r="D3550" s="260"/>
    </row>
    <row r="3551" spans="4:4">
      <c r="D3551" s="260"/>
    </row>
    <row r="3552" spans="4:4">
      <c r="D3552" s="260"/>
    </row>
    <row r="3553" spans="4:4">
      <c r="D3553" s="260"/>
    </row>
    <row r="3554" spans="4:4">
      <c r="D3554" s="260"/>
    </row>
    <row r="3555" spans="4:4">
      <c r="D3555" s="260"/>
    </row>
    <row r="3556" spans="4:4">
      <c r="D3556" s="260"/>
    </row>
    <row r="3557" spans="4:4">
      <c r="D3557" s="260"/>
    </row>
    <row r="3558" spans="4:4">
      <c r="D3558" s="260"/>
    </row>
    <row r="3559" spans="4:4">
      <c r="D3559" s="260"/>
    </row>
    <row r="3560" spans="4:4">
      <c r="D3560" s="260"/>
    </row>
    <row r="3561" spans="4:4">
      <c r="D3561" s="260"/>
    </row>
    <row r="3562" spans="4:4">
      <c r="D3562" s="260"/>
    </row>
    <row r="3563" spans="4:4">
      <c r="D3563" s="260"/>
    </row>
    <row r="3564" spans="4:4">
      <c r="D3564" s="260"/>
    </row>
    <row r="3565" spans="4:4">
      <c r="D3565" s="260"/>
    </row>
    <row r="3566" spans="4:4">
      <c r="D3566" s="260"/>
    </row>
    <row r="3567" spans="4:4">
      <c r="D3567" s="260"/>
    </row>
    <row r="3568" spans="4:4">
      <c r="D3568" s="260"/>
    </row>
    <row r="3569" spans="4:4">
      <c r="D3569" s="260"/>
    </row>
    <row r="3570" spans="4:4">
      <c r="D3570" s="260"/>
    </row>
    <row r="3571" spans="4:4">
      <c r="D3571" s="260"/>
    </row>
    <row r="3572" spans="4:4">
      <c r="D3572" s="260"/>
    </row>
    <row r="3573" spans="4:4">
      <c r="D3573" s="260"/>
    </row>
    <row r="3574" spans="4:4">
      <c r="D3574" s="260"/>
    </row>
    <row r="3575" spans="4:4">
      <c r="D3575" s="260"/>
    </row>
    <row r="3576" spans="4:4">
      <c r="D3576" s="260"/>
    </row>
    <row r="3577" spans="4:4">
      <c r="D3577" s="260"/>
    </row>
    <row r="3578" spans="4:4">
      <c r="D3578" s="260"/>
    </row>
    <row r="3579" spans="4:4">
      <c r="D3579" s="260"/>
    </row>
    <row r="3580" spans="4:4">
      <c r="D3580" s="260"/>
    </row>
    <row r="3581" spans="4:4">
      <c r="D3581" s="260"/>
    </row>
    <row r="3582" spans="4:4">
      <c r="D3582" s="260"/>
    </row>
    <row r="3583" spans="4:4">
      <c r="D3583" s="260"/>
    </row>
    <row r="3584" spans="4:4">
      <c r="D3584" s="260"/>
    </row>
    <row r="3585" spans="4:4">
      <c r="D3585" s="260"/>
    </row>
    <row r="3586" spans="4:4">
      <c r="D3586" s="260"/>
    </row>
    <row r="3587" spans="4:4">
      <c r="D3587" s="260"/>
    </row>
    <row r="3588" spans="4:4">
      <c r="D3588" s="260"/>
    </row>
    <row r="3589" spans="4:4">
      <c r="D3589" s="260"/>
    </row>
    <row r="3590" spans="4:4">
      <c r="D3590" s="260"/>
    </row>
    <row r="3591" spans="4:4">
      <c r="D3591" s="260"/>
    </row>
    <row r="3592" spans="4:4">
      <c r="D3592" s="260"/>
    </row>
    <row r="3593" spans="4:4">
      <c r="D3593" s="260"/>
    </row>
    <row r="3594" spans="4:4">
      <c r="D3594" s="260"/>
    </row>
    <row r="3595" spans="4:4">
      <c r="D3595" s="260"/>
    </row>
    <row r="3596" spans="4:4">
      <c r="D3596" s="260"/>
    </row>
    <row r="3597" spans="4:4">
      <c r="D3597" s="260"/>
    </row>
    <row r="3598" spans="4:4">
      <c r="D3598" s="260"/>
    </row>
    <row r="3599" spans="4:4">
      <c r="D3599" s="260"/>
    </row>
    <row r="3600" spans="4:4">
      <c r="D3600" s="260"/>
    </row>
    <row r="3601" spans="4:4">
      <c r="D3601" s="260"/>
    </row>
    <row r="3602" spans="4:4">
      <c r="D3602" s="260"/>
    </row>
    <row r="3603" spans="4:4">
      <c r="D3603" s="260"/>
    </row>
    <row r="3604" spans="4:4">
      <c r="D3604" s="260"/>
    </row>
    <row r="3605" spans="4:4">
      <c r="D3605" s="260"/>
    </row>
    <row r="3606" spans="4:4">
      <c r="D3606" s="260"/>
    </row>
    <row r="3607" spans="4:4">
      <c r="D3607" s="260"/>
    </row>
    <row r="3608" spans="4:4">
      <c r="D3608" s="260"/>
    </row>
    <row r="3609" spans="4:4">
      <c r="D3609" s="260"/>
    </row>
    <row r="3610" spans="4:4">
      <c r="D3610" s="260"/>
    </row>
    <row r="3611" spans="4:4">
      <c r="D3611" s="260"/>
    </row>
    <row r="3612" spans="4:4">
      <c r="D3612" s="260"/>
    </row>
    <row r="3613" spans="4:4">
      <c r="D3613" s="260"/>
    </row>
    <row r="3614" spans="4:4">
      <c r="D3614" s="260"/>
    </row>
    <row r="3615" spans="4:4">
      <c r="D3615" s="260"/>
    </row>
    <row r="3616" spans="4:4">
      <c r="D3616" s="260"/>
    </row>
    <row r="3617" spans="4:4">
      <c r="D3617" s="260"/>
    </row>
    <row r="3618" spans="4:4">
      <c r="D3618" s="260"/>
    </row>
    <row r="3619" spans="4:4">
      <c r="D3619" s="260"/>
    </row>
    <row r="3620" spans="4:4">
      <c r="D3620" s="260"/>
    </row>
    <row r="3621" spans="4:4">
      <c r="D3621" s="260"/>
    </row>
    <row r="3622" spans="4:4">
      <c r="D3622" s="260"/>
    </row>
    <row r="3623" spans="4:4">
      <c r="D3623" s="260"/>
    </row>
    <row r="3624" spans="4:4">
      <c r="D3624" s="260"/>
    </row>
    <row r="3625" spans="4:4">
      <c r="D3625" s="260"/>
    </row>
    <row r="3626" spans="4:4">
      <c r="D3626" s="260"/>
    </row>
    <row r="3627" spans="4:4">
      <c r="D3627" s="260"/>
    </row>
    <row r="3628" spans="4:4">
      <c r="D3628" s="260"/>
    </row>
    <row r="3629" spans="4:4">
      <c r="D3629" s="260"/>
    </row>
    <row r="3630" spans="4:4">
      <c r="D3630" s="260"/>
    </row>
    <row r="3631" spans="4:4">
      <c r="D3631" s="260"/>
    </row>
    <row r="3632" spans="4:4">
      <c r="D3632" s="260"/>
    </row>
    <row r="3633" spans="4:4">
      <c r="D3633" s="260"/>
    </row>
    <row r="3634" spans="4:4">
      <c r="D3634" s="260"/>
    </row>
    <row r="3635" spans="4:4">
      <c r="D3635" s="260"/>
    </row>
    <row r="3636" spans="4:4">
      <c r="D3636" s="260"/>
    </row>
    <row r="3637" spans="4:4">
      <c r="D3637" s="260"/>
    </row>
    <row r="3638" spans="4:4">
      <c r="D3638" s="260"/>
    </row>
    <row r="3639" spans="4:4">
      <c r="D3639" s="260"/>
    </row>
    <row r="3640" spans="4:4">
      <c r="D3640" s="260"/>
    </row>
    <row r="3641" spans="4:4">
      <c r="D3641" s="260"/>
    </row>
    <row r="3642" spans="4:4">
      <c r="D3642" s="260"/>
    </row>
    <row r="3643" spans="4:4">
      <c r="D3643" s="260"/>
    </row>
    <row r="3644" spans="4:4">
      <c r="D3644" s="260"/>
    </row>
    <row r="3645" spans="4:4">
      <c r="D3645" s="260"/>
    </row>
    <row r="3646" spans="4:4">
      <c r="D3646" s="260"/>
    </row>
    <row r="3647" spans="4:4">
      <c r="D3647" s="260"/>
    </row>
    <row r="3648" spans="4:4">
      <c r="D3648" s="260"/>
    </row>
    <row r="3649" spans="4:4">
      <c r="D3649" s="260"/>
    </row>
    <row r="3650" spans="4:4">
      <c r="D3650" s="260"/>
    </row>
    <row r="3651" spans="4:4">
      <c r="D3651" s="260"/>
    </row>
    <row r="3652" spans="4:4">
      <c r="D3652" s="260"/>
    </row>
    <row r="3653" spans="4:4">
      <c r="D3653" s="260"/>
    </row>
    <row r="3654" spans="4:4">
      <c r="D3654" s="260"/>
    </row>
    <row r="3655" spans="4:4">
      <c r="D3655" s="260"/>
    </row>
    <row r="3656" spans="4:4">
      <c r="D3656" s="260"/>
    </row>
    <row r="3657" spans="4:4">
      <c r="D3657" s="260"/>
    </row>
    <row r="3658" spans="4:4">
      <c r="D3658" s="260"/>
    </row>
    <row r="3659" spans="4:4">
      <c r="D3659" s="260"/>
    </row>
    <row r="3660" spans="4:4">
      <c r="D3660" s="260"/>
    </row>
    <row r="3661" spans="4:4">
      <c r="D3661" s="260"/>
    </row>
    <row r="3662" spans="4:4">
      <c r="D3662" s="260"/>
    </row>
    <row r="3663" spans="4:4">
      <c r="D3663" s="260"/>
    </row>
    <row r="3664" spans="4:4">
      <c r="D3664" s="260"/>
    </row>
    <row r="3665" spans="4:4">
      <c r="D3665" s="260"/>
    </row>
    <row r="3666" spans="4:4">
      <c r="D3666" s="260"/>
    </row>
    <row r="3667" spans="4:4">
      <c r="D3667" s="260"/>
    </row>
    <row r="3668" spans="4:4">
      <c r="D3668" s="260"/>
    </row>
    <row r="3669" spans="4:4">
      <c r="D3669" s="260"/>
    </row>
    <row r="3670" spans="4:4">
      <c r="D3670" s="260"/>
    </row>
    <row r="3671" spans="4:4">
      <c r="D3671" s="260"/>
    </row>
    <row r="3672" spans="4:4">
      <c r="D3672" s="260"/>
    </row>
    <row r="3673" spans="4:4">
      <c r="D3673" s="260"/>
    </row>
    <row r="3674" spans="4:4">
      <c r="D3674" s="260"/>
    </row>
    <row r="3675" spans="4:4">
      <c r="D3675" s="260"/>
    </row>
    <row r="3676" spans="4:4">
      <c r="D3676" s="260"/>
    </row>
    <row r="3677" spans="4:4">
      <c r="D3677" s="260"/>
    </row>
    <row r="3678" spans="4:4">
      <c r="D3678" s="260"/>
    </row>
    <row r="3679" spans="4:4">
      <c r="D3679" s="260"/>
    </row>
    <row r="3680" spans="4:4">
      <c r="D3680" s="260"/>
    </row>
    <row r="3681" spans="4:4">
      <c r="D3681" s="260"/>
    </row>
    <row r="3682" spans="4:4">
      <c r="D3682" s="260"/>
    </row>
    <row r="3683" spans="4:4">
      <c r="D3683" s="260"/>
    </row>
    <row r="3684" spans="4:4">
      <c r="D3684" s="260"/>
    </row>
    <row r="3685" spans="4:4">
      <c r="D3685" s="260"/>
    </row>
    <row r="3686" spans="4:4">
      <c r="D3686" s="260"/>
    </row>
    <row r="3687" spans="4:4">
      <c r="D3687" s="260"/>
    </row>
    <row r="3688" spans="4:4">
      <c r="D3688" s="260"/>
    </row>
    <row r="3689" spans="4:4">
      <c r="D3689" s="260"/>
    </row>
    <row r="3690" spans="4:4">
      <c r="D3690" s="260"/>
    </row>
    <row r="3691" spans="4:4">
      <c r="D3691" s="260"/>
    </row>
    <row r="3692" spans="4:4">
      <c r="D3692" s="260"/>
    </row>
    <row r="3693" spans="4:4">
      <c r="D3693" s="260"/>
    </row>
    <row r="3694" spans="4:4">
      <c r="D3694" s="260"/>
    </row>
    <row r="3695" spans="4:4">
      <c r="D3695" s="260"/>
    </row>
    <row r="3696" spans="4:4">
      <c r="D3696" s="260"/>
    </row>
    <row r="3697" spans="4:4">
      <c r="D3697" s="260"/>
    </row>
    <row r="3698" spans="4:4">
      <c r="D3698" s="260"/>
    </row>
    <row r="3699" spans="4:4">
      <c r="D3699" s="260"/>
    </row>
    <row r="3700" spans="4:4">
      <c r="D3700" s="260"/>
    </row>
    <row r="3701" spans="4:4">
      <c r="D3701" s="260"/>
    </row>
    <row r="3702" spans="4:4">
      <c r="D3702" s="260"/>
    </row>
    <row r="3703" spans="4:4">
      <c r="D3703" s="260"/>
    </row>
    <row r="3704" spans="4:4">
      <c r="D3704" s="260"/>
    </row>
    <row r="3705" spans="4:4">
      <c r="D3705" s="260"/>
    </row>
    <row r="3706" spans="4:4">
      <c r="D3706" s="260"/>
    </row>
    <row r="3707" spans="4:4">
      <c r="D3707" s="260"/>
    </row>
    <row r="3708" spans="4:4">
      <c r="D3708" s="260"/>
    </row>
    <row r="3709" spans="4:4">
      <c r="D3709" s="260"/>
    </row>
    <row r="3710" spans="4:4">
      <c r="D3710" s="260"/>
    </row>
    <row r="3711" spans="4:4">
      <c r="D3711" s="260"/>
    </row>
    <row r="3712" spans="4:4">
      <c r="D3712" s="260"/>
    </row>
    <row r="3713" spans="4:4">
      <c r="D3713" s="260"/>
    </row>
    <row r="3714" spans="4:4">
      <c r="D3714" s="260"/>
    </row>
    <row r="3715" spans="4:4">
      <c r="D3715" s="260"/>
    </row>
    <row r="3716" spans="4:4">
      <c r="D3716" s="260"/>
    </row>
    <row r="3717" spans="4:4">
      <c r="D3717" s="260"/>
    </row>
    <row r="3718" spans="4:4">
      <c r="D3718" s="260"/>
    </row>
    <row r="3719" spans="4:4">
      <c r="D3719" s="260"/>
    </row>
    <row r="3720" spans="4:4">
      <c r="D3720" s="260"/>
    </row>
    <row r="3721" spans="4:4">
      <c r="D3721" s="260"/>
    </row>
    <row r="3722" spans="4:4">
      <c r="D3722" s="260"/>
    </row>
    <row r="3723" spans="4:4">
      <c r="D3723" s="260"/>
    </row>
    <row r="3724" spans="4:4">
      <c r="D3724" s="260"/>
    </row>
    <row r="3725" spans="4:4">
      <c r="D3725" s="260"/>
    </row>
    <row r="3726" spans="4:4">
      <c r="D3726" s="260"/>
    </row>
    <row r="3727" spans="4:4">
      <c r="D3727" s="260"/>
    </row>
    <row r="3728" spans="4:4">
      <c r="D3728" s="260"/>
    </row>
    <row r="3729" spans="4:4">
      <c r="D3729" s="260"/>
    </row>
    <row r="3730" spans="4:4">
      <c r="D3730" s="260"/>
    </row>
    <row r="3731" spans="4:4">
      <c r="D3731" s="260"/>
    </row>
    <row r="3732" spans="4:4">
      <c r="D3732" s="260"/>
    </row>
    <row r="3733" spans="4:4">
      <c r="D3733" s="260"/>
    </row>
    <row r="3734" spans="4:4">
      <c r="D3734" s="260"/>
    </row>
    <row r="3735" spans="4:4">
      <c r="D3735" s="260"/>
    </row>
    <row r="3736" spans="4:4">
      <c r="D3736" s="260"/>
    </row>
    <row r="3737" spans="4:4">
      <c r="D3737" s="260"/>
    </row>
    <row r="3738" spans="4:4">
      <c r="D3738" s="260"/>
    </row>
    <row r="3739" spans="4:4">
      <c r="D3739" s="260"/>
    </row>
    <row r="3740" spans="4:4">
      <c r="D3740" s="260"/>
    </row>
    <row r="3741" spans="4:4">
      <c r="D3741" s="260"/>
    </row>
    <row r="3742" spans="4:4">
      <c r="D3742" s="260"/>
    </row>
    <row r="3743" spans="4:4">
      <c r="D3743" s="260"/>
    </row>
    <row r="3744" spans="4:4">
      <c r="D3744" s="260"/>
    </row>
    <row r="3745" spans="4:4">
      <c r="D3745" s="260"/>
    </row>
    <row r="3746" spans="4:4">
      <c r="D3746" s="260"/>
    </row>
    <row r="3747" spans="4:4">
      <c r="D3747" s="260"/>
    </row>
    <row r="3748" spans="4:4">
      <c r="D3748" s="260"/>
    </row>
    <row r="3749" spans="4:4">
      <c r="D3749" s="260"/>
    </row>
    <row r="3750" spans="4:4">
      <c r="D3750" s="260"/>
    </row>
    <row r="3751" spans="4:4">
      <c r="D3751" s="260"/>
    </row>
    <row r="3752" spans="4:4">
      <c r="D3752" s="260"/>
    </row>
    <row r="3753" spans="4:4">
      <c r="D3753" s="260"/>
    </row>
    <row r="3754" spans="4:4">
      <c r="D3754" s="260"/>
    </row>
    <row r="3755" spans="4:4">
      <c r="D3755" s="260"/>
    </row>
    <row r="3756" spans="4:4">
      <c r="D3756" s="260"/>
    </row>
    <row r="3757" spans="4:4">
      <c r="D3757" s="260"/>
    </row>
    <row r="3758" spans="4:4">
      <c r="D3758" s="260"/>
    </row>
    <row r="3759" spans="4:4">
      <c r="D3759" s="260"/>
    </row>
    <row r="3760" spans="4:4">
      <c r="D3760" s="260"/>
    </row>
    <row r="3761" spans="4:4">
      <c r="D3761" s="260"/>
    </row>
    <row r="3762" spans="4:4">
      <c r="D3762" s="260"/>
    </row>
    <row r="3763" spans="4:4">
      <c r="D3763" s="260"/>
    </row>
    <row r="3764" spans="4:4">
      <c r="D3764" s="260"/>
    </row>
    <row r="3765" spans="4:4">
      <c r="D3765" s="260"/>
    </row>
    <row r="3766" spans="4:4">
      <c r="D3766" s="260"/>
    </row>
    <row r="3767" spans="4:4">
      <c r="D3767" s="260"/>
    </row>
    <row r="3768" spans="4:4">
      <c r="D3768" s="260"/>
    </row>
    <row r="3769" spans="4:4">
      <c r="D3769" s="260"/>
    </row>
    <row r="3770" spans="4:4">
      <c r="D3770" s="260"/>
    </row>
    <row r="3771" spans="4:4">
      <c r="D3771" s="260"/>
    </row>
    <row r="3772" spans="4:4">
      <c r="D3772" s="260"/>
    </row>
    <row r="3773" spans="4:4">
      <c r="D3773" s="260"/>
    </row>
    <row r="3774" spans="4:4">
      <c r="D3774" s="260"/>
    </row>
    <row r="3775" spans="4:4">
      <c r="D3775" s="260"/>
    </row>
    <row r="3776" spans="4:4">
      <c r="D3776" s="260"/>
    </row>
    <row r="3777" spans="4:4">
      <c r="D3777" s="260"/>
    </row>
    <row r="3778" spans="4:4">
      <c r="D3778" s="260"/>
    </row>
    <row r="3779" spans="4:4">
      <c r="D3779" s="260"/>
    </row>
    <row r="3780" spans="4:4">
      <c r="D3780" s="260"/>
    </row>
    <row r="3781" spans="4:4">
      <c r="D3781" s="260"/>
    </row>
    <row r="3782" spans="4:4">
      <c r="D3782" s="260"/>
    </row>
    <row r="3783" spans="4:4">
      <c r="D3783" s="260"/>
    </row>
    <row r="3784" spans="4:4">
      <c r="D3784" s="260"/>
    </row>
    <row r="3785" spans="4:4">
      <c r="D3785" s="260"/>
    </row>
    <row r="3786" spans="4:4">
      <c r="D3786" s="260"/>
    </row>
    <row r="3787" spans="4:4">
      <c r="D3787" s="260"/>
    </row>
    <row r="3788" spans="4:4">
      <c r="D3788" s="260"/>
    </row>
    <row r="3789" spans="4:4">
      <c r="D3789" s="260"/>
    </row>
    <row r="3790" spans="4:4">
      <c r="D3790" s="260"/>
    </row>
    <row r="3791" spans="4:4">
      <c r="D3791" s="260"/>
    </row>
    <row r="3792" spans="4:4">
      <c r="D3792" s="260"/>
    </row>
    <row r="3793" spans="4:4">
      <c r="D3793" s="260"/>
    </row>
    <row r="3794" spans="4:4">
      <c r="D3794" s="260"/>
    </row>
    <row r="3795" spans="4:4">
      <c r="D3795" s="260"/>
    </row>
    <row r="3796" spans="4:4">
      <c r="D3796" s="260"/>
    </row>
    <row r="3797" spans="4:4">
      <c r="D3797" s="260"/>
    </row>
    <row r="3798" spans="4:4">
      <c r="D3798" s="260"/>
    </row>
    <row r="3799" spans="4:4">
      <c r="D3799" s="260"/>
    </row>
    <row r="3800" spans="4:4">
      <c r="D3800" s="260"/>
    </row>
    <row r="3801" spans="4:4">
      <c r="D3801" s="260"/>
    </row>
    <row r="3802" spans="4:4">
      <c r="D3802" s="260"/>
    </row>
    <row r="3803" spans="4:4">
      <c r="D3803" s="260"/>
    </row>
    <row r="3804" spans="4:4">
      <c r="D3804" s="260"/>
    </row>
    <row r="3805" spans="4:4">
      <c r="D3805" s="260"/>
    </row>
    <row r="3806" spans="4:4">
      <c r="D3806" s="260"/>
    </row>
    <row r="3807" spans="4:4">
      <c r="D3807" s="260"/>
    </row>
    <row r="3808" spans="4:4">
      <c r="D3808" s="260"/>
    </row>
    <row r="3809" spans="4:4">
      <c r="D3809" s="260"/>
    </row>
    <row r="3810" spans="4:4">
      <c r="D3810" s="260"/>
    </row>
    <row r="3811" spans="4:4">
      <c r="D3811" s="260"/>
    </row>
    <row r="3812" spans="4:4">
      <c r="D3812" s="260"/>
    </row>
    <row r="3813" spans="4:4">
      <c r="D3813" s="260"/>
    </row>
    <row r="3814" spans="4:4">
      <c r="D3814" s="260"/>
    </row>
    <row r="3815" spans="4:4">
      <c r="D3815" s="260"/>
    </row>
    <row r="3816" spans="4:4">
      <c r="D3816" s="260"/>
    </row>
    <row r="3817" spans="4:4">
      <c r="D3817" s="260"/>
    </row>
    <row r="3818" spans="4:4">
      <c r="D3818" s="260"/>
    </row>
    <row r="3819" spans="4:4">
      <c r="D3819" s="260"/>
    </row>
    <row r="3820" spans="4:4">
      <c r="D3820" s="260"/>
    </row>
    <row r="3821" spans="4:4">
      <c r="D3821" s="260"/>
    </row>
    <row r="3822" spans="4:4">
      <c r="D3822" s="260"/>
    </row>
    <row r="3823" spans="4:4">
      <c r="D3823" s="260"/>
    </row>
    <row r="3824" spans="4:4">
      <c r="D3824" s="260"/>
    </row>
    <row r="3825" spans="4:4">
      <c r="D3825" s="260"/>
    </row>
    <row r="3826" spans="4:4">
      <c r="D3826" s="260"/>
    </row>
    <row r="3827" spans="4:4">
      <c r="D3827" s="260"/>
    </row>
    <row r="3828" spans="4:4">
      <c r="D3828" s="260"/>
    </row>
    <row r="3829" spans="4:4">
      <c r="D3829" s="260"/>
    </row>
    <row r="3830" spans="4:4">
      <c r="D3830" s="260"/>
    </row>
    <row r="3831" spans="4:4">
      <c r="D3831" s="260"/>
    </row>
    <row r="3832" spans="4:4">
      <c r="D3832" s="260"/>
    </row>
    <row r="3833" spans="4:4">
      <c r="D3833" s="260"/>
    </row>
    <row r="3834" spans="4:4">
      <c r="D3834" s="260"/>
    </row>
    <row r="3835" spans="4:4">
      <c r="D3835" s="260"/>
    </row>
    <row r="3836" spans="4:4">
      <c r="D3836" s="260"/>
    </row>
    <row r="3837" spans="4:4">
      <c r="D3837" s="260"/>
    </row>
    <row r="3838" spans="4:4">
      <c r="D3838" s="260"/>
    </row>
    <row r="3839" spans="4:4">
      <c r="D3839" s="260"/>
    </row>
    <row r="3840" spans="4:4">
      <c r="D3840" s="260"/>
    </row>
    <row r="3841" spans="4:4">
      <c r="D3841" s="260"/>
    </row>
    <row r="3842" spans="4:4">
      <c r="D3842" s="260"/>
    </row>
    <row r="3843" spans="4:4">
      <c r="D3843" s="260"/>
    </row>
    <row r="3844" spans="4:4">
      <c r="D3844" s="260"/>
    </row>
    <row r="3845" spans="4:4">
      <c r="D3845" s="260"/>
    </row>
    <row r="3846" spans="4:4">
      <c r="D3846" s="260"/>
    </row>
    <row r="3847" spans="4:4">
      <c r="D3847" s="260"/>
    </row>
    <row r="3848" spans="4:4">
      <c r="D3848" s="260"/>
    </row>
    <row r="3849" spans="4:4">
      <c r="D3849" s="260"/>
    </row>
    <row r="3850" spans="4:4">
      <c r="D3850" s="260"/>
    </row>
    <row r="3851" spans="4:4">
      <c r="D3851" s="260"/>
    </row>
    <row r="3852" spans="4:4">
      <c r="D3852" s="260"/>
    </row>
    <row r="3853" spans="4:4">
      <c r="D3853" s="260"/>
    </row>
    <row r="3854" spans="4:4">
      <c r="D3854" s="260"/>
    </row>
    <row r="3855" spans="4:4">
      <c r="D3855" s="260"/>
    </row>
    <row r="3856" spans="4:4">
      <c r="D3856" s="260"/>
    </row>
    <row r="3857" spans="4:4">
      <c r="D3857" s="260"/>
    </row>
    <row r="3858" spans="4:4">
      <c r="D3858" s="260"/>
    </row>
    <row r="3859" spans="4:4">
      <c r="D3859" s="260"/>
    </row>
    <row r="3860" spans="4:4">
      <c r="D3860" s="260"/>
    </row>
    <row r="3861" spans="4:4">
      <c r="D3861" s="260"/>
    </row>
    <row r="3862" spans="4:4">
      <c r="D3862" s="260"/>
    </row>
    <row r="3863" spans="4:4">
      <c r="D3863" s="260"/>
    </row>
    <row r="3864" spans="4:4">
      <c r="D3864" s="260"/>
    </row>
    <row r="3865" spans="4:4">
      <c r="D3865" s="260"/>
    </row>
    <row r="3866" spans="4:4">
      <c r="D3866" s="260"/>
    </row>
    <row r="3867" spans="4:4">
      <c r="D3867" s="260"/>
    </row>
    <row r="3868" spans="4:4">
      <c r="D3868" s="260"/>
    </row>
    <row r="3869" spans="4:4">
      <c r="D3869" s="260"/>
    </row>
    <row r="3870" spans="4:4">
      <c r="D3870" s="260"/>
    </row>
    <row r="3871" spans="4:4">
      <c r="D3871" s="260"/>
    </row>
    <row r="3872" spans="4:4">
      <c r="D3872" s="260"/>
    </row>
    <row r="3873" spans="4:4">
      <c r="D3873" s="260"/>
    </row>
    <row r="3874" spans="4:4">
      <c r="D3874" s="260"/>
    </row>
    <row r="3875" spans="4:4">
      <c r="D3875" s="260"/>
    </row>
    <row r="3876" spans="4:4">
      <c r="D3876" s="260"/>
    </row>
    <row r="3877" spans="4:4">
      <c r="D3877" s="260"/>
    </row>
    <row r="3878" spans="4:4">
      <c r="D3878" s="260"/>
    </row>
    <row r="3879" spans="4:4">
      <c r="D3879" s="260"/>
    </row>
    <row r="3880" spans="4:4">
      <c r="D3880" s="260"/>
    </row>
    <row r="3881" spans="4:4">
      <c r="D3881" s="260"/>
    </row>
    <row r="3882" spans="4:4">
      <c r="D3882" s="260"/>
    </row>
    <row r="3883" spans="4:4">
      <c r="D3883" s="260"/>
    </row>
    <row r="3884" spans="4:4">
      <c r="D3884" s="260"/>
    </row>
    <row r="3885" spans="4:4">
      <c r="D3885" s="260"/>
    </row>
    <row r="3886" spans="4:4">
      <c r="D3886" s="260"/>
    </row>
    <row r="3887" spans="4:4">
      <c r="D3887" s="260"/>
    </row>
    <row r="3888" spans="4:4">
      <c r="D3888" s="260"/>
    </row>
    <row r="3889" spans="4:4">
      <c r="D3889" s="260"/>
    </row>
    <row r="3890" spans="4:4">
      <c r="D3890" s="260"/>
    </row>
    <row r="3891" spans="4:4">
      <c r="D3891" s="260"/>
    </row>
    <row r="3892" spans="4:4">
      <c r="D3892" s="260"/>
    </row>
    <row r="3893" spans="4:4">
      <c r="D3893" s="260"/>
    </row>
    <row r="3894" spans="4:4">
      <c r="D3894" s="260"/>
    </row>
    <row r="3895" spans="4:4">
      <c r="D3895" s="260"/>
    </row>
    <row r="3896" spans="4:4">
      <c r="D3896" s="260"/>
    </row>
    <row r="3897" spans="4:4">
      <c r="D3897" s="260"/>
    </row>
    <row r="3898" spans="4:4">
      <c r="D3898" s="260"/>
    </row>
    <row r="3899" spans="4:4">
      <c r="D3899" s="260"/>
    </row>
    <row r="3900" spans="4:4">
      <c r="D3900" s="260"/>
    </row>
    <row r="3901" spans="4:4">
      <c r="D3901" s="260"/>
    </row>
    <row r="3902" spans="4:4">
      <c r="D3902" s="260"/>
    </row>
    <row r="3903" spans="4:4">
      <c r="D3903" s="260"/>
    </row>
    <row r="3904" spans="4:4">
      <c r="D3904" s="260"/>
    </row>
    <row r="3905" spans="4:4">
      <c r="D3905" s="260"/>
    </row>
    <row r="3906" spans="4:4">
      <c r="D3906" s="260"/>
    </row>
    <row r="3907" spans="4:4">
      <c r="D3907" s="260"/>
    </row>
    <row r="3908" spans="4:4">
      <c r="D3908" s="260"/>
    </row>
    <row r="3909" spans="4:4">
      <c r="D3909" s="260"/>
    </row>
    <row r="3910" spans="4:4">
      <c r="D3910" s="260"/>
    </row>
    <row r="3911" spans="4:4">
      <c r="D3911" s="260"/>
    </row>
    <row r="3912" spans="4:4">
      <c r="D3912" s="260"/>
    </row>
    <row r="3913" spans="4:4">
      <c r="D3913" s="260"/>
    </row>
    <row r="3914" spans="4:4">
      <c r="D3914" s="260"/>
    </row>
    <row r="3915" spans="4:4">
      <c r="D3915" s="260"/>
    </row>
    <row r="3916" spans="4:4">
      <c r="D3916" s="260"/>
    </row>
    <row r="3917" spans="4:4">
      <c r="D3917" s="260"/>
    </row>
    <row r="3918" spans="4:4">
      <c r="D3918" s="260"/>
    </row>
    <row r="3919" spans="4:4">
      <c r="D3919" s="260"/>
    </row>
    <row r="3920" spans="4:4">
      <c r="D3920" s="260"/>
    </row>
    <row r="3921" spans="4:4">
      <c r="D3921" s="260"/>
    </row>
    <row r="3922" spans="4:4">
      <c r="D3922" s="260"/>
    </row>
    <row r="3923" spans="4:4">
      <c r="D3923" s="260"/>
    </row>
    <row r="3924" spans="4:4">
      <c r="D3924" s="260"/>
    </row>
    <row r="3925" spans="4:4">
      <c r="D3925" s="260"/>
    </row>
    <row r="3926" spans="4:4">
      <c r="D3926" s="260"/>
    </row>
    <row r="3927" spans="4:4">
      <c r="D3927" s="260"/>
    </row>
    <row r="3928" spans="4:4">
      <c r="D3928" s="260"/>
    </row>
    <row r="3929" spans="4:4">
      <c r="D3929" s="260"/>
    </row>
    <row r="3930" spans="4:4">
      <c r="D3930" s="260"/>
    </row>
    <row r="3931" spans="4:4">
      <c r="D3931" s="260"/>
    </row>
    <row r="3932" spans="4:4">
      <c r="D3932" s="260"/>
    </row>
    <row r="3933" spans="4:4">
      <c r="D3933" s="260"/>
    </row>
    <row r="3934" spans="4:4">
      <c r="D3934" s="260"/>
    </row>
    <row r="3935" spans="4:4">
      <c r="D3935" s="260"/>
    </row>
    <row r="3936" spans="4:4">
      <c r="D3936" s="260"/>
    </row>
    <row r="3937" spans="4:4">
      <c r="D3937" s="260"/>
    </row>
    <row r="3938" spans="4:4">
      <c r="D3938" s="260"/>
    </row>
    <row r="3939" spans="4:4">
      <c r="D3939" s="260"/>
    </row>
    <row r="3940" spans="4:4">
      <c r="D3940" s="260"/>
    </row>
    <row r="3941" spans="4:4">
      <c r="D3941" s="260"/>
    </row>
    <row r="3942" spans="4:4">
      <c r="D3942" s="260"/>
    </row>
    <row r="3943" spans="4:4">
      <c r="D3943" s="260"/>
    </row>
    <row r="3944" spans="4:4">
      <c r="D3944" s="260"/>
    </row>
    <row r="3945" spans="4:4">
      <c r="D3945" s="260"/>
    </row>
    <row r="3946" spans="4:4">
      <c r="D3946" s="260"/>
    </row>
    <row r="3947" spans="4:4">
      <c r="D3947" s="260"/>
    </row>
    <row r="3948" spans="4:4">
      <c r="D3948" s="260"/>
    </row>
    <row r="3949" spans="4:4">
      <c r="D3949" s="260"/>
    </row>
    <row r="3950" spans="4:4">
      <c r="D3950" s="260"/>
    </row>
    <row r="3951" spans="4:4">
      <c r="D3951" s="260"/>
    </row>
    <row r="3952" spans="4:4">
      <c r="D3952" s="260"/>
    </row>
    <row r="3953" spans="4:4">
      <c r="D3953" s="260"/>
    </row>
    <row r="3954" spans="4:4">
      <c r="D3954" s="260"/>
    </row>
    <row r="3955" spans="4:4">
      <c r="D3955" s="260"/>
    </row>
    <row r="3956" spans="4:4">
      <c r="D3956" s="260"/>
    </row>
    <row r="3957" spans="4:4">
      <c r="D3957" s="260"/>
    </row>
    <row r="3958" spans="4:4">
      <c r="D3958" s="260"/>
    </row>
    <row r="3959" spans="4:4">
      <c r="D3959" s="260"/>
    </row>
    <row r="3960" spans="4:4">
      <c r="D3960" s="260"/>
    </row>
    <row r="3961" spans="4:4">
      <c r="D3961" s="260"/>
    </row>
    <row r="3962" spans="4:4">
      <c r="D3962" s="260"/>
    </row>
    <row r="3963" spans="4:4">
      <c r="D3963" s="260"/>
    </row>
    <row r="3964" spans="4:4">
      <c r="D3964" s="260"/>
    </row>
    <row r="3965" spans="4:4">
      <c r="D3965" s="260"/>
    </row>
    <row r="3966" spans="4:4">
      <c r="D3966" s="260"/>
    </row>
    <row r="3967" spans="4:4">
      <c r="D3967" s="260"/>
    </row>
    <row r="3968" spans="4:4">
      <c r="D3968" s="260"/>
    </row>
    <row r="3969" spans="4:4">
      <c r="D3969" s="260"/>
    </row>
    <row r="3970" spans="4:4">
      <c r="D3970" s="260"/>
    </row>
    <row r="3971" spans="4:4">
      <c r="D3971" s="260"/>
    </row>
    <row r="3972" spans="4:4">
      <c r="D3972" s="260"/>
    </row>
    <row r="3973" spans="4:4">
      <c r="D3973" s="260"/>
    </row>
    <row r="3974" spans="4:4">
      <c r="D3974" s="260"/>
    </row>
    <row r="3975" spans="4:4">
      <c r="D3975" s="260"/>
    </row>
    <row r="3976" spans="4:4">
      <c r="D3976" s="260"/>
    </row>
    <row r="3977" spans="4:4">
      <c r="D3977" s="260"/>
    </row>
    <row r="3978" spans="4:4">
      <c r="D3978" s="260"/>
    </row>
    <row r="3979" spans="4:4">
      <c r="D3979" s="260"/>
    </row>
    <row r="3980" spans="4:4">
      <c r="D3980" s="260"/>
    </row>
    <row r="3981" spans="4:4">
      <c r="D3981" s="260"/>
    </row>
    <row r="3982" spans="4:4">
      <c r="D3982" s="260"/>
    </row>
    <row r="3983" spans="4:4">
      <c r="D3983" s="260"/>
    </row>
    <row r="3984" spans="4:4">
      <c r="D3984" s="260"/>
    </row>
    <row r="3985" spans="4:4">
      <c r="D3985" s="260"/>
    </row>
    <row r="3986" spans="4:4">
      <c r="D3986" s="260"/>
    </row>
    <row r="3987" spans="4:4">
      <c r="D3987" s="260"/>
    </row>
    <row r="3988" spans="4:4">
      <c r="D3988" s="260"/>
    </row>
    <row r="3989" spans="4:4">
      <c r="D3989" s="260"/>
    </row>
    <row r="3990" spans="4:4">
      <c r="D3990" s="260"/>
    </row>
    <row r="3991" spans="4:4">
      <c r="D3991" s="260"/>
    </row>
    <row r="3992" spans="4:4">
      <c r="D3992" s="260"/>
    </row>
    <row r="3993" spans="4:4">
      <c r="D3993" s="260"/>
    </row>
    <row r="3994" spans="4:4">
      <c r="D3994" s="260"/>
    </row>
    <row r="3995" spans="4:4">
      <c r="D3995" s="260"/>
    </row>
    <row r="3996" spans="4:4">
      <c r="D3996" s="260"/>
    </row>
    <row r="3997" spans="4:4">
      <c r="D3997" s="260"/>
    </row>
    <row r="3998" spans="4:4">
      <c r="D3998" s="260"/>
    </row>
    <row r="3999" spans="4:4">
      <c r="D3999" s="260"/>
    </row>
    <row r="4000" spans="4:4">
      <c r="D4000" s="260"/>
    </row>
    <row r="4001" spans="4:4">
      <c r="D4001" s="260"/>
    </row>
    <row r="4002" spans="4:4">
      <c r="D4002" s="260"/>
    </row>
    <row r="4003" spans="4:4">
      <c r="D4003" s="260"/>
    </row>
    <row r="4004" spans="4:4">
      <c r="D4004" s="260"/>
    </row>
    <row r="4005" spans="4:4">
      <c r="D4005" s="260"/>
    </row>
    <row r="4006" spans="4:4">
      <c r="D4006" s="260"/>
    </row>
    <row r="4007" spans="4:4">
      <c r="D4007" s="260"/>
    </row>
    <row r="4008" spans="4:4">
      <c r="D4008" s="260"/>
    </row>
    <row r="4009" spans="4:4">
      <c r="D4009" s="260"/>
    </row>
    <row r="4010" spans="4:4">
      <c r="D4010" s="260"/>
    </row>
    <row r="4011" spans="4:4">
      <c r="D4011" s="260"/>
    </row>
    <row r="4012" spans="4:4">
      <c r="D4012" s="260"/>
    </row>
    <row r="4013" spans="4:4">
      <c r="D4013" s="260"/>
    </row>
    <row r="4014" spans="4:4">
      <c r="D4014" s="260"/>
    </row>
    <row r="4015" spans="4:4">
      <c r="D4015" s="260"/>
    </row>
    <row r="4016" spans="4:4">
      <c r="D4016" s="260"/>
    </row>
    <row r="4017" spans="4:4">
      <c r="D4017" s="260"/>
    </row>
    <row r="4018" spans="4:4">
      <c r="D4018" s="260"/>
    </row>
    <row r="4019" spans="4:4">
      <c r="D4019" s="260"/>
    </row>
    <row r="4020" spans="4:4">
      <c r="D4020" s="260"/>
    </row>
    <row r="4021" spans="4:4">
      <c r="D4021" s="260"/>
    </row>
    <row r="4022" spans="4:4">
      <c r="D4022" s="260"/>
    </row>
    <row r="4023" spans="4:4">
      <c r="D4023" s="260"/>
    </row>
    <row r="4024" spans="4:4">
      <c r="D4024" s="260"/>
    </row>
    <row r="4025" spans="4:4">
      <c r="D4025" s="260"/>
    </row>
    <row r="4026" spans="4:4">
      <c r="D4026" s="260"/>
    </row>
    <row r="4027" spans="4:4">
      <c r="D4027" s="260"/>
    </row>
    <row r="4028" spans="4:4">
      <c r="D4028" s="260"/>
    </row>
    <row r="4029" spans="4:4">
      <c r="D4029" s="260"/>
    </row>
    <row r="4030" spans="4:4">
      <c r="D4030" s="260"/>
    </row>
    <row r="4031" spans="4:4">
      <c r="D4031" s="260"/>
    </row>
    <row r="4032" spans="4:4">
      <c r="D4032" s="260"/>
    </row>
    <row r="4033" spans="4:4">
      <c r="D4033" s="260"/>
    </row>
    <row r="4034" spans="4:4">
      <c r="D4034" s="260"/>
    </row>
    <row r="4035" spans="4:4">
      <c r="D4035" s="260"/>
    </row>
    <row r="4036" spans="4:4">
      <c r="D4036" s="260"/>
    </row>
    <row r="4037" spans="4:4">
      <c r="D4037" s="260"/>
    </row>
    <row r="4038" spans="4:4">
      <c r="D4038" s="260"/>
    </row>
    <row r="4039" spans="4:4">
      <c r="D4039" s="260"/>
    </row>
    <row r="4040" spans="4:4">
      <c r="D4040" s="260"/>
    </row>
    <row r="4041" spans="4:4">
      <c r="D4041" s="260"/>
    </row>
    <row r="4042" spans="4:4">
      <c r="D4042" s="260"/>
    </row>
    <row r="4043" spans="4:4">
      <c r="D4043" s="260"/>
    </row>
    <row r="4044" spans="4:4">
      <c r="D4044" s="260"/>
    </row>
    <row r="4045" spans="4:4">
      <c r="D4045" s="260"/>
    </row>
    <row r="4046" spans="4:4">
      <c r="D4046" s="260"/>
    </row>
    <row r="4047" spans="4:4">
      <c r="D4047" s="260"/>
    </row>
    <row r="4048" spans="4:4">
      <c r="D4048" s="260"/>
    </row>
    <row r="4049" spans="4:4">
      <c r="D4049" s="260"/>
    </row>
    <row r="4050" spans="4:4">
      <c r="D4050" s="260"/>
    </row>
    <row r="4051" spans="4:4">
      <c r="D4051" s="260"/>
    </row>
    <row r="4052" spans="4:4">
      <c r="D4052" s="260"/>
    </row>
    <row r="4053" spans="4:4">
      <c r="D4053" s="260"/>
    </row>
    <row r="4054" spans="4:4">
      <c r="D4054" s="260"/>
    </row>
    <row r="4055" spans="4:4">
      <c r="D4055" s="260"/>
    </row>
    <row r="4056" spans="4:4">
      <c r="D4056" s="260"/>
    </row>
    <row r="4057" spans="4:4">
      <c r="D4057" s="260"/>
    </row>
    <row r="4058" spans="4:4">
      <c r="D4058" s="260"/>
    </row>
    <row r="4059" spans="4:4">
      <c r="D4059" s="260"/>
    </row>
    <row r="4060" spans="4:4">
      <c r="D4060" s="260"/>
    </row>
    <row r="4061" spans="4:4">
      <c r="D4061" s="260"/>
    </row>
    <row r="4062" spans="4:4">
      <c r="D4062" s="260"/>
    </row>
    <row r="4063" spans="4:4">
      <c r="D4063" s="260"/>
    </row>
    <row r="4064" spans="4:4">
      <c r="D4064" s="260"/>
    </row>
    <row r="4065" spans="4:4">
      <c r="D4065" s="260"/>
    </row>
    <row r="4066" spans="4:4">
      <c r="D4066" s="260"/>
    </row>
    <row r="4067" spans="4:4">
      <c r="D4067" s="260"/>
    </row>
    <row r="4068" spans="4:4">
      <c r="D4068" s="260"/>
    </row>
    <row r="4069" spans="4:4">
      <c r="D4069" s="260"/>
    </row>
    <row r="4070" spans="4:4">
      <c r="D4070" s="260"/>
    </row>
    <row r="4071" spans="4:4">
      <c r="D4071" s="260"/>
    </row>
    <row r="4072" spans="4:4">
      <c r="D4072" s="260"/>
    </row>
    <row r="4073" spans="4:4">
      <c r="D4073" s="260"/>
    </row>
    <row r="4074" spans="4:4">
      <c r="D4074" s="260"/>
    </row>
    <row r="4075" spans="4:4">
      <c r="D4075" s="260"/>
    </row>
    <row r="4076" spans="4:4">
      <c r="D4076" s="260"/>
    </row>
    <row r="4077" spans="4:4">
      <c r="D4077" s="260"/>
    </row>
    <row r="4078" spans="4:4">
      <c r="D4078" s="260"/>
    </row>
    <row r="4079" spans="4:4">
      <c r="D4079" s="260"/>
    </row>
    <row r="4080" spans="4:4">
      <c r="D4080" s="260"/>
    </row>
    <row r="4081" spans="4:4">
      <c r="D4081" s="260"/>
    </row>
    <row r="4082" spans="4:4">
      <c r="D4082" s="260"/>
    </row>
    <row r="4083" spans="4:4">
      <c r="D4083" s="260"/>
    </row>
    <row r="4084" spans="4:4">
      <c r="D4084" s="260"/>
    </row>
    <row r="4085" spans="4:4">
      <c r="D4085" s="260"/>
    </row>
    <row r="4086" spans="4:4">
      <c r="D4086" s="260"/>
    </row>
    <row r="4087" spans="4:4">
      <c r="D4087" s="260"/>
    </row>
    <row r="4088" spans="4:4">
      <c r="D4088" s="260"/>
    </row>
    <row r="4089" spans="4:4">
      <c r="D4089" s="260"/>
    </row>
    <row r="4090" spans="4:4">
      <c r="D4090" s="260"/>
    </row>
    <row r="4091" spans="4:4">
      <c r="D4091" s="260"/>
    </row>
    <row r="4092" spans="4:4">
      <c r="D4092" s="260"/>
    </row>
    <row r="4093" spans="4:4">
      <c r="D4093" s="260"/>
    </row>
    <row r="4094" spans="4:4">
      <c r="D4094" s="260"/>
    </row>
    <row r="4095" spans="4:4">
      <c r="D4095" s="260"/>
    </row>
    <row r="4096" spans="4:4">
      <c r="D4096" s="260"/>
    </row>
    <row r="4097" spans="4:4">
      <c r="D4097" s="260"/>
    </row>
    <row r="4098" spans="4:4">
      <c r="D4098" s="260"/>
    </row>
    <row r="4099" spans="4:4">
      <c r="D4099" s="260"/>
    </row>
    <row r="4100" spans="4:4">
      <c r="D4100" s="260"/>
    </row>
    <row r="4101" spans="4:4">
      <c r="D4101" s="260"/>
    </row>
    <row r="4102" spans="4:4">
      <c r="D4102" s="260"/>
    </row>
    <row r="4103" spans="4:4">
      <c r="D4103" s="260"/>
    </row>
    <row r="4104" spans="4:4">
      <c r="D4104" s="260"/>
    </row>
    <row r="4105" spans="4:4">
      <c r="D4105" s="260"/>
    </row>
    <row r="4106" spans="4:4">
      <c r="D4106" s="260"/>
    </row>
    <row r="4107" spans="4:4">
      <c r="D4107" s="260"/>
    </row>
    <row r="4108" spans="4:4">
      <c r="D4108" s="260"/>
    </row>
    <row r="4109" spans="4:4">
      <c r="D4109" s="260"/>
    </row>
    <row r="4110" spans="4:4">
      <c r="D4110" s="260"/>
    </row>
    <row r="4111" spans="4:4">
      <c r="D4111" s="260"/>
    </row>
    <row r="4112" spans="4:4">
      <c r="D4112" s="260"/>
    </row>
    <row r="4113" spans="4:4">
      <c r="D4113" s="260"/>
    </row>
    <row r="4114" spans="4:4">
      <c r="D4114" s="260"/>
    </row>
    <row r="4115" spans="4:4">
      <c r="D4115" s="260"/>
    </row>
    <row r="4116" spans="4:4">
      <c r="D4116" s="260"/>
    </row>
    <row r="4117" spans="4:4">
      <c r="D4117" s="260"/>
    </row>
    <row r="4118" spans="4:4">
      <c r="D4118" s="260"/>
    </row>
    <row r="4119" spans="4:4">
      <c r="D4119" s="260"/>
    </row>
    <row r="4120" spans="4:4">
      <c r="D4120" s="260"/>
    </row>
    <row r="4121" spans="4:4">
      <c r="D4121" s="260"/>
    </row>
    <row r="4122" spans="4:4">
      <c r="D4122" s="260"/>
    </row>
    <row r="4123" spans="4:4">
      <c r="D4123" s="260"/>
    </row>
    <row r="4124" spans="4:4">
      <c r="D4124" s="260"/>
    </row>
    <row r="4125" spans="4:4">
      <c r="D4125" s="260"/>
    </row>
    <row r="4126" spans="4:4">
      <c r="D4126" s="260"/>
    </row>
    <row r="4127" spans="4:4">
      <c r="D4127" s="260"/>
    </row>
    <row r="4128" spans="4:4">
      <c r="D4128" s="260"/>
    </row>
    <row r="4129" spans="4:4">
      <c r="D4129" s="260"/>
    </row>
    <row r="4130" spans="4:4">
      <c r="D4130" s="260"/>
    </row>
    <row r="4131" spans="4:4">
      <c r="D4131" s="260"/>
    </row>
    <row r="4132" spans="4:4">
      <c r="D4132" s="260"/>
    </row>
    <row r="4133" spans="4:4">
      <c r="D4133" s="260"/>
    </row>
    <row r="4134" spans="4:4">
      <c r="D4134" s="260"/>
    </row>
    <row r="4135" spans="4:4">
      <c r="D4135" s="260"/>
    </row>
    <row r="4136" spans="4:4">
      <c r="D4136" s="260"/>
    </row>
    <row r="4137" spans="4:4">
      <c r="D4137" s="260"/>
    </row>
    <row r="4138" spans="4:4">
      <c r="D4138" s="260"/>
    </row>
    <row r="4139" spans="4:4">
      <c r="D4139" s="260"/>
    </row>
    <row r="4140" spans="4:4">
      <c r="D4140" s="260"/>
    </row>
    <row r="4141" spans="4:4">
      <c r="D4141" s="260"/>
    </row>
    <row r="4142" spans="4:4">
      <c r="D4142" s="260"/>
    </row>
    <row r="4143" spans="4:4">
      <c r="D4143" s="260"/>
    </row>
    <row r="4144" spans="4:4">
      <c r="D4144" s="260"/>
    </row>
    <row r="4145" spans="4:4">
      <c r="D4145" s="260"/>
    </row>
    <row r="4146" spans="4:4">
      <c r="D4146" s="260"/>
    </row>
    <row r="4147" spans="4:4">
      <c r="D4147" s="260"/>
    </row>
    <row r="4148" spans="4:4">
      <c r="D4148" s="260"/>
    </row>
    <row r="4149" spans="4:4">
      <c r="D4149" s="260"/>
    </row>
    <row r="4150" spans="4:4">
      <c r="D4150" s="260"/>
    </row>
    <row r="4151" spans="4:4">
      <c r="D4151" s="260"/>
    </row>
    <row r="4152" spans="4:4">
      <c r="D4152" s="260"/>
    </row>
    <row r="4153" spans="4:4">
      <c r="D4153" s="260"/>
    </row>
    <row r="4154" spans="4:4">
      <c r="D4154" s="260"/>
    </row>
    <row r="4155" spans="4:4">
      <c r="D4155" s="260"/>
    </row>
    <row r="4156" spans="4:4">
      <c r="D4156" s="260"/>
    </row>
    <row r="4157" spans="4:4">
      <c r="D4157" s="260"/>
    </row>
    <row r="4158" spans="4:4">
      <c r="D4158" s="260"/>
    </row>
    <row r="4159" spans="4:4">
      <c r="D4159" s="260"/>
    </row>
    <row r="4160" spans="4:4">
      <c r="D4160" s="260"/>
    </row>
    <row r="4161" spans="4:4">
      <c r="D4161" s="260"/>
    </row>
    <row r="4162" spans="4:4">
      <c r="D4162" s="260"/>
    </row>
    <row r="4163" spans="4:4">
      <c r="D4163" s="260"/>
    </row>
    <row r="4164" spans="4:4">
      <c r="D4164" s="260"/>
    </row>
    <row r="4165" spans="4:4">
      <c r="D4165" s="260"/>
    </row>
    <row r="4166" spans="4:4">
      <c r="D4166" s="260"/>
    </row>
    <row r="4167" spans="4:4">
      <c r="D4167" s="260"/>
    </row>
    <row r="4168" spans="4:4">
      <c r="D4168" s="260"/>
    </row>
    <row r="4169" spans="4:4">
      <c r="D4169" s="260"/>
    </row>
    <row r="4170" spans="4:4">
      <c r="D4170" s="260"/>
    </row>
    <row r="4171" spans="4:4">
      <c r="D4171" s="260"/>
    </row>
    <row r="4172" spans="4:4">
      <c r="D4172" s="260"/>
    </row>
    <row r="4173" spans="4:4">
      <c r="D4173" s="260"/>
    </row>
    <row r="4174" spans="4:4">
      <c r="D4174" s="260"/>
    </row>
    <row r="4175" spans="4:4">
      <c r="D4175" s="260"/>
    </row>
    <row r="4176" spans="4:4">
      <c r="D4176" s="260"/>
    </row>
    <row r="4177" spans="4:4">
      <c r="D4177" s="260"/>
    </row>
    <row r="4178" spans="4:4">
      <c r="D4178" s="260"/>
    </row>
    <row r="4179" spans="4:4">
      <c r="D4179" s="260"/>
    </row>
    <row r="4180" spans="4:4">
      <c r="D4180" s="260"/>
    </row>
    <row r="4181" spans="4:4">
      <c r="D4181" s="260"/>
    </row>
    <row r="4182" spans="4:4">
      <c r="D4182" s="260"/>
    </row>
    <row r="4183" spans="4:4">
      <c r="D4183" s="260"/>
    </row>
    <row r="4184" spans="4:4">
      <c r="D4184" s="260"/>
    </row>
    <row r="4185" spans="4:4">
      <c r="D4185" s="260"/>
    </row>
    <row r="4186" spans="4:4">
      <c r="D4186" s="260"/>
    </row>
    <row r="4187" spans="4:4">
      <c r="D4187" s="260"/>
    </row>
    <row r="4188" spans="4:4">
      <c r="D4188" s="260"/>
    </row>
    <row r="4189" spans="4:4">
      <c r="D4189" s="260"/>
    </row>
    <row r="4190" spans="4:4">
      <c r="D4190" s="260"/>
    </row>
    <row r="4191" spans="4:4">
      <c r="D4191" s="260"/>
    </row>
    <row r="4192" spans="4:4">
      <c r="D4192" s="260"/>
    </row>
    <row r="4193" spans="4:4">
      <c r="D4193" s="260"/>
    </row>
    <row r="4194" spans="4:4">
      <c r="D4194" s="260"/>
    </row>
    <row r="4195" spans="4:4">
      <c r="D4195" s="260"/>
    </row>
    <row r="4196" spans="4:4">
      <c r="D4196" s="260"/>
    </row>
    <row r="4197" spans="4:4">
      <c r="D4197" s="260"/>
    </row>
    <row r="4198" spans="4:4">
      <c r="D4198" s="260"/>
    </row>
    <row r="4199" spans="4:4">
      <c r="D4199" s="260"/>
    </row>
    <row r="4200" spans="4:4">
      <c r="D4200" s="260"/>
    </row>
    <row r="4201" spans="4:4">
      <c r="D4201" s="260"/>
    </row>
    <row r="4202" spans="4:4">
      <c r="D4202" s="260"/>
    </row>
    <row r="4203" spans="4:4">
      <c r="D4203" s="260"/>
    </row>
    <row r="4204" spans="4:4">
      <c r="D4204" s="260"/>
    </row>
    <row r="4205" spans="4:4">
      <c r="D4205" s="260"/>
    </row>
    <row r="4206" spans="4:4">
      <c r="D4206" s="260"/>
    </row>
    <row r="4207" spans="4:4">
      <c r="D4207" s="260"/>
    </row>
    <row r="4208" spans="4:4">
      <c r="D4208" s="260"/>
    </row>
    <row r="4209" spans="4:4">
      <c r="D4209" s="260"/>
    </row>
    <row r="4210" spans="4:4">
      <c r="D4210" s="260"/>
    </row>
    <row r="4211" spans="4:4">
      <c r="D4211" s="260"/>
    </row>
    <row r="4212" spans="4:4">
      <c r="D4212" s="260"/>
    </row>
    <row r="4213" spans="4:4">
      <c r="D4213" s="260"/>
    </row>
    <row r="4214" spans="4:4">
      <c r="D4214" s="260"/>
    </row>
    <row r="4215" spans="4:4">
      <c r="D4215" s="260"/>
    </row>
    <row r="4216" spans="4:4">
      <c r="D4216" s="260"/>
    </row>
    <row r="4217" spans="4:4">
      <c r="D4217" s="260"/>
    </row>
    <row r="4218" spans="4:4">
      <c r="D4218" s="260"/>
    </row>
    <row r="4219" spans="4:4">
      <c r="D4219" s="260"/>
    </row>
    <row r="4220" spans="4:4">
      <c r="D4220" s="260"/>
    </row>
    <row r="4221" spans="4:4">
      <c r="D4221" s="260"/>
    </row>
    <row r="4222" spans="4:4">
      <c r="D4222" s="260"/>
    </row>
    <row r="4223" spans="4:4">
      <c r="D4223" s="260"/>
    </row>
    <row r="4224" spans="4:4">
      <c r="D4224" s="260"/>
    </row>
    <row r="4225" spans="4:4">
      <c r="D4225" s="260"/>
    </row>
    <row r="4226" spans="4:4">
      <c r="D4226" s="260"/>
    </row>
    <row r="4227" spans="4:4">
      <c r="D4227" s="260"/>
    </row>
    <row r="4228" spans="4:4">
      <c r="D4228" s="260"/>
    </row>
    <row r="4229" spans="4:4">
      <c r="D4229" s="260"/>
    </row>
    <row r="4230" spans="4:4">
      <c r="D4230" s="260"/>
    </row>
    <row r="4231" spans="4:4">
      <c r="D4231" s="260"/>
    </row>
    <row r="4232" spans="4:4">
      <c r="D4232" s="260"/>
    </row>
    <row r="4233" spans="4:4">
      <c r="D4233" s="260"/>
    </row>
    <row r="4234" spans="4:4">
      <c r="D4234" s="260"/>
    </row>
    <row r="4235" spans="4:4">
      <c r="D4235" s="260"/>
    </row>
    <row r="4236" spans="4:4">
      <c r="D4236" s="260"/>
    </row>
    <row r="4237" spans="4:4">
      <c r="D4237" s="260"/>
    </row>
    <row r="4238" spans="4:4">
      <c r="D4238" s="260"/>
    </row>
    <row r="4239" spans="4:4">
      <c r="D4239" s="260"/>
    </row>
    <row r="4240" spans="4:4">
      <c r="D4240" s="260"/>
    </row>
    <row r="4241" spans="4:4">
      <c r="D4241" s="260"/>
    </row>
    <row r="4242" spans="4:4">
      <c r="D4242" s="260"/>
    </row>
    <row r="4243" spans="4:4">
      <c r="D4243" s="260"/>
    </row>
    <row r="4244" spans="4:4">
      <c r="D4244" s="260"/>
    </row>
    <row r="4245" spans="4:4">
      <c r="D4245" s="260"/>
    </row>
    <row r="4246" spans="4:4">
      <c r="D4246" s="260"/>
    </row>
    <row r="4247" spans="4:4">
      <c r="D4247" s="260"/>
    </row>
    <row r="4248" spans="4:4">
      <c r="D4248" s="260"/>
    </row>
    <row r="4249" spans="4:4">
      <c r="D4249" s="260"/>
    </row>
    <row r="4250" spans="4:4">
      <c r="D4250" s="260"/>
    </row>
    <row r="4251" spans="4:4">
      <c r="D4251" s="260"/>
    </row>
    <row r="4252" spans="4:4">
      <c r="D4252" s="260"/>
    </row>
    <row r="4253" spans="4:4">
      <c r="D4253" s="260"/>
    </row>
    <row r="4254" spans="4:4">
      <c r="D4254" s="260"/>
    </row>
    <row r="4255" spans="4:4">
      <c r="D4255" s="260"/>
    </row>
    <row r="4256" spans="4:4">
      <c r="D4256" s="260"/>
    </row>
    <row r="4257" spans="4:4">
      <c r="D4257" s="260"/>
    </row>
    <row r="4258" spans="4:4">
      <c r="D4258" s="260"/>
    </row>
    <row r="4259" spans="4:4">
      <c r="D4259" s="260"/>
    </row>
    <row r="4260" spans="4:4">
      <c r="D4260" s="260"/>
    </row>
    <row r="4261" spans="4:4">
      <c r="D4261" s="260"/>
    </row>
    <row r="4262" spans="4:4">
      <c r="D4262" s="260"/>
    </row>
    <row r="4263" spans="4:4">
      <c r="D4263" s="260"/>
    </row>
    <row r="4264" spans="4:4">
      <c r="D4264" s="260"/>
    </row>
    <row r="4265" spans="4:4">
      <c r="D4265" s="260"/>
    </row>
    <row r="4266" spans="4:4">
      <c r="D4266" s="260"/>
    </row>
    <row r="4267" spans="4:4">
      <c r="D4267" s="260"/>
    </row>
    <row r="4268" spans="4:4">
      <c r="D4268" s="260"/>
    </row>
    <row r="4269" spans="4:4">
      <c r="D4269" s="260"/>
    </row>
    <row r="4270" spans="4:4">
      <c r="D4270" s="260"/>
    </row>
    <row r="4271" spans="4:4">
      <c r="D4271" s="260"/>
    </row>
    <row r="4272" spans="4:4">
      <c r="D4272" s="260"/>
    </row>
    <row r="4273" spans="4:4">
      <c r="D4273" s="260"/>
    </row>
    <row r="4274" spans="4:4">
      <c r="D4274" s="260"/>
    </row>
    <row r="4275" spans="4:4">
      <c r="D4275" s="260"/>
    </row>
    <row r="4276" spans="4:4">
      <c r="D4276" s="260"/>
    </row>
    <row r="4277" spans="4:4">
      <c r="D4277" s="260"/>
    </row>
    <row r="4278" spans="4:4">
      <c r="D4278" s="260"/>
    </row>
    <row r="4279" spans="4:4">
      <c r="D4279" s="260"/>
    </row>
    <row r="4280" spans="4:4">
      <c r="D4280" s="260"/>
    </row>
    <row r="4281" spans="4:4">
      <c r="D4281" s="260"/>
    </row>
    <row r="4282" spans="4:4">
      <c r="D4282" s="260"/>
    </row>
    <row r="4283" spans="4:4">
      <c r="D4283" s="260"/>
    </row>
    <row r="4284" spans="4:4">
      <c r="D4284" s="260"/>
    </row>
    <row r="4285" spans="4:4">
      <c r="D4285" s="260"/>
    </row>
    <row r="4286" spans="4:4">
      <c r="D4286" s="260"/>
    </row>
    <row r="4287" spans="4:4">
      <c r="D4287" s="260"/>
    </row>
    <row r="4288" spans="4:4">
      <c r="D4288" s="260"/>
    </row>
    <row r="4289" spans="4:4">
      <c r="D4289" s="260"/>
    </row>
    <row r="4290" spans="4:4">
      <c r="D4290" s="260"/>
    </row>
    <row r="4291" spans="4:4">
      <c r="D4291" s="260"/>
    </row>
    <row r="4292" spans="4:4">
      <c r="D4292" s="260"/>
    </row>
    <row r="4293" spans="4:4">
      <c r="D4293" s="260"/>
    </row>
    <row r="4294" spans="4:4">
      <c r="D4294" s="260"/>
    </row>
    <row r="4295" spans="4:4">
      <c r="D4295" s="260"/>
    </row>
    <row r="4296" spans="4:4">
      <c r="D4296" s="260"/>
    </row>
    <row r="4297" spans="4:4">
      <c r="D4297" s="260"/>
    </row>
    <row r="4298" spans="4:4">
      <c r="D4298" s="260"/>
    </row>
    <row r="4299" spans="4:4">
      <c r="D4299" s="260"/>
    </row>
    <row r="4300" spans="4:4">
      <c r="D4300" s="260"/>
    </row>
    <row r="4301" spans="4:4">
      <c r="D4301" s="260"/>
    </row>
    <row r="4302" spans="4:4">
      <c r="D4302" s="260"/>
    </row>
    <row r="4303" spans="4:4">
      <c r="D4303" s="260"/>
    </row>
    <row r="4304" spans="4:4">
      <c r="D4304" s="260"/>
    </row>
    <row r="4305" spans="4:4">
      <c r="D4305" s="260"/>
    </row>
    <row r="4306" spans="4:4">
      <c r="D4306" s="260"/>
    </row>
    <row r="4307" spans="4:4">
      <c r="D4307" s="260"/>
    </row>
    <row r="4308" spans="4:4">
      <c r="D4308" s="260"/>
    </row>
    <row r="4309" spans="4:4">
      <c r="D4309" s="260"/>
    </row>
    <row r="4310" spans="4:4">
      <c r="D4310" s="260"/>
    </row>
    <row r="4311" spans="4:4">
      <c r="D4311" s="260"/>
    </row>
    <row r="4312" spans="4:4">
      <c r="D4312" s="260"/>
    </row>
    <row r="4313" spans="4:4">
      <c r="D4313" s="260"/>
    </row>
    <row r="4314" spans="4:4">
      <c r="D4314" s="260"/>
    </row>
    <row r="4315" spans="4:4">
      <c r="D4315" s="260"/>
    </row>
    <row r="4316" spans="4:4">
      <c r="D4316" s="260"/>
    </row>
    <row r="4317" spans="4:4">
      <c r="D4317" s="260"/>
    </row>
    <row r="4318" spans="4:4">
      <c r="D4318" s="260"/>
    </row>
    <row r="4319" spans="4:4">
      <c r="D4319" s="260"/>
    </row>
    <row r="4320" spans="4:4">
      <c r="D4320" s="260"/>
    </row>
    <row r="4321" spans="4:4">
      <c r="D4321" s="260"/>
    </row>
    <row r="4322" spans="4:4">
      <c r="D4322" s="260"/>
    </row>
    <row r="4323" spans="4:4">
      <c r="D4323" s="260"/>
    </row>
    <row r="4324" spans="4:4">
      <c r="D4324" s="260"/>
    </row>
    <row r="4325" spans="4:4">
      <c r="D4325" s="260"/>
    </row>
    <row r="4326" spans="4:4">
      <c r="D4326" s="260"/>
    </row>
    <row r="4327" spans="4:4">
      <c r="D4327" s="260"/>
    </row>
    <row r="4328" spans="4:4">
      <c r="D4328" s="260"/>
    </row>
    <row r="4329" spans="4:4">
      <c r="D4329" s="260"/>
    </row>
    <row r="4330" spans="4:4">
      <c r="D4330" s="260"/>
    </row>
    <row r="4331" spans="4:4">
      <c r="D4331" s="260"/>
    </row>
    <row r="4332" spans="4:4">
      <c r="D4332" s="260"/>
    </row>
    <row r="4333" spans="4:4">
      <c r="D4333" s="260"/>
    </row>
    <row r="4334" spans="4:4">
      <c r="D4334" s="260"/>
    </row>
    <row r="4335" spans="4:4">
      <c r="D4335" s="260"/>
    </row>
    <row r="4336" spans="4:4">
      <c r="D4336" s="260"/>
    </row>
    <row r="4337" spans="4:4">
      <c r="D4337" s="260"/>
    </row>
    <row r="4338" spans="4:4">
      <c r="D4338" s="260"/>
    </row>
    <row r="4339" spans="4:4">
      <c r="D4339" s="260"/>
    </row>
    <row r="4340" spans="4:4">
      <c r="D4340" s="260"/>
    </row>
    <row r="4341" spans="4:4">
      <c r="D4341" s="260"/>
    </row>
    <row r="4342" spans="4:4">
      <c r="D4342" s="260"/>
    </row>
    <row r="4343" spans="4:4">
      <c r="D4343" s="260"/>
    </row>
    <row r="4344" spans="4:4">
      <c r="D4344" s="260"/>
    </row>
    <row r="4345" spans="4:4">
      <c r="D4345" s="260"/>
    </row>
    <row r="4346" spans="4:4">
      <c r="D4346" s="260"/>
    </row>
    <row r="4347" spans="4:4">
      <c r="D4347" s="260"/>
    </row>
    <row r="4348" spans="4:4">
      <c r="D4348" s="260"/>
    </row>
    <row r="4349" spans="4:4">
      <c r="D4349" s="260"/>
    </row>
    <row r="4350" spans="4:4">
      <c r="D4350" s="260"/>
    </row>
    <row r="4351" spans="4:4">
      <c r="D4351" s="260"/>
    </row>
    <row r="4352" spans="4:4">
      <c r="D4352" s="260"/>
    </row>
    <row r="4353" spans="4:4">
      <c r="D4353" s="260"/>
    </row>
    <row r="4354" spans="4:4">
      <c r="D4354" s="260"/>
    </row>
    <row r="4355" spans="4:4">
      <c r="D4355" s="260"/>
    </row>
    <row r="4356" spans="4:4">
      <c r="D4356" s="260"/>
    </row>
    <row r="4357" spans="4:4">
      <c r="D4357" s="260"/>
    </row>
    <row r="4358" spans="4:4">
      <c r="D4358" s="260"/>
    </row>
    <row r="4359" spans="4:4">
      <c r="D4359" s="260"/>
    </row>
    <row r="4360" spans="4:4">
      <c r="D4360" s="260"/>
    </row>
    <row r="4361" spans="4:4">
      <c r="D4361" s="260"/>
    </row>
    <row r="4362" spans="4:4">
      <c r="D4362" s="260"/>
    </row>
    <row r="4363" spans="4:4">
      <c r="D4363" s="260"/>
    </row>
    <row r="4364" spans="4:4">
      <c r="D4364" s="260"/>
    </row>
    <row r="4365" spans="4:4">
      <c r="D4365" s="260"/>
    </row>
    <row r="4366" spans="4:4">
      <c r="D4366" s="260"/>
    </row>
    <row r="4367" spans="4:4">
      <c r="D4367" s="260"/>
    </row>
    <row r="4368" spans="4:4">
      <c r="D4368" s="260"/>
    </row>
    <row r="4369" spans="4:4">
      <c r="D4369" s="260"/>
    </row>
    <row r="4370" spans="4:4">
      <c r="D4370" s="260"/>
    </row>
    <row r="4371" spans="4:4">
      <c r="D4371" s="260"/>
    </row>
    <row r="4372" spans="4:4">
      <c r="D4372" s="260"/>
    </row>
    <row r="4373" spans="4:4">
      <c r="D4373" s="260"/>
    </row>
    <row r="4374" spans="4:4">
      <c r="D4374" s="260"/>
    </row>
    <row r="4375" spans="4:4">
      <c r="D4375" s="260"/>
    </row>
    <row r="4376" spans="4:4">
      <c r="D4376" s="260"/>
    </row>
    <row r="4377" spans="4:4">
      <c r="D4377" s="260"/>
    </row>
    <row r="4378" spans="4:4">
      <c r="D4378" s="260"/>
    </row>
    <row r="4379" spans="4:4">
      <c r="D4379" s="260"/>
    </row>
    <row r="4380" spans="4:4">
      <c r="D4380" s="260"/>
    </row>
    <row r="4381" spans="4:4">
      <c r="D4381" s="260"/>
    </row>
    <row r="4382" spans="4:4">
      <c r="D4382" s="260"/>
    </row>
    <row r="4383" spans="4:4">
      <c r="D4383" s="260"/>
    </row>
    <row r="4384" spans="4:4">
      <c r="D4384" s="260"/>
    </row>
    <row r="4385" spans="4:4">
      <c r="D4385" s="260"/>
    </row>
    <row r="4386" spans="4:4">
      <c r="D4386" s="260"/>
    </row>
    <row r="4387" spans="4:4">
      <c r="D4387" s="260"/>
    </row>
    <row r="4388" spans="4:4">
      <c r="D4388" s="260"/>
    </row>
    <row r="4389" spans="4:4">
      <c r="D4389" s="260"/>
    </row>
    <row r="4390" spans="4:4">
      <c r="D4390" s="260"/>
    </row>
    <row r="4391" spans="4:4">
      <c r="D4391" s="260"/>
    </row>
    <row r="4392" spans="4:4">
      <c r="D4392" s="260"/>
    </row>
    <row r="4393" spans="4:4">
      <c r="D4393" s="260"/>
    </row>
    <row r="4394" spans="4:4">
      <c r="D4394" s="260"/>
    </row>
    <row r="4395" spans="4:4">
      <c r="D4395" s="260"/>
    </row>
    <row r="4396" spans="4:4">
      <c r="D4396" s="260"/>
    </row>
    <row r="4397" spans="4:4">
      <c r="D4397" s="260"/>
    </row>
    <row r="4398" spans="4:4">
      <c r="D4398" s="260"/>
    </row>
    <row r="4399" spans="4:4">
      <c r="D4399" s="260"/>
    </row>
    <row r="4400" spans="4:4">
      <c r="D4400" s="260"/>
    </row>
    <row r="4401" spans="4:4">
      <c r="D4401" s="260"/>
    </row>
    <row r="4402" spans="4:4">
      <c r="D4402" s="260"/>
    </row>
    <row r="4403" spans="4:4">
      <c r="D4403" s="260"/>
    </row>
    <row r="4404" spans="4:4">
      <c r="D4404" s="260"/>
    </row>
    <row r="4405" spans="4:4">
      <c r="D4405" s="260"/>
    </row>
    <row r="4406" spans="4:4">
      <c r="D4406" s="260"/>
    </row>
    <row r="4407" spans="4:4">
      <c r="D4407" s="260"/>
    </row>
    <row r="4408" spans="4:4">
      <c r="D4408" s="260"/>
    </row>
    <row r="4409" spans="4:4">
      <c r="D4409" s="260"/>
    </row>
    <row r="4410" spans="4:4">
      <c r="D4410" s="260"/>
    </row>
    <row r="4411" spans="4:4">
      <c r="D4411" s="260"/>
    </row>
    <row r="4412" spans="4:4">
      <c r="D4412" s="260"/>
    </row>
    <row r="4413" spans="4:4">
      <c r="D4413" s="260"/>
    </row>
    <row r="4414" spans="4:4">
      <c r="D4414" s="260"/>
    </row>
    <row r="4415" spans="4:4">
      <c r="D4415" s="260"/>
    </row>
    <row r="4416" spans="4:4">
      <c r="D4416" s="260"/>
    </row>
    <row r="4417" spans="4:4">
      <c r="D4417" s="260"/>
    </row>
    <row r="4418" spans="4:4">
      <c r="D4418" s="260"/>
    </row>
    <row r="4419" spans="4:4">
      <c r="D4419" s="260"/>
    </row>
    <row r="4420" spans="4:4">
      <c r="D4420" s="260"/>
    </row>
    <row r="4421" spans="4:4">
      <c r="D4421" s="260"/>
    </row>
    <row r="4422" spans="4:4">
      <c r="D4422" s="260"/>
    </row>
    <row r="4423" spans="4:4">
      <c r="D4423" s="260"/>
    </row>
    <row r="4424" spans="4:4">
      <c r="D4424" s="260"/>
    </row>
    <row r="4425" spans="4:4">
      <c r="D4425" s="260"/>
    </row>
    <row r="4426" spans="4:4">
      <c r="D4426" s="260"/>
    </row>
    <row r="4427" spans="4:4">
      <c r="D4427" s="260"/>
    </row>
    <row r="4428" spans="4:4">
      <c r="D4428" s="260"/>
    </row>
    <row r="4429" spans="4:4">
      <c r="D4429" s="260"/>
    </row>
    <row r="4430" spans="4:4">
      <c r="D4430" s="260"/>
    </row>
    <row r="4431" spans="4:4">
      <c r="D4431" s="260"/>
    </row>
    <row r="4432" spans="4:4">
      <c r="D4432" s="260"/>
    </row>
    <row r="4433" spans="4:4">
      <c r="D4433" s="260"/>
    </row>
    <row r="4434" spans="4:4">
      <c r="D4434" s="260"/>
    </row>
    <row r="4435" spans="4:4">
      <c r="D4435" s="260"/>
    </row>
    <row r="4436" spans="4:4">
      <c r="D4436" s="260"/>
    </row>
    <row r="4437" spans="4:4">
      <c r="D4437" s="260"/>
    </row>
    <row r="4438" spans="4:4">
      <c r="D4438" s="260"/>
    </row>
    <row r="4439" spans="4:4">
      <c r="D4439" s="260"/>
    </row>
    <row r="4440" spans="4:4">
      <c r="D4440" s="260"/>
    </row>
    <row r="4441" spans="4:4">
      <c r="D4441" s="260"/>
    </row>
    <row r="4442" spans="4:4">
      <c r="D4442" s="260"/>
    </row>
    <row r="4443" spans="4:4">
      <c r="D4443" s="260"/>
    </row>
    <row r="4444" spans="4:4">
      <c r="D4444" s="260"/>
    </row>
    <row r="4445" spans="4:4">
      <c r="D4445" s="260"/>
    </row>
    <row r="4446" spans="4:4">
      <c r="D4446" s="260"/>
    </row>
    <row r="4447" spans="4:4">
      <c r="D4447" s="260"/>
    </row>
    <row r="4448" spans="4:4">
      <c r="D4448" s="260"/>
    </row>
    <row r="4449" spans="4:4">
      <c r="D4449" s="260"/>
    </row>
    <row r="4450" spans="4:4">
      <c r="D4450" s="260"/>
    </row>
    <row r="4451" spans="4:4">
      <c r="D4451" s="260"/>
    </row>
    <row r="4452" spans="4:4">
      <c r="D4452" s="260"/>
    </row>
    <row r="4453" spans="4:4">
      <c r="D4453" s="260"/>
    </row>
    <row r="4454" spans="4:4">
      <c r="D4454" s="260"/>
    </row>
    <row r="4455" spans="4:4">
      <c r="D4455" s="260"/>
    </row>
    <row r="4456" spans="4:4">
      <c r="D4456" s="260"/>
    </row>
    <row r="4457" spans="4:4">
      <c r="D4457" s="260"/>
    </row>
    <row r="4458" spans="4:4">
      <c r="D4458" s="260"/>
    </row>
    <row r="4459" spans="4:4">
      <c r="D4459" s="260"/>
    </row>
    <row r="4460" spans="4:4">
      <c r="D4460" s="260"/>
    </row>
    <row r="4461" spans="4:4">
      <c r="D4461" s="260"/>
    </row>
    <row r="4462" spans="4:4">
      <c r="D4462" s="260"/>
    </row>
    <row r="4463" spans="4:4">
      <c r="D4463" s="260"/>
    </row>
    <row r="4464" spans="4:4">
      <c r="D4464" s="260"/>
    </row>
    <row r="4465" spans="4:4">
      <c r="D4465" s="260"/>
    </row>
    <row r="4466" spans="4:4">
      <c r="D4466" s="260"/>
    </row>
    <row r="4467" spans="4:4">
      <c r="D4467" s="260"/>
    </row>
    <row r="4468" spans="4:4">
      <c r="D4468" s="260"/>
    </row>
    <row r="4469" spans="4:4">
      <c r="D4469" s="260"/>
    </row>
    <row r="4470" spans="4:4">
      <c r="D4470" s="260"/>
    </row>
    <row r="4471" spans="4:4">
      <c r="D4471" s="260"/>
    </row>
    <row r="4472" spans="4:4">
      <c r="D4472" s="260"/>
    </row>
    <row r="4473" spans="4:4">
      <c r="D4473" s="260"/>
    </row>
    <row r="4474" spans="4:4">
      <c r="D4474" s="260"/>
    </row>
    <row r="4475" spans="4:4">
      <c r="D4475" s="260"/>
    </row>
    <row r="4476" spans="4:4">
      <c r="D4476" s="260"/>
    </row>
    <row r="4477" spans="4:4">
      <c r="D4477" s="260"/>
    </row>
    <row r="4478" spans="4:4">
      <c r="D4478" s="260"/>
    </row>
    <row r="4479" spans="4:4">
      <c r="D4479" s="260"/>
    </row>
    <row r="4480" spans="4:4">
      <c r="D4480" s="260"/>
    </row>
    <row r="4481" spans="4:4">
      <c r="D4481" s="260"/>
    </row>
    <row r="4482" spans="4:4">
      <c r="D4482" s="260"/>
    </row>
    <row r="4483" spans="4:4">
      <c r="D4483" s="260"/>
    </row>
    <row r="4484" spans="4:4">
      <c r="D4484" s="260"/>
    </row>
    <row r="4485" spans="4:4">
      <c r="D4485" s="260"/>
    </row>
    <row r="4486" spans="4:4">
      <c r="D4486" s="260"/>
    </row>
    <row r="4487" spans="4:4">
      <c r="D4487" s="260"/>
    </row>
    <row r="4488" spans="4:4">
      <c r="D4488" s="260"/>
    </row>
    <row r="4489" spans="4:4">
      <c r="D4489" s="260"/>
    </row>
    <row r="4490" spans="4:4">
      <c r="D4490" s="260"/>
    </row>
    <row r="4491" spans="4:4">
      <c r="D4491" s="260"/>
    </row>
    <row r="4492" spans="4:4">
      <c r="D4492" s="260"/>
    </row>
    <row r="4493" spans="4:4">
      <c r="D4493" s="260"/>
    </row>
    <row r="4494" spans="4:4">
      <c r="D4494" s="260"/>
    </row>
    <row r="4495" spans="4:4">
      <c r="D4495" s="260"/>
    </row>
    <row r="4496" spans="4:4">
      <c r="D4496" s="260"/>
    </row>
    <row r="4497" spans="4:4">
      <c r="D4497" s="260"/>
    </row>
    <row r="4498" spans="4:4">
      <c r="D4498" s="260"/>
    </row>
    <row r="4499" spans="4:4">
      <c r="D4499" s="260"/>
    </row>
    <row r="4500" spans="4:4">
      <c r="D4500" s="260"/>
    </row>
    <row r="4501" spans="4:4">
      <c r="D4501" s="260"/>
    </row>
    <row r="4502" spans="4:4">
      <c r="D4502" s="260"/>
    </row>
    <row r="4503" spans="4:4">
      <c r="D4503" s="260"/>
    </row>
    <row r="4504" spans="4:4">
      <c r="D4504" s="260"/>
    </row>
    <row r="4505" spans="4:4">
      <c r="D4505" s="260"/>
    </row>
    <row r="4506" spans="4:4">
      <c r="D4506" s="260"/>
    </row>
    <row r="4507" spans="4:4">
      <c r="D4507" s="260"/>
    </row>
    <row r="4508" spans="4:4">
      <c r="D4508" s="260"/>
    </row>
    <row r="4509" spans="4:4">
      <c r="D4509" s="260"/>
    </row>
    <row r="4510" spans="4:4">
      <c r="D4510" s="260"/>
    </row>
    <row r="4511" spans="4:4">
      <c r="D4511" s="260"/>
    </row>
    <row r="4512" spans="4:4">
      <c r="D4512" s="260"/>
    </row>
    <row r="4513" spans="4:4">
      <c r="D4513" s="260"/>
    </row>
    <row r="4514" spans="4:4">
      <c r="D4514" s="260"/>
    </row>
    <row r="4515" spans="4:4">
      <c r="D4515" s="260"/>
    </row>
    <row r="4516" spans="4:4">
      <c r="D4516" s="260"/>
    </row>
    <row r="4517" spans="4:4">
      <c r="D4517" s="260"/>
    </row>
    <row r="4518" spans="4:4">
      <c r="D4518" s="260"/>
    </row>
    <row r="4519" spans="4:4">
      <c r="D4519" s="260"/>
    </row>
    <row r="4520" spans="4:4">
      <c r="D4520" s="260"/>
    </row>
    <row r="4521" spans="4:4">
      <c r="D4521" s="260"/>
    </row>
    <row r="4522" spans="4:4">
      <c r="D4522" s="260"/>
    </row>
    <row r="4523" spans="4:4">
      <c r="D4523" s="260"/>
    </row>
    <row r="4524" spans="4:4">
      <c r="D4524" s="260"/>
    </row>
    <row r="4525" spans="4:4">
      <c r="D4525" s="260"/>
    </row>
    <row r="4526" spans="4:4">
      <c r="D4526" s="260"/>
    </row>
    <row r="4527" spans="4:4">
      <c r="D4527" s="260"/>
    </row>
    <row r="4528" spans="4:4">
      <c r="D4528" s="260"/>
    </row>
    <row r="4529" spans="4:4">
      <c r="D4529" s="260"/>
    </row>
    <row r="4530" spans="4:4">
      <c r="D4530" s="260"/>
    </row>
    <row r="4531" spans="4:4">
      <c r="D4531" s="260"/>
    </row>
    <row r="4532" spans="4:4">
      <c r="D4532" s="260"/>
    </row>
    <row r="4533" spans="4:4">
      <c r="D4533" s="260"/>
    </row>
    <row r="4534" spans="4:4">
      <c r="D4534" s="260"/>
    </row>
    <row r="4535" spans="4:4">
      <c r="D4535" s="260"/>
    </row>
    <row r="4536" spans="4:4">
      <c r="D4536" s="260"/>
    </row>
    <row r="4537" spans="4:4">
      <c r="D4537" s="260"/>
    </row>
    <row r="4538" spans="4:4">
      <c r="D4538" s="260"/>
    </row>
    <row r="4539" spans="4:4">
      <c r="D4539" s="260"/>
    </row>
    <row r="4540" spans="4:4">
      <c r="D4540" s="260"/>
    </row>
    <row r="4541" spans="4:4">
      <c r="D4541" s="260"/>
    </row>
    <row r="4542" spans="4:4">
      <c r="D4542" s="260"/>
    </row>
    <row r="4543" spans="4:4">
      <c r="D4543" s="260"/>
    </row>
    <row r="4544" spans="4:4">
      <c r="D4544" s="260"/>
    </row>
    <row r="4545" spans="4:4">
      <c r="D4545" s="260"/>
    </row>
    <row r="4546" spans="4:4">
      <c r="D4546" s="260"/>
    </row>
    <row r="4547" spans="4:4">
      <c r="D4547" s="260"/>
    </row>
    <row r="4548" spans="4:4">
      <c r="D4548" s="260"/>
    </row>
    <row r="4549" spans="4:4">
      <c r="D4549" s="260"/>
    </row>
    <row r="4550" spans="4:4">
      <c r="D4550" s="260"/>
    </row>
    <row r="4551" spans="4:4">
      <c r="D4551" s="260"/>
    </row>
    <row r="4552" spans="4:4">
      <c r="D4552" s="260"/>
    </row>
    <row r="4553" spans="4:4">
      <c r="D4553" s="260"/>
    </row>
    <row r="4554" spans="4:4">
      <c r="D4554" s="260"/>
    </row>
    <row r="4555" spans="4:4">
      <c r="D4555" s="260"/>
    </row>
    <row r="4556" spans="4:4">
      <c r="D4556" s="260"/>
    </row>
    <row r="4557" spans="4:4">
      <c r="D4557" s="260"/>
    </row>
    <row r="4558" spans="4:4">
      <c r="D4558" s="260"/>
    </row>
    <row r="4559" spans="4:4">
      <c r="D4559" s="260"/>
    </row>
    <row r="4560" spans="4:4">
      <c r="D4560" s="260"/>
    </row>
    <row r="4561" spans="4:4">
      <c r="D4561" s="260"/>
    </row>
    <row r="4562" spans="4:4">
      <c r="D4562" s="260"/>
    </row>
    <row r="4563" spans="4:4">
      <c r="D4563" s="260"/>
    </row>
    <row r="4564" spans="4:4">
      <c r="D4564" s="260"/>
    </row>
    <row r="4565" spans="4:4">
      <c r="D4565" s="260"/>
    </row>
    <row r="4566" spans="4:4">
      <c r="D4566" s="260"/>
    </row>
    <row r="4567" spans="4:4">
      <c r="D4567" s="260"/>
    </row>
    <row r="4568" spans="4:4">
      <c r="D4568" s="260"/>
    </row>
    <row r="4569" spans="4:4">
      <c r="D4569" s="260"/>
    </row>
    <row r="4570" spans="4:4">
      <c r="D4570" s="260"/>
    </row>
    <row r="4571" spans="4:4">
      <c r="D4571" s="260"/>
    </row>
    <row r="4572" spans="4:4">
      <c r="D4572" s="260"/>
    </row>
    <row r="4573" spans="4:4">
      <c r="D4573" s="260"/>
    </row>
    <row r="4574" spans="4:4">
      <c r="D4574" s="260"/>
    </row>
    <row r="4575" spans="4:4">
      <c r="D4575" s="260"/>
    </row>
    <row r="4576" spans="4:4">
      <c r="D4576" s="260"/>
    </row>
    <row r="4577" spans="4:4">
      <c r="D4577" s="260"/>
    </row>
    <row r="4578" spans="4:4">
      <c r="D4578" s="260"/>
    </row>
    <row r="4579" spans="4:4">
      <c r="D4579" s="260"/>
    </row>
    <row r="4580" spans="4:4">
      <c r="D4580" s="260"/>
    </row>
    <row r="4581" spans="4:4">
      <c r="D4581" s="260"/>
    </row>
    <row r="4582" spans="4:4">
      <c r="D4582" s="260"/>
    </row>
    <row r="4583" spans="4:4">
      <c r="D4583" s="260"/>
    </row>
    <row r="4584" spans="4:4">
      <c r="D4584" s="260"/>
    </row>
    <row r="4585" spans="4:4">
      <c r="D4585" s="260"/>
    </row>
    <row r="4586" spans="4:4">
      <c r="D4586" s="260"/>
    </row>
    <row r="4587" spans="4:4">
      <c r="D4587" s="260"/>
    </row>
    <row r="4588" spans="4:4">
      <c r="D4588" s="260"/>
    </row>
    <row r="4589" spans="4:4">
      <c r="D4589" s="260"/>
    </row>
    <row r="4590" spans="4:4">
      <c r="D4590" s="260"/>
    </row>
    <row r="4591" spans="4:4">
      <c r="D4591" s="260"/>
    </row>
    <row r="4592" spans="4:4">
      <c r="D4592" s="260"/>
    </row>
    <row r="4593" spans="4:4">
      <c r="D4593" s="260"/>
    </row>
    <row r="4594" spans="4:4">
      <c r="D4594" s="260"/>
    </row>
    <row r="4595" spans="4:4">
      <c r="D4595" s="260"/>
    </row>
    <row r="4596" spans="4:4">
      <c r="D4596" s="260"/>
    </row>
    <row r="4597" spans="4:4">
      <c r="D4597" s="260"/>
    </row>
    <row r="4598" spans="4:4">
      <c r="D4598" s="260"/>
    </row>
    <row r="4599" spans="4:4">
      <c r="D4599" s="260"/>
    </row>
    <row r="4600" spans="4:4">
      <c r="D4600" s="260"/>
    </row>
    <row r="4601" spans="4:4">
      <c r="D4601" s="260"/>
    </row>
    <row r="4602" spans="4:4">
      <c r="D4602" s="260"/>
    </row>
    <row r="4603" spans="4:4">
      <c r="D4603" s="260"/>
    </row>
    <row r="4604" spans="4:4">
      <c r="D4604" s="260"/>
    </row>
    <row r="4605" spans="4:4">
      <c r="D4605" s="260"/>
    </row>
    <row r="4606" spans="4:4">
      <c r="D4606" s="260"/>
    </row>
    <row r="4607" spans="4:4">
      <c r="D4607" s="260"/>
    </row>
    <row r="4608" spans="4:4">
      <c r="D4608" s="260"/>
    </row>
    <row r="4609" spans="4:4">
      <c r="D4609" s="260"/>
    </row>
    <row r="4610" spans="4:4">
      <c r="D4610" s="260"/>
    </row>
    <row r="4611" spans="4:4">
      <c r="D4611" s="260"/>
    </row>
    <row r="4612" spans="4:4">
      <c r="D4612" s="260"/>
    </row>
    <row r="4613" spans="4:4">
      <c r="D4613" s="260"/>
    </row>
    <row r="4614" spans="4:4">
      <c r="D4614" s="260"/>
    </row>
    <row r="4615" spans="4:4">
      <c r="D4615" s="260"/>
    </row>
    <row r="4616" spans="4:4">
      <c r="D4616" s="260"/>
    </row>
    <row r="4617" spans="4:4">
      <c r="D4617" s="260"/>
    </row>
    <row r="4618" spans="4:4">
      <c r="D4618" s="260"/>
    </row>
    <row r="4619" spans="4:4">
      <c r="D4619" s="260"/>
    </row>
    <row r="4620" spans="4:4">
      <c r="D4620" s="260"/>
    </row>
    <row r="4621" spans="4:4">
      <c r="D4621" s="260"/>
    </row>
    <row r="4622" spans="4:4">
      <c r="D4622" s="260"/>
    </row>
    <row r="4623" spans="4:4">
      <c r="D4623" s="260"/>
    </row>
    <row r="4624" spans="4:4">
      <c r="D4624" s="260"/>
    </row>
    <row r="4625" spans="4:4">
      <c r="D4625" s="260"/>
    </row>
    <row r="4626" spans="4:4">
      <c r="D4626" s="260"/>
    </row>
    <row r="4627" spans="4:4">
      <c r="D4627" s="260"/>
    </row>
    <row r="4628" spans="4:4">
      <c r="D4628" s="260"/>
    </row>
    <row r="4629" spans="4:4">
      <c r="D4629" s="260"/>
    </row>
    <row r="4630" spans="4:4">
      <c r="D4630" s="260"/>
    </row>
    <row r="4631" spans="4:4">
      <c r="D4631" s="260"/>
    </row>
    <row r="4632" spans="4:4">
      <c r="D4632" s="260"/>
    </row>
    <row r="4633" spans="4:4">
      <c r="D4633" s="260"/>
    </row>
    <row r="4634" spans="4:4">
      <c r="D4634" s="260"/>
    </row>
    <row r="4635" spans="4:4">
      <c r="D4635" s="260"/>
    </row>
    <row r="4636" spans="4:4">
      <c r="D4636" s="260"/>
    </row>
    <row r="4637" spans="4:4">
      <c r="D4637" s="260"/>
    </row>
    <row r="4638" spans="4:4">
      <c r="D4638" s="260"/>
    </row>
    <row r="4639" spans="4:4">
      <c r="D4639" s="260"/>
    </row>
    <row r="4640" spans="4:4">
      <c r="D4640" s="260"/>
    </row>
    <row r="4641" spans="4:4">
      <c r="D4641" s="260"/>
    </row>
    <row r="4642" spans="4:4">
      <c r="D4642" s="260"/>
    </row>
    <row r="4643" spans="4:4">
      <c r="D4643" s="260"/>
    </row>
    <row r="4644" spans="4:4">
      <c r="D4644" s="260"/>
    </row>
    <row r="4645" spans="4:4">
      <c r="D4645" s="260"/>
    </row>
    <row r="4646" spans="4:4">
      <c r="D4646" s="260"/>
    </row>
    <row r="4647" spans="4:4">
      <c r="D4647" s="260"/>
    </row>
    <row r="4648" spans="4:4">
      <c r="D4648" s="260"/>
    </row>
    <row r="4649" spans="4:4">
      <c r="D4649" s="260"/>
    </row>
    <row r="4650" spans="4:4">
      <c r="D4650" s="260"/>
    </row>
    <row r="4651" spans="4:4">
      <c r="D4651" s="260"/>
    </row>
    <row r="4652" spans="4:4">
      <c r="D4652" s="260"/>
    </row>
    <row r="4653" spans="4:4">
      <c r="D4653" s="260"/>
    </row>
    <row r="4654" spans="4:4">
      <c r="D4654" s="260"/>
    </row>
    <row r="4655" spans="4:4">
      <c r="D4655" s="260"/>
    </row>
    <row r="4656" spans="4:4">
      <c r="D4656" s="260"/>
    </row>
    <row r="4657" spans="4:4">
      <c r="D4657" s="260"/>
    </row>
    <row r="4658" spans="4:4">
      <c r="D4658" s="260"/>
    </row>
    <row r="4659" spans="4:4">
      <c r="D4659" s="260"/>
    </row>
    <row r="4660" spans="4:4">
      <c r="D4660" s="260"/>
    </row>
    <row r="4661" spans="4:4">
      <c r="D4661" s="260"/>
    </row>
    <row r="4662" spans="4:4">
      <c r="D4662" s="260"/>
    </row>
    <row r="4663" spans="4:4">
      <c r="D4663" s="260"/>
    </row>
    <row r="4664" spans="4:4">
      <c r="D4664" s="260"/>
    </row>
    <row r="4665" spans="4:4">
      <c r="D4665" s="260"/>
    </row>
    <row r="4666" spans="4:4">
      <c r="D4666" s="260"/>
    </row>
    <row r="4667" spans="4:4">
      <c r="D4667" s="260"/>
    </row>
    <row r="4668" spans="4:4">
      <c r="D4668" s="260"/>
    </row>
    <row r="4669" spans="4:4">
      <c r="D4669" s="260"/>
    </row>
    <row r="4670" spans="4:4">
      <c r="D4670" s="260"/>
    </row>
    <row r="4671" spans="4:4">
      <c r="D4671" s="260"/>
    </row>
    <row r="4672" spans="4:4">
      <c r="D4672" s="260"/>
    </row>
    <row r="4673" spans="4:4">
      <c r="D4673" s="260"/>
    </row>
    <row r="4674" spans="4:4">
      <c r="D4674" s="260"/>
    </row>
    <row r="4675" spans="4:4">
      <c r="D4675" s="260"/>
    </row>
    <row r="4676" spans="4:4">
      <c r="D4676" s="260"/>
    </row>
    <row r="4677" spans="4:4">
      <c r="D4677" s="260"/>
    </row>
    <row r="4678" spans="4:4">
      <c r="D4678" s="260"/>
    </row>
    <row r="4679" spans="4:4">
      <c r="D4679" s="260"/>
    </row>
    <row r="4680" spans="4:4">
      <c r="D4680" s="260"/>
    </row>
    <row r="4681" spans="4:4">
      <c r="D4681" s="260"/>
    </row>
    <row r="4682" spans="4:4">
      <c r="D4682" s="260"/>
    </row>
    <row r="4683" spans="4:4">
      <c r="D4683" s="260"/>
    </row>
    <row r="4684" spans="4:4">
      <c r="D4684" s="260"/>
    </row>
    <row r="4685" spans="4:4">
      <c r="D4685" s="260"/>
    </row>
    <row r="4686" spans="4:4">
      <c r="D4686" s="260"/>
    </row>
    <row r="4687" spans="4:4">
      <c r="D4687" s="260"/>
    </row>
    <row r="4688" spans="4:4">
      <c r="D4688" s="260"/>
    </row>
    <row r="4689" spans="4:4">
      <c r="D4689" s="260"/>
    </row>
    <row r="4690" spans="4:4">
      <c r="D4690" s="260"/>
    </row>
    <row r="4691" spans="4:4">
      <c r="D4691" s="260"/>
    </row>
    <row r="4692" spans="4:4">
      <c r="D4692" s="260"/>
    </row>
    <row r="4693" spans="4:4">
      <c r="D4693" s="260"/>
    </row>
    <row r="4694" spans="4:4">
      <c r="D4694" s="260"/>
    </row>
    <row r="4695" spans="4:4">
      <c r="D4695" s="260"/>
    </row>
    <row r="4696" spans="4:4">
      <c r="D4696" s="260"/>
    </row>
    <row r="4697" spans="4:4">
      <c r="D4697" s="260"/>
    </row>
    <row r="4698" spans="4:4">
      <c r="D4698" s="260"/>
    </row>
    <row r="4699" spans="4:4">
      <c r="D4699" s="260"/>
    </row>
    <row r="4700" spans="4:4">
      <c r="D4700" s="260"/>
    </row>
    <row r="4701" spans="4:4">
      <c r="D4701" s="260"/>
    </row>
    <row r="4702" spans="4:4">
      <c r="D4702" s="260"/>
    </row>
    <row r="4703" spans="4:4">
      <c r="D4703" s="260"/>
    </row>
    <row r="4704" spans="4:4">
      <c r="D4704" s="260"/>
    </row>
    <row r="4705" spans="4:4">
      <c r="D4705" s="260"/>
    </row>
    <row r="4706" spans="4:4">
      <c r="D4706" s="260"/>
    </row>
    <row r="4707" spans="4:4">
      <c r="D4707" s="260"/>
    </row>
    <row r="4708" spans="4:4">
      <c r="D4708" s="260"/>
    </row>
    <row r="4709" spans="4:4">
      <c r="D4709" s="260"/>
    </row>
    <row r="4710" spans="4:4">
      <c r="D4710" s="260"/>
    </row>
    <row r="4711" spans="4:4">
      <c r="D4711" s="260"/>
    </row>
    <row r="4712" spans="4:4">
      <c r="D4712" s="260"/>
    </row>
    <row r="4713" spans="4:4">
      <c r="D4713" s="260"/>
    </row>
    <row r="4714" spans="4:4">
      <c r="D4714" s="260"/>
    </row>
    <row r="4715" spans="4:4">
      <c r="D4715" s="260"/>
    </row>
    <row r="4716" spans="4:4">
      <c r="D4716" s="260"/>
    </row>
    <row r="4717" spans="4:4">
      <c r="D4717" s="260"/>
    </row>
    <row r="4718" spans="4:4">
      <c r="D4718" s="260"/>
    </row>
    <row r="4719" spans="4:4">
      <c r="D4719" s="260"/>
    </row>
    <row r="4720" spans="4:4">
      <c r="D4720" s="260"/>
    </row>
    <row r="4721" spans="4:4">
      <c r="D4721" s="260"/>
    </row>
    <row r="4722" spans="4:4">
      <c r="D4722" s="260"/>
    </row>
    <row r="4723" spans="4:4">
      <c r="D4723" s="260"/>
    </row>
    <row r="4724" spans="4:4">
      <c r="D4724" s="260"/>
    </row>
    <row r="4725" spans="4:4">
      <c r="D4725" s="260"/>
    </row>
    <row r="4726" spans="4:4">
      <c r="D4726" s="260"/>
    </row>
    <row r="4727" spans="4:4">
      <c r="D4727" s="260"/>
    </row>
    <row r="4728" spans="4:4">
      <c r="D4728" s="260"/>
    </row>
    <row r="4729" spans="4:4">
      <c r="D4729" s="260"/>
    </row>
    <row r="4730" spans="4:4">
      <c r="D4730" s="260"/>
    </row>
    <row r="4731" spans="4:4">
      <c r="D4731" s="260"/>
    </row>
    <row r="4732" spans="4:4">
      <c r="D4732" s="260"/>
    </row>
    <row r="4733" spans="4:4">
      <c r="D4733" s="260"/>
    </row>
    <row r="4734" spans="4:4">
      <c r="D4734" s="260"/>
    </row>
    <row r="4735" spans="4:4">
      <c r="D4735" s="260"/>
    </row>
    <row r="4736" spans="4:4">
      <c r="D4736" s="260"/>
    </row>
    <row r="4737" spans="4:4">
      <c r="D4737" s="260"/>
    </row>
    <row r="4738" spans="4:4">
      <c r="D4738" s="260"/>
    </row>
    <row r="4739" spans="4:4">
      <c r="D4739" s="260"/>
    </row>
    <row r="4740" spans="4:4">
      <c r="D4740" s="260"/>
    </row>
    <row r="4741" spans="4:4">
      <c r="D4741" s="260"/>
    </row>
    <row r="4742" spans="4:4">
      <c r="D4742" s="260"/>
    </row>
    <row r="4743" spans="4:4">
      <c r="D4743" s="260"/>
    </row>
    <row r="4744" spans="4:4">
      <c r="D4744" s="260"/>
    </row>
    <row r="4745" spans="4:4">
      <c r="D4745" s="260"/>
    </row>
    <row r="4746" spans="4:4">
      <c r="D4746" s="260"/>
    </row>
    <row r="4747" spans="4:4">
      <c r="D4747" s="260"/>
    </row>
    <row r="4748" spans="4:4">
      <c r="D4748" s="260"/>
    </row>
    <row r="4749" spans="4:4">
      <c r="D4749" s="260"/>
    </row>
    <row r="4750" spans="4:4">
      <c r="D4750" s="260"/>
    </row>
    <row r="4751" spans="4:4">
      <c r="D4751" s="260"/>
    </row>
    <row r="4752" spans="4:4">
      <c r="D4752" s="260"/>
    </row>
    <row r="4753" spans="4:4">
      <c r="D4753" s="260"/>
    </row>
    <row r="4754" spans="4:4">
      <c r="D4754" s="260"/>
    </row>
    <row r="4755" spans="4:4">
      <c r="D4755" s="260"/>
    </row>
    <row r="4756" spans="4:4">
      <c r="D4756" s="260"/>
    </row>
    <row r="4757" spans="4:4">
      <c r="D4757" s="260"/>
    </row>
    <row r="4758" spans="4:4">
      <c r="D4758" s="260"/>
    </row>
    <row r="4759" spans="4:4">
      <c r="D4759" s="260"/>
    </row>
    <row r="4760" spans="4:4">
      <c r="D4760" s="260"/>
    </row>
    <row r="4761" spans="4:4">
      <c r="D4761" s="260"/>
    </row>
    <row r="4762" spans="4:4">
      <c r="D4762" s="260"/>
    </row>
    <row r="4763" spans="4:4">
      <c r="D4763" s="260"/>
    </row>
    <row r="4764" spans="4:4">
      <c r="D4764" s="260"/>
    </row>
    <row r="4765" spans="4:4">
      <c r="D4765" s="260"/>
    </row>
    <row r="4766" spans="4:4">
      <c r="D4766" s="260"/>
    </row>
    <row r="4767" spans="4:4">
      <c r="D4767" s="260"/>
    </row>
    <row r="4768" spans="4:4">
      <c r="D4768" s="260"/>
    </row>
    <row r="4769" spans="4:4">
      <c r="D4769" s="260"/>
    </row>
    <row r="4770" spans="4:4">
      <c r="D4770" s="260"/>
    </row>
    <row r="4771" spans="4:4">
      <c r="D4771" s="260"/>
    </row>
    <row r="4772" spans="4:4">
      <c r="D4772" s="260"/>
    </row>
    <row r="4773" spans="4:4">
      <c r="D4773" s="260"/>
    </row>
    <row r="4774" spans="4:4">
      <c r="D4774" s="260"/>
    </row>
    <row r="4775" spans="4:4">
      <c r="D4775" s="260"/>
    </row>
    <row r="4776" spans="4:4">
      <c r="D4776" s="260"/>
    </row>
    <row r="4777" spans="4:4">
      <c r="D4777" s="260"/>
    </row>
    <row r="4778" spans="4:4">
      <c r="D4778" s="260"/>
    </row>
    <row r="4779" spans="4:4">
      <c r="D4779" s="260"/>
    </row>
    <row r="4780" spans="4:4">
      <c r="D4780" s="260"/>
    </row>
    <row r="4781" spans="4:4">
      <c r="D4781" s="260"/>
    </row>
    <row r="4782" spans="4:4">
      <c r="D4782" s="260"/>
    </row>
    <row r="4783" spans="4:4">
      <c r="D4783" s="260"/>
    </row>
    <row r="4784" spans="4:4">
      <c r="D4784" s="260"/>
    </row>
    <row r="4785" spans="4:4">
      <c r="D4785" s="260"/>
    </row>
    <row r="4786" spans="4:4">
      <c r="D4786" s="260"/>
    </row>
    <row r="4787" spans="4:4">
      <c r="D4787" s="260"/>
    </row>
    <row r="4788" spans="4:4">
      <c r="D4788" s="260"/>
    </row>
    <row r="4789" spans="4:4">
      <c r="D4789" s="260"/>
    </row>
    <row r="4790" spans="4:4">
      <c r="D4790" s="260"/>
    </row>
    <row r="4791" spans="4:4">
      <c r="D4791" s="260"/>
    </row>
    <row r="4792" spans="4:4">
      <c r="D4792" s="260"/>
    </row>
    <row r="4793" spans="4:4">
      <c r="D4793" s="260"/>
    </row>
    <row r="4794" spans="4:4">
      <c r="D4794" s="260"/>
    </row>
    <row r="4795" spans="4:4">
      <c r="D4795" s="260"/>
    </row>
    <row r="4796" spans="4:4">
      <c r="D4796" s="260"/>
    </row>
    <row r="4797" spans="4:4">
      <c r="D4797" s="260"/>
    </row>
    <row r="4798" spans="4:4">
      <c r="D4798" s="260"/>
    </row>
    <row r="4799" spans="4:4">
      <c r="D4799" s="260"/>
    </row>
    <row r="4800" spans="4:4">
      <c r="D4800" s="260"/>
    </row>
    <row r="4801" spans="4:4">
      <c r="D4801" s="260"/>
    </row>
    <row r="4802" spans="4:4">
      <c r="D4802" s="260"/>
    </row>
    <row r="4803" spans="4:4">
      <c r="D4803" s="260"/>
    </row>
    <row r="4804" spans="4:4">
      <c r="D4804" s="260"/>
    </row>
    <row r="4805" spans="4:4">
      <c r="D4805" s="260"/>
    </row>
    <row r="4806" spans="4:4">
      <c r="D4806" s="260"/>
    </row>
    <row r="4807" spans="4:4">
      <c r="D4807" s="260"/>
    </row>
    <row r="4808" spans="4:4">
      <c r="D4808" s="260"/>
    </row>
    <row r="4809" spans="4:4">
      <c r="D4809" s="260"/>
    </row>
    <row r="4810" spans="4:4">
      <c r="D4810" s="260"/>
    </row>
    <row r="4811" spans="4:4">
      <c r="D4811" s="260"/>
    </row>
    <row r="4812" spans="4:4">
      <c r="D4812" s="260"/>
    </row>
    <row r="4813" spans="4:4">
      <c r="D4813" s="260"/>
    </row>
    <row r="4814" spans="4:4">
      <c r="D4814" s="260"/>
    </row>
    <row r="4815" spans="4:4">
      <c r="D4815" s="260"/>
    </row>
    <row r="4816" spans="4:4">
      <c r="D4816" s="260"/>
    </row>
    <row r="4817" spans="4:4">
      <c r="D4817" s="260"/>
    </row>
    <row r="4818" spans="4:4">
      <c r="D4818" s="260"/>
    </row>
    <row r="4819" spans="4:4">
      <c r="D4819" s="260"/>
    </row>
    <row r="4820" spans="4:4">
      <c r="D4820" s="260"/>
    </row>
    <row r="4821" spans="4:4">
      <c r="D4821" s="260"/>
    </row>
    <row r="4822" spans="4:4">
      <c r="D4822" s="260"/>
    </row>
    <row r="4823" spans="4:4">
      <c r="D4823" s="260"/>
    </row>
    <row r="4824" spans="4:4">
      <c r="D4824" s="260"/>
    </row>
    <row r="4825" spans="4:4">
      <c r="D4825" s="260"/>
    </row>
    <row r="4826" spans="4:4">
      <c r="D4826" s="260"/>
    </row>
    <row r="4827" spans="4:4">
      <c r="D4827" s="260"/>
    </row>
    <row r="4828" spans="4:4">
      <c r="D4828" s="260"/>
    </row>
    <row r="4829" spans="4:4">
      <c r="D4829" s="260"/>
    </row>
    <row r="4830" spans="4:4">
      <c r="D4830" s="260"/>
    </row>
    <row r="4831" spans="4:4">
      <c r="D4831" s="260"/>
    </row>
    <row r="4832" spans="4:4">
      <c r="D4832" s="260"/>
    </row>
    <row r="4833" spans="4:4">
      <c r="D4833" s="260"/>
    </row>
    <row r="4834" spans="4:4">
      <c r="D4834" s="260"/>
    </row>
    <row r="4835" spans="4:4">
      <c r="D4835" s="260"/>
    </row>
    <row r="4836" spans="4:4">
      <c r="D4836" s="260"/>
    </row>
    <row r="4837" spans="4:4">
      <c r="D4837" s="260"/>
    </row>
    <row r="4838" spans="4:4">
      <c r="D4838" s="260"/>
    </row>
    <row r="4839" spans="4:4">
      <c r="D4839" s="260"/>
    </row>
    <row r="4840" spans="4:4">
      <c r="D4840" s="260"/>
    </row>
    <row r="4841" spans="4:4">
      <c r="D4841" s="260"/>
    </row>
    <row r="4842" spans="4:4">
      <c r="D4842" s="260"/>
    </row>
    <row r="4843" spans="4:4">
      <c r="D4843" s="260"/>
    </row>
    <row r="4844" spans="4:4">
      <c r="D4844" s="260"/>
    </row>
    <row r="4845" spans="4:4">
      <c r="D4845" s="260"/>
    </row>
    <row r="4846" spans="4:4">
      <c r="D4846" s="260"/>
    </row>
    <row r="4847" spans="4:4">
      <c r="D4847" s="260"/>
    </row>
    <row r="4848" spans="4:4">
      <c r="D4848" s="260"/>
    </row>
    <row r="4849" spans="4:4">
      <c r="D4849" s="260"/>
    </row>
    <row r="4850" spans="4:4">
      <c r="D4850" s="260"/>
    </row>
    <row r="4851" spans="4:4">
      <c r="D4851" s="260"/>
    </row>
    <row r="4852" spans="4:4">
      <c r="D4852" s="260"/>
    </row>
    <row r="4853" spans="4:4">
      <c r="D4853" s="260"/>
    </row>
    <row r="4854" spans="4:4">
      <c r="D4854" s="260"/>
    </row>
    <row r="4855" spans="4:4">
      <c r="D4855" s="260"/>
    </row>
    <row r="4856" spans="4:4">
      <c r="D4856" s="260"/>
    </row>
    <row r="4857" spans="4:4">
      <c r="D4857" s="260"/>
    </row>
    <row r="4858" spans="4:4">
      <c r="D4858" s="260"/>
    </row>
    <row r="4859" spans="4:4">
      <c r="D4859" s="260"/>
    </row>
    <row r="4860" spans="4:4">
      <c r="D4860" s="260"/>
    </row>
    <row r="4861" spans="4:4">
      <c r="D4861" s="260"/>
    </row>
    <row r="4862" spans="4:4">
      <c r="D4862" s="260"/>
    </row>
    <row r="4863" spans="4:4">
      <c r="D4863" s="260"/>
    </row>
    <row r="4864" spans="4:4">
      <c r="D4864" s="260"/>
    </row>
    <row r="4865" spans="4:4">
      <c r="D4865" s="260"/>
    </row>
    <row r="4866" spans="4:4">
      <c r="D4866" s="260"/>
    </row>
    <row r="4867" spans="4:4">
      <c r="D4867" s="260"/>
    </row>
    <row r="4868" spans="4:4">
      <c r="D4868" s="260"/>
    </row>
    <row r="4869" spans="4:4">
      <c r="D4869" s="260"/>
    </row>
    <row r="4870" spans="4:4">
      <c r="D4870" s="260"/>
    </row>
    <row r="4871" spans="4:4">
      <c r="D4871" s="260"/>
    </row>
    <row r="4872" spans="4:4">
      <c r="D4872" s="260"/>
    </row>
    <row r="4873" spans="4:4">
      <c r="D4873" s="260"/>
    </row>
    <row r="4874" spans="4:4">
      <c r="D4874" s="260"/>
    </row>
    <row r="4875" spans="4:4">
      <c r="D4875" s="260"/>
    </row>
    <row r="4876" spans="4:4">
      <c r="D4876" s="260"/>
    </row>
    <row r="4877" spans="4:4">
      <c r="D4877" s="260"/>
    </row>
    <row r="4878" spans="4:4">
      <c r="D4878" s="260"/>
    </row>
    <row r="4879" spans="4:4">
      <c r="D4879" s="260"/>
    </row>
    <row r="4880" spans="4:4">
      <c r="D4880" s="260"/>
    </row>
    <row r="4881" spans="4:4">
      <c r="D4881" s="260"/>
    </row>
    <row r="4882" spans="4:4">
      <c r="D4882" s="260"/>
    </row>
    <row r="4883" spans="4:4">
      <c r="D4883" s="260"/>
    </row>
    <row r="4884" spans="4:4">
      <c r="D4884" s="260"/>
    </row>
    <row r="4885" spans="4:4">
      <c r="D4885" s="260"/>
    </row>
    <row r="4886" spans="4:4">
      <c r="D4886" s="260"/>
    </row>
    <row r="4887" spans="4:4">
      <c r="D4887" s="260"/>
    </row>
    <row r="4888" spans="4:4">
      <c r="D4888" s="260"/>
    </row>
    <row r="4889" spans="4:4">
      <c r="D4889" s="260"/>
    </row>
    <row r="4890" spans="4:4">
      <c r="D4890" s="260"/>
    </row>
    <row r="4891" spans="4:4">
      <c r="D4891" s="260"/>
    </row>
    <row r="4892" spans="4:4">
      <c r="D4892" s="260"/>
    </row>
    <row r="4893" spans="4:4">
      <c r="D4893" s="260"/>
    </row>
    <row r="4894" spans="4:4">
      <c r="D4894" s="260"/>
    </row>
    <row r="4895" spans="4:4">
      <c r="D4895" s="260"/>
    </row>
    <row r="4896" spans="4:4">
      <c r="D4896" s="260"/>
    </row>
    <row r="4897" spans="4:4">
      <c r="D4897" s="260"/>
    </row>
    <row r="4898" spans="4:4">
      <c r="D4898" s="260"/>
    </row>
    <row r="4899" spans="4:4">
      <c r="D4899" s="260"/>
    </row>
    <row r="4900" spans="4:4">
      <c r="D4900" s="260"/>
    </row>
    <row r="4901" spans="4:4">
      <c r="D4901" s="260"/>
    </row>
    <row r="4902" spans="4:4">
      <c r="D4902" s="260"/>
    </row>
    <row r="4903" spans="4:4">
      <c r="D4903" s="260"/>
    </row>
    <row r="4904" spans="4:4">
      <c r="D4904" s="260"/>
    </row>
    <row r="4905" spans="4:4">
      <c r="D4905" s="260"/>
    </row>
    <row r="4906" spans="4:4">
      <c r="D4906" s="260"/>
    </row>
    <row r="4907" spans="4:4">
      <c r="D4907" s="260"/>
    </row>
    <row r="4908" spans="4:4">
      <c r="D4908" s="260"/>
    </row>
    <row r="4909" spans="4:4">
      <c r="D4909" s="260"/>
    </row>
    <row r="4910" spans="4:4">
      <c r="D4910" s="260"/>
    </row>
    <row r="4911" spans="4:4">
      <c r="D4911" s="260"/>
    </row>
    <row r="4912" spans="4:4">
      <c r="D4912" s="260"/>
    </row>
    <row r="4913" spans="4:4">
      <c r="D4913" s="260"/>
    </row>
    <row r="4914" spans="4:4">
      <c r="D4914" s="260"/>
    </row>
    <row r="4915" spans="4:4">
      <c r="D4915" s="260"/>
    </row>
    <row r="4916" spans="4:4">
      <c r="D4916" s="260"/>
    </row>
    <row r="4917" spans="4:4">
      <c r="D4917" s="260"/>
    </row>
    <row r="4918" spans="4:4">
      <c r="D4918" s="260"/>
    </row>
    <row r="4919" spans="4:4">
      <c r="D4919" s="260"/>
    </row>
    <row r="4920" spans="4:4">
      <c r="D4920" s="260"/>
    </row>
    <row r="4921" spans="4:4">
      <c r="D4921" s="260"/>
    </row>
    <row r="4922" spans="4:4">
      <c r="D4922" s="260"/>
    </row>
    <row r="4923" spans="4:4">
      <c r="D4923" s="260"/>
    </row>
    <row r="4924" spans="4:4">
      <c r="D4924" s="260"/>
    </row>
    <row r="4925" spans="4:4">
      <c r="D4925" s="260"/>
    </row>
    <row r="4926" spans="4:4">
      <c r="D4926" s="260"/>
    </row>
    <row r="4927" spans="4:4">
      <c r="D4927" s="260"/>
    </row>
    <row r="4928" spans="4:4">
      <c r="D4928" s="260"/>
    </row>
    <row r="4929" spans="4:4">
      <c r="D4929" s="260"/>
    </row>
    <row r="4930" spans="4:4">
      <c r="D4930" s="260"/>
    </row>
    <row r="4931" spans="4:4">
      <c r="D4931" s="260"/>
    </row>
    <row r="4932" spans="4:4">
      <c r="D4932" s="260"/>
    </row>
    <row r="4933" spans="4:4">
      <c r="D4933" s="260"/>
    </row>
    <row r="4934" spans="4:4">
      <c r="D4934" s="260"/>
    </row>
    <row r="4935" spans="4:4">
      <c r="D4935" s="260"/>
    </row>
    <row r="4936" spans="4:4">
      <c r="D4936" s="260"/>
    </row>
    <row r="4937" spans="4:4">
      <c r="D4937" s="260"/>
    </row>
    <row r="4938" spans="4:4">
      <c r="D4938" s="260"/>
    </row>
    <row r="4939" spans="4:4">
      <c r="D4939" s="260"/>
    </row>
    <row r="4940" spans="4:4">
      <c r="D4940" s="260"/>
    </row>
    <row r="4941" spans="4:4">
      <c r="D4941" s="260"/>
    </row>
    <row r="4942" spans="4:4">
      <c r="D4942" s="260"/>
    </row>
    <row r="4943" spans="4:4">
      <c r="D4943" s="260"/>
    </row>
    <row r="4944" spans="4:4">
      <c r="D4944" s="260"/>
    </row>
    <row r="4945" spans="4:4">
      <c r="D4945" s="260"/>
    </row>
    <row r="4946" spans="4:4">
      <c r="D4946" s="260"/>
    </row>
    <row r="4947" spans="4:4">
      <c r="D4947" s="260"/>
    </row>
    <row r="4948" spans="4:4">
      <c r="D4948" s="260"/>
    </row>
    <row r="4949" spans="4:4">
      <c r="D4949" s="260"/>
    </row>
    <row r="4950" spans="4:4">
      <c r="D4950" s="260"/>
    </row>
    <row r="4951" spans="4:4">
      <c r="D4951" s="260"/>
    </row>
    <row r="4952" spans="4:4">
      <c r="D4952" s="260"/>
    </row>
    <row r="4953" spans="4:4">
      <c r="D4953" s="260"/>
    </row>
    <row r="4954" spans="4:4">
      <c r="D4954" s="260"/>
    </row>
    <row r="4955" spans="4:4">
      <c r="D4955" s="260"/>
    </row>
    <row r="4956" spans="4:4">
      <c r="D4956" s="260"/>
    </row>
    <row r="4957" spans="4:4">
      <c r="D4957" s="260"/>
    </row>
    <row r="4958" spans="4:4">
      <c r="D4958" s="260"/>
    </row>
    <row r="4959" spans="4:4">
      <c r="D4959" s="260"/>
    </row>
    <row r="4960" spans="4:4">
      <c r="D4960" s="260"/>
    </row>
    <row r="4961" spans="4:4">
      <c r="D4961" s="260"/>
    </row>
    <row r="4962" spans="4:4">
      <c r="D4962" s="260"/>
    </row>
    <row r="4963" spans="4:4">
      <c r="D4963" s="260"/>
    </row>
    <row r="4964" spans="4:4">
      <c r="D4964" s="260"/>
    </row>
    <row r="4965" spans="4:4">
      <c r="D4965" s="260"/>
    </row>
    <row r="4966" spans="4:4">
      <c r="D4966" s="260"/>
    </row>
    <row r="4967" spans="4:4">
      <c r="D4967" s="260"/>
    </row>
    <row r="4968" spans="4:4">
      <c r="D4968" s="260"/>
    </row>
    <row r="4969" spans="4:4">
      <c r="D4969" s="260"/>
    </row>
    <row r="4970" spans="4:4">
      <c r="D4970" s="260"/>
    </row>
    <row r="4971" spans="4:4">
      <c r="D4971" s="260"/>
    </row>
    <row r="4972" spans="4:4">
      <c r="D4972" s="260"/>
    </row>
    <row r="4973" spans="4:4">
      <c r="D4973" s="260"/>
    </row>
    <row r="4974" spans="4:4">
      <c r="D4974" s="260"/>
    </row>
    <row r="4975" spans="4:4">
      <c r="D4975" s="260"/>
    </row>
    <row r="4976" spans="4:4">
      <c r="D4976" s="260"/>
    </row>
    <row r="4977" spans="4:4">
      <c r="D4977" s="260"/>
    </row>
    <row r="4978" spans="4:4">
      <c r="D4978" s="260"/>
    </row>
    <row r="4979" spans="4:4">
      <c r="D4979" s="260"/>
    </row>
    <row r="4980" spans="4:4">
      <c r="D4980" s="260"/>
    </row>
    <row r="4981" spans="4:4">
      <c r="D4981" s="260"/>
    </row>
    <row r="4982" spans="4:4">
      <c r="D4982" s="260"/>
    </row>
    <row r="4983" spans="4:4">
      <c r="D4983" s="260"/>
    </row>
    <row r="4984" spans="4:4">
      <c r="D4984" s="260"/>
    </row>
    <row r="4985" spans="4:4">
      <c r="D4985" s="260"/>
    </row>
    <row r="4986" spans="4:4">
      <c r="D4986" s="260"/>
    </row>
    <row r="4987" spans="4:4">
      <c r="D4987" s="260"/>
    </row>
    <row r="4988" spans="4:4">
      <c r="D4988" s="260"/>
    </row>
    <row r="4989" spans="4:4">
      <c r="D4989" s="260"/>
    </row>
    <row r="4990" spans="4:4">
      <c r="D4990" s="260"/>
    </row>
    <row r="4991" spans="4:4">
      <c r="D4991" s="260"/>
    </row>
    <row r="4992" spans="4:4">
      <c r="D4992" s="260"/>
    </row>
    <row r="4993" spans="4:4">
      <c r="D4993" s="260"/>
    </row>
    <row r="4994" spans="4:4">
      <c r="D4994" s="260"/>
    </row>
    <row r="4995" spans="4:4">
      <c r="D4995" s="260"/>
    </row>
    <row r="4996" spans="4:4">
      <c r="D4996" s="260"/>
    </row>
    <row r="4997" spans="4:4">
      <c r="D4997" s="260"/>
    </row>
    <row r="4998" spans="4:4">
      <c r="D4998" s="260"/>
    </row>
    <row r="4999" spans="4:4">
      <c r="D4999" s="260"/>
    </row>
    <row r="5000" spans="4:4">
      <c r="D5000" s="260"/>
    </row>
  </sheetData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14</vt:i4>
      </vt:variant>
    </vt:vector>
  </HeadingPairs>
  <TitlesOfParts>
    <vt:vector size="24" baseType="lpstr">
      <vt:lpstr>Rekapitulace stavby</vt:lpstr>
      <vt:lpstr>00 - VRN</vt:lpstr>
      <vt:lpstr>01 - SO 01</vt:lpstr>
      <vt:lpstr>02 - SO 02</vt:lpstr>
      <vt:lpstr>03 - Venkovní plochy</vt:lpstr>
      <vt:lpstr>04 - Přenosy profesí</vt:lpstr>
      <vt:lpstr>ZTI</vt:lpstr>
      <vt:lpstr>VYT</vt:lpstr>
      <vt:lpstr>El</vt:lpstr>
      <vt:lpstr>VZT</vt:lpstr>
      <vt:lpstr>'00 - VRN'!Názvy_tisku</vt:lpstr>
      <vt:lpstr>'01 - SO 01'!Názvy_tisku</vt:lpstr>
      <vt:lpstr>'02 - SO 02'!Názvy_tisku</vt:lpstr>
      <vt:lpstr>'03 - Venkovní plochy'!Názvy_tisku</vt:lpstr>
      <vt:lpstr>'04 - Přenosy profesí'!Názvy_tisku</vt:lpstr>
      <vt:lpstr>'Rekapitulace stavby'!Názvy_tisku</vt:lpstr>
      <vt:lpstr>'00 - VRN'!Oblast_tisku</vt:lpstr>
      <vt:lpstr>'01 - SO 01'!Oblast_tisku</vt:lpstr>
      <vt:lpstr>'02 - SO 02'!Oblast_tisku</vt:lpstr>
      <vt:lpstr>'03 - Venkovní plochy'!Oblast_tisku</vt:lpstr>
      <vt:lpstr>'04 - Přenosy profesí'!Oblast_tisku</vt:lpstr>
      <vt:lpstr>El!Oblast_tisku</vt:lpstr>
      <vt:lpstr>'Rekapitulace stavby'!Oblast_tisku</vt:lpstr>
      <vt:lpstr>VZT!Oblast_tisku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LAPTOP-MHUATH8K\Misaaaa</dc:creator>
  <cp:lastModifiedBy>Uživatel systému Windows</cp:lastModifiedBy>
  <dcterms:created xsi:type="dcterms:W3CDTF">2019-03-11T14:34:11Z</dcterms:created>
  <dcterms:modified xsi:type="dcterms:W3CDTF">2019-03-11T14:40:46Z</dcterms:modified>
</cp:coreProperties>
</file>