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KrosData\Export\"/>
    </mc:Choice>
  </mc:AlternateContent>
  <bookViews>
    <workbookView xWindow="0" yWindow="0" windowWidth="0" windowHeight="0"/>
  </bookViews>
  <sheets>
    <sheet name="Rekapitulace stavby" sheetId="1" r:id="rId1"/>
    <sheet name="SO01 - Stavební úpravy " sheetId="2" r:id="rId2"/>
    <sheet name="ZTI - Zdravotně technické..." sheetId="3" r:id="rId3"/>
    <sheet name="ÚT -  VYTÁPĚNÍ" sheetId="4" r:id="rId4"/>
    <sheet name="VZT - VZDUCHOTECHNIKA" sheetId="5" r:id="rId5"/>
    <sheet name="ELE - ELEKTROINSTALACE" sheetId="6" r:id="rId6"/>
    <sheet name="SLB - SLABOPROUD" sheetId="7" r:id="rId7"/>
    <sheet name="Pokyny pro vyplnění" sheetId="8" r:id="rId8"/>
  </sheets>
  <definedNames>
    <definedName name="_xlnm.Print_Area" localSheetId="0">'Rekapitulace stavby'!$D$4:$AO$36,'Rekapitulace stavby'!$C$42:$AQ$61</definedName>
    <definedName name="_xlnm.Print_Titles" localSheetId="0">'Rekapitulace stavby'!$52:$52</definedName>
    <definedName name="_xlnm._FilterDatabase" localSheetId="1" hidden="1">'SO01 - Stavební úpravy '!$C$98:$K$426</definedName>
    <definedName name="_xlnm.Print_Area" localSheetId="1">'SO01 - Stavební úpravy '!$C$4:$J$39,'SO01 - Stavební úpravy '!$C$45:$J$80,'SO01 - Stavební úpravy '!$C$86:$K$426</definedName>
    <definedName name="_xlnm.Print_Titles" localSheetId="1">'SO01 - Stavební úpravy '!$98:$98</definedName>
    <definedName name="_xlnm._FilterDatabase" localSheetId="2" hidden="1">'ZTI - Zdravotně technické...'!$C$85:$K$175</definedName>
    <definedName name="_xlnm.Print_Area" localSheetId="2">'ZTI - Zdravotně technické...'!$C$4:$J$39,'ZTI - Zdravotně technické...'!$C$45:$J$67,'ZTI - Zdravotně technické...'!$C$73:$K$175</definedName>
    <definedName name="_xlnm.Print_Titles" localSheetId="2">'ZTI - Zdravotně technické...'!$85:$85</definedName>
    <definedName name="_xlnm._FilterDatabase" localSheetId="3" hidden="1">'ÚT -  VYTÁPĚNÍ'!$C$85:$K$140</definedName>
    <definedName name="_xlnm.Print_Area" localSheetId="3">'ÚT -  VYTÁPĚNÍ'!$C$4:$J$39,'ÚT -  VYTÁPĚNÍ'!$C$45:$J$67,'ÚT -  VYTÁPĚNÍ'!$C$73:$K$140</definedName>
    <definedName name="_xlnm.Print_Titles" localSheetId="3">'ÚT -  VYTÁPĚNÍ'!$85:$85</definedName>
    <definedName name="_xlnm._FilterDatabase" localSheetId="4" hidden="1">'VZT - VZDUCHOTECHNIKA'!$C$80:$K$101</definedName>
    <definedName name="_xlnm.Print_Area" localSheetId="4">'VZT - VZDUCHOTECHNIKA'!$C$4:$J$39,'VZT - VZDUCHOTECHNIKA'!$C$45:$J$62,'VZT - VZDUCHOTECHNIKA'!$C$68:$K$101</definedName>
    <definedName name="_xlnm.Print_Titles" localSheetId="4">'VZT - VZDUCHOTECHNIKA'!$80:$80</definedName>
    <definedName name="_xlnm._FilterDatabase" localSheetId="5" hidden="1">'ELE - ELEKTROINSTALACE'!$C$80:$K$118</definedName>
    <definedName name="_xlnm.Print_Area" localSheetId="5">'ELE - ELEKTROINSTALACE'!$C$4:$J$39,'ELE - ELEKTROINSTALACE'!$C$45:$J$62,'ELE - ELEKTROINSTALACE'!$C$68:$K$118</definedName>
    <definedName name="_xlnm.Print_Titles" localSheetId="5">'ELE - ELEKTROINSTALACE'!$80:$80</definedName>
    <definedName name="_xlnm._FilterDatabase" localSheetId="6" hidden="1">'SLB - SLABOPROUD'!$C$80:$K$94</definedName>
    <definedName name="_xlnm.Print_Area" localSheetId="6">'SLB - SLABOPROUD'!$C$4:$J$39,'SLB - SLABOPROUD'!$C$45:$J$62,'SLB - SLABOPROUD'!$C$68:$K$94</definedName>
    <definedName name="_xlnm.Print_Titles" localSheetId="6">'SLB - SLABOPROUD'!$80:$80</definedName>
    <definedName name="_xlnm.Print_Area" localSheetId="7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7" l="1" r="J37"/>
  <c r="J36"/>
  <c i="1" r="AY60"/>
  <c i="7" r="J35"/>
  <c i="1" r="AX60"/>
  <c i="7" r="BI94"/>
  <c r="BH94"/>
  <c r="BG94"/>
  <c r="BF94"/>
  <c r="T94"/>
  <c r="R94"/>
  <c r="P94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6"/>
  <c r="BH86"/>
  <c r="BG86"/>
  <c r="BF86"/>
  <c r="T86"/>
  <c r="R86"/>
  <c r="P86"/>
  <c r="BI84"/>
  <c r="BH84"/>
  <c r="BG84"/>
  <c r="BF84"/>
  <c r="T84"/>
  <c r="R84"/>
  <c r="P84"/>
  <c r="F75"/>
  <c r="E73"/>
  <c r="F52"/>
  <c r="E50"/>
  <c r="J24"/>
  <c r="E24"/>
  <c r="J55"/>
  <c r="J23"/>
  <c r="J21"/>
  <c r="E21"/>
  <c r="J54"/>
  <c r="J20"/>
  <c r="J18"/>
  <c r="E18"/>
  <c r="F78"/>
  <c r="J17"/>
  <c r="J15"/>
  <c r="E15"/>
  <c r="F77"/>
  <c r="J14"/>
  <c r="J12"/>
  <c r="J52"/>
  <c r="E7"/>
  <c r="E71"/>
  <c i="6" r="J37"/>
  <c r="J36"/>
  <c i="1" r="AY59"/>
  <c i="6" r="J35"/>
  <c i="1" r="AX59"/>
  <c i="6"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3"/>
  <c r="BH113"/>
  <c r="BG113"/>
  <c r="BF113"/>
  <c r="T113"/>
  <c r="R113"/>
  <c r="P113"/>
  <c r="BI111"/>
  <c r="BH111"/>
  <c r="BG111"/>
  <c r="BF111"/>
  <c r="T111"/>
  <c r="R111"/>
  <c r="P111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3"/>
  <c r="BH103"/>
  <c r="BG103"/>
  <c r="BF103"/>
  <c r="T103"/>
  <c r="R103"/>
  <c r="P103"/>
  <c r="BI101"/>
  <c r="BH101"/>
  <c r="BG101"/>
  <c r="BF101"/>
  <c r="T101"/>
  <c r="R101"/>
  <c r="P101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5"/>
  <c r="BH95"/>
  <c r="BG95"/>
  <c r="BF95"/>
  <c r="T95"/>
  <c r="R95"/>
  <c r="P95"/>
  <c r="BI93"/>
  <c r="BH93"/>
  <c r="BG93"/>
  <c r="BF93"/>
  <c r="T93"/>
  <c r="R93"/>
  <c r="P93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BI86"/>
  <c r="BH86"/>
  <c r="BG86"/>
  <c r="BF86"/>
  <c r="T86"/>
  <c r="R86"/>
  <c r="P86"/>
  <c r="BI84"/>
  <c r="BH84"/>
  <c r="BG84"/>
  <c r="BF84"/>
  <c r="T84"/>
  <c r="R84"/>
  <c r="P84"/>
  <c r="F75"/>
  <c r="E73"/>
  <c r="F52"/>
  <c r="E50"/>
  <c r="J24"/>
  <c r="E24"/>
  <c r="J78"/>
  <c r="J23"/>
  <c r="J21"/>
  <c r="E21"/>
  <c r="J77"/>
  <c r="J20"/>
  <c r="J18"/>
  <c r="E18"/>
  <c r="F55"/>
  <c r="J17"/>
  <c r="J15"/>
  <c r="E15"/>
  <c r="F54"/>
  <c r="J14"/>
  <c r="J12"/>
  <c r="J52"/>
  <c r="E7"/>
  <c r="E71"/>
  <c i="5" r="J37"/>
  <c r="J36"/>
  <c i="1" r="AY58"/>
  <c i="5" r="J35"/>
  <c i="1" r="AX58"/>
  <c i="5"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2"/>
  <c r="BH92"/>
  <c r="BG92"/>
  <c r="BF92"/>
  <c r="T92"/>
  <c r="R92"/>
  <c r="P92"/>
  <c r="BI90"/>
  <c r="BH90"/>
  <c r="BG90"/>
  <c r="BF90"/>
  <c r="T90"/>
  <c r="R90"/>
  <c r="P90"/>
  <c r="BI89"/>
  <c r="BH89"/>
  <c r="BG89"/>
  <c r="BF89"/>
  <c r="T89"/>
  <c r="R89"/>
  <c r="P89"/>
  <c r="BI87"/>
  <c r="BH87"/>
  <c r="BG87"/>
  <c r="BF87"/>
  <c r="T87"/>
  <c r="R87"/>
  <c r="P87"/>
  <c r="BI86"/>
  <c r="BH86"/>
  <c r="BG86"/>
  <c r="BF86"/>
  <c r="T86"/>
  <c r="R86"/>
  <c r="P86"/>
  <c r="BI84"/>
  <c r="BH84"/>
  <c r="BG84"/>
  <c r="BF84"/>
  <c r="T84"/>
  <c r="R84"/>
  <c r="P84"/>
  <c r="F75"/>
  <c r="E73"/>
  <c r="F52"/>
  <c r="E50"/>
  <c r="J24"/>
  <c r="E24"/>
  <c r="J78"/>
  <c r="J23"/>
  <c r="J21"/>
  <c r="E21"/>
  <c r="J77"/>
  <c r="J20"/>
  <c r="J18"/>
  <c r="E18"/>
  <c r="F55"/>
  <c r="J17"/>
  <c r="J15"/>
  <c r="E15"/>
  <c r="F77"/>
  <c r="J14"/>
  <c r="J12"/>
  <c r="J75"/>
  <c r="E7"/>
  <c r="E48"/>
  <c i="4" r="J37"/>
  <c r="J36"/>
  <c i="1" r="AY57"/>
  <c i="4" r="J35"/>
  <c i="1" r="AX57"/>
  <c i="4" r="BI139"/>
  <c r="BH139"/>
  <c r="BG139"/>
  <c r="BF139"/>
  <c r="T139"/>
  <c r="T138"/>
  <c r="T137"/>
  <c r="R139"/>
  <c r="R138"/>
  <c r="R137"/>
  <c r="P139"/>
  <c r="P138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0"/>
  <c r="BH110"/>
  <c r="BG110"/>
  <c r="BF110"/>
  <c r="T110"/>
  <c r="R110"/>
  <c r="P110"/>
  <c r="BI108"/>
  <c r="BH108"/>
  <c r="BG108"/>
  <c r="BF108"/>
  <c r="T108"/>
  <c r="R108"/>
  <c r="P108"/>
  <c r="BI105"/>
  <c r="BH105"/>
  <c r="BG105"/>
  <c r="BF105"/>
  <c r="T105"/>
  <c r="R105"/>
  <c r="P105"/>
  <c r="BI103"/>
  <c r="BH103"/>
  <c r="BG103"/>
  <c r="BF103"/>
  <c r="T103"/>
  <c r="R103"/>
  <c r="P103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89"/>
  <c r="BH89"/>
  <c r="BG89"/>
  <c r="BF89"/>
  <c r="T89"/>
  <c r="R89"/>
  <c r="P89"/>
  <c r="F80"/>
  <c r="E78"/>
  <c r="F52"/>
  <c r="E50"/>
  <c r="J24"/>
  <c r="E24"/>
  <c r="J55"/>
  <c r="J23"/>
  <c r="J21"/>
  <c r="E21"/>
  <c r="J82"/>
  <c r="J20"/>
  <c r="J18"/>
  <c r="E18"/>
  <c r="F83"/>
  <c r="J17"/>
  <c r="J15"/>
  <c r="E15"/>
  <c r="F82"/>
  <c r="J14"/>
  <c r="J12"/>
  <c r="J52"/>
  <c r="E7"/>
  <c r="E48"/>
  <c i="3" r="J37"/>
  <c r="J36"/>
  <c i="1" r="AY56"/>
  <c i="3" r="J35"/>
  <c i="1" r="AX56"/>
  <c i="3" r="BI174"/>
  <c r="BH174"/>
  <c r="BG174"/>
  <c r="BF174"/>
  <c r="T174"/>
  <c r="T173"/>
  <c r="T172"/>
  <c r="R174"/>
  <c r="R173"/>
  <c r="R172"/>
  <c r="P174"/>
  <c r="P173"/>
  <c r="P172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F80"/>
  <c r="E78"/>
  <c r="F52"/>
  <c r="E50"/>
  <c r="J24"/>
  <c r="E24"/>
  <c r="J83"/>
  <c r="J23"/>
  <c r="J21"/>
  <c r="E21"/>
  <c r="J54"/>
  <c r="J20"/>
  <c r="J18"/>
  <c r="E18"/>
  <c r="F83"/>
  <c r="J17"/>
  <c r="J15"/>
  <c r="E15"/>
  <c r="F82"/>
  <c r="J14"/>
  <c r="J12"/>
  <c r="J52"/>
  <c r="E7"/>
  <c r="E76"/>
  <c i="1" r="AY55"/>
  <c i="2" r="J37"/>
  <c r="J36"/>
  <c r="J35"/>
  <c i="1" r="AX55"/>
  <c i="2" r="BI425"/>
  <c r="BH425"/>
  <c r="BG425"/>
  <c r="BF425"/>
  <c r="T425"/>
  <c r="T424"/>
  <c r="R425"/>
  <c r="R424"/>
  <c r="P425"/>
  <c r="P424"/>
  <c r="BI421"/>
  <c r="BH421"/>
  <c r="BG421"/>
  <c r="BF421"/>
  <c r="T421"/>
  <c r="T420"/>
  <c r="R421"/>
  <c r="R420"/>
  <c r="P421"/>
  <c r="P420"/>
  <c r="P419"/>
  <c r="BI417"/>
  <c r="BH417"/>
  <c r="BG417"/>
  <c r="BF417"/>
  <c r="T417"/>
  <c r="R417"/>
  <c r="P417"/>
  <c r="BI415"/>
  <c r="BH415"/>
  <c r="BG415"/>
  <c r="BF415"/>
  <c r="T415"/>
  <c r="R415"/>
  <c r="P415"/>
  <c r="BI413"/>
  <c r="BH413"/>
  <c r="BG413"/>
  <c r="BF413"/>
  <c r="T413"/>
  <c r="R413"/>
  <c r="P413"/>
  <c r="BI398"/>
  <c r="BH398"/>
  <c r="BG398"/>
  <c r="BF398"/>
  <c r="T398"/>
  <c r="R398"/>
  <c r="P398"/>
  <c r="BI395"/>
  <c r="BH395"/>
  <c r="BG395"/>
  <c r="BF395"/>
  <c r="T395"/>
  <c r="T394"/>
  <c r="R395"/>
  <c r="R394"/>
  <c r="P395"/>
  <c r="P394"/>
  <c r="BI392"/>
  <c r="BH392"/>
  <c r="BG392"/>
  <c r="BF392"/>
  <c r="T392"/>
  <c r="R392"/>
  <c r="P392"/>
  <c r="BI387"/>
  <c r="BH387"/>
  <c r="BG387"/>
  <c r="BF387"/>
  <c r="T387"/>
  <c r="R387"/>
  <c r="P387"/>
  <c r="BI385"/>
  <c r="BH385"/>
  <c r="BG385"/>
  <c r="BF385"/>
  <c r="T385"/>
  <c r="R385"/>
  <c r="P385"/>
  <c r="BI383"/>
  <c r="BH383"/>
  <c r="BG383"/>
  <c r="BF383"/>
  <c r="T383"/>
  <c r="R383"/>
  <c r="P383"/>
  <c r="BI381"/>
  <c r="BH381"/>
  <c r="BG381"/>
  <c r="BF381"/>
  <c r="T381"/>
  <c r="R381"/>
  <c r="P381"/>
  <c r="BI379"/>
  <c r="BH379"/>
  <c r="BG379"/>
  <c r="BF379"/>
  <c r="T379"/>
  <c r="R379"/>
  <c r="P379"/>
  <c r="BI377"/>
  <c r="BH377"/>
  <c r="BG377"/>
  <c r="BF377"/>
  <c r="T377"/>
  <c r="R377"/>
  <c r="P377"/>
  <c r="BI372"/>
  <c r="BH372"/>
  <c r="BG372"/>
  <c r="BF372"/>
  <c r="T372"/>
  <c r="R372"/>
  <c r="P372"/>
  <c r="BI367"/>
  <c r="BH367"/>
  <c r="BG367"/>
  <c r="BF367"/>
  <c r="T367"/>
  <c r="R367"/>
  <c r="P367"/>
  <c r="BI362"/>
  <c r="BH362"/>
  <c r="BG362"/>
  <c r="BF362"/>
  <c r="T362"/>
  <c r="R362"/>
  <c r="P362"/>
  <c r="BI360"/>
  <c r="BH360"/>
  <c r="BG360"/>
  <c r="BF360"/>
  <c r="T360"/>
  <c r="R360"/>
  <c r="P360"/>
  <c r="BI359"/>
  <c r="BH359"/>
  <c r="BG359"/>
  <c r="BF359"/>
  <c r="T359"/>
  <c r="R359"/>
  <c r="P359"/>
  <c r="BI357"/>
  <c r="BH357"/>
  <c r="BG357"/>
  <c r="BF357"/>
  <c r="T357"/>
  <c r="R357"/>
  <c r="P357"/>
  <c r="BI352"/>
  <c r="BH352"/>
  <c r="BG352"/>
  <c r="BF352"/>
  <c r="T352"/>
  <c r="R352"/>
  <c r="P352"/>
  <c r="BI347"/>
  <c r="BH347"/>
  <c r="BG347"/>
  <c r="BF347"/>
  <c r="T347"/>
  <c r="R347"/>
  <c r="P347"/>
  <c r="BI344"/>
  <c r="BH344"/>
  <c r="BG344"/>
  <c r="BF344"/>
  <c r="T344"/>
  <c r="R344"/>
  <c r="P344"/>
  <c r="BI342"/>
  <c r="BH342"/>
  <c r="BG342"/>
  <c r="BF342"/>
  <c r="T342"/>
  <c r="R342"/>
  <c r="P342"/>
  <c r="BI339"/>
  <c r="BH339"/>
  <c r="BG339"/>
  <c r="BF339"/>
  <c r="T339"/>
  <c r="R339"/>
  <c r="P339"/>
  <c r="BI337"/>
  <c r="BH337"/>
  <c r="BG337"/>
  <c r="BF337"/>
  <c r="T337"/>
  <c r="R337"/>
  <c r="P337"/>
  <c r="BI335"/>
  <c r="BH335"/>
  <c r="BG335"/>
  <c r="BF335"/>
  <c r="T335"/>
  <c r="R335"/>
  <c r="P335"/>
  <c r="BI332"/>
  <c r="BH332"/>
  <c r="BG332"/>
  <c r="BF332"/>
  <c r="T332"/>
  <c r="R332"/>
  <c r="P332"/>
  <c r="BI330"/>
  <c r="BH330"/>
  <c r="BG330"/>
  <c r="BF330"/>
  <c r="T330"/>
  <c r="R330"/>
  <c r="P330"/>
  <c r="BI327"/>
  <c r="BH327"/>
  <c r="BG327"/>
  <c r="BF327"/>
  <c r="T327"/>
  <c r="R327"/>
  <c r="P327"/>
  <c r="BI322"/>
  <c r="BH322"/>
  <c r="BG322"/>
  <c r="BF322"/>
  <c r="T322"/>
  <c r="R322"/>
  <c r="P322"/>
  <c r="BI320"/>
  <c r="BH320"/>
  <c r="BG320"/>
  <c r="BF320"/>
  <c r="T320"/>
  <c r="R320"/>
  <c r="P320"/>
  <c r="BI318"/>
  <c r="BH318"/>
  <c r="BG318"/>
  <c r="BF318"/>
  <c r="T318"/>
  <c r="R318"/>
  <c r="P318"/>
  <c r="BI316"/>
  <c r="BH316"/>
  <c r="BG316"/>
  <c r="BF316"/>
  <c r="T316"/>
  <c r="R316"/>
  <c r="P316"/>
  <c r="BI315"/>
  <c r="BH315"/>
  <c r="BG315"/>
  <c r="BF315"/>
  <c r="T315"/>
  <c r="R315"/>
  <c r="P315"/>
  <c r="BI313"/>
  <c r="BH313"/>
  <c r="BG313"/>
  <c r="BF313"/>
  <c r="T313"/>
  <c r="R313"/>
  <c r="P313"/>
  <c r="BI311"/>
  <c r="BH311"/>
  <c r="BG311"/>
  <c r="BF311"/>
  <c r="T311"/>
  <c r="R311"/>
  <c r="P311"/>
  <c r="BI306"/>
  <c r="BH306"/>
  <c r="BG306"/>
  <c r="BF306"/>
  <c r="T306"/>
  <c r="R306"/>
  <c r="P306"/>
  <c r="BI301"/>
  <c r="BH301"/>
  <c r="BG301"/>
  <c r="BF301"/>
  <c r="T301"/>
  <c r="R301"/>
  <c r="P301"/>
  <c r="BI299"/>
  <c r="BH299"/>
  <c r="BG299"/>
  <c r="BF299"/>
  <c r="T299"/>
  <c r="R299"/>
  <c r="P299"/>
  <c r="BI294"/>
  <c r="BH294"/>
  <c r="BG294"/>
  <c r="BF294"/>
  <c r="T294"/>
  <c r="R294"/>
  <c r="P294"/>
  <c r="BI289"/>
  <c r="BH289"/>
  <c r="BG289"/>
  <c r="BF289"/>
  <c r="T289"/>
  <c r="R289"/>
  <c r="P289"/>
  <c r="BI284"/>
  <c r="BH284"/>
  <c r="BG284"/>
  <c r="BF284"/>
  <c r="T284"/>
  <c r="R284"/>
  <c r="P284"/>
  <c r="BI279"/>
  <c r="BH279"/>
  <c r="BG279"/>
  <c r="BF279"/>
  <c r="T279"/>
  <c r="R279"/>
  <c r="P279"/>
  <c r="BI276"/>
  <c r="BH276"/>
  <c r="BG276"/>
  <c r="BF276"/>
  <c r="T276"/>
  <c r="R276"/>
  <c r="P276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8"/>
  <c r="BH268"/>
  <c r="BG268"/>
  <c r="BF268"/>
  <c r="T268"/>
  <c r="R268"/>
  <c r="P268"/>
  <c r="BI263"/>
  <c r="BH263"/>
  <c r="BG263"/>
  <c r="BF263"/>
  <c r="T263"/>
  <c r="R263"/>
  <c r="P263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7"/>
  <c r="BH257"/>
  <c r="BG257"/>
  <c r="BF257"/>
  <c r="T257"/>
  <c r="R257"/>
  <c r="P257"/>
  <c r="BI256"/>
  <c r="BH256"/>
  <c r="BG256"/>
  <c r="BF256"/>
  <c r="T256"/>
  <c r="R256"/>
  <c r="P256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0"/>
  <c r="BH250"/>
  <c r="BG250"/>
  <c r="BF250"/>
  <c r="T250"/>
  <c r="R250"/>
  <c r="P250"/>
  <c r="BI247"/>
  <c r="BH247"/>
  <c r="BG247"/>
  <c r="BF247"/>
  <c r="T247"/>
  <c r="R247"/>
  <c r="P247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5"/>
  <c r="BH235"/>
  <c r="BG235"/>
  <c r="BF235"/>
  <c r="T235"/>
  <c r="R235"/>
  <c r="P235"/>
  <c r="BI229"/>
  <c r="BH229"/>
  <c r="BG229"/>
  <c r="BF229"/>
  <c r="T229"/>
  <c r="R229"/>
  <c r="P229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18"/>
  <c r="BH218"/>
  <c r="BG218"/>
  <c r="BF218"/>
  <c r="T218"/>
  <c r="T217"/>
  <c r="R218"/>
  <c r="R217"/>
  <c r="P218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3"/>
  <c r="BH203"/>
  <c r="BG203"/>
  <c r="BF203"/>
  <c r="T203"/>
  <c r="R203"/>
  <c r="P203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87"/>
  <c r="BH187"/>
  <c r="BG187"/>
  <c r="BF187"/>
  <c r="T187"/>
  <c r="R187"/>
  <c r="P187"/>
  <c r="BI184"/>
  <c r="BH184"/>
  <c r="BG184"/>
  <c r="BF184"/>
  <c r="T184"/>
  <c r="R184"/>
  <c r="P184"/>
  <c r="BI182"/>
  <c r="BH182"/>
  <c r="BG182"/>
  <c r="BF182"/>
  <c r="T182"/>
  <c r="R182"/>
  <c r="P182"/>
  <c r="BI179"/>
  <c r="BH179"/>
  <c r="BG179"/>
  <c r="BF179"/>
  <c r="T179"/>
  <c r="R179"/>
  <c r="P179"/>
  <c r="BI174"/>
  <c r="BH174"/>
  <c r="BG174"/>
  <c r="BF174"/>
  <c r="T174"/>
  <c r="R174"/>
  <c r="P174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57"/>
  <c r="BH157"/>
  <c r="BG157"/>
  <c r="BF157"/>
  <c r="T157"/>
  <c r="R157"/>
  <c r="P157"/>
  <c r="BI154"/>
  <c r="BH154"/>
  <c r="BG154"/>
  <c r="BF154"/>
  <c r="T154"/>
  <c r="R154"/>
  <c r="P154"/>
  <c r="BI144"/>
  <c r="BH144"/>
  <c r="BG144"/>
  <c r="BF144"/>
  <c r="T144"/>
  <c r="R144"/>
  <c r="P144"/>
  <c r="BI142"/>
  <c r="BH142"/>
  <c r="BG142"/>
  <c r="BF142"/>
  <c r="T142"/>
  <c r="R142"/>
  <c r="P142"/>
  <c r="BI134"/>
  <c r="BH134"/>
  <c r="BG134"/>
  <c r="BF134"/>
  <c r="T134"/>
  <c r="R134"/>
  <c r="P134"/>
  <c r="BI132"/>
  <c r="BH132"/>
  <c r="BG132"/>
  <c r="BF132"/>
  <c r="T132"/>
  <c r="R132"/>
  <c r="P132"/>
  <c r="BI128"/>
  <c r="BH128"/>
  <c r="BG128"/>
  <c r="BF128"/>
  <c r="T128"/>
  <c r="R128"/>
  <c r="P128"/>
  <c r="BI123"/>
  <c r="BH123"/>
  <c r="BG123"/>
  <c r="BF123"/>
  <c r="T123"/>
  <c r="R123"/>
  <c r="P123"/>
  <c r="BI118"/>
  <c r="BH118"/>
  <c r="BG118"/>
  <c r="BF118"/>
  <c r="T118"/>
  <c r="R118"/>
  <c r="P118"/>
  <c r="BI116"/>
  <c r="BH116"/>
  <c r="BG116"/>
  <c r="BF116"/>
  <c r="T116"/>
  <c r="R116"/>
  <c r="P116"/>
  <c r="BI115"/>
  <c r="BH115"/>
  <c r="BG115"/>
  <c r="BF115"/>
  <c r="T115"/>
  <c r="R115"/>
  <c r="P115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BI105"/>
  <c r="BH105"/>
  <c r="BG105"/>
  <c r="BF105"/>
  <c r="T105"/>
  <c r="R105"/>
  <c r="P105"/>
  <c r="BI102"/>
  <c r="BH102"/>
  <c r="BG102"/>
  <c r="BF102"/>
  <c r="T102"/>
  <c r="R102"/>
  <c r="P102"/>
  <c r="F93"/>
  <c r="E91"/>
  <c r="F52"/>
  <c r="E50"/>
  <c r="J24"/>
  <c r="E24"/>
  <c r="J55"/>
  <c r="J23"/>
  <c r="J21"/>
  <c r="E21"/>
  <c r="J95"/>
  <c r="J20"/>
  <c r="J18"/>
  <c r="E18"/>
  <c r="F96"/>
  <c r="J17"/>
  <c r="J15"/>
  <c r="E15"/>
  <c r="F54"/>
  <c r="J14"/>
  <c r="J12"/>
  <c r="J93"/>
  <c r="E7"/>
  <c r="E48"/>
  <c i="1" r="L50"/>
  <c r="AM50"/>
  <c r="AM49"/>
  <c r="L49"/>
  <c r="AM47"/>
  <c r="L47"/>
  <c r="L45"/>
  <c r="L44"/>
  <c i="2" r="BK381"/>
  <c i="3" r="J137"/>
  <c i="2" r="J415"/>
  <c r="BK315"/>
  <c i="3" r="BK126"/>
  <c r="BK143"/>
  <c i="4" r="BK119"/>
  <c i="7" r="J88"/>
  <c i="2" r="J352"/>
  <c i="4" r="BK129"/>
  <c i="2" r="BK276"/>
  <c i="3" r="J125"/>
  <c i="4" r="BK94"/>
  <c i="2" r="J330"/>
  <c r="J339"/>
  <c i="6" r="BK113"/>
  <c i="2" r="J170"/>
  <c r="BK203"/>
  <c i="3" r="BK99"/>
  <c i="6" r="BK90"/>
  <c i="2" r="BK154"/>
  <c r="J110"/>
  <c i="4" r="J125"/>
  <c i="2" r="BK259"/>
  <c r="BK383"/>
  <c r="BK273"/>
  <c i="4" r="J103"/>
  <c i="6" r="J103"/>
  <c i="2" r="BK372"/>
  <c r="J269"/>
  <c i="4" r="J110"/>
  <c i="5" r="BK90"/>
  <c i="2" r="J318"/>
  <c i="3" r="J91"/>
  <c i="2" r="BK196"/>
  <c r="J332"/>
  <c r="BK164"/>
  <c i="3" r="J117"/>
  <c i="2" r="BK377"/>
  <c r="BK320"/>
  <c i="3" r="J130"/>
  <c i="6" r="J111"/>
  <c i="2" r="BK275"/>
  <c r="J105"/>
  <c i="3" r="J142"/>
  <c i="4" r="BK105"/>
  <c i="2" r="BK425"/>
  <c i="4" r="J133"/>
  <c i="2" r="BK337"/>
  <c r="BK301"/>
  <c i="3" r="BK119"/>
  <c r="J167"/>
  <c i="4" r="BK100"/>
  <c i="2" r="BK252"/>
  <c i="3" r="J89"/>
  <c i="4" r="J130"/>
  <c i="5" r="J92"/>
  <c i="2" r="J222"/>
  <c r="J357"/>
  <c i="4" r="J115"/>
  <c i="7" r="J91"/>
  <c i="2" r="J194"/>
  <c r="J224"/>
  <c r="BK392"/>
  <c i="4" r="BK135"/>
  <c i="2" r="J184"/>
  <c r="BK415"/>
  <c r="J107"/>
  <c i="3" r="J154"/>
  <c i="5" r="BK101"/>
  <c i="2" r="BK387"/>
  <c r="J417"/>
  <c i="4" r="J135"/>
  <c i="2" r="BK294"/>
  <c i="3" r="BK139"/>
  <c i="5" r="BK84"/>
  <c i="2" r="BK194"/>
  <c r="BK335"/>
  <c i="3" r="BK170"/>
  <c i="2" r="BK102"/>
  <c i="4" r="BK110"/>
  <c i="2" r="BK316"/>
  <c r="BK332"/>
  <c i="4" r="BK125"/>
  <c i="6" r="BK93"/>
  <c i="2" r="J132"/>
  <c i="3" r="BK159"/>
  <c i="2" r="BK306"/>
  <c r="J162"/>
  <c i="3" r="BK125"/>
  <c i="5" r="BK93"/>
  <c i="2" r="J235"/>
  <c r="J257"/>
  <c r="J337"/>
  <c r="BK352"/>
  <c i="4" r="BK123"/>
  <c i="6" r="J116"/>
  <c i="2" r="J179"/>
  <c r="J327"/>
  <c r="J134"/>
  <c r="J244"/>
  <c i="3" r="J169"/>
  <c i="6" r="J108"/>
  <c i="2" r="J226"/>
  <c i="6" r="BK92"/>
  <c i="2" r="J118"/>
  <c r="F35"/>
  <c r="BK134"/>
  <c r="BK224"/>
  <c i="5" r="J90"/>
  <c i="2" r="BK313"/>
  <c r="BK257"/>
  <c r="BK279"/>
  <c i="3" r="J97"/>
  <c i="4" r="BK103"/>
  <c i="2" r="J311"/>
  <c r="J203"/>
  <c r="J362"/>
  <c i="3" r="BK165"/>
  <c i="5" r="J97"/>
  <c i="4" r="J108"/>
  <c i="6" r="BK103"/>
  <c i="2" r="J166"/>
  <c r="J344"/>
  <c i="4" r="BK89"/>
  <c i="2" r="BK174"/>
  <c i="3" r="BK136"/>
  <c i="5" r="J99"/>
  <c i="2" r="J261"/>
  <c r="BK169"/>
  <c i="4" r="BK115"/>
  <c i="6" r="J92"/>
  <c i="2" r="J279"/>
  <c i="3" r="J105"/>
  <c i="6" r="J96"/>
  <c i="3" r="BK146"/>
  <c i="2" r="J306"/>
  <c i="3" r="J107"/>
  <c i="7" r="BK89"/>
  <c i="2" r="BK107"/>
  <c r="J253"/>
  <c i="3" r="BK142"/>
  <c i="4" r="BK131"/>
  <c i="6" r="BK118"/>
  <c i="2" r="J240"/>
  <c i="3" r="J174"/>
  <c i="6" r="J98"/>
  <c i="2" r="BK229"/>
  <c r="J294"/>
  <c r="BK289"/>
  <c r="BK113"/>
  <c i="3" r="J127"/>
  <c i="4" r="BK96"/>
  <c i="2" r="BK144"/>
  <c i="7" r="BK88"/>
  <c i="2" r="BK247"/>
  <c i="3" r="J143"/>
  <c r="BK109"/>
  <c i="6" r="J100"/>
  <c i="2" r="BK417"/>
  <c i="4" r="J89"/>
  <c i="7" r="J84"/>
  <c i="2" r="BK311"/>
  <c r="J115"/>
  <c i="5" r="J84"/>
  <c i="2" r="BK398"/>
  <c i="7" r="BK94"/>
  <c i="2" r="J421"/>
  <c i="3" r="J129"/>
  <c i="6" r="J104"/>
  <c i="2" r="BK260"/>
  <c i="3" r="J134"/>
  <c r="BK97"/>
  <c i="4" r="J92"/>
  <c i="6" r="J113"/>
  <c i="2" r="BK184"/>
  <c r="J128"/>
  <c i="3" r="BK101"/>
  <c r="BK154"/>
  <c r="J146"/>
  <c i="2" r="F37"/>
  <c r="J263"/>
  <c r="J347"/>
  <c i="3" r="BK95"/>
  <c i="4" r="J123"/>
  <c i="6" r="BK106"/>
  <c i="2" r="BK157"/>
  <c r="J211"/>
  <c i="3" r="BK137"/>
  <c i="2" r="BK179"/>
  <c i="7" r="J94"/>
  <c i="2" r="J123"/>
  <c i="3" r="J170"/>
  <c i="6" r="J101"/>
  <c i="5" r="BK87"/>
  <c i="2" r="BK115"/>
  <c r="J395"/>
  <c i="3" r="BK150"/>
  <c r="J161"/>
  <c i="2" r="J392"/>
  <c r="BK209"/>
  <c i="4" r="BK108"/>
  <c i="6" r="J95"/>
  <c i="2" r="J313"/>
  <c r="J372"/>
  <c i="3" r="J119"/>
  <c r="BK91"/>
  <c i="6" r="BK110"/>
  <c i="2" r="J259"/>
  <c r="J359"/>
  <c i="3" r="J156"/>
  <c i="7" r="J89"/>
  <c i="2" r="J273"/>
  <c i="4" r="J131"/>
  <c i="6" r="BK96"/>
  <c i="2" r="BK182"/>
  <c i="3" r="BK140"/>
  <c i="2" r="J342"/>
  <c r="BK339"/>
  <c r="J102"/>
  <c i="3" r="BK89"/>
  <c i="2" r="J174"/>
  <c i="3" r="J165"/>
  <c i="2" r="J360"/>
  <c i="5" r="J93"/>
  <c i="2" r="J268"/>
  <c r="BK269"/>
  <c i="4" r="J113"/>
  <c i="7" r="BK92"/>
  <c i="2" r="BK330"/>
  <c r="J315"/>
  <c r="J169"/>
  <c i="3" r="BK123"/>
  <c i="4" r="J94"/>
  <c i="2" r="J379"/>
  <c r="J383"/>
  <c r="J34"/>
  <c r="BK116"/>
  <c r="J425"/>
  <c i="3" r="J123"/>
  <c i="4" r="BK121"/>
  <c i="6" r="BK116"/>
  <c i="2" r="BK192"/>
  <c r="BK322"/>
  <c r="J367"/>
  <c r="BK123"/>
  <c i="3" r="J150"/>
  <c i="2" r="J218"/>
  <c r="J335"/>
  <c i="3" r="J159"/>
  <c r="J109"/>
  <c i="5" r="J86"/>
  <c i="2" r="J260"/>
  <c r="BK347"/>
  <c i="3" r="BK130"/>
  <c i="2" r="BK244"/>
  <c r="BK235"/>
  <c r="J113"/>
  <c i="5" r="BK92"/>
  <c i="6" r="BK101"/>
  <c i="2" r="BK110"/>
  <c i="6" r="BK84"/>
  <c i="2" r="BK253"/>
  <c i="3" r="J126"/>
  <c r="J139"/>
  <c i="5" r="J95"/>
  <c i="2" r="BK344"/>
  <c i="6" r="BK86"/>
  <c i="2" r="BK242"/>
  <c i="4" r="J119"/>
  <c i="6" r="J110"/>
  <c i="2" r="BK165"/>
  <c i="3" r="BK107"/>
  <c i="2" r="BK187"/>
  <c r="J165"/>
  <c i="3" r="BK145"/>
  <c r="BK117"/>
  <c i="6" r="J106"/>
  <c i="2" r="J387"/>
  <c i="3" r="J140"/>
  <c i="6" r="BK104"/>
  <c i="2" r="BK271"/>
  <c r="BK128"/>
  <c i="3" r="BK129"/>
  <c i="2" r="BK250"/>
  <c r="J192"/>
  <c r="J182"/>
  <c i="4" r="BK98"/>
  <c i="2" r="BK261"/>
  <c i="5" r="BK86"/>
  <c i="2" r="BK254"/>
  <c r="BK105"/>
  <c i="3" r="BK103"/>
  <c i="2" r="J242"/>
  <c i="3" r="BK105"/>
  <c i="7" r="J86"/>
  <c i="2" r="J316"/>
  <c i="3" r="BK174"/>
  <c i="2" r="J256"/>
  <c i="3" r="BK152"/>
  <c i="6" r="BK88"/>
  <c i="2" r="J164"/>
  <c r="BK211"/>
  <c i="3" r="J95"/>
  <c i="2" r="J377"/>
  <c r="J299"/>
  <c r="J250"/>
  <c i="3" r="J148"/>
  <c i="4" r="J98"/>
  <c i="5" r="BK97"/>
  <c i="3" r="J111"/>
  <c i="2" r="BK413"/>
  <c r="J157"/>
  <c r="J116"/>
  <c i="4" r="BK117"/>
  <c i="2" r="BK268"/>
  <c r="J171"/>
  <c i="4" r="J129"/>
  <c i="6" r="J90"/>
  <c i="2" r="BK213"/>
  <c r="BK367"/>
  <c r="BK263"/>
  <c i="3" r="J101"/>
  <c i="6" r="BK100"/>
  <c i="2" r="J413"/>
  <c r="J154"/>
  <c r="BK218"/>
  <c i="5" r="BK95"/>
  <c i="2" r="J229"/>
  <c r="J196"/>
  <c i="4" r="BK113"/>
  <c i="6" r="J84"/>
  <c i="2" r="BK357"/>
  <c i="1" r="AS54"/>
  <c i="3" r="J121"/>
  <c i="5" r="J89"/>
  <c i="6" r="J93"/>
  <c i="3" r="BK115"/>
  <c i="2" r="BK162"/>
  <c i="3" r="J93"/>
  <c i="2" r="J238"/>
  <c r="BK226"/>
  <c i="3" r="J99"/>
  <c i="4" r="J105"/>
  <c i="6" r="J88"/>
  <c i="2" r="BK360"/>
  <c r="J320"/>
  <c i="3" r="BK121"/>
  <c i="2" r="F36"/>
  <c r="BK385"/>
  <c r="J322"/>
  <c i="3" r="BK111"/>
  <c i="2" r="J289"/>
  <c i="3" r="BK113"/>
  <c i="2" r="BK362"/>
  <c r="J385"/>
  <c r="J398"/>
  <c i="3" r="BK93"/>
  <c i="5" r="BK89"/>
  <c i="2" r="J247"/>
  <c r="J275"/>
  <c i="3" r="BK132"/>
  <c i="6" r="BK95"/>
  <c i="2" r="BK118"/>
  <c r="BK222"/>
  <c i="6" r="J86"/>
  <c i="2" r="J215"/>
  <c i="3" r="J132"/>
  <c i="5" r="J87"/>
  <c i="2" r="BK395"/>
  <c i="6" r="J118"/>
  <c i="7" r="BK91"/>
  <c i="2" r="BK170"/>
  <c r="J144"/>
  <c i="3" r="BK156"/>
  <c i="6" r="BK108"/>
  <c i="2" r="BK284"/>
  <c i="3" r="J136"/>
  <c i="4" r="BK92"/>
  <c i="7" r="BK84"/>
  <c i="2" r="J168"/>
  <c i="3" r="BK167"/>
  <c r="J145"/>
  <c i="2" r="BK318"/>
  <c r="BK342"/>
  <c i="4" r="J100"/>
  <c i="7" r="BK86"/>
  <c i="2" r="J213"/>
  <c i="3" r="BK169"/>
  <c i="2" r="BK142"/>
  <c r="J276"/>
  <c r="J254"/>
  <c r="BK327"/>
  <c i="3" r="J152"/>
  <c i="4" r="BK133"/>
  <c i="6" r="BK111"/>
  <c i="2" r="BK379"/>
  <c r="BK132"/>
  <c r="J301"/>
  <c i="5" r="J101"/>
  <c i="6" r="J114"/>
  <c i="2" r="BK240"/>
  <c r="J381"/>
  <c r="BK166"/>
  <c i="3" r="J115"/>
  <c i="4" r="J117"/>
  <c i="6" r="BK114"/>
  <c i="2" r="BK215"/>
  <c r="BK238"/>
  <c i="4" r="J96"/>
  <c i="2" r="J209"/>
  <c r="BK171"/>
  <c i="5" r="BK99"/>
  <c i="2" r="J271"/>
  <c i="4" r="J139"/>
  <c i="2" r="BK168"/>
  <c i="3" r="J163"/>
  <c r="J103"/>
  <c i="4" r="J127"/>
  <c i="2" r="BK256"/>
  <c i="3" r="BK161"/>
  <c i="7" r="J90"/>
  <c i="3" r="BK127"/>
  <c i="2" r="BK421"/>
  <c i="4" r="BK127"/>
  <c i="7" r="J92"/>
  <c i="2" r="J284"/>
  <c r="BK359"/>
  <c i="3" r="BK134"/>
  <c i="4" r="J121"/>
  <c i="7" r="BK90"/>
  <c i="3" r="J113"/>
  <c i="6" r="BK98"/>
  <c i="2" r="BK299"/>
  <c r="J252"/>
  <c i="4" r="BK139"/>
  <c i="3" r="BK163"/>
  <c i="4" r="BK130"/>
  <c i="2" r="J187"/>
  <c r="J142"/>
  <c i="3" r="BK148"/>
  <c i="2" r="F34"/>
  <c l="1" r="T419"/>
  <c r="R419"/>
  <c r="R106"/>
  <c r="BK221"/>
  <c r="J221"/>
  <c r="J68"/>
  <c r="T346"/>
  <c i="3" r="P88"/>
  <c r="R158"/>
  <c i="4" r="T88"/>
  <c r="BK132"/>
  <c r="J132"/>
  <c r="J64"/>
  <c i="5" r="T83"/>
  <c r="T82"/>
  <c r="T81"/>
  <c i="2" r="BK131"/>
  <c r="J131"/>
  <c r="J63"/>
  <c r="T278"/>
  <c r="T397"/>
  <c i="3" r="P158"/>
  <c i="2" r="P106"/>
  <c r="R249"/>
  <c r="R272"/>
  <c r="T329"/>
  <c i="3" r="T106"/>
  <c i="4" r="P102"/>
  <c i="2" r="R131"/>
  <c r="P249"/>
  <c r="T272"/>
  <c r="P329"/>
  <c i="3" r="BK120"/>
  <c r="J120"/>
  <c r="J63"/>
  <c i="2" r="R101"/>
  <c r="P208"/>
  <c r="T221"/>
  <c i="3" r="P120"/>
  <c i="4" r="P88"/>
  <c i="2" r="BK106"/>
  <c r="J106"/>
  <c r="J62"/>
  <c r="BK278"/>
  <c r="J278"/>
  <c r="J72"/>
  <c r="R329"/>
  <c i="3" r="P106"/>
  <c i="4" r="P132"/>
  <c i="2" r="BK173"/>
  <c r="J173"/>
  <c r="J64"/>
  <c r="P228"/>
  <c r="R346"/>
  <c i="3" r="BK106"/>
  <c r="J106"/>
  <c r="J62"/>
  <c i="4" r="BK107"/>
  <c r="J107"/>
  <c r="J63"/>
  <c i="2" r="R173"/>
  <c r="BK228"/>
  <c r="J228"/>
  <c r="J69"/>
  <c r="BK346"/>
  <c r="J346"/>
  <c r="J74"/>
  <c i="4" r="T107"/>
  <c i="2" r="T106"/>
  <c r="T249"/>
  <c i="3" r="R106"/>
  <c i="2" r="T173"/>
  <c r="R228"/>
  <c r="BK329"/>
  <c r="J329"/>
  <c r="J73"/>
  <c i="3" r="R88"/>
  <c i="4" r="R107"/>
  <c i="6" r="P83"/>
  <c r="P82"/>
  <c r="P81"/>
  <c i="1" r="AU59"/>
  <c i="2" r="T131"/>
  <c r="R278"/>
  <c r="P397"/>
  <c i="3" r="BK158"/>
  <c r="J158"/>
  <c r="J64"/>
  <c i="4" r="R102"/>
  <c i="5" r="BK83"/>
  <c r="J83"/>
  <c r="J61"/>
  <c i="6" r="T83"/>
  <c r="T82"/>
  <c r="T81"/>
  <c i="2" r="BK101"/>
  <c r="J101"/>
  <c r="J61"/>
  <c r="BK208"/>
  <c r="J208"/>
  <c r="J65"/>
  <c r="P221"/>
  <c i="3" r="T88"/>
  <c i="4" r="BK88"/>
  <c r="J88"/>
  <c r="J61"/>
  <c r="R132"/>
  <c i="7" r="BK83"/>
  <c r="J83"/>
  <c r="J61"/>
  <c i="2" r="T101"/>
  <c r="T208"/>
  <c r="BK249"/>
  <c r="J249"/>
  <c r="J70"/>
  <c r="P272"/>
  <c i="4" r="R88"/>
  <c r="R87"/>
  <c r="R86"/>
  <c r="T132"/>
  <c i="6" r="BK83"/>
  <c r="BK82"/>
  <c r="J82"/>
  <c r="J60"/>
  <c i="2" r="P101"/>
  <c r="R208"/>
  <c r="R221"/>
  <c r="P346"/>
  <c i="3" r="BK88"/>
  <c r="J88"/>
  <c r="J61"/>
  <c r="T158"/>
  <c i="4" r="P107"/>
  <c i="7" r="R83"/>
  <c r="R82"/>
  <c r="R81"/>
  <c i="2" r="P173"/>
  <c r="T228"/>
  <c r="BK272"/>
  <c r="J272"/>
  <c r="J71"/>
  <c r="BK397"/>
  <c r="J397"/>
  <c r="J76"/>
  <c i="3" r="R120"/>
  <c i="4" r="T102"/>
  <c i="5" r="R83"/>
  <c r="R82"/>
  <c r="R81"/>
  <c i="6" r="R83"/>
  <c r="R82"/>
  <c r="R81"/>
  <c i="7" r="P83"/>
  <c r="P82"/>
  <c r="P81"/>
  <c i="1" r="AU60"/>
  <c i="2" r="P131"/>
  <c r="P278"/>
  <c r="R397"/>
  <c i="3" r="T120"/>
  <c i="4" r="BK102"/>
  <c r="J102"/>
  <c r="J62"/>
  <c i="5" r="P83"/>
  <c r="P82"/>
  <c r="P81"/>
  <c i="1" r="AU58"/>
  <c i="7" r="T83"/>
  <c r="T82"/>
  <c r="T81"/>
  <c i="3" r="BK173"/>
  <c r="J173"/>
  <c r="J66"/>
  <c i="2" r="BK217"/>
  <c r="J217"/>
  <c r="J66"/>
  <c r="BK394"/>
  <c r="J394"/>
  <c r="J75"/>
  <c i="4" r="BK138"/>
  <c r="J138"/>
  <c r="J66"/>
  <c i="2" r="BK420"/>
  <c r="J420"/>
  <c r="J78"/>
  <c r="BK424"/>
  <c r="J424"/>
  <c r="J79"/>
  <c i="6" r="J83"/>
  <c r="J61"/>
  <c i="7" r="J78"/>
  <c r="BE86"/>
  <c i="6" r="BK81"/>
  <c r="J81"/>
  <c i="7" r="E48"/>
  <c r="J77"/>
  <c r="F54"/>
  <c r="BE89"/>
  <c r="BE91"/>
  <c r="F55"/>
  <c r="J75"/>
  <c r="BE84"/>
  <c r="BE92"/>
  <c r="BE88"/>
  <c r="BE90"/>
  <c r="BE94"/>
  <c i="6" r="J55"/>
  <c r="BE84"/>
  <c r="BE101"/>
  <c r="BE93"/>
  <c r="BE111"/>
  <c r="E48"/>
  <c i="5" r="BK82"/>
  <c r="J82"/>
  <c r="J60"/>
  <c i="6" r="BE92"/>
  <c r="F77"/>
  <c r="BE88"/>
  <c r="BE106"/>
  <c r="J54"/>
  <c r="BE96"/>
  <c r="BE108"/>
  <c r="BE113"/>
  <c r="F78"/>
  <c r="BE100"/>
  <c r="BE114"/>
  <c r="BE98"/>
  <c r="J75"/>
  <c r="BE110"/>
  <c r="BE118"/>
  <c r="BE86"/>
  <c r="BE95"/>
  <c r="BE103"/>
  <c r="BE90"/>
  <c r="BE104"/>
  <c r="BE116"/>
  <c i="5" r="J54"/>
  <c r="E71"/>
  <c r="F78"/>
  <c r="F54"/>
  <c r="BE87"/>
  <c r="BE89"/>
  <c r="BE92"/>
  <c r="BE97"/>
  <c r="BE99"/>
  <c r="J52"/>
  <c r="J55"/>
  <c r="BE84"/>
  <c r="BE86"/>
  <c r="BE90"/>
  <c r="BE93"/>
  <c r="BE95"/>
  <c r="BE101"/>
  <c i="3" r="BK87"/>
  <c r="J87"/>
  <c r="J60"/>
  <c i="4" r="E76"/>
  <c r="BE89"/>
  <c r="J54"/>
  <c r="J83"/>
  <c r="BE103"/>
  <c r="BE115"/>
  <c r="BE113"/>
  <c r="BE127"/>
  <c r="BE110"/>
  <c i="3" r="BK172"/>
  <c r="J172"/>
  <c r="J65"/>
  <c i="4" r="BE94"/>
  <c r="BE119"/>
  <c r="BE125"/>
  <c r="BE129"/>
  <c r="F54"/>
  <c r="BE92"/>
  <c r="BE135"/>
  <c r="BE139"/>
  <c r="BE96"/>
  <c r="BE108"/>
  <c r="BE117"/>
  <c r="BE131"/>
  <c r="F55"/>
  <c r="BE98"/>
  <c r="BE123"/>
  <c r="BE133"/>
  <c r="J80"/>
  <c r="BE100"/>
  <c r="BE105"/>
  <c r="BE121"/>
  <c r="BE130"/>
  <c i="3" r="BE123"/>
  <c r="BE134"/>
  <c r="BE159"/>
  <c r="J82"/>
  <c r="BE89"/>
  <c r="BE93"/>
  <c r="BE95"/>
  <c r="BE117"/>
  <c r="BE119"/>
  <c r="BE126"/>
  <c r="BE136"/>
  <c r="BE148"/>
  <c r="E48"/>
  <c r="J55"/>
  <c r="BE97"/>
  <c r="BE99"/>
  <c r="BE139"/>
  <c r="BE143"/>
  <c r="BE163"/>
  <c r="J80"/>
  <c r="BE103"/>
  <c r="BE169"/>
  <c r="BE170"/>
  <c r="BE115"/>
  <c r="BE146"/>
  <c r="BE156"/>
  <c r="BE161"/>
  <c i="2" r="BK419"/>
  <c r="J419"/>
  <c r="J77"/>
  <c i="3" r="BE105"/>
  <c r="BE111"/>
  <c r="BE127"/>
  <c r="BE109"/>
  <c r="BE152"/>
  <c r="BE167"/>
  <c r="BE174"/>
  <c r="F55"/>
  <c r="BE113"/>
  <c r="BE165"/>
  <c r="BE129"/>
  <c r="BE132"/>
  <c r="BE137"/>
  <c r="F54"/>
  <c r="BE101"/>
  <c r="BE125"/>
  <c i="2" r="BK100"/>
  <c r="J100"/>
  <c r="J60"/>
  <c i="3" r="BE107"/>
  <c r="BE140"/>
  <c r="BE150"/>
  <c r="BE91"/>
  <c r="BE130"/>
  <c r="BE154"/>
  <c r="BE121"/>
  <c r="BE142"/>
  <c r="BE145"/>
  <c i="2" r="BE157"/>
  <c r="BE164"/>
  <c r="BE168"/>
  <c r="BE170"/>
  <c r="J52"/>
  <c r="BE107"/>
  <c r="BE184"/>
  <c r="BE215"/>
  <c r="BE263"/>
  <c r="BE279"/>
  <c r="BE299"/>
  <c r="BE315"/>
  <c r="BE322"/>
  <c r="BE337"/>
  <c r="E89"/>
  <c r="BE105"/>
  <c r="BE115"/>
  <c r="BE132"/>
  <c r="BE182"/>
  <c r="BE192"/>
  <c r="BE194"/>
  <c r="BE196"/>
  <c r="BE209"/>
  <c r="BE238"/>
  <c r="BE247"/>
  <c r="BE253"/>
  <c r="BE259"/>
  <c r="BE269"/>
  <c r="BE301"/>
  <c r="BE313"/>
  <c r="BE357"/>
  <c r="BE372"/>
  <c r="BE425"/>
  <c i="1" r="AW55"/>
  <c i="2" r="F55"/>
  <c r="BE134"/>
  <c r="BE142"/>
  <c r="BE144"/>
  <c r="BE154"/>
  <c r="BE268"/>
  <c r="BE275"/>
  <c r="BE289"/>
  <c r="BE318"/>
  <c r="BE330"/>
  <c r="BE339"/>
  <c r="BE344"/>
  <c r="BE362"/>
  <c r="BE381"/>
  <c r="BE387"/>
  <c r="BE392"/>
  <c r="BE113"/>
  <c r="BE162"/>
  <c r="BE174"/>
  <c r="BE187"/>
  <c r="BE229"/>
  <c r="BE235"/>
  <c r="BE244"/>
  <c r="BE250"/>
  <c r="BE261"/>
  <c r="BE271"/>
  <c r="BE385"/>
  <c r="BE415"/>
  <c r="J54"/>
  <c r="J96"/>
  <c r="BE165"/>
  <c r="BE254"/>
  <c r="BE256"/>
  <c r="BE260"/>
  <c r="BE284"/>
  <c r="BE294"/>
  <c r="BE311"/>
  <c r="BE320"/>
  <c r="BE413"/>
  <c i="1" r="BA55"/>
  <c i="2" r="BE116"/>
  <c r="BE203"/>
  <c r="BE211"/>
  <c r="BE222"/>
  <c r="BE224"/>
  <c r="BE226"/>
  <c r="BE316"/>
  <c r="BE327"/>
  <c r="BE332"/>
  <c r="BE342"/>
  <c r="BE352"/>
  <c r="BE359"/>
  <c r="BE367"/>
  <c r="BE377"/>
  <c r="BE379"/>
  <c r="BE383"/>
  <c r="BE395"/>
  <c i="1" r="BC55"/>
  <c i="2" r="F95"/>
  <c r="BE123"/>
  <c r="BE166"/>
  <c r="BE240"/>
  <c r="BE242"/>
  <c r="BE252"/>
  <c r="BE257"/>
  <c r="BE273"/>
  <c r="BE276"/>
  <c r="BE306"/>
  <c r="BE335"/>
  <c r="BE347"/>
  <c r="BE360"/>
  <c r="BE417"/>
  <c r="BE421"/>
  <c i="1" r="BB55"/>
  <c i="2" r="BE102"/>
  <c r="BE110"/>
  <c r="BE118"/>
  <c r="BE128"/>
  <c r="BE169"/>
  <c r="BE171"/>
  <c r="BE179"/>
  <c r="BE213"/>
  <c r="BE218"/>
  <c r="BE398"/>
  <c i="1" r="BD55"/>
  <c i="4" r="J34"/>
  <c i="1" r="AW57"/>
  <c i="6" r="F36"/>
  <c i="1" r="BC59"/>
  <c i="3" r="J34"/>
  <c i="1" r="AW56"/>
  <c i="3" r="F36"/>
  <c i="1" r="BC56"/>
  <c i="4" r="F36"/>
  <c i="1" r="BC57"/>
  <c i="5" r="J34"/>
  <c i="1" r="AW58"/>
  <c i="5" r="F34"/>
  <c i="1" r="BA58"/>
  <c i="5" r="F36"/>
  <c i="1" r="BC58"/>
  <c i="6" r="F35"/>
  <c i="1" r="BB59"/>
  <c i="7" r="F36"/>
  <c i="1" r="BC60"/>
  <c i="4" r="F35"/>
  <c i="1" r="BB57"/>
  <c i="7" r="F34"/>
  <c i="1" r="BA60"/>
  <c i="3" r="F34"/>
  <c i="1" r="BA56"/>
  <c i="6" r="J30"/>
  <c i="4" r="F37"/>
  <c i="1" r="BD57"/>
  <c i="6" r="J34"/>
  <c i="1" r="AW59"/>
  <c i="5" r="F35"/>
  <c i="1" r="BB58"/>
  <c i="6" r="F37"/>
  <c i="1" r="BD59"/>
  <c i="7" r="J34"/>
  <c i="1" r="AW60"/>
  <c i="3" r="F35"/>
  <c i="1" r="BB56"/>
  <c i="5" r="F37"/>
  <c i="1" r="BD58"/>
  <c i="6" r="F34"/>
  <c i="1" r="BA59"/>
  <c i="3" r="F37"/>
  <c i="1" r="BD56"/>
  <c i="7" r="F35"/>
  <c i="1" r="BB60"/>
  <c i="7" r="F37"/>
  <c i="1" r="BD60"/>
  <c i="4" r="F34"/>
  <c i="1" r="BA57"/>
  <c i="2" l="1" r="P220"/>
  <c i="4" r="P87"/>
  <c r="P86"/>
  <c i="1" r="AU57"/>
  <c i="2" r="P100"/>
  <c r="P99"/>
  <c i="1" r="AU55"/>
  <c i="2" r="T100"/>
  <c i="3" r="P87"/>
  <c r="P86"/>
  <c i="1" r="AU56"/>
  <c i="3" r="T87"/>
  <c r="T86"/>
  <c r="R87"/>
  <c r="R86"/>
  <c i="2" r="T220"/>
  <c i="4" r="T87"/>
  <c r="T86"/>
  <c i="2" r="R220"/>
  <c r="R100"/>
  <c r="R99"/>
  <c r="BK220"/>
  <c r="J220"/>
  <c r="J67"/>
  <c i="4" r="BK137"/>
  <c r="J137"/>
  <c r="J65"/>
  <c r="BK87"/>
  <c r="J87"/>
  <c r="J60"/>
  <c i="7" r="BK82"/>
  <c r="BK81"/>
  <c r="J81"/>
  <c r="J59"/>
  <c i="1" r="AG59"/>
  <c i="6" r="J59"/>
  <c i="5" r="BK81"/>
  <c r="J81"/>
  <c i="3" r="BK86"/>
  <c r="J86"/>
  <c r="J59"/>
  <c i="2" r="BK99"/>
  <c r="J99"/>
  <c r="J59"/>
  <c i="1" r="BB54"/>
  <c r="AX54"/>
  <c i="4" r="J33"/>
  <c i="1" r="AV57"/>
  <c r="AT57"/>
  <c i="2" r="J33"/>
  <c i="1" r="AV55"/>
  <c r="AT55"/>
  <c r="BA54"/>
  <c r="AW54"/>
  <c r="AK30"/>
  <c i="6" r="F33"/>
  <c i="1" r="AZ59"/>
  <c i="2" r="F33"/>
  <c i="1" r="AZ55"/>
  <c i="7" r="J33"/>
  <c i="1" r="AV60"/>
  <c r="AT60"/>
  <c i="6" r="J33"/>
  <c i="1" r="AV59"/>
  <c r="AT59"/>
  <c r="AN59"/>
  <c r="BD54"/>
  <c r="W33"/>
  <c i="3" r="J33"/>
  <c i="1" r="AV56"/>
  <c r="AT56"/>
  <c i="3" r="F33"/>
  <c i="1" r="AZ56"/>
  <c i="4" r="F33"/>
  <c i="1" r="AZ57"/>
  <c i="5" r="J30"/>
  <c i="1" r="AG58"/>
  <c i="5" r="J33"/>
  <c i="1" r="AV58"/>
  <c r="AT58"/>
  <c r="BC54"/>
  <c r="AY54"/>
  <c i="7" r="F33"/>
  <c i="1" r="AZ60"/>
  <c i="5" r="F33"/>
  <c i="1" r="AZ58"/>
  <c i="2" l="1" r="T99"/>
  <c i="7" r="J82"/>
  <c r="J60"/>
  <c i="4" r="BK86"/>
  <c r="J86"/>
  <c r="J59"/>
  <c i="1" r="AN58"/>
  <c i="5" r="J59"/>
  <c i="6" r="J39"/>
  <c i="5" r="J39"/>
  <c i="1" r="W31"/>
  <c r="W30"/>
  <c i="3" r="J30"/>
  <c i="1" r="AG56"/>
  <c r="AN56"/>
  <c i="7" r="J30"/>
  <c i="1" r="AG60"/>
  <c r="AZ54"/>
  <c r="AV54"/>
  <c r="AK29"/>
  <c i="2" r="J30"/>
  <c i="1" r="AG55"/>
  <c r="AU54"/>
  <c r="W32"/>
  <c i="7" l="1" r="J39"/>
  <c i="3" r="J39"/>
  <c i="2" r="J39"/>
  <c i="1" r="AN55"/>
  <c r="AN60"/>
  <c i="4" r="J30"/>
  <c i="1" r="AG57"/>
  <c r="AG54"/>
  <c r="AK26"/>
  <c r="AK35"/>
  <c r="AT54"/>
  <c r="W29"/>
  <c i="4" l="1" r="J39"/>
  <c i="1" r="AN54"/>
  <c r="AN57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<sst xmlns="http://schemas.openxmlformats.org/spreadsheetml/2006/main">
  <si>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</si>
  <si>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</si>
  <si>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</si>
  <si>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</si>
  <si>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</si>
  <si>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{37c55516-f8cd-4767-aef6-fb04a63ce0ac}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</si>
  <si>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</si>
  <si>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</si>
  <si>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</si>
  <si>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</si>
  <si>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</si>
  <si>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</si>
  <si>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</si>
  <si>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</si>
  <si>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03/2025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</si>
  <si>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</si>
  <si>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</si>
  <si>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Stavební úpravy OÚ</t>
  </si>
  <si>
    <t>KSO:</t>
  </si>
  <si>
    <t/>
  </si>
  <si>
    <t>CC-CZ:</t>
  </si>
  <si>
    <t>Místo:</t>
  </si>
  <si>
    <t>U Staré školy 83, Tuchlovice</t>
  </si>
  <si>
    <t>Datum:</t>
  </si>
  <si>
    <t>20. 2. 2025</t>
  </si>
  <si>
    <t>Zadavatel:</t>
  </si>
  <si>
    <t>IČ:</t>
  </si>
  <si>
    <t>Obec Tuchlovice</t>
  </si>
  <si>
    <t>DIČ:</t>
  </si>
  <si>
    <t>Účastník:</t>
  </si>
  <si>
    <t>Vyplň údaj</t>
  </si>
  <si>
    <t>Projektant:</t>
  </si>
  <si>
    <t xml:space="preserve"> </t>
  </si>
  <si>
    <t>True</t>
  </si>
  <si>
    <t>Zpracovatel:</t>
  </si>
  <si>
    <t>Ing. Jan Procházka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</si>
  <si>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</si>
  <si>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</si>
  <si>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</si>
  <si>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</si>
  <si>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</si>
  <si>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</si>
  <si>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</si>
  <si>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</si>
  <si>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</si>
  <si>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</si>
  <si>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</si>
  <si>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</si>
  <si>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</si>
  <si>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</si>
  <si>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</si>
  <si>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</si>
  <si>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</si>
  <si>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</si>
  <si>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</si>
  <si>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</si>
  <si>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</si>
  <si>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</si>
  <si>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</si>
  <si>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</si>
  <si>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</si>
  <si>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</si>
  <si>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</si>
  <si>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</si>
  <si>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</si>
  <si>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</si>
  <si>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</si>
  <si>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</si>
  <si>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</si>
  <si>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</si>
  <si>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</si>
  <si>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</si>
  <si>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</si>
  <si>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</si>
  <si>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</si>
  <si>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</si>
  <si>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</si>
  <si>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</si>
  <si>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 xml:space="preserve">Stavební úpravy </t>
  </si>
  <si>
    <t>STA</t>
  </si>
  <si>
    <t>1</t>
  </si>
  <si>
    <t>{9195cd24-8f71-4c8a-90ed-b68d53a57037}</t>
  </si>
  <si>
    <t>2</t>
  </si>
  <si>
    <t>ZTI</t>
  </si>
  <si>
    <t>Zdravotně technické instalace</t>
  </si>
  <si>
    <t>{951dda35-4937-419d-b0f0-af2694dc9f5f}</t>
  </si>
  <si>
    <t>ÚT</t>
  </si>
  <si>
    <t xml:space="preserve"> VYTÁPĚNÍ</t>
  </si>
  <si>
    <t>{1a9f630a-842c-4dde-be47-ae56207a93c5}</t>
  </si>
  <si>
    <t>VZT</t>
  </si>
  <si>
    <t>VZDUCHOTECHNIKA</t>
  </si>
  <si>
    <t>{cfd4dbce-7405-499c-a76b-15a148903b27}</t>
  </si>
  <si>
    <t>ELE</t>
  </si>
  <si>
    <t>ELEKTROINSTALACE</t>
  </si>
  <si>
    <t>{71edc318-6e36-4025-a046-92210475bfac}</t>
  </si>
  <si>
    <t>SLB</t>
  </si>
  <si>
    <t>SLABOPROUD</t>
  </si>
  <si>
    <t>{43d7823a-4d1c-4a5b-a52d-2dc2e809c83c}</t>
  </si>
  <si>
    <t>KRYCÍ LIST SOUPISU PRACÍ</t>
  </si>
  <si>
    <t>Objekt:</t>
  </si>
  <si>
    <t xml:space="preserve">SO01 - Stavební úpravy 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</si>
  <si>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</si>
  <si>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</si>
  <si>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</si>
  <si>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</si>
  <si>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</si>
  <si>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</si>
  <si>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</si>
  <si>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</si>
  <si>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</si>
  <si>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</si>
  <si>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</si>
  <si>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</si>
  <si>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</si>
  <si>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</si>
  <si>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</si>
  <si>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</si>
  <si>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</si>
  <si>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</si>
  <si>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</si>
  <si>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</si>
  <si>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</si>
  <si>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VRN - Vedlejší rozpočtové náklady</t>
  </si>
  <si>
    <t xml:space="preserve">    VRN3 - Zařízení staveniště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</si>
  <si>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</si>
  <si>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</si>
  <si>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</si>
  <si>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</si>
  <si>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</si>
  <si>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</si>
  <si>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</si>
  <si>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</si>
  <si>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</si>
  <si>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</si>
  <si>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</si>
  <si>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</si>
  <si>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</si>
  <si>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</si>
  <si>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</si>
  <si>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</si>
  <si>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</si>
  <si>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Zakládání</t>
  </si>
  <si>
    <t>K</t>
  </si>
  <si>
    <t>271532212</t>
  </si>
  <si>
    <t>Podsyp pod základové konstrukce se zhutněním a urovnáním povrchu z kameniva hrubého, frakce 16 - 32 mm</t>
  </si>
  <si>
    <t>m3</t>
  </si>
  <si>
    <t>CS ÚRS 2025 01</t>
  </si>
  <si>
    <t>4</t>
  </si>
  <si>
    <t>1774474862</t>
  </si>
  <si>
    <t>Online PSC</t>
  </si>
  <si>
    <t>https://podminky.urs.cz/item/CS_URS_2025_01/271532212</t>
  </si>
  <si>
    <t>VV</t>
  </si>
  <si>
    <t>0,9*0,2</t>
  </si>
  <si>
    <t>M</t>
  </si>
  <si>
    <t>58344171</t>
  </si>
  <si>
    <t>štěrkodrť frakce 0/32</t>
  </si>
  <si>
    <t>t</t>
  </si>
  <si>
    <t>8</t>
  </si>
  <si>
    <t>-1980352399</t>
  </si>
  <si>
    <t>3</t>
  </si>
  <si>
    <t>Svislé a kompletní konstrukce</t>
  </si>
  <si>
    <t>311231116</t>
  </si>
  <si>
    <t>Zdivo z cihel pálených nosné z cihel plných dl. 290 mm P 7 až 15, na maltu MC-5 nebo MC-10</t>
  </si>
  <si>
    <t>-2072321500</t>
  </si>
  <si>
    <t>https://podminky.urs.cz/item/CS_URS_2025_01/311231116</t>
  </si>
  <si>
    <t>0,3*0,3*2,1</t>
  </si>
  <si>
    <t>317941121</t>
  </si>
  <si>
    <t>Osazování ocelových válcovaných nosníků na zdivu I nebo IE nebo U nebo UE nebo L do č. 12 nebo výšky do 120 mm</t>
  </si>
  <si>
    <t>-345687984</t>
  </si>
  <si>
    <t>https://podminky.urs.cz/item/CS_URS_2025_01/317941121</t>
  </si>
  <si>
    <t>(11,1*1,1*2+11,1*1,35*2)/1000</t>
  </si>
  <si>
    <t>5</t>
  </si>
  <si>
    <t>13010714</t>
  </si>
  <si>
    <t>ocel profilová jakost S235JR (11 375) průřez I (IPN) 120</t>
  </si>
  <si>
    <t>-1205615013</t>
  </si>
  <si>
    <t>(11,1*1,35*2)/1000</t>
  </si>
  <si>
    <t>6</t>
  </si>
  <si>
    <t>13010712</t>
  </si>
  <si>
    <t>ocel profilová jakost S235JR (11 375) průřez I (IPN) 100</t>
  </si>
  <si>
    <t>-558546272</t>
  </si>
  <si>
    <t>7</t>
  </si>
  <si>
    <t>319201321</t>
  </si>
  <si>
    <t>Vyrovnání nerovného povrchu vnitřního i vnějšího zdiva bez odsekání vadných cihel, maltou (s dodáním hmot) tl. do 30 mm</t>
  </si>
  <si>
    <t>m2</t>
  </si>
  <si>
    <t>1846619588</t>
  </si>
  <si>
    <t>https://podminky.urs.cz/item/CS_URS_2025_01/319201321</t>
  </si>
  <si>
    <t>342241162</t>
  </si>
  <si>
    <t>Příčky nebo přizdívky jednoduché z cihel nebo příčkovek pálených na maltu MVC nebo MC plných P7,5 až P15 dl. 290 mm (290x140x65 mm), tl. o tl. 140 mm</t>
  </si>
  <si>
    <t>1500900380</t>
  </si>
  <si>
    <t>https://podminky.urs.cz/item/CS_URS_2025_01/342241162</t>
  </si>
  <si>
    <t>"1NP"2*1</t>
  </si>
  <si>
    <t>"2NP"2*1*2</t>
  </si>
  <si>
    <t>Součet</t>
  </si>
  <si>
    <t>9</t>
  </si>
  <si>
    <t>342272225</t>
  </si>
  <si>
    <t>Příčky z pórobetonových tvárnic hladkých na tenké maltové lože objemová hmotnost do 500 kg/m3, tloušťka příčky 100 mm</t>
  </si>
  <si>
    <t>1681599770</t>
  </si>
  <si>
    <t>https://podminky.urs.cz/item/CS_URS_2025_01/342272225</t>
  </si>
  <si>
    <t>"1NP"((1,6+0,92)*2,8)</t>
  </si>
  <si>
    <t>"2NP"(1,55+2,19*2+1,775+1,23+2,39+1+0,65+2,35+0,67+2,93)*2,7+(0,2*2,7+0,7*1,1)</t>
  </si>
  <si>
    <t>10</t>
  </si>
  <si>
    <t>342272245</t>
  </si>
  <si>
    <t>Příčky z pórobetonových tvárnic hladkých na tenké maltové lože objemová hmotnost do 500 kg/m3, tloušťka příčky 150 mm</t>
  </si>
  <si>
    <t>-2043112227</t>
  </si>
  <si>
    <t>https://podminky.urs.cz/item/CS_URS_2025_01/342272245</t>
  </si>
  <si>
    <t>1,9*2,8+1,5*2,8</t>
  </si>
  <si>
    <t>Úpravy povrchů, podlahy a osazování výplní</t>
  </si>
  <si>
    <t>11</t>
  </si>
  <si>
    <t>612321131</t>
  </si>
  <si>
    <t>Vápenocementový štuk vnitřních ploch tloušťky do 3 mm svislých konstrukcí stěn</t>
  </si>
  <si>
    <t>2130110612</t>
  </si>
  <si>
    <t>https://podminky.urs.cz/item/CS_URS_2025_01/612321131</t>
  </si>
  <si>
    <t>612321141</t>
  </si>
  <si>
    <t>Omítka vápenocementová vnitřních ploch nanášená ručně dvouvrstvá, tloušťky jádrové omítky do 10 mm a tloušťky štuku do 3 mm štuková svislých konstrukcí stěn</t>
  </si>
  <si>
    <t>-700927320</t>
  </si>
  <si>
    <t>https://podminky.urs.cz/item/CS_URS_2025_01/612321141</t>
  </si>
  <si>
    <t>1,8*1,3+1*1,3</t>
  </si>
  <si>
    <t>1,1*1,3+0,8*0,8+1,2*1,3+0,55*1,3+1,2*0,8</t>
  </si>
  <si>
    <t>1,75*1,2+(1,1+1,75+0,8)*2,7</t>
  </si>
  <si>
    <t>"206a"((0,75+1,325)*2,7)+1,48*1,1</t>
  </si>
  <si>
    <t>"206b"((0,335+0,87+2,385)*2,7)+1,5*1,1</t>
  </si>
  <si>
    <t>13</t>
  </si>
  <si>
    <t>612323191</t>
  </si>
  <si>
    <t>Omítka vápenocementová vnitřních ploch hladkých nanášená ručně jednovrstvá hladká, na neomítnutý bezesparý podklad, tloušťky do 5 mm Příplatek k cenám za každý další 1 mm tloušťky omítky přes 5 mm stěn</t>
  </si>
  <si>
    <t>-899844418</t>
  </si>
  <si>
    <t>https://podminky.urs.cz/item/CS_URS_2025_01/612323191</t>
  </si>
  <si>
    <t>14</t>
  </si>
  <si>
    <t>612381006</t>
  </si>
  <si>
    <t>Omítka tenkovrstvá minerální vnitřních ploch bez penetrace zatíraná (škrábaná), zrnitost 1,0 mm svislých konstrukcí stěn v podlaží i na schodišti</t>
  </si>
  <si>
    <t>2100631141</t>
  </si>
  <si>
    <t>https://podminky.urs.cz/item/CS_URS_2025_01/612381006</t>
  </si>
  <si>
    <t>(0,92+1,6)*2,8-(0,8*2)+(1,5+0,92+1,5)*1,3-(0,8*2)</t>
  </si>
  <si>
    <t>1,9*2*1,3</t>
  </si>
  <si>
    <t>((2,35+2,83+0,67)*2,7-(0,8*2))*2</t>
  </si>
  <si>
    <t>1,55*2,7*2+(2,19*2,7)-(0,7*2*2)+(0,87+1,07*2,7)</t>
  </si>
  <si>
    <t>(2,2+0,5)*2,7-(0,8*2)</t>
  </si>
  <si>
    <t>1,775*2,7-(0,8*2*2)+(1,23*2,7*2)+2,39*2,7*2-(0,7*2*2)+1*2,7*2+0,5*2,7*2+0,65*2,7</t>
  </si>
  <si>
    <t>1,35*2,1*2-0,9*2</t>
  </si>
  <si>
    <t>15</t>
  </si>
  <si>
    <t>631311124</t>
  </si>
  <si>
    <t>Mazanina z betonu prostého bez zvýšených nároků na prostředí tl. přes 80 do 120 mm tř. C 16/20</t>
  </si>
  <si>
    <t>1274612263</t>
  </si>
  <si>
    <t>https://podminky.urs.cz/item/CS_URS_2025_01/631311124</t>
  </si>
  <si>
    <t>0,9*0,1</t>
  </si>
  <si>
    <t>16</t>
  </si>
  <si>
    <t>632451107</t>
  </si>
  <si>
    <t>Potěr cementový samonivelační ze suchých směsí tloušťky přes 15 do 20 mm</t>
  </si>
  <si>
    <t>1769996101</t>
  </si>
  <si>
    <t>https://podminky.urs.cz/item/CS_URS_2025_01/632451107</t>
  </si>
  <si>
    <t>"1np" 0,9+2,1+3,0</t>
  </si>
  <si>
    <t>"2np"26+12,3+5,4+1,7+3,25+1,35+1,66+2</t>
  </si>
  <si>
    <t>17</t>
  </si>
  <si>
    <t>642942111</t>
  </si>
  <si>
    <t>Osazování zárubní nebo rámů kovových dveřních lisovaných nebo z úhelníků bez dveřních křídel na cementovou maltu, plochy otvoru do 2,5 m2</t>
  </si>
  <si>
    <t>kus</t>
  </si>
  <si>
    <t>-1828774913</t>
  </si>
  <si>
    <t>https://podminky.urs.cz/item/CS_URS_2025_01/642942111</t>
  </si>
  <si>
    <t>18</t>
  </si>
  <si>
    <t>55331481</t>
  </si>
  <si>
    <t>zárubeň jednokřídlá ocelová pro zdění tl stěny 75-100mm rozměru 700/1970, 2100mm</t>
  </si>
  <si>
    <t>1622904963</t>
  </si>
  <si>
    <t>19</t>
  </si>
  <si>
    <t>55331482</t>
  </si>
  <si>
    <t>zárubeň jednokřídlá ocelová pro zdění tl stěny 75-100mm rozměru 800/1970, 2100mm</t>
  </si>
  <si>
    <t>355849786</t>
  </si>
  <si>
    <t>20</t>
  </si>
  <si>
    <t>642945111</t>
  </si>
  <si>
    <t>Osazování ocelových zárubní protipožárních nebo protiplynových dveří do vynechaného otvoru, s obetonováním, dveří jednokřídlových do 2,5 m2</t>
  </si>
  <si>
    <t>270510944</t>
  </si>
  <si>
    <t>https://podminky.urs.cz/item/CS_URS_2025_01/642945111</t>
  </si>
  <si>
    <t>55331561</t>
  </si>
  <si>
    <t>zárubeň jednokřídlá ocelová pro zdění s protipožární úpravou tl stěny 110-150mm rozměru 700/1970, 2100mm</t>
  </si>
  <si>
    <t>-910818802</t>
  </si>
  <si>
    <t>22</t>
  </si>
  <si>
    <t>55331562</t>
  </si>
  <si>
    <t>zárubeň jednokřídlá ocelová pro zdění s protipožární úpravou tl stěny 110-150mm rozměru 800/1970, 2100mm</t>
  </si>
  <si>
    <t>-1730414812</t>
  </si>
  <si>
    <t>23</t>
  </si>
  <si>
    <t>55331563</t>
  </si>
  <si>
    <t>zárubeň jednokřídlá ocelová pro zdění s protipožární úpravou tl stěny 110-150mm rozměru 900/1970, 2100mm</t>
  </si>
  <si>
    <t>-1434634203</t>
  </si>
  <si>
    <t>24</t>
  </si>
  <si>
    <t>644941121</t>
  </si>
  <si>
    <t>Montáž průvětrníků nebo mřížek odvětrávacích montáž průchodky (trubky) se zhotovením otvoru v tepelné izolaci</t>
  </si>
  <si>
    <t>-646842355</t>
  </si>
  <si>
    <t>https://podminky.urs.cz/item/CS_URS_2025_01/644941121</t>
  </si>
  <si>
    <t>Ostatní konstrukce a práce, bourání</t>
  </si>
  <si>
    <t>25</t>
  </si>
  <si>
    <t>962031133</t>
  </si>
  <si>
    <t>Bourání příček nebo přizdívek z cihel pálených plných nebo dutých, tl. přes 100 do 150 mm</t>
  </si>
  <si>
    <t>685997123</t>
  </si>
  <si>
    <t>https://podminky.urs.cz/item/CS_URS_2025_01/962031133</t>
  </si>
  <si>
    <t>1*2,1+2,2*2,7*2+0,5*2,7+1,35*0,5</t>
  </si>
  <si>
    <t>0,9*2,05 + 2,1*2,8 + 0,8*2,05</t>
  </si>
  <si>
    <t>26</t>
  </si>
  <si>
    <t>962032230</t>
  </si>
  <si>
    <t>Bourání zdiva nadzákladového z cihel pálených plných nebo lícových nebo vápenopískových na maltu vápennou nebo vápenocementovou, objemu do 1 m3</t>
  </si>
  <si>
    <t>-650735473</t>
  </si>
  <si>
    <t>https://podminky.urs.cz/item/CS_URS_2025_01/962032230</t>
  </si>
  <si>
    <t>0,45*0,3*2,8</t>
  </si>
  <si>
    <t>27</t>
  </si>
  <si>
    <t>965042221</t>
  </si>
  <si>
    <t>Bourání mazanin betonových nebo z litého asfaltu tl. přes 100 mm, plochy do 1 m2</t>
  </si>
  <si>
    <t>-694726786</t>
  </si>
  <si>
    <t>https://podminky.urs.cz/item/CS_URS_2025_01/965042221</t>
  </si>
  <si>
    <t>28</t>
  </si>
  <si>
    <t>965082932</t>
  </si>
  <si>
    <t>Odstranění násypu pod podlahami nebo ochranného násypu na střechách tl. do 200 mm, plochy do 2 m2</t>
  </si>
  <si>
    <t>1204565791</t>
  </si>
  <si>
    <t>https://podminky.urs.cz/item/CS_URS_2025_01/965082932</t>
  </si>
  <si>
    <t>29</t>
  </si>
  <si>
    <t>968072455</t>
  </si>
  <si>
    <t>Vybourání kovových rámů oken s křídly, dveřních zárubní, vrat, stěn, ostění nebo obkladů dveřních zárubní, plochy do 2 m2</t>
  </si>
  <si>
    <t>1694224398</t>
  </si>
  <si>
    <t>https://podminky.urs.cz/item/CS_URS_2025_01/968072455</t>
  </si>
  <si>
    <t>"1NP"0,7*2*2+0,8*2*4</t>
  </si>
  <si>
    <t>"2NP"0,8*2*4+0,7*2*3+0,9*2*2</t>
  </si>
  <si>
    <t>30</t>
  </si>
  <si>
    <t>971033171</t>
  </si>
  <si>
    <t>Vybourání otvorů ve zdivu základovém nebo nadzákladovém z cihel, tvárnic, příčkovek z cihel pálených na maltu vápennou nebo vápenocementovou průměru profilu do 60 mm, tl. do 750 mm</t>
  </si>
  <si>
    <t>1066605886</t>
  </si>
  <si>
    <t>https://podminky.urs.cz/item/CS_URS_2025_01/971033171</t>
  </si>
  <si>
    <t>31</t>
  </si>
  <si>
    <t>972054341</t>
  </si>
  <si>
    <t>Vybourání otvorů ve stropech nebo klenbách železobetonových bez odstranění podlahy a násypu, plochy do 0,25 m2, tl. do 150 mm</t>
  </si>
  <si>
    <t>1001265172</t>
  </si>
  <si>
    <t>https://podminky.urs.cz/item/CS_URS_2025_01/972054341</t>
  </si>
  <si>
    <t>32</t>
  </si>
  <si>
    <t>978013191</t>
  </si>
  <si>
    <t>Otlučení vápenných nebo vápenocementových omítek vnitřních ploch stěn s vyškrabáním spar, s očištěním zdiva, v rozsahu přes 50 do 100 %</t>
  </si>
  <si>
    <t>234031633</t>
  </si>
  <si>
    <t>https://podminky.urs.cz/item/CS_URS_2025_01/978013191</t>
  </si>
  <si>
    <t>"1NP"4,18*1,2+5,69*1,2+2,35*2,7+11,7*2,7</t>
  </si>
  <si>
    <t>"2NP"4*1,3+4,2*1,3</t>
  </si>
  <si>
    <t>33</t>
  </si>
  <si>
    <t>978059541</t>
  </si>
  <si>
    <t>Odsekání obkladů stěn včetně otlučení podkladní omítky až na zdivo z obkládaček vnitřních, z jakýchkoliv materiálů, plochy přes 1 m2</t>
  </si>
  <si>
    <t>-651052106</t>
  </si>
  <si>
    <t>https://podminky.urs.cz/item/CS_URS_2025_01/978059541</t>
  </si>
  <si>
    <t>4,2*1,5+4,0*1,5</t>
  </si>
  <si>
    <t>4,1*1,5+5,69*1,5</t>
  </si>
  <si>
    <t>997</t>
  </si>
  <si>
    <t>Doprava suti a vybouraných hmot</t>
  </si>
  <si>
    <t>34</t>
  </si>
  <si>
    <t>997013211</t>
  </si>
  <si>
    <t>Vnitrostaveništní doprava suti a vybouraných hmot vodorovně do 50 m s naložením ručně pro budovy a haly výšky do 6 m</t>
  </si>
  <si>
    <t>-681782155</t>
  </si>
  <si>
    <t>https://podminky.urs.cz/item/CS_URS_2025_01/997013211</t>
  </si>
  <si>
    <t>35</t>
  </si>
  <si>
    <t>997013501</t>
  </si>
  <si>
    <t>Odvoz suti a vybouraných hmot na skládku nebo meziskládku se složením, na vzdálenost do 1 km</t>
  </si>
  <si>
    <t>686188547</t>
  </si>
  <si>
    <t>https://podminky.urs.cz/item/CS_URS_2025_01/997013501</t>
  </si>
  <si>
    <t>36</t>
  </si>
  <si>
    <t>997013509</t>
  </si>
  <si>
    <t>Odvoz suti a vybouraných hmot na skládku nebo meziskládku se složením, na vzdálenost Příplatek k ceně za každý další započatý 1 km přes 1 km</t>
  </si>
  <si>
    <t>2110725885</t>
  </si>
  <si>
    <t>https://podminky.urs.cz/item/CS_URS_2025_01/997013509</t>
  </si>
  <si>
    <t>37</t>
  </si>
  <si>
    <t>997013603</t>
  </si>
  <si>
    <t>Poplatek za uložení stavebního odpadu na skládce (skládkovné) cihelného zatříděného do Katalogu odpadů pod kódem 17 01 02</t>
  </si>
  <si>
    <t>458813257</t>
  </si>
  <si>
    <t>https://podminky.urs.cz/item/CS_URS_2025_01/997013603</t>
  </si>
  <si>
    <t>998</t>
  </si>
  <si>
    <t>Přesun hmot</t>
  </si>
  <si>
    <t>38</t>
  </si>
  <si>
    <t>998011008</t>
  </si>
  <si>
    <t>Přesun hmot pro budovy občanské výstavby, bydlení, výrobu a služby s nosnou svislou konstrukcí zděnou z cihel, tvárnic nebo kamene vodorovná dopravní vzdálenost do 100 m s omezením mechanizace pro budovy výšky do 6 m</t>
  </si>
  <si>
    <t>-254662444</t>
  </si>
  <si>
    <t>https://podminky.urs.cz/item/CS_URS_2025_01/998011008</t>
  </si>
  <si>
    <t>PSV</t>
  </si>
  <si>
    <t>Práce a dodávky PSV</t>
  </si>
  <si>
    <t>711</t>
  </si>
  <si>
    <t>Izolace proti vodě, vlhkosti a plynům</t>
  </si>
  <si>
    <t>39</t>
  </si>
  <si>
    <t>711141559</t>
  </si>
  <si>
    <t>Provedení izolace proti zemní vlhkosti pásy přitavením NAIP na ploše vodorovné V</t>
  </si>
  <si>
    <t>-232791540</t>
  </si>
  <si>
    <t>https://podminky.urs.cz/item/CS_URS_2025_01/711141559</t>
  </si>
  <si>
    <t>40</t>
  </si>
  <si>
    <t>62832134</t>
  </si>
  <si>
    <t>pás asfaltový natavitelný oxidovaný s vložkou ze skleněné rohože typu V60 s jemnozrnným minerálním posypem tl 4,0mm</t>
  </si>
  <si>
    <t>1819091010</t>
  </si>
  <si>
    <t>0,9*1,1655 'Přepočtené koeficientem množství</t>
  </si>
  <si>
    <t>41</t>
  </si>
  <si>
    <t>998711111</t>
  </si>
  <si>
    <t>Přesun hmot pro izolace proti vodě, vlhkosti a plynům stanovený z hmotnosti přesunovaného materiálu vodorovná dopravní vzdálenost do 50 m s omezením mechanizace v objektech výšky do 6 m</t>
  </si>
  <si>
    <t>1034138754</t>
  </si>
  <si>
    <t>https://podminky.urs.cz/item/CS_URS_2025_01/998711111</t>
  </si>
  <si>
    <t>763</t>
  </si>
  <si>
    <t>Konstrukce suché výstavby</t>
  </si>
  <si>
    <t>42</t>
  </si>
  <si>
    <t>763121415</t>
  </si>
  <si>
    <t>Stěna předsazená ze sádrokartonových desek s nosnou konstrukcí z ocelových profilů CW, UW jednoduše opláštěná deskou standardní A tl. 12,5 mm bez izolace, EI 15, stěna tl. 112,5 mm, profil 100</t>
  </si>
  <si>
    <t>-1011615135</t>
  </si>
  <si>
    <t>https://podminky.urs.cz/item/CS_URS_2025_01/763121415</t>
  </si>
  <si>
    <t>1,6*2,8+1,1*2,8</t>
  </si>
  <si>
    <t>0,9*2,7+1,1*1+1,55*2,7+1,52*2,7</t>
  </si>
  <si>
    <t>(1,3+0,92+0,92)*1+(1+1,72+1,14+1)*2,7</t>
  </si>
  <si>
    <t>43</t>
  </si>
  <si>
    <t>763131411</t>
  </si>
  <si>
    <t>Podhled ze sádrokartonových desek dvouvrstvá zavěšená spodní konstrukce z ocelových profilů CD, UD jednoduše opláštěná deskou standardní A, tl. 12,5 mm, bez izolace</t>
  </si>
  <si>
    <t>1026450986</t>
  </si>
  <si>
    <t>https://podminky.urs.cz/item/CS_URS_2025_01/763131411</t>
  </si>
  <si>
    <t>6,6+2,7+2,1+3+5,4+1,7+3,25+1,35+1,66+2</t>
  </si>
  <si>
    <t>44</t>
  </si>
  <si>
    <t>763135101</t>
  </si>
  <si>
    <t>Montáž sádrokartonového podhledu kazetového demontovatelného včetně zavěšené nosné konstrukce velikosti kazet 600x600 mm viditelné</t>
  </si>
  <si>
    <t>-1675194103</t>
  </si>
  <si>
    <t>https://podminky.urs.cz/item/CS_URS_2025_01/763135101</t>
  </si>
  <si>
    <t>45</t>
  </si>
  <si>
    <t>59030570</t>
  </si>
  <si>
    <t>podhled kazetový bez děrování viditelný rastr tl 10mm 600x600mm</t>
  </si>
  <si>
    <t>-1881788997</t>
  </si>
  <si>
    <t>7,7*1,05 'Přepočtené koeficientem množství</t>
  </si>
  <si>
    <t>46</t>
  </si>
  <si>
    <t>763135802</t>
  </si>
  <si>
    <t>Demontáž podhledu sádrokartonového z desek děrovaných se spárami tmelenými</t>
  </si>
  <si>
    <t>-9830052</t>
  </si>
  <si>
    <t>https://podminky.urs.cz/item/CS_URS_2025_01/763135802</t>
  </si>
  <si>
    <t>47</t>
  </si>
  <si>
    <t>763135812</t>
  </si>
  <si>
    <t>Demontáž podhledu sádrokartonového kazetového zavěšeného na roštu polozapuštěném</t>
  </si>
  <si>
    <t>-1076837786</t>
  </si>
  <si>
    <t>https://podminky.urs.cz/item/CS_URS_2025_01/763135812</t>
  </si>
  <si>
    <t>4,2+3,5</t>
  </si>
  <si>
    <t>48</t>
  </si>
  <si>
    <t>998763321</t>
  </si>
  <si>
    <t>Přesun hmot pro konstrukce montované z desek sádrokartonových, sádrovláknitých, cementovláknitých nebo cementových stanovený z hmotnosti přesunovaného materiálu vodorovná dopravní vzdálenost do 50 m s omezením mechanizace v objektech výšky do 6 m</t>
  </si>
  <si>
    <t>399611763</t>
  </si>
  <si>
    <t>https://podminky.urs.cz/item/CS_URS_2025_01/998763321</t>
  </si>
  <si>
    <t>766</t>
  </si>
  <si>
    <t>Konstrukce truhlářské</t>
  </si>
  <si>
    <t>49</t>
  </si>
  <si>
    <t>766660001</t>
  </si>
  <si>
    <t>Montáž dveřních křídel dřevěných nebo plastových otevíravých do ocelové zárubně povrchově upravených jednokřídlových, šířky do 800 mm</t>
  </si>
  <si>
    <t>1447991183</t>
  </si>
  <si>
    <t>https://podminky.urs.cz/item/CS_URS_2025_01/766660001</t>
  </si>
  <si>
    <t>50</t>
  </si>
  <si>
    <t>61162013</t>
  </si>
  <si>
    <t>dveře jednokřídlé voštinové povrch fóliový plné 700x1970-2100mm</t>
  </si>
  <si>
    <t>-75630259</t>
  </si>
  <si>
    <t>51</t>
  </si>
  <si>
    <t>61162074</t>
  </si>
  <si>
    <t>dveře jednokřídlé voštinové povrch laminátový plné 800x1970-2100mm</t>
  </si>
  <si>
    <t>1960716387</t>
  </si>
  <si>
    <t>52</t>
  </si>
  <si>
    <t>766660021</t>
  </si>
  <si>
    <t>Montáž dveřních křídel dřevěných nebo plastových otevíravých do ocelové zárubně protipožárních jednokřídlových, šířky do 800 mm</t>
  </si>
  <si>
    <t>-136854870</t>
  </si>
  <si>
    <t>https://podminky.urs.cz/item/CS_URS_2025_01/766660021</t>
  </si>
  <si>
    <t>53</t>
  </si>
  <si>
    <t>61165339</t>
  </si>
  <si>
    <t>dveře jednokřídlé dřevotřískové protipožární EI (EW) 30 D3 povrch lakovaný plné 800x1970-2100mm</t>
  </si>
  <si>
    <t>727847379</t>
  </si>
  <si>
    <t>54</t>
  </si>
  <si>
    <t>766660022</t>
  </si>
  <si>
    <t>Montáž dveřních křídel dřevěných nebo plastových otevíravých do ocelové zárubně protipožárních jednokřídlových, šířky přes 800 mm</t>
  </si>
  <si>
    <t>-206198577</t>
  </si>
  <si>
    <t>https://podminky.urs.cz/item/CS_URS_2025_01/766660022</t>
  </si>
  <si>
    <t>55</t>
  </si>
  <si>
    <t>61165340</t>
  </si>
  <si>
    <t>dveře jednokřídlé dřevotřískové protipožární EI (EW) 30 D3 povrch lakovaný plné 900x1970-2100mm</t>
  </si>
  <si>
    <t>-1663132230</t>
  </si>
  <si>
    <t>56</t>
  </si>
  <si>
    <t>61161025</t>
  </si>
  <si>
    <t>dveře jednokřídlé dřevotřískové protipožární EI (EW) 30 D3 povrch lakovaný plné 700x1970-2100mm</t>
  </si>
  <si>
    <t>-2074920593</t>
  </si>
  <si>
    <t>57</t>
  </si>
  <si>
    <t>766691812</t>
  </si>
  <si>
    <t>Demontáž parapetních desek šířky přes 300 mm</t>
  </si>
  <si>
    <t>m</t>
  </si>
  <si>
    <t>1595736167</t>
  </si>
  <si>
    <t>https://podminky.urs.cz/item/CS_URS_2025_01/766691812</t>
  </si>
  <si>
    <t>58</t>
  </si>
  <si>
    <t>766694126</t>
  </si>
  <si>
    <t>Montáž ostatních truhlářských konstrukcí parapetních desek dřevěných nebo plastových šířky přes 300 mm</t>
  </si>
  <si>
    <t>-2081178940</t>
  </si>
  <si>
    <t>https://podminky.urs.cz/item/CS_URS_2025_01/766694126</t>
  </si>
  <si>
    <t>"2np"1,5*3+1,3</t>
  </si>
  <si>
    <t>"1np"1,3</t>
  </si>
  <si>
    <t>59</t>
  </si>
  <si>
    <t>60794000</t>
  </si>
  <si>
    <t>parapet dřevotřískový vnitřní povrch laminátový š 650mm</t>
  </si>
  <si>
    <t>1023273580</t>
  </si>
  <si>
    <t>60</t>
  </si>
  <si>
    <t>998766111</t>
  </si>
  <si>
    <t>Přesun hmot pro konstrukce truhlářské stanovený z hmotnosti přesunovaného materiálu vodorovná dopravní vzdálenost do 50 m s omezením mechanizace v objektech výšky do 6 m</t>
  </si>
  <si>
    <t>880616575</t>
  </si>
  <si>
    <t>https://podminky.urs.cz/item/CS_URS_2025_01/998766111</t>
  </si>
  <si>
    <t>108</t>
  </si>
  <si>
    <t>54917250</t>
  </si>
  <si>
    <t>samozavírač dveří hydraulický</t>
  </si>
  <si>
    <t>1714475120</t>
  </si>
  <si>
    <t>767</t>
  </si>
  <si>
    <t>Konstrukce zámečnické</t>
  </si>
  <si>
    <t>61</t>
  </si>
  <si>
    <t>767995112</t>
  </si>
  <si>
    <t>Montáž ostatních atypických zámečnických konstrukcí hmotnosti přes 5 do 10 kg</t>
  </si>
  <si>
    <t>kg</t>
  </si>
  <si>
    <t>1809568695</t>
  </si>
  <si>
    <t>https://podminky.urs.cz/item/CS_URS_2025_01/767995112</t>
  </si>
  <si>
    <t>62</t>
  </si>
  <si>
    <t>RMAT0002</t>
  </si>
  <si>
    <t>Konstrukce pro osazení zásobníků TUV</t>
  </si>
  <si>
    <t>KS</t>
  </si>
  <si>
    <t>1418127731</t>
  </si>
  <si>
    <t>63</t>
  </si>
  <si>
    <t>998767111</t>
  </si>
  <si>
    <t>Přesun hmot pro zámečnické konstrukce stanovený z hmotnosti přesunovaného materiálu vodorovná dopravní vzdálenost do 50 m s omezením mechanizace v objektech výšky do 6 m</t>
  </si>
  <si>
    <t>-925517839</t>
  </si>
  <si>
    <t>https://podminky.urs.cz/item/CS_URS_2025_01/998767111</t>
  </si>
  <si>
    <t>771</t>
  </si>
  <si>
    <t>Podlahy z dlaždic</t>
  </si>
  <si>
    <t>64</t>
  </si>
  <si>
    <t>771111011</t>
  </si>
  <si>
    <t>Příprava podkladu před provedením dlažby vysátí podlah</t>
  </si>
  <si>
    <t>426890585</t>
  </si>
  <si>
    <t>https://podminky.urs.cz/item/CS_URS_2025_01/771111011</t>
  </si>
  <si>
    <t>"1np"2,7+4,5+3,1+2,83</t>
  </si>
  <si>
    <t>"2np"5,4+1,7+3,25+1,35+1,66+2,0</t>
  </si>
  <si>
    <t>65</t>
  </si>
  <si>
    <t>771121026</t>
  </si>
  <si>
    <t>Příprava podkladu před provedením dlažby broušení podlah stávajícího podkladu pro odstranění lepidla (po starých krytinách)</t>
  </si>
  <si>
    <t>-1198080795</t>
  </si>
  <si>
    <t>https://podminky.urs.cz/item/CS_URS_2025_01/771121026</t>
  </si>
  <si>
    <t>"1np"2,7+0,9+3,1+2,83</t>
  </si>
  <si>
    <t>66</t>
  </si>
  <si>
    <t>771151025</t>
  </si>
  <si>
    <t>Příprava podkladu před provedením dlažby samonivelační stěrka min. pevnosti 30 MPa, tloušťky přes 10 do 12 mm</t>
  </si>
  <si>
    <t>12548109</t>
  </si>
  <si>
    <t>https://podminky.urs.cz/item/CS_URS_2025_01/771151025</t>
  </si>
  <si>
    <t>67</t>
  </si>
  <si>
    <t>771474112</t>
  </si>
  <si>
    <t>Montáž soklů z dlaždic keramických lepených cementovým flexibilním lepidlem rovných, výšky přes 65 do 90 mm</t>
  </si>
  <si>
    <t>-1345737973</t>
  </si>
  <si>
    <t>https://podminky.urs.cz/item/CS_URS_2025_01/771474112</t>
  </si>
  <si>
    <t>"1np"2</t>
  </si>
  <si>
    <t>"2np"2,19+1,52+0,23*2+0,2*2+0,1+0,565+1,475+1,225+2,315+0,1+0,5</t>
  </si>
  <si>
    <t>68</t>
  </si>
  <si>
    <t>59761184</t>
  </si>
  <si>
    <t>sokl keramický mrazuvzdorný povrch hladký/matný tl do 10mm výšky přes 65 do 90mm</t>
  </si>
  <si>
    <t>1299748803</t>
  </si>
  <si>
    <t>12,85*1,1 'Přepočtené koeficientem množství</t>
  </si>
  <si>
    <t>69</t>
  </si>
  <si>
    <t>771573810</t>
  </si>
  <si>
    <t>Demontáž podlah z dlaždic keramických lepených</t>
  </si>
  <si>
    <t>424186722</t>
  </si>
  <si>
    <t>https://podminky.urs.cz/item/CS_URS_2025_01/771573810</t>
  </si>
  <si>
    <t>0,9*1+0,92*0,1+1,6*0,1+6,4</t>
  </si>
  <si>
    <t>4,2+3,8+2,2+2,19*0,15*2</t>
  </si>
  <si>
    <t>70</t>
  </si>
  <si>
    <t>771574419</t>
  </si>
  <si>
    <t>Montáž podlah z dlaždic keramických lepených cementovým flexibilním lepidlem hladkých, tloušťky do 10 mm přes 22 do 25 ks/m2</t>
  </si>
  <si>
    <t>-1607999564</t>
  </si>
  <si>
    <t>https://podminky.urs.cz/item/CS_URS_2025_01/771574419</t>
  </si>
  <si>
    <t>71</t>
  </si>
  <si>
    <t>59761133</t>
  </si>
  <si>
    <t>dlažba keramická slinutá nemrazuvzdorná povrch hladký/matný tl do 10mm přes 22 do 25ks/m2</t>
  </si>
  <si>
    <t>-1153617559</t>
  </si>
  <si>
    <t>24,89*1,1 'Přepočtené koeficientem množství</t>
  </si>
  <si>
    <t>72</t>
  </si>
  <si>
    <t>771591112</t>
  </si>
  <si>
    <t>Izolace podlahy pod dlažbu nátěrem nebo stěrkou ve dvou vrstvách</t>
  </si>
  <si>
    <t>-1676970124</t>
  </si>
  <si>
    <t>https://podminky.urs.cz/item/CS_URS_2025_01/771591112</t>
  </si>
  <si>
    <t>73</t>
  </si>
  <si>
    <t>24551040</t>
  </si>
  <si>
    <t>stěrka hydroizolační dvousložková cemento-polymerová pod dlažbu</t>
  </si>
  <si>
    <t>-1122822123</t>
  </si>
  <si>
    <t>74</t>
  </si>
  <si>
    <t>771591241</t>
  </si>
  <si>
    <t>Izolace podlahy pod dlažbu těsnícími izolačními pásy vnitřní kout</t>
  </si>
  <si>
    <t>73026864</t>
  </si>
  <si>
    <t>https://podminky.urs.cz/item/CS_URS_2025_01/771591241</t>
  </si>
  <si>
    <t>75</t>
  </si>
  <si>
    <t>771591251</t>
  </si>
  <si>
    <t>Izolace podlahy pod dlažbu těsnícími izolačními pásy z manžety pro prostupy potrubí</t>
  </si>
  <si>
    <t>1079097448</t>
  </si>
  <si>
    <t>https://podminky.urs.cz/item/CS_URS_2025_01/771591251</t>
  </si>
  <si>
    <t>76</t>
  </si>
  <si>
    <t>771591264</t>
  </si>
  <si>
    <t>Izolace podlahy pod dlažbu těsnícími izolačními pásy mezi podlahou a stěnu</t>
  </si>
  <si>
    <t>-854611000</t>
  </si>
  <si>
    <t>https://podminky.urs.cz/item/CS_URS_2025_01/771591264</t>
  </si>
  <si>
    <t>77</t>
  </si>
  <si>
    <t>771592011</t>
  </si>
  <si>
    <t>Čištění vnitřních ploch po položení dlažby podlah nebo schodišť chemickými prostředky</t>
  </si>
  <si>
    <t>-1450242770</t>
  </si>
  <si>
    <t>https://podminky.urs.cz/item/CS_URS_2025_01/771592011</t>
  </si>
  <si>
    <t>"1np"2,7+3,5+3,1+2,83</t>
  </si>
  <si>
    <t>78</t>
  </si>
  <si>
    <t>998771111</t>
  </si>
  <si>
    <t>Přesun hmot pro podlahy z dlaždic stanovený z hmotnosti přesunovaného materiálu vodorovná dopravní vzdálenost do 50 m s omezením mechanizace v objektech výšky do 6 m</t>
  </si>
  <si>
    <t>-2017667112</t>
  </si>
  <si>
    <t>https://podminky.urs.cz/item/CS_URS_2025_01/998771111</t>
  </si>
  <si>
    <t>776</t>
  </si>
  <si>
    <t>Podlahy povlakové</t>
  </si>
  <si>
    <t>79</t>
  </si>
  <si>
    <t>776201811</t>
  </si>
  <si>
    <t>Demontáž povlakových podlahovin lepených ručně bez podložky</t>
  </si>
  <si>
    <t>-1271183109</t>
  </si>
  <si>
    <t>https://podminky.urs.cz/item/CS_URS_2025_01/776201811</t>
  </si>
  <si>
    <t>80</t>
  </si>
  <si>
    <t>776211111</t>
  </si>
  <si>
    <t>Montáž textilních podlahovin lepením pásů standardních</t>
  </si>
  <si>
    <t>1719601293</t>
  </si>
  <si>
    <t>https://podminky.urs.cz/item/CS_URS_2025_01/776211111</t>
  </si>
  <si>
    <t>26,0+12,3</t>
  </si>
  <si>
    <t>81</t>
  </si>
  <si>
    <t>69751063</t>
  </si>
  <si>
    <t>koberec zátěžový vpichovaný vlákno 100% PA, třída zátěže 33, útlum 25dB, hm 800g/m2</t>
  </si>
  <si>
    <t>-802655758</t>
  </si>
  <si>
    <t>38,3*1,1 'Přepočtené koeficientem množství</t>
  </si>
  <si>
    <t>82</t>
  </si>
  <si>
    <t>776410811</t>
  </si>
  <si>
    <t>Demontáž soklíků nebo lišt pryžových nebo plastových</t>
  </si>
  <si>
    <t>-750531546</t>
  </si>
  <si>
    <t>https://podminky.urs.cz/item/CS_URS_2025_01/776410811</t>
  </si>
  <si>
    <t>83</t>
  </si>
  <si>
    <t>776421111</t>
  </si>
  <si>
    <t>Montáž lišt obvodových lepených</t>
  </si>
  <si>
    <t>-2109671332</t>
  </si>
  <si>
    <t>https://podminky.urs.cz/item/CS_URS_2025_01/776421111</t>
  </si>
  <si>
    <t>23,6+17,36</t>
  </si>
  <si>
    <t>84</t>
  </si>
  <si>
    <t>69751204</t>
  </si>
  <si>
    <t>lišta kobercová 55x9mm</t>
  </si>
  <si>
    <t>1816181235</t>
  </si>
  <si>
    <t>40,96*1,02 'Přepočtené koeficientem množství</t>
  </si>
  <si>
    <t>85</t>
  </si>
  <si>
    <t>998776111</t>
  </si>
  <si>
    <t>Přesun hmot pro podlahy povlakové stanovený z hmotnosti přesunovaného materiálu vodorovná dopravní vzdálenost do 50 m s omezením mechanizace v objektech výšky do 6 m</t>
  </si>
  <si>
    <t>-886588329</t>
  </si>
  <si>
    <t>https://podminky.urs.cz/item/CS_URS_2025_01/998776111</t>
  </si>
  <si>
    <t>781</t>
  </si>
  <si>
    <t>Dokončovací práce - obklady</t>
  </si>
  <si>
    <t>86</t>
  </si>
  <si>
    <t>781111011</t>
  </si>
  <si>
    <t>Příprava podkladu před provedením obkladu oprášení (ometení) stěny</t>
  </si>
  <si>
    <t>1017583218</t>
  </si>
  <si>
    <t>https://podminky.urs.cz/item/CS_URS_2025_01/781111011</t>
  </si>
  <si>
    <t>"1np"((6,6-0,8)*2)+((6-0,8)*1,5)+((7-0,8)*1,5)</t>
  </si>
  <si>
    <t>"2np"((4,5-0,7)*1,5)+((5,25-0,7)*1,5)+2,3*1,5+3,3*1,5+2,25*1,5+2,25*1,5</t>
  </si>
  <si>
    <t>87</t>
  </si>
  <si>
    <t>781121011</t>
  </si>
  <si>
    <t>Příprava podkladu před provedením obkladu nátěr penetrační na stěnu</t>
  </si>
  <si>
    <t>-1251963324</t>
  </si>
  <si>
    <t>https://podminky.urs.cz/item/CS_URS_2025_01/781121011</t>
  </si>
  <si>
    <t>88</t>
  </si>
  <si>
    <t>781131112</t>
  </si>
  <si>
    <t>Izolace stěny pod obklad izolace nátěrem nebo stěrkou ve dvou vrstvách</t>
  </si>
  <si>
    <t>-395765282</t>
  </si>
  <si>
    <t>https://podminky.urs.cz/item/CS_URS_2025_01/781131112</t>
  </si>
  <si>
    <t>89</t>
  </si>
  <si>
    <t>-2107036306</t>
  </si>
  <si>
    <t>90</t>
  </si>
  <si>
    <t>781131241</t>
  </si>
  <si>
    <t>Izolace stěny pod obklad izolace těsnícími izolačními pásy vnitřní kout</t>
  </si>
  <si>
    <t>-751865039</t>
  </si>
  <si>
    <t>https://podminky.urs.cz/item/CS_URS_2025_01/781131241</t>
  </si>
  <si>
    <t>91</t>
  </si>
  <si>
    <t>781151031</t>
  </si>
  <si>
    <t>Příprava podkladu před provedením obkladu celoplošné vyrovnání podkladu stěrkou, tloušťky 3 mm</t>
  </si>
  <si>
    <t>-1275136541</t>
  </si>
  <si>
    <t>https://podminky.urs.cz/item/CS_URS_2025_01/781151031</t>
  </si>
  <si>
    <t>"1np"1,8+1+1,1+1+0,5</t>
  </si>
  <si>
    <t>"2np"1,55</t>
  </si>
  <si>
    <t>92</t>
  </si>
  <si>
    <t>781471810</t>
  </si>
  <si>
    <t>Demontáž obkladů z dlaždic keramických kladených do malty</t>
  </si>
  <si>
    <t>-1267699839</t>
  </si>
  <si>
    <t>https://podminky.urs.cz/item/CS_URS_2025_01/781471810</t>
  </si>
  <si>
    <t>93</t>
  </si>
  <si>
    <t>781472219</t>
  </si>
  <si>
    <t>Montáž keramických obkladů stěn lepených cementovým flexibilním lepidlem hladkých přes 22 do 25 ks/m2</t>
  </si>
  <si>
    <t>-1307684148</t>
  </si>
  <si>
    <t>https://podminky.urs.cz/item/CS_URS_2025_01/781472219</t>
  </si>
  <si>
    <t>94</t>
  </si>
  <si>
    <t>59761704</t>
  </si>
  <si>
    <t>obklad keramický nemrazuvzdorný povrch hladký/lesklý tl do 10mm přes 22 do 25ks/m2</t>
  </si>
  <si>
    <t>-1490748354</t>
  </si>
  <si>
    <t>56,375*1,1 'Přepočtené koeficientem množství</t>
  </si>
  <si>
    <t>95</t>
  </si>
  <si>
    <t>781491011</t>
  </si>
  <si>
    <t>Montáž zrcadel lepených silikonovým tmelem na podkladní omítku, plochy do 1 m2</t>
  </si>
  <si>
    <t>-237191550</t>
  </si>
  <si>
    <t>https://podminky.urs.cz/item/CS_URS_2025_01/781491011</t>
  </si>
  <si>
    <t>96</t>
  </si>
  <si>
    <t>63465122</t>
  </si>
  <si>
    <t>zrcadlo nemontované čiré tl 3mm max rozměr 3210x2250mm</t>
  </si>
  <si>
    <t>1458279741</t>
  </si>
  <si>
    <t>2*1,1 'Přepočtené koeficientem množství</t>
  </si>
  <si>
    <t>97</t>
  </si>
  <si>
    <t>781492151</t>
  </si>
  <si>
    <t>Obklad - dokončující práce montáž profilu kladeného do malty ukončovacího</t>
  </si>
  <si>
    <t>-829505398</t>
  </si>
  <si>
    <t>https://podminky.urs.cz/item/CS_URS_2025_01/781492151</t>
  </si>
  <si>
    <t>98</t>
  </si>
  <si>
    <t>19416005</t>
  </si>
  <si>
    <t>lišta ukončovací z eloxovaného hliníku 10mm</t>
  </si>
  <si>
    <t>1609297604</t>
  </si>
  <si>
    <t>9*1,05 'Přepočtené koeficientem množství</t>
  </si>
  <si>
    <t>99</t>
  </si>
  <si>
    <t>781495211</t>
  </si>
  <si>
    <t>Čištění vnitřních ploch po provedení obkladu stěn chemickými prostředky</t>
  </si>
  <si>
    <t>1956932773</t>
  </si>
  <si>
    <t>https://podminky.urs.cz/item/CS_URS_2025_01/781495211</t>
  </si>
  <si>
    <t>100</t>
  </si>
  <si>
    <t>998781111</t>
  </si>
  <si>
    <t>Přesun hmot pro obklady keramické stanovený z hmotnosti přesunovaného materiálu vodorovná dopravní vzdálenost do 50 m s omezením mechanizace v objektech výšky do 6 m</t>
  </si>
  <si>
    <t>-374678240</t>
  </si>
  <si>
    <t>https://podminky.urs.cz/item/CS_URS_2025_01/998781111</t>
  </si>
  <si>
    <t>783</t>
  </si>
  <si>
    <t>Dokončovací práce - nátěry</t>
  </si>
  <si>
    <t>107</t>
  </si>
  <si>
    <t>783317101</t>
  </si>
  <si>
    <t>Krycí nátěr (email) zámečnických konstrukcí jednonásobný syntetický standardní</t>
  </si>
  <si>
    <t>916906075</t>
  </si>
  <si>
    <t>https://podminky.urs.cz/item/CS_URS_2025_01/783317101</t>
  </si>
  <si>
    <t>784</t>
  </si>
  <si>
    <t>Dokončovací práce - malby a tapety</t>
  </si>
  <si>
    <t>101</t>
  </si>
  <si>
    <t>784111001</t>
  </si>
  <si>
    <t>Oprášení (ometení) podkladu v místnostech výšky do 3,80 m</t>
  </si>
  <si>
    <t>-1300704185</t>
  </si>
  <si>
    <t>https://podminky.urs.cz/item/CS_URS_2025_01/784111001</t>
  </si>
  <si>
    <t>"113b"5,8*1,3+2,7</t>
  </si>
  <si>
    <t>"113c"10*1,3+6,6</t>
  </si>
  <si>
    <t>"109"5,3*1,3+2,1</t>
  </si>
  <si>
    <t>"110"6,2*1,3+3,0</t>
  </si>
  <si>
    <t>"206a"22,05*2,7</t>
  </si>
  <si>
    <t>"206b"15*2,7</t>
  </si>
  <si>
    <t>"207a"3,9*2,7+5,5*1,2+5,4</t>
  </si>
  <si>
    <t>"207b"4,8*1,2+1,8</t>
  </si>
  <si>
    <t>"208a"3,24+2,32*1,2+5,22*2,7</t>
  </si>
  <si>
    <t>"208b"1,35+4,14*1,2</t>
  </si>
  <si>
    <t>"208c"1,66+5,16*1,2</t>
  </si>
  <si>
    <t>"210a"2+3,4*2,7</t>
  </si>
  <si>
    <t>102</t>
  </si>
  <si>
    <t>784111031</t>
  </si>
  <si>
    <t>Omytí podkladu omytí v místnostech výšky do 3,80 m</t>
  </si>
  <si>
    <t>609849483</t>
  </si>
  <si>
    <t>https://podminky.urs.cz/item/CS_URS_2025_01/784111031</t>
  </si>
  <si>
    <t>103</t>
  </si>
  <si>
    <t>784181101</t>
  </si>
  <si>
    <t>Penetrace podkladu jednonásobná základní akrylátová bezbarvá v místnostech výšky do 3,80 m</t>
  </si>
  <si>
    <t>-722224467</t>
  </si>
  <si>
    <t>https://podminky.urs.cz/item/CS_URS_2025_01/784181101</t>
  </si>
  <si>
    <t>104</t>
  </si>
  <si>
    <t>784221111</t>
  </si>
  <si>
    <t>Malby z malířských směsí otěruvzdorných za sucha dvojnásobné, bílé za sucha otěruvzdorné středně v místnostech výšky do 3,80 m</t>
  </si>
  <si>
    <t>-862156772</t>
  </si>
  <si>
    <t>https://podminky.urs.cz/item/CS_URS_2025_01/784221111</t>
  </si>
  <si>
    <t>VRN</t>
  </si>
  <si>
    <t>Vedlejší rozpočtové náklady</t>
  </si>
  <si>
    <t>VRN3</t>
  </si>
  <si>
    <t>Zařízení staveniště</t>
  </si>
  <si>
    <t>105</t>
  </si>
  <si>
    <t>032002000</t>
  </si>
  <si>
    <t>Vybavení staveniště</t>
  </si>
  <si>
    <t>komplet</t>
  </si>
  <si>
    <t>1024</t>
  </si>
  <si>
    <t>-565382107</t>
  </si>
  <si>
    <t>https://podminky.urs.cz/item/CS_URS_2025_01/032002000</t>
  </si>
  <si>
    <t>VRN9</t>
  </si>
  <si>
    <t>Ostatní náklady</t>
  </si>
  <si>
    <t>106</t>
  </si>
  <si>
    <t>091002000</t>
  </si>
  <si>
    <t>Ostatní náklady související s objektem</t>
  </si>
  <si>
    <t>-273686702</t>
  </si>
  <si>
    <t>https://podminky.urs.cz/item/CS_URS_2025_01/091002000</t>
  </si>
  <si>
    <t>ZTI - Zdravotně technické instalace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</si>
  <si>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</si>
  <si>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</si>
  <si>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</si>
  <si>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</si>
  <si>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 xml:space="preserve">    VRN4 - Inženýrská činnost</t>
  </si>
  <si>
    <t>721</t>
  </si>
  <si>
    <t>Zdravotechnika - vnitřní kanalizace</t>
  </si>
  <si>
    <t>721140802</t>
  </si>
  <si>
    <t>Demontáž potrubí z litinových trub odpadních nebo dešťových do DN 100</t>
  </si>
  <si>
    <t>384711976</t>
  </si>
  <si>
    <t>https://podminky.urs.cz/item/CS_URS_2025_01/721140802</t>
  </si>
  <si>
    <t>721171803</t>
  </si>
  <si>
    <t>Demontáž potrubí z novodurových trub odpadních nebo připojovacích do D 75</t>
  </si>
  <si>
    <t>-1819574487</t>
  </si>
  <si>
    <t>https://podminky.urs.cz/item/CS_URS_2025_01/721171803</t>
  </si>
  <si>
    <t>721174005</t>
  </si>
  <si>
    <t>Potrubí z trub polypropylenových svodné (ležaté) DN 110</t>
  </si>
  <si>
    <t>-303806262</t>
  </si>
  <si>
    <t>https://podminky.urs.cz/item/CS_URS_2025_01/721174005</t>
  </si>
  <si>
    <t>721174025</t>
  </si>
  <si>
    <t>Potrubí z trub polypropylenových odpadní (svislé) DN 110</t>
  </si>
  <si>
    <t>1792087813</t>
  </si>
  <si>
    <t>https://podminky.urs.cz/item/CS_URS_2025_01/721174025</t>
  </si>
  <si>
    <t>721174043</t>
  </si>
  <si>
    <t>Potrubí z trub polypropylenových připojovací DN 50</t>
  </si>
  <si>
    <t>1727363249</t>
  </si>
  <si>
    <t>https://podminky.urs.cz/item/CS_URS_2025_01/721174043</t>
  </si>
  <si>
    <t>721211421</t>
  </si>
  <si>
    <t>Podlahové vpusti se svislým odtokem DN 50/75/110 mřížka nerez 115x115</t>
  </si>
  <si>
    <t>-1106234224</t>
  </si>
  <si>
    <t>https://podminky.urs.cz/item/CS_URS_2025_01/721211421</t>
  </si>
  <si>
    <t>721290111</t>
  </si>
  <si>
    <t>Zkouška těsnosti kanalizace v objektech vodou do DN 125</t>
  </si>
  <si>
    <t>-250136441</t>
  </si>
  <si>
    <t>https://podminky.urs.cz/item/CS_URS_2025_01/721290111</t>
  </si>
  <si>
    <t>998721111</t>
  </si>
  <si>
    <t>Přesun hmot pro vnitřní kanalizaci stanovený z hmotnosti přesunovaného materiálu vodorovná dopravní vzdálenost do 50 m s omezením mechanizace v objektech výšky do 6 m</t>
  </si>
  <si>
    <t>-1283650119</t>
  </si>
  <si>
    <t>https://podminky.urs.cz/item/CS_URS_2025_01/998721111</t>
  </si>
  <si>
    <t>K01</t>
  </si>
  <si>
    <t>Stavební přípomoce-vnitřní kanalizace</t>
  </si>
  <si>
    <t>kpl</t>
  </si>
  <si>
    <t>1442463023</t>
  </si>
  <si>
    <t>722</t>
  </si>
  <si>
    <t>Zdravotechnika - vnitřní vodovod</t>
  </si>
  <si>
    <t>722130801</t>
  </si>
  <si>
    <t>Demontáž potrubí z ocelových trubek pozinkovaných závitových do DN 25</t>
  </si>
  <si>
    <t>1983989898</t>
  </si>
  <si>
    <t>https://podminky.urs.cz/item/CS_URS_2025_01/722130801</t>
  </si>
  <si>
    <t>722176112</t>
  </si>
  <si>
    <t>Montáž potrubí z plastových trub svařovaných polyfuzně D přes 16 do 20 mm</t>
  </si>
  <si>
    <t>1046177868</t>
  </si>
  <si>
    <t>https://podminky.urs.cz/item/CS_URS_2025_01/722176112</t>
  </si>
  <si>
    <t>28615150</t>
  </si>
  <si>
    <t>trubka vodovodní tlaková PPR řada PN 20 D 16mm</t>
  </si>
  <si>
    <t>1941332158</t>
  </si>
  <si>
    <t>36*1,03 'Přepočtené koeficientem množství</t>
  </si>
  <si>
    <t>722181231</t>
  </si>
  <si>
    <t>Ochrana potrubí termoizolačními trubicemi z pěnového polyetylenu PE přilepenými v příčných a podélných spojích, tloušťky izolace přes 9 do 13 mm, vnitřního průměru izolace DN do 22 mm</t>
  </si>
  <si>
    <t>1350646161</t>
  </si>
  <si>
    <t>https://podminky.urs.cz/item/CS_URS_2025_01/722181231</t>
  </si>
  <si>
    <t>722290246</t>
  </si>
  <si>
    <t>Zkoušky, proplach a desinfekce vodovodního potrubí zkoušky těsnosti vodovodního potrubí plastového do DN 40</t>
  </si>
  <si>
    <t>-741823199</t>
  </si>
  <si>
    <t>https://podminky.urs.cz/item/CS_URS_2025_01/722290246</t>
  </si>
  <si>
    <t>998722111</t>
  </si>
  <si>
    <t>Přesun hmot pro vnitřní vodovod stanovený z hmotnosti přesunovaného materiálu vodorovná dopravní vzdálenost do 50 m s omezením mechanizace v objektech výšky do 6 m</t>
  </si>
  <si>
    <t>1032786955</t>
  </si>
  <si>
    <t>https://podminky.urs.cz/item/CS_URS_2025_01/998722111</t>
  </si>
  <si>
    <t>K02</t>
  </si>
  <si>
    <t>Stavební přípomoce - vnitřní vodovod</t>
  </si>
  <si>
    <t>1300689997</t>
  </si>
  <si>
    <t>725</t>
  </si>
  <si>
    <t>Zdravotechnika - zařizovací předměty</t>
  </si>
  <si>
    <t>725110811</t>
  </si>
  <si>
    <t>Demontáž klozetů splachovacíchch s nádrží nebo tlakovým splachovačem</t>
  </si>
  <si>
    <t>soubor</t>
  </si>
  <si>
    <t>1640454121</t>
  </si>
  <si>
    <t>https://podminky.urs.cz/item/CS_URS_2025_01/725110811</t>
  </si>
  <si>
    <t>725119125</t>
  </si>
  <si>
    <t>Zařízení záchodů montáž klozetových mís závěsných na nosné stěny</t>
  </si>
  <si>
    <t>-1599309035</t>
  </si>
  <si>
    <t>https://podminky.urs.cz/item/CS_URS_2025_01/725119125</t>
  </si>
  <si>
    <t>64236091</t>
  </si>
  <si>
    <t>mísa keramická klozetová závěsná bílá s hlubokým splachováním odpad vodorovný</t>
  </si>
  <si>
    <t>1669318249</t>
  </si>
  <si>
    <t>64236051</t>
  </si>
  <si>
    <t>klozet keramický bílý závěsný hluboké splachování pro handicapované</t>
  </si>
  <si>
    <t>416925100</t>
  </si>
  <si>
    <t>725129101</t>
  </si>
  <si>
    <t>Pisoárové záchodky montáž ostatních typů keramických</t>
  </si>
  <si>
    <t>709274291</t>
  </si>
  <si>
    <t>https://podminky.urs.cz/item/CS_URS_2025_01/725129101</t>
  </si>
  <si>
    <t>64251311</t>
  </si>
  <si>
    <t>pisoár keramický automatický s radarovým splachovačem a integrovaným zdrojem 230V AC</t>
  </si>
  <si>
    <t>1176197769</t>
  </si>
  <si>
    <t>725210821</t>
  </si>
  <si>
    <t>Demontáž umyvadel bez výtokových armatur umyvadel</t>
  </si>
  <si>
    <t>-610642893</t>
  </si>
  <si>
    <t>https://podminky.urs.cz/item/CS_URS_2025_01/725210821</t>
  </si>
  <si>
    <t>725211603</t>
  </si>
  <si>
    <t>Umyvadla keramická bílá bez výtokových armatur připevněná na stěnu šrouby bez sloupu nebo krytu na sifon, šířka umyvadla 600 mm</t>
  </si>
  <si>
    <t>-92871727</t>
  </si>
  <si>
    <t>https://podminky.urs.cz/item/CS_URS_2025_01/725211603</t>
  </si>
  <si>
    <t>725241901</t>
  </si>
  <si>
    <t>Sprchové vaničky montáž sprchových vaniček</t>
  </si>
  <si>
    <t>-25942006</t>
  </si>
  <si>
    <t>https://podminky.urs.cz/item/CS_URS_2025_01/725241901</t>
  </si>
  <si>
    <t>55423020</t>
  </si>
  <si>
    <t>vanička sprchová akrylátová čtvrtkruhová 900x900mm</t>
  </si>
  <si>
    <t>438711859</t>
  </si>
  <si>
    <t>725244907</t>
  </si>
  <si>
    <t>Sprchové dveře a zástěny montáž sprchové zástěny rohové (kout)</t>
  </si>
  <si>
    <t>152093548</t>
  </si>
  <si>
    <t>https://podminky.urs.cz/item/CS_URS_2025_01/725244907</t>
  </si>
  <si>
    <t>55495023</t>
  </si>
  <si>
    <t>zástěna sprchového koutu čtyřdílná rámová skleněná tl 4 a 5mm se dvěma posuvnými díly na čtvrtkruhovou vaničku 900x900mm</t>
  </si>
  <si>
    <t>-562914888</t>
  </si>
  <si>
    <t>725291668</t>
  </si>
  <si>
    <t>Montáž doplňků zařízení koupelen a záchodů madla invalidního rovného</t>
  </si>
  <si>
    <t>-1449648296</t>
  </si>
  <si>
    <t>https://podminky.urs.cz/item/CS_URS_2025_01/725291668</t>
  </si>
  <si>
    <t>55147054</t>
  </si>
  <si>
    <t>madlo invalidní rovné bílé 700mm</t>
  </si>
  <si>
    <t>2074789636</t>
  </si>
  <si>
    <t>725291670</t>
  </si>
  <si>
    <t>Montáž doplňků zařízení koupelen a záchodů madla invalidního krakorcového sklopného</t>
  </si>
  <si>
    <t>674179549</t>
  </si>
  <si>
    <t>https://podminky.urs.cz/item/CS_URS_2025_01/725291670</t>
  </si>
  <si>
    <t>55147061</t>
  </si>
  <si>
    <t>madlo invalidní krakorcové sklopné bílé 813mm</t>
  </si>
  <si>
    <t>-178450411</t>
  </si>
  <si>
    <t>725531101</t>
  </si>
  <si>
    <t>Elektrické ohřívače zásobníkové beztlakové přepadové objem nádrže (příkon) 5 l (2,0 kW)</t>
  </si>
  <si>
    <t>-1405867896</t>
  </si>
  <si>
    <t>https://podminky.urs.cz/item/CS_URS_2025_01/725531101</t>
  </si>
  <si>
    <t>725532112</t>
  </si>
  <si>
    <t>Elektrické ohřívače zásobníkové beztlakové přepadové akumulační s pojistným ventilem závěsné svislé objem nádrže (příkon) 50 l (2,0 kW) rychloohřev 220 V</t>
  </si>
  <si>
    <t>2007115509</t>
  </si>
  <si>
    <t>https://podminky.urs.cz/item/CS_URS_2025_01/725532112</t>
  </si>
  <si>
    <t>725822613</t>
  </si>
  <si>
    <t>Baterie umyvadlové stojánkové pákové s výpustí</t>
  </si>
  <si>
    <t>-294194016</t>
  </si>
  <si>
    <t>https://podminky.urs.cz/item/CS_URS_2025_01/725822613</t>
  </si>
  <si>
    <t>725822656</t>
  </si>
  <si>
    <t>Baterie umyvadlové stojánkové automatické senzorové směšovací k průtokovým ohřívačům</t>
  </si>
  <si>
    <t>-350926055</t>
  </si>
  <si>
    <t>https://podminky.urs.cz/item/CS_URS_2025_01/725822656</t>
  </si>
  <si>
    <t>725841312</t>
  </si>
  <si>
    <t>Baterie sprchové nástěnné pákové</t>
  </si>
  <si>
    <t>1125928163</t>
  </si>
  <si>
    <t>https://podminky.urs.cz/item/CS_URS_2025_01/725841312</t>
  </si>
  <si>
    <t>998725111</t>
  </si>
  <si>
    <t>Přesun hmot pro zařizovací předměty stanovený z hmotnosti přesunovaného materiálu vodorovná dopravní vzdálenost do 50 m s omezením mechanizace v objektech výšky do 6 m</t>
  </si>
  <si>
    <t>-1341954786</t>
  </si>
  <si>
    <t>https://podminky.urs.cz/item/CS_URS_2025_01/998725111</t>
  </si>
  <si>
    <t>726</t>
  </si>
  <si>
    <t>Zdravotechnika - předstěnové instalace</t>
  </si>
  <si>
    <t>726131021</t>
  </si>
  <si>
    <t>Předstěnové instalační systémy do lehkých stěn s kovovou konstrukcí pro pisoáry stavební výška 1300 mm</t>
  </si>
  <si>
    <t>1087373246</t>
  </si>
  <si>
    <t>https://podminky.urs.cz/item/CS_URS_2025_01/726131021</t>
  </si>
  <si>
    <t>726131041</t>
  </si>
  <si>
    <t>Předstěnové instalační systémy do lehkých stěn s kovovou konstrukcí pro závěsné klozety ovládání zepředu, stavební výšky 1120 mm</t>
  </si>
  <si>
    <t>593653008</t>
  </si>
  <si>
    <t>https://podminky.urs.cz/item/CS_URS_2025_01/726131041</t>
  </si>
  <si>
    <t>726131043</t>
  </si>
  <si>
    <t>Předstěnové instalační systémy do lehkých stěn s kovovou konstrukcí pro závěsné klozety ovládání zepředu, stavební výšky 1120 mm pro tělesně postižené</t>
  </si>
  <si>
    <t>953644610</t>
  </si>
  <si>
    <t>https://podminky.urs.cz/item/CS_URS_2025_01/726131043</t>
  </si>
  <si>
    <t>726131063</t>
  </si>
  <si>
    <t>Předstěnové instalační systémy do lehkých stěn s kovovou konstrukcí pro závěsné klozety ovládání shora, stavební výšky 980 mm</t>
  </si>
  <si>
    <t>-414983404</t>
  </si>
  <si>
    <t>https://podminky.urs.cz/item/CS_URS_2025_01/726131063</t>
  </si>
  <si>
    <t>726191011</t>
  </si>
  <si>
    <t>Ostatní příslušenství instalačních systémů montáž ovládacích tlačítek k WC</t>
  </si>
  <si>
    <t>-2011874821</t>
  </si>
  <si>
    <t>https://podminky.urs.cz/item/CS_URS_2025_01/726191011</t>
  </si>
  <si>
    <t>55281795</t>
  </si>
  <si>
    <t>tlačítko pro ovládání WC shora/zepředu plast dvě množství vody 213x142mm</t>
  </si>
  <si>
    <t>-1264319644</t>
  </si>
  <si>
    <t>998726121</t>
  </si>
  <si>
    <t>Přesun hmot pro instalační prefabrikáty stanovený z hmotnosti přesunovaného materiálu vodorovná dopravní vzdálenost do 50 m s omezením mechanizace v objektech výšky do 6 m</t>
  </si>
  <si>
    <t>253041415</t>
  </si>
  <si>
    <t>https://podminky.urs.cz/item/CS_URS_2025_01/998726121</t>
  </si>
  <si>
    <t>VRN4</t>
  </si>
  <si>
    <t>Inženýrská činnost</t>
  </si>
  <si>
    <t>043114000</t>
  </si>
  <si>
    <t>Zkoušky tlakové</t>
  </si>
  <si>
    <t>-1432611116</t>
  </si>
  <si>
    <t>https://podminky.urs.cz/item/CS_URS_2025_01/043114000</t>
  </si>
  <si>
    <t xml:space="preserve">ÚT -  VYTÁPĚNÍ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</si>
  <si>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</si>
  <si>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</si>
  <si>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</si>
  <si>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733</t>
  </si>
  <si>
    <t>Ústřední vytápění - rozvodné potrubí</t>
  </si>
  <si>
    <t>733120815</t>
  </si>
  <si>
    <t>Demontáž potrubí z trubek ocelových hladkých Ø do 38</t>
  </si>
  <si>
    <t>1733130927</t>
  </si>
  <si>
    <t>https://podminky.urs.cz/item/CS_URS_2025_01/733120815</t>
  </si>
  <si>
    <t>2,5*2+0,5*2+1*2+6,7*2</t>
  </si>
  <si>
    <t>733191926</t>
  </si>
  <si>
    <t>Opravy rozvodů potrubí z trubek ocelových závitových normálních i zesílených navaření odbočky na stávající potrubí, odbočka DN 32</t>
  </si>
  <si>
    <t>-1751613010</t>
  </si>
  <si>
    <t>https://podminky.urs.cz/item/CS_URS_2025_01/733191926</t>
  </si>
  <si>
    <t>733221203</t>
  </si>
  <si>
    <t>Potrubí z trubek měděných měkkých spojovaných tvrdým pájením Ø 18/1</t>
  </si>
  <si>
    <t>-1869771873</t>
  </si>
  <si>
    <t>https://podminky.urs.cz/item/CS_URS_2025_01/733221203</t>
  </si>
  <si>
    <t>733291101</t>
  </si>
  <si>
    <t>Zkoušky těsnosti potrubí z trubek měděných Ø do 35/1,5</t>
  </si>
  <si>
    <t>-497083131</t>
  </si>
  <si>
    <t>https://podminky.urs.cz/item/CS_URS_2025_01/733291101</t>
  </si>
  <si>
    <t>733811221</t>
  </si>
  <si>
    <t>Ochrana potrubí termoizolačními trubicemi z pěnového polyetylenu PE přilepenými v příčných a podélných spojích, tloušťky izolace přes 6 do 9 mm, vnitřního průměru izolace DN do 22 mm</t>
  </si>
  <si>
    <t>-1668760990</t>
  </si>
  <si>
    <t>https://podminky.urs.cz/item/CS_URS_2025_01/733811221</t>
  </si>
  <si>
    <t>998733111</t>
  </si>
  <si>
    <t>Přesun hmot pro rozvody potrubí stanovený z hmotnosti přesunovaného materiálu vodorovná dopravní vzdálenost do 50 m s omezením mechanizace v objektech výšky do 6 m</t>
  </si>
  <si>
    <t>-531052604</t>
  </si>
  <si>
    <t>https://podminky.urs.cz/item/CS_URS_2025_01/998733111</t>
  </si>
  <si>
    <t>734</t>
  </si>
  <si>
    <t>Ústřední vytápění - armatury</t>
  </si>
  <si>
    <t>734221682</t>
  </si>
  <si>
    <t>Ventily regulační závitové hlavice termostatické pro ovládání ventilů PN 10 do 110°C kapalinové otopných těles VK</t>
  </si>
  <si>
    <t>455516233</t>
  </si>
  <si>
    <t>https://podminky.urs.cz/item/CS_URS_2025_01/734221682</t>
  </si>
  <si>
    <t>734261406</t>
  </si>
  <si>
    <t>Šroubení připojovací armatury radiátorů VK PN 10 do 110°C, regulační uzavíratelné přímé G 1/2 x 18</t>
  </si>
  <si>
    <t>895053914</t>
  </si>
  <si>
    <t>https://podminky.urs.cz/item/CS_URS_2025_01/734261406</t>
  </si>
  <si>
    <t>735</t>
  </si>
  <si>
    <t>Ústřední vytápění - otopná tělesa</t>
  </si>
  <si>
    <t>735000912</t>
  </si>
  <si>
    <t>Regulace otopného systému při opravách vyregulování dvojregulačních ventilů a kohoutů s termostatickým ovládáním</t>
  </si>
  <si>
    <t>-887117287</t>
  </si>
  <si>
    <t>https://podminky.urs.cz/item/CS_URS_2025_01/735000912</t>
  </si>
  <si>
    <t>735121810</t>
  </si>
  <si>
    <t>Demontáž otopných těles ocelových článkových</t>
  </si>
  <si>
    <t>1124881622</t>
  </si>
  <si>
    <t>https://podminky.urs.cz/item/CS_URS_2025_01/735121810</t>
  </si>
  <si>
    <t>0,5*3+0,16*2</t>
  </si>
  <si>
    <t>735151811</t>
  </si>
  <si>
    <t>Demontáž otopných těles panelových jednořadých stavební délky do 1500 mm</t>
  </si>
  <si>
    <t>1506898756</t>
  </si>
  <si>
    <t>https://podminky.urs.cz/item/CS_URS_2025_01/735151811</t>
  </si>
  <si>
    <t>735152471</t>
  </si>
  <si>
    <t>Otopná tělesa panelová VK dvoudesková PN 1,0 MPa, T do 110°C s jednou přídavnou přestupní plochou výšky tělesa 600 mm stavební délky / výkonu 400 mm / 515 W</t>
  </si>
  <si>
    <t>915925143</t>
  </si>
  <si>
    <t>https://podminky.urs.cz/item/CS_URS_2025_01/735152471</t>
  </si>
  <si>
    <t>735152474</t>
  </si>
  <si>
    <t>Otopná tělesa panelová VK dvoudesková PN 1,0 MPa, T do 110°C s jednou přídavnou přestupní plochou výšky tělesa 600 mm stavební délky / výkonu 700 mm / 902 W</t>
  </si>
  <si>
    <t>96242187</t>
  </si>
  <si>
    <t>https://podminky.urs.cz/item/CS_URS_2025_01/735152474</t>
  </si>
  <si>
    <t>735152575</t>
  </si>
  <si>
    <t>Otopná tělesa panelová VK dvoudesková PN 1,0 MPa, T do 110°C se dvěma přídavnými přestupními plochami výšky tělesa 600 mm stavební délky / výkonu 800 mm / 1343 W</t>
  </si>
  <si>
    <t>-1260404798</t>
  </si>
  <si>
    <t>https://podminky.urs.cz/item/CS_URS_2025_01/735152575</t>
  </si>
  <si>
    <t>735152674</t>
  </si>
  <si>
    <t>Otopná tělesa panelová VK třídesková PN 1,0 MPa, T do 110°C se třemi přídavnými přestupními plochami výšky tělesa 600 mm stavební délky / výkonu 700 mm / 1684 W</t>
  </si>
  <si>
    <t>-1151274180</t>
  </si>
  <si>
    <t>https://podminky.urs.cz/item/CS_URS_2025_01/735152674</t>
  </si>
  <si>
    <t>735159210</t>
  </si>
  <si>
    <t>Montáž otopných těles panelových dvouřadých, stavební délky do 1140 mm</t>
  </si>
  <si>
    <t>-949206813</t>
  </si>
  <si>
    <t>https://podminky.urs.cz/item/CS_URS_2025_01/735159210</t>
  </si>
  <si>
    <t>735191910</t>
  </si>
  <si>
    <t>Ostatní opravy otopných těles napuštění vody do otopného systému včetně potrubí (bez kotle a ohříváků) otopných těles</t>
  </si>
  <si>
    <t>1420202342</t>
  </si>
  <si>
    <t>https://podminky.urs.cz/item/CS_URS_2025_01/735191910</t>
  </si>
  <si>
    <t>998735111</t>
  </si>
  <si>
    <t>Přesun hmot pro otopná tělesa stanovený z hmotnosti přesunovaného materiálu vodorovná dopravní vzdálenost do 50 m s omezením mechanizace v objektech výšky do 6 m</t>
  </si>
  <si>
    <t>1814686673</t>
  </si>
  <si>
    <t>https://podminky.urs.cz/item/CS_URS_2025_01/998735111</t>
  </si>
  <si>
    <t>K03</t>
  </si>
  <si>
    <t>Stavební přípomoce - ústřední vytápění</t>
  </si>
  <si>
    <t>424118082</t>
  </si>
  <si>
    <t>K04</t>
  </si>
  <si>
    <t>Topná zkouška</t>
  </si>
  <si>
    <t>657417153</t>
  </si>
  <si>
    <t>K05</t>
  </si>
  <si>
    <t>Hydraulické vyvážení soustavy</t>
  </si>
  <si>
    <t>1900485215</t>
  </si>
  <si>
    <t>783614501</t>
  </si>
  <si>
    <t>Základní nátěr armatur a kovových potrubí jednonásobný armatur do DN 100 mm syntetický</t>
  </si>
  <si>
    <t>1628952272</t>
  </si>
  <si>
    <t>https://podminky.urs.cz/item/CS_URS_2025_01/783614501</t>
  </si>
  <si>
    <t>783617501</t>
  </si>
  <si>
    <t>Krycí nátěr (email) armatur a kovových potrubí armatur do DN 100 mm jednonásobný syntetický standardní</t>
  </si>
  <si>
    <t>1847691820</t>
  </si>
  <si>
    <t>https://podminky.urs.cz/item/CS_URS_2025_01/783617501</t>
  </si>
  <si>
    <t>208286</t>
  </si>
  <si>
    <t>VZT - VZDUCHOTECHNIKA</t>
  </si>
  <si>
    <t xml:space="preserve">    751 - Vzduchotechnika</t>
  </si>
  <si>
    <t>751</t>
  </si>
  <si>
    <t>Vzduchotechnika</t>
  </si>
  <si>
    <t>751111052</t>
  </si>
  <si>
    <t>Montáž ventilátoru axiálního nízkotlakého podhledového, průměru přes 100 do 200 mm</t>
  </si>
  <si>
    <t>1601886368</t>
  </si>
  <si>
    <t>https://podminky.urs.cz/item/CS_URS_2025_01/751111052</t>
  </si>
  <si>
    <t>42914505</t>
  </si>
  <si>
    <t>ventilátor axiální tichý malý plastový IP45 výkon 15-20W D 200mm</t>
  </si>
  <si>
    <t>145257477</t>
  </si>
  <si>
    <t>751322111</t>
  </si>
  <si>
    <t>Montáž talířových ventilů, anemostatů, dýz anemostatu kruhového bez skříně, průměru do 300 mm</t>
  </si>
  <si>
    <t>101843864</t>
  </si>
  <si>
    <t>https://podminky.urs.cz/item/CS_URS_2025_01/751322111</t>
  </si>
  <si>
    <t>42972809</t>
  </si>
  <si>
    <t>anemostat kruhový s nastavitelným kuželem pro přívod/odvod vzduchu ocelový D 150mm</t>
  </si>
  <si>
    <t>-1113292769</t>
  </si>
  <si>
    <t>751398041</t>
  </si>
  <si>
    <t>Montáž ostatních zařízení protidešťové žaluzie nebo žaluziové klapky na kruhové potrubí, průměru do 300 mm</t>
  </si>
  <si>
    <t>-659361763</t>
  </si>
  <si>
    <t>https://podminky.urs.cz/item/CS_URS_2025_01/751398041</t>
  </si>
  <si>
    <t>42972901</t>
  </si>
  <si>
    <t>žaluzie protidešťová plastová s pevnými lamelami, pro potrubí D 160mm</t>
  </si>
  <si>
    <t>1751964152</t>
  </si>
  <si>
    <t>751525082</t>
  </si>
  <si>
    <t>Montáž potrubí plastového kruhového bez příruby, průměru přes 100 do 200 mm</t>
  </si>
  <si>
    <t>1075695596</t>
  </si>
  <si>
    <t>https://podminky.urs.cz/item/CS_URS_2025_01/751525082</t>
  </si>
  <si>
    <t>42981650</t>
  </si>
  <si>
    <t>trouba pevná PVC D 125mm do 45°C</t>
  </si>
  <si>
    <t>424347455</t>
  </si>
  <si>
    <t>12,5*1,2 'Přepočtené koeficientem množství</t>
  </si>
  <si>
    <t>751572102</t>
  </si>
  <si>
    <t>Závěs kruhového potrubí pomocí objímky, kotvené do betonu průměru potrubí přes 100 do 200 mm</t>
  </si>
  <si>
    <t>988221634</t>
  </si>
  <si>
    <t>https://podminky.urs.cz/item/CS_URS_2025_01/751572102</t>
  </si>
  <si>
    <t>998751111</t>
  </si>
  <si>
    <t>Přesun hmot pro vzduchotechniku stanovený z hmotnosti přesunovaného materiálu vodorovná dopravní vzdálenost do 100 m s omezením mechanizace v objektech výšky do 12 m</t>
  </si>
  <si>
    <t>-2082681429</t>
  </si>
  <si>
    <t>https://podminky.urs.cz/item/CS_URS_2025_01/998751111</t>
  </si>
  <si>
    <t>K07</t>
  </si>
  <si>
    <t>Stavební přípomoce - vzduchotechnika</t>
  </si>
  <si>
    <t>1997186739</t>
  </si>
  <si>
    <t>ELE - ELEKTROINSTALACE</t>
  </si>
  <si>
    <t xml:space="preserve">    741 - Elektroinstalace - silnoproud</t>
  </si>
  <si>
    <t>741</t>
  </si>
  <si>
    <t>Elektroinstalace - silnoproud</t>
  </si>
  <si>
    <t>741120001</t>
  </si>
  <si>
    <t>Montáž vodičů izolovaných měděných bez ukončení uložených pod omítku plných a laněných (např. CY), průřezu žíly 0,35 až 6 mm2</t>
  </si>
  <si>
    <t>757072036</t>
  </si>
  <si>
    <t>https://podminky.urs.cz/item/CS_URS_2025_01/741120001</t>
  </si>
  <si>
    <t>34141025</t>
  </si>
  <si>
    <t>vodič propojovací flexibilní jádro Cu lanované izolace PVC 450/750V (H07V-K) 1x2,5mm2</t>
  </si>
  <si>
    <t>1469866978</t>
  </si>
  <si>
    <t>150*1,15 'Přepočtené koeficientem množství</t>
  </si>
  <si>
    <t>741125871</t>
  </si>
  <si>
    <t>Demontáž kabelů hliníkových uložených pod omítkou plných kulatých počtu a průřezu žil 2x16 až 25 mm2, 3x16 až 35 mm2</t>
  </si>
  <si>
    <t>-415534756</t>
  </si>
  <si>
    <t>https://podminky.urs.cz/item/CS_URS_2025_01/741125871</t>
  </si>
  <si>
    <t>741310101</t>
  </si>
  <si>
    <t>Montáž spínačů jedno nebo dvoupólových polozapuštěných nebo zapuštěných se zapojením vodičů bezšroubové připojení spínačů, řazení 1-jednopólových</t>
  </si>
  <si>
    <t>1661607353</t>
  </si>
  <si>
    <t>https://podminky.urs.cz/item/CS_URS_2025_01/741310101</t>
  </si>
  <si>
    <t>34539010</t>
  </si>
  <si>
    <t>přístroj spínače jednopólového, řazení 1, 1So bezšroubové svorky</t>
  </si>
  <si>
    <t>-1568444156</t>
  </si>
  <si>
    <t>741310104</t>
  </si>
  <si>
    <t>Montáž spínačů jedno nebo dvoupólových polozapuštěných nebo zapuštěných se zapojením vodičů bezšroubové připojení spínačů, řazení 2-dvoupólových</t>
  </si>
  <si>
    <t>506263167</t>
  </si>
  <si>
    <t>https://podminky.urs.cz/item/CS_URS_2025_01/741310104</t>
  </si>
  <si>
    <t>34539011</t>
  </si>
  <si>
    <t>přístroj spínače dvojpólového, řazení 2, 2S bezšroubové svorky</t>
  </si>
  <si>
    <t>-872349401</t>
  </si>
  <si>
    <t>741311813</t>
  </si>
  <si>
    <t>Demontáž spínačů bez zachování funkčnosti (do suti) nástěnných, pro prostředí normální do 10 A, připojení šroubové do 2 svorek</t>
  </si>
  <si>
    <t>1270722334</t>
  </si>
  <si>
    <t>https://podminky.urs.cz/item/CS_URS_2025_01/741311813</t>
  </si>
  <si>
    <t>741313002</t>
  </si>
  <si>
    <t>Montáž zásuvek domovních se zapojením vodičů bezšroubové připojení polozapuštěných nebo zapuštěných 10/16 A, provedení 2P + PE dvojí zapojení pro průběžnou montáž</t>
  </si>
  <si>
    <t>1380712606</t>
  </si>
  <si>
    <t>https://podminky.urs.cz/item/CS_URS_2025_01/741313002</t>
  </si>
  <si>
    <t>34555241</t>
  </si>
  <si>
    <t>přístroj zásuvky zapuštěné jednonásobné, krytka s clonkami, bezšroubové svorky</t>
  </si>
  <si>
    <t>134229929</t>
  </si>
  <si>
    <t>741313003</t>
  </si>
  <si>
    <t>Montáž zásuvek domovních se zapojením vodičů bezšroubové připojení polozapuštěných nebo zapuštěných 10/16 A, provedení 2x (2P + PE) dvojnásobná</t>
  </si>
  <si>
    <t>1956051349</t>
  </si>
  <si>
    <t>https://podminky.urs.cz/item/CS_URS_2025_01/741313003</t>
  </si>
  <si>
    <t>-74682598</t>
  </si>
  <si>
    <t>741315823</t>
  </si>
  <si>
    <t>Demontáž zásuvek bez zachování funkčnosti (do suti) domovních polozapuštěných nebo zapuštěných, pro prostředí normální do 16 A, připojení šroubové 2P+PE</t>
  </si>
  <si>
    <t>-1804408261</t>
  </si>
  <si>
    <t>https://podminky.urs.cz/item/CS_URS_2025_01/741315823</t>
  </si>
  <si>
    <t>741371002</t>
  </si>
  <si>
    <t>Montáž svítidel zářivkových se zapojením vodičů bytových nebo společenských místností stropních přisazených 1 zdroj s krytem</t>
  </si>
  <si>
    <t>-1032559963</t>
  </si>
  <si>
    <t>https://podminky.urs.cz/item/CS_URS_2025_01/741371002</t>
  </si>
  <si>
    <t>741372061</t>
  </si>
  <si>
    <t>Montáž svítidel s integrovaným zdrojem LED se zapojením vodičů interiérových přisazených stropních hranatých nebo kruhových plochy do 0,09 m2</t>
  </si>
  <si>
    <t>1401271810</t>
  </si>
  <si>
    <t>https://podminky.urs.cz/item/CS_URS_2025_01/741372061</t>
  </si>
  <si>
    <t>34825000</t>
  </si>
  <si>
    <t>svítidlo interiérové stropní přisazené kruhové D 200-300mm 900-1300lm</t>
  </si>
  <si>
    <t>-2037269772</t>
  </si>
  <si>
    <t>741372111</t>
  </si>
  <si>
    <t>Montáž svítidel s integrovaným zdrojem LED se zapojením vodičů interiérových vestavných stropních panelových hranatých nebo kruhových, plochy do 0,09 m2</t>
  </si>
  <si>
    <t>-371410284</t>
  </si>
  <si>
    <t>https://podminky.urs.cz/item/CS_URS_2025_01/741372111</t>
  </si>
  <si>
    <t>34825009</t>
  </si>
  <si>
    <t>svítidlo vestavné stropní panelové čtvercové/obdélníkové do 0,09m2 1000-1600lm</t>
  </si>
  <si>
    <t>1125125123</t>
  </si>
  <si>
    <t>741810001</t>
  </si>
  <si>
    <t>Zkoušky a prohlídky elektrických rozvodů a zařízení celková prohlídka a vyhotovení revizní zprávy pro objem montážních prací do 100 tis. Kč</t>
  </si>
  <si>
    <t>1108699774</t>
  </si>
  <si>
    <t>https://podminky.urs.cz/item/CS_URS_2025_01/741810001</t>
  </si>
  <si>
    <t>998741111</t>
  </si>
  <si>
    <t>Přesun hmot pro silnoproud stanovený z hmotnosti přesunovaného materiálu vodorovná dopravní vzdálenost do 50 m s omezením mechanizace v objektech výšky do 6 m</t>
  </si>
  <si>
    <t>-823665301</t>
  </si>
  <si>
    <t>https://podminky.urs.cz/item/CS_URS_2025_01/998741111</t>
  </si>
  <si>
    <t>K06</t>
  </si>
  <si>
    <t>Stavební přípomoce - elektroinstalace</t>
  </si>
  <si>
    <t>21759002</t>
  </si>
  <si>
    <t>SLB - SLABOPROUD</t>
  </si>
  <si>
    <t xml:space="preserve">    742 - Elektroinstalace - slaboproud</t>
  </si>
  <si>
    <t>742</t>
  </si>
  <si>
    <t>Elektroinstalace - slaboproud</t>
  </si>
  <si>
    <t>742124003</t>
  </si>
  <si>
    <t>Montáž kabelů datových FTP, UTP, STP pro vnitřní rozvody pevně</t>
  </si>
  <si>
    <t>-2059683945</t>
  </si>
  <si>
    <t>https://podminky.urs.cz/item/CS_URS_2025_01/742124003</t>
  </si>
  <si>
    <t>34121263</t>
  </si>
  <si>
    <t>kabel datový jádro Cu plné plášť PVC (U/UTP) kategorie 6</t>
  </si>
  <si>
    <t>-915757520</t>
  </si>
  <si>
    <t>120*1,2 'Přepočtené koeficientem množství</t>
  </si>
  <si>
    <t>SL02</t>
  </si>
  <si>
    <t>Nastavení systému po instalaci</t>
  </si>
  <si>
    <t>579568112</t>
  </si>
  <si>
    <t>SL03</t>
  </si>
  <si>
    <t xml:space="preserve">Wifi AP </t>
  </si>
  <si>
    <t>1451541815</t>
  </si>
  <si>
    <t>SL04</t>
  </si>
  <si>
    <t>Montáž datových zásuvek</t>
  </si>
  <si>
    <t>290744933</t>
  </si>
  <si>
    <t>SL05</t>
  </si>
  <si>
    <t>Datová zásuvka dvojitá</t>
  </si>
  <si>
    <t>ks</t>
  </si>
  <si>
    <t>-319123999</t>
  </si>
  <si>
    <t>998742111</t>
  </si>
  <si>
    <t>Přesun hmot pro slaboproud stanovený z hmotnosti přesunovaného materiálu vodorovná dopravní vzdálenost do 50 m s omezením mechanizace v objektech výšky do 6 m</t>
  </si>
  <si>
    <t>-252555840</t>
  </si>
  <si>
    <t>https://podminky.urs.cz/item/CS_URS_2025_01/998742111</t>
  </si>
  <si>
    <t>SL01</t>
  </si>
  <si>
    <t>Stavební přípomoce</t>
  </si>
  <si>
    <t>-1451374056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</si>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</sst>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5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 applyProtection="1">
      <alignment horizontal="center" vertical="center"/>
    </xf>
    <xf numFmtId="166" fontId="22" fillId="0" borderId="21" xfId="0" applyNumberFormat="1" applyFont="1" applyBorder="1" applyAlignment="1" applyProtection="1">
      <alignment vertical="center"/>
    </xf>
    <xf numFmtId="166" fontId="22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40" fillId="0" borderId="29" xfId="0" applyFont="1" applyBorder="1" applyAlignment="1">
      <alignment horizontal="left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horizontal="left" vertical="center" wrapText="1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vertical="top"/>
    </xf>
    <xf numFmtId="0" fontId="48" fillId="0" borderId="1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horizontal="center" vertical="center"/>
    </xf>
    <xf numFmtId="49" fontId="48" fillId="0" borderId="1" xfId="0" applyNumberFormat="1" applyFont="1" applyBorder="1" applyAlignment="1" applyProtection="1">
      <alignment horizontal="left" vertical="center"/>
    </xf>
    <xf numFmtId="0" fontId="47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271532212" TargetMode="External" /><Relationship Id="rId2" Type="http://schemas.openxmlformats.org/officeDocument/2006/relationships/hyperlink" Target="https://podminky.urs.cz/item/CS_URS_2025_01/311231116" TargetMode="External" /><Relationship Id="rId3" Type="http://schemas.openxmlformats.org/officeDocument/2006/relationships/hyperlink" Target="https://podminky.urs.cz/item/CS_URS_2025_01/317941121" TargetMode="External" /><Relationship Id="rId4" Type="http://schemas.openxmlformats.org/officeDocument/2006/relationships/hyperlink" Target="https://podminky.urs.cz/item/CS_URS_2025_01/319201321" TargetMode="External" /><Relationship Id="rId5" Type="http://schemas.openxmlformats.org/officeDocument/2006/relationships/hyperlink" Target="https://podminky.urs.cz/item/CS_URS_2025_01/342241162" TargetMode="External" /><Relationship Id="rId6" Type="http://schemas.openxmlformats.org/officeDocument/2006/relationships/hyperlink" Target="https://podminky.urs.cz/item/CS_URS_2025_01/342272225" TargetMode="External" /><Relationship Id="rId7" Type="http://schemas.openxmlformats.org/officeDocument/2006/relationships/hyperlink" Target="https://podminky.urs.cz/item/CS_URS_2025_01/342272245" TargetMode="External" /><Relationship Id="rId8" Type="http://schemas.openxmlformats.org/officeDocument/2006/relationships/hyperlink" Target="https://podminky.urs.cz/item/CS_URS_2025_01/612321131" TargetMode="External" /><Relationship Id="rId9" Type="http://schemas.openxmlformats.org/officeDocument/2006/relationships/hyperlink" Target="https://podminky.urs.cz/item/CS_URS_2025_01/612321141" TargetMode="External" /><Relationship Id="rId10" Type="http://schemas.openxmlformats.org/officeDocument/2006/relationships/hyperlink" Target="https://podminky.urs.cz/item/CS_URS_2025_01/612323191" TargetMode="External" /><Relationship Id="rId11" Type="http://schemas.openxmlformats.org/officeDocument/2006/relationships/hyperlink" Target="https://podminky.urs.cz/item/CS_URS_2025_01/612381006" TargetMode="External" /><Relationship Id="rId12" Type="http://schemas.openxmlformats.org/officeDocument/2006/relationships/hyperlink" Target="https://podminky.urs.cz/item/CS_URS_2025_01/631311124" TargetMode="External" /><Relationship Id="rId13" Type="http://schemas.openxmlformats.org/officeDocument/2006/relationships/hyperlink" Target="https://podminky.urs.cz/item/CS_URS_2025_01/632451107" TargetMode="External" /><Relationship Id="rId14" Type="http://schemas.openxmlformats.org/officeDocument/2006/relationships/hyperlink" Target="https://podminky.urs.cz/item/CS_URS_2025_01/642942111" TargetMode="External" /><Relationship Id="rId15" Type="http://schemas.openxmlformats.org/officeDocument/2006/relationships/hyperlink" Target="https://podminky.urs.cz/item/CS_URS_2025_01/642945111" TargetMode="External" /><Relationship Id="rId16" Type="http://schemas.openxmlformats.org/officeDocument/2006/relationships/hyperlink" Target="https://podminky.urs.cz/item/CS_URS_2025_01/644941121" TargetMode="External" /><Relationship Id="rId17" Type="http://schemas.openxmlformats.org/officeDocument/2006/relationships/hyperlink" Target="https://podminky.urs.cz/item/CS_URS_2025_01/962031133" TargetMode="External" /><Relationship Id="rId18" Type="http://schemas.openxmlformats.org/officeDocument/2006/relationships/hyperlink" Target="https://podminky.urs.cz/item/CS_URS_2025_01/962032230" TargetMode="External" /><Relationship Id="rId19" Type="http://schemas.openxmlformats.org/officeDocument/2006/relationships/hyperlink" Target="https://podminky.urs.cz/item/CS_URS_2025_01/965042221" TargetMode="External" /><Relationship Id="rId20" Type="http://schemas.openxmlformats.org/officeDocument/2006/relationships/hyperlink" Target="https://podminky.urs.cz/item/CS_URS_2025_01/965082932" TargetMode="External" /><Relationship Id="rId21" Type="http://schemas.openxmlformats.org/officeDocument/2006/relationships/hyperlink" Target="https://podminky.urs.cz/item/CS_URS_2025_01/968072455" TargetMode="External" /><Relationship Id="rId22" Type="http://schemas.openxmlformats.org/officeDocument/2006/relationships/hyperlink" Target="https://podminky.urs.cz/item/CS_URS_2025_01/971033171" TargetMode="External" /><Relationship Id="rId23" Type="http://schemas.openxmlformats.org/officeDocument/2006/relationships/hyperlink" Target="https://podminky.urs.cz/item/CS_URS_2025_01/972054341" TargetMode="External" /><Relationship Id="rId24" Type="http://schemas.openxmlformats.org/officeDocument/2006/relationships/hyperlink" Target="https://podminky.urs.cz/item/CS_URS_2025_01/978013191" TargetMode="External" /><Relationship Id="rId25" Type="http://schemas.openxmlformats.org/officeDocument/2006/relationships/hyperlink" Target="https://podminky.urs.cz/item/CS_URS_2025_01/978059541" TargetMode="External" /><Relationship Id="rId26" Type="http://schemas.openxmlformats.org/officeDocument/2006/relationships/hyperlink" Target="https://podminky.urs.cz/item/CS_URS_2025_01/997013211" TargetMode="External" /><Relationship Id="rId27" Type="http://schemas.openxmlformats.org/officeDocument/2006/relationships/hyperlink" Target="https://podminky.urs.cz/item/CS_URS_2025_01/997013501" TargetMode="External" /><Relationship Id="rId28" Type="http://schemas.openxmlformats.org/officeDocument/2006/relationships/hyperlink" Target="https://podminky.urs.cz/item/CS_URS_2025_01/997013509" TargetMode="External" /><Relationship Id="rId29" Type="http://schemas.openxmlformats.org/officeDocument/2006/relationships/hyperlink" Target="https://podminky.urs.cz/item/CS_URS_2025_01/997013603" TargetMode="External" /><Relationship Id="rId30" Type="http://schemas.openxmlformats.org/officeDocument/2006/relationships/hyperlink" Target="https://podminky.urs.cz/item/CS_URS_2025_01/998011008" TargetMode="External" /><Relationship Id="rId31" Type="http://schemas.openxmlformats.org/officeDocument/2006/relationships/hyperlink" Target="https://podminky.urs.cz/item/CS_URS_2025_01/711141559" TargetMode="External" /><Relationship Id="rId32" Type="http://schemas.openxmlformats.org/officeDocument/2006/relationships/hyperlink" Target="https://podminky.urs.cz/item/CS_URS_2025_01/998711111" TargetMode="External" /><Relationship Id="rId33" Type="http://schemas.openxmlformats.org/officeDocument/2006/relationships/hyperlink" Target="https://podminky.urs.cz/item/CS_URS_2025_01/763121415" TargetMode="External" /><Relationship Id="rId34" Type="http://schemas.openxmlformats.org/officeDocument/2006/relationships/hyperlink" Target="https://podminky.urs.cz/item/CS_URS_2025_01/763131411" TargetMode="External" /><Relationship Id="rId35" Type="http://schemas.openxmlformats.org/officeDocument/2006/relationships/hyperlink" Target="https://podminky.urs.cz/item/CS_URS_2025_01/763135101" TargetMode="External" /><Relationship Id="rId36" Type="http://schemas.openxmlformats.org/officeDocument/2006/relationships/hyperlink" Target="https://podminky.urs.cz/item/CS_URS_2025_01/763135802" TargetMode="External" /><Relationship Id="rId37" Type="http://schemas.openxmlformats.org/officeDocument/2006/relationships/hyperlink" Target="https://podminky.urs.cz/item/CS_URS_2025_01/763135812" TargetMode="External" /><Relationship Id="rId38" Type="http://schemas.openxmlformats.org/officeDocument/2006/relationships/hyperlink" Target="https://podminky.urs.cz/item/CS_URS_2025_01/998763321" TargetMode="External" /><Relationship Id="rId39" Type="http://schemas.openxmlformats.org/officeDocument/2006/relationships/hyperlink" Target="https://podminky.urs.cz/item/CS_URS_2025_01/766660001" TargetMode="External" /><Relationship Id="rId40" Type="http://schemas.openxmlformats.org/officeDocument/2006/relationships/hyperlink" Target="https://podminky.urs.cz/item/CS_URS_2025_01/766660021" TargetMode="External" /><Relationship Id="rId41" Type="http://schemas.openxmlformats.org/officeDocument/2006/relationships/hyperlink" Target="https://podminky.urs.cz/item/CS_URS_2025_01/766660022" TargetMode="External" /><Relationship Id="rId42" Type="http://schemas.openxmlformats.org/officeDocument/2006/relationships/hyperlink" Target="https://podminky.urs.cz/item/CS_URS_2025_01/766691812" TargetMode="External" /><Relationship Id="rId43" Type="http://schemas.openxmlformats.org/officeDocument/2006/relationships/hyperlink" Target="https://podminky.urs.cz/item/CS_URS_2025_01/766694126" TargetMode="External" /><Relationship Id="rId44" Type="http://schemas.openxmlformats.org/officeDocument/2006/relationships/hyperlink" Target="https://podminky.urs.cz/item/CS_URS_2025_01/998766111" TargetMode="External" /><Relationship Id="rId45" Type="http://schemas.openxmlformats.org/officeDocument/2006/relationships/hyperlink" Target="https://podminky.urs.cz/item/CS_URS_2025_01/767995112" TargetMode="External" /><Relationship Id="rId46" Type="http://schemas.openxmlformats.org/officeDocument/2006/relationships/hyperlink" Target="https://podminky.urs.cz/item/CS_URS_2025_01/998767111" TargetMode="External" /><Relationship Id="rId47" Type="http://schemas.openxmlformats.org/officeDocument/2006/relationships/hyperlink" Target="https://podminky.urs.cz/item/CS_URS_2025_01/771111011" TargetMode="External" /><Relationship Id="rId48" Type="http://schemas.openxmlformats.org/officeDocument/2006/relationships/hyperlink" Target="https://podminky.urs.cz/item/CS_URS_2025_01/771121026" TargetMode="External" /><Relationship Id="rId49" Type="http://schemas.openxmlformats.org/officeDocument/2006/relationships/hyperlink" Target="https://podminky.urs.cz/item/CS_URS_2025_01/771151025" TargetMode="External" /><Relationship Id="rId50" Type="http://schemas.openxmlformats.org/officeDocument/2006/relationships/hyperlink" Target="https://podminky.urs.cz/item/CS_URS_2025_01/771474112" TargetMode="External" /><Relationship Id="rId51" Type="http://schemas.openxmlformats.org/officeDocument/2006/relationships/hyperlink" Target="https://podminky.urs.cz/item/CS_URS_2025_01/771573810" TargetMode="External" /><Relationship Id="rId52" Type="http://schemas.openxmlformats.org/officeDocument/2006/relationships/hyperlink" Target="https://podminky.urs.cz/item/CS_URS_2025_01/771574419" TargetMode="External" /><Relationship Id="rId53" Type="http://schemas.openxmlformats.org/officeDocument/2006/relationships/hyperlink" Target="https://podminky.urs.cz/item/CS_URS_2025_01/771591112" TargetMode="External" /><Relationship Id="rId54" Type="http://schemas.openxmlformats.org/officeDocument/2006/relationships/hyperlink" Target="https://podminky.urs.cz/item/CS_URS_2025_01/771591241" TargetMode="External" /><Relationship Id="rId55" Type="http://schemas.openxmlformats.org/officeDocument/2006/relationships/hyperlink" Target="https://podminky.urs.cz/item/CS_URS_2025_01/771591251" TargetMode="External" /><Relationship Id="rId56" Type="http://schemas.openxmlformats.org/officeDocument/2006/relationships/hyperlink" Target="https://podminky.urs.cz/item/CS_URS_2025_01/771591264" TargetMode="External" /><Relationship Id="rId57" Type="http://schemas.openxmlformats.org/officeDocument/2006/relationships/hyperlink" Target="https://podminky.urs.cz/item/CS_URS_2025_01/771592011" TargetMode="External" /><Relationship Id="rId58" Type="http://schemas.openxmlformats.org/officeDocument/2006/relationships/hyperlink" Target="https://podminky.urs.cz/item/CS_URS_2025_01/998771111" TargetMode="External" /><Relationship Id="rId59" Type="http://schemas.openxmlformats.org/officeDocument/2006/relationships/hyperlink" Target="https://podminky.urs.cz/item/CS_URS_2025_01/776201811" TargetMode="External" /><Relationship Id="rId60" Type="http://schemas.openxmlformats.org/officeDocument/2006/relationships/hyperlink" Target="https://podminky.urs.cz/item/CS_URS_2025_01/776211111" TargetMode="External" /><Relationship Id="rId61" Type="http://schemas.openxmlformats.org/officeDocument/2006/relationships/hyperlink" Target="https://podminky.urs.cz/item/CS_URS_2025_01/776410811" TargetMode="External" /><Relationship Id="rId62" Type="http://schemas.openxmlformats.org/officeDocument/2006/relationships/hyperlink" Target="https://podminky.urs.cz/item/CS_URS_2025_01/776421111" TargetMode="External" /><Relationship Id="rId63" Type="http://schemas.openxmlformats.org/officeDocument/2006/relationships/hyperlink" Target="https://podminky.urs.cz/item/CS_URS_2025_01/998776111" TargetMode="External" /><Relationship Id="rId64" Type="http://schemas.openxmlformats.org/officeDocument/2006/relationships/hyperlink" Target="https://podminky.urs.cz/item/CS_URS_2025_01/781111011" TargetMode="External" /><Relationship Id="rId65" Type="http://schemas.openxmlformats.org/officeDocument/2006/relationships/hyperlink" Target="https://podminky.urs.cz/item/CS_URS_2025_01/781121011" TargetMode="External" /><Relationship Id="rId66" Type="http://schemas.openxmlformats.org/officeDocument/2006/relationships/hyperlink" Target="https://podminky.urs.cz/item/CS_URS_2025_01/781131112" TargetMode="External" /><Relationship Id="rId67" Type="http://schemas.openxmlformats.org/officeDocument/2006/relationships/hyperlink" Target="https://podminky.urs.cz/item/CS_URS_2025_01/781131241" TargetMode="External" /><Relationship Id="rId68" Type="http://schemas.openxmlformats.org/officeDocument/2006/relationships/hyperlink" Target="https://podminky.urs.cz/item/CS_URS_2025_01/781151031" TargetMode="External" /><Relationship Id="rId69" Type="http://schemas.openxmlformats.org/officeDocument/2006/relationships/hyperlink" Target="https://podminky.urs.cz/item/CS_URS_2025_01/781471810" TargetMode="External" /><Relationship Id="rId70" Type="http://schemas.openxmlformats.org/officeDocument/2006/relationships/hyperlink" Target="https://podminky.urs.cz/item/CS_URS_2025_01/781472219" TargetMode="External" /><Relationship Id="rId71" Type="http://schemas.openxmlformats.org/officeDocument/2006/relationships/hyperlink" Target="https://podminky.urs.cz/item/CS_URS_2025_01/781491011" TargetMode="External" /><Relationship Id="rId72" Type="http://schemas.openxmlformats.org/officeDocument/2006/relationships/hyperlink" Target="https://podminky.urs.cz/item/CS_URS_2025_01/781492151" TargetMode="External" /><Relationship Id="rId73" Type="http://schemas.openxmlformats.org/officeDocument/2006/relationships/hyperlink" Target="https://podminky.urs.cz/item/CS_URS_2025_01/781495211" TargetMode="External" /><Relationship Id="rId74" Type="http://schemas.openxmlformats.org/officeDocument/2006/relationships/hyperlink" Target="https://podminky.urs.cz/item/CS_URS_2025_01/998781111" TargetMode="External" /><Relationship Id="rId75" Type="http://schemas.openxmlformats.org/officeDocument/2006/relationships/hyperlink" Target="https://podminky.urs.cz/item/CS_URS_2025_01/783317101" TargetMode="External" /><Relationship Id="rId76" Type="http://schemas.openxmlformats.org/officeDocument/2006/relationships/hyperlink" Target="https://podminky.urs.cz/item/CS_URS_2025_01/784111001" TargetMode="External" /><Relationship Id="rId77" Type="http://schemas.openxmlformats.org/officeDocument/2006/relationships/hyperlink" Target="https://podminky.urs.cz/item/CS_URS_2025_01/784111031" TargetMode="External" /><Relationship Id="rId78" Type="http://schemas.openxmlformats.org/officeDocument/2006/relationships/hyperlink" Target="https://podminky.urs.cz/item/CS_URS_2025_01/784181101" TargetMode="External" /><Relationship Id="rId79" Type="http://schemas.openxmlformats.org/officeDocument/2006/relationships/hyperlink" Target="https://podminky.urs.cz/item/CS_URS_2025_01/784221111" TargetMode="External" /><Relationship Id="rId80" Type="http://schemas.openxmlformats.org/officeDocument/2006/relationships/hyperlink" Target="https://podminky.urs.cz/item/CS_URS_2025_01/032002000" TargetMode="External" /><Relationship Id="rId81" Type="http://schemas.openxmlformats.org/officeDocument/2006/relationships/hyperlink" Target="https://podminky.urs.cz/item/CS_URS_2025_01/091002000" TargetMode="External" /><Relationship Id="rId82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21140802" TargetMode="External" /><Relationship Id="rId2" Type="http://schemas.openxmlformats.org/officeDocument/2006/relationships/hyperlink" Target="https://podminky.urs.cz/item/CS_URS_2025_01/721171803" TargetMode="External" /><Relationship Id="rId3" Type="http://schemas.openxmlformats.org/officeDocument/2006/relationships/hyperlink" Target="https://podminky.urs.cz/item/CS_URS_2025_01/721174005" TargetMode="External" /><Relationship Id="rId4" Type="http://schemas.openxmlformats.org/officeDocument/2006/relationships/hyperlink" Target="https://podminky.urs.cz/item/CS_URS_2025_01/721174025" TargetMode="External" /><Relationship Id="rId5" Type="http://schemas.openxmlformats.org/officeDocument/2006/relationships/hyperlink" Target="https://podminky.urs.cz/item/CS_URS_2025_01/721174043" TargetMode="External" /><Relationship Id="rId6" Type="http://schemas.openxmlformats.org/officeDocument/2006/relationships/hyperlink" Target="https://podminky.urs.cz/item/CS_URS_2025_01/721211421" TargetMode="External" /><Relationship Id="rId7" Type="http://schemas.openxmlformats.org/officeDocument/2006/relationships/hyperlink" Target="https://podminky.urs.cz/item/CS_URS_2025_01/721290111" TargetMode="External" /><Relationship Id="rId8" Type="http://schemas.openxmlformats.org/officeDocument/2006/relationships/hyperlink" Target="https://podminky.urs.cz/item/CS_URS_2025_01/998721111" TargetMode="External" /><Relationship Id="rId9" Type="http://schemas.openxmlformats.org/officeDocument/2006/relationships/hyperlink" Target="https://podminky.urs.cz/item/CS_URS_2025_01/722130801" TargetMode="External" /><Relationship Id="rId10" Type="http://schemas.openxmlformats.org/officeDocument/2006/relationships/hyperlink" Target="https://podminky.urs.cz/item/CS_URS_2025_01/722176112" TargetMode="External" /><Relationship Id="rId11" Type="http://schemas.openxmlformats.org/officeDocument/2006/relationships/hyperlink" Target="https://podminky.urs.cz/item/CS_URS_2025_01/722181231" TargetMode="External" /><Relationship Id="rId12" Type="http://schemas.openxmlformats.org/officeDocument/2006/relationships/hyperlink" Target="https://podminky.urs.cz/item/CS_URS_2025_01/722290246" TargetMode="External" /><Relationship Id="rId13" Type="http://schemas.openxmlformats.org/officeDocument/2006/relationships/hyperlink" Target="https://podminky.urs.cz/item/CS_URS_2025_01/998722111" TargetMode="External" /><Relationship Id="rId14" Type="http://schemas.openxmlformats.org/officeDocument/2006/relationships/hyperlink" Target="https://podminky.urs.cz/item/CS_URS_2025_01/725110811" TargetMode="External" /><Relationship Id="rId15" Type="http://schemas.openxmlformats.org/officeDocument/2006/relationships/hyperlink" Target="https://podminky.urs.cz/item/CS_URS_2025_01/725119125" TargetMode="External" /><Relationship Id="rId16" Type="http://schemas.openxmlformats.org/officeDocument/2006/relationships/hyperlink" Target="https://podminky.urs.cz/item/CS_URS_2025_01/725129101" TargetMode="External" /><Relationship Id="rId17" Type="http://schemas.openxmlformats.org/officeDocument/2006/relationships/hyperlink" Target="https://podminky.urs.cz/item/CS_URS_2025_01/725210821" TargetMode="External" /><Relationship Id="rId18" Type="http://schemas.openxmlformats.org/officeDocument/2006/relationships/hyperlink" Target="https://podminky.urs.cz/item/CS_URS_2025_01/725211603" TargetMode="External" /><Relationship Id="rId19" Type="http://schemas.openxmlformats.org/officeDocument/2006/relationships/hyperlink" Target="https://podminky.urs.cz/item/CS_URS_2025_01/725241901" TargetMode="External" /><Relationship Id="rId20" Type="http://schemas.openxmlformats.org/officeDocument/2006/relationships/hyperlink" Target="https://podminky.urs.cz/item/CS_URS_2025_01/725244907" TargetMode="External" /><Relationship Id="rId21" Type="http://schemas.openxmlformats.org/officeDocument/2006/relationships/hyperlink" Target="https://podminky.urs.cz/item/CS_URS_2025_01/725291668" TargetMode="External" /><Relationship Id="rId22" Type="http://schemas.openxmlformats.org/officeDocument/2006/relationships/hyperlink" Target="https://podminky.urs.cz/item/CS_URS_2025_01/725291670" TargetMode="External" /><Relationship Id="rId23" Type="http://schemas.openxmlformats.org/officeDocument/2006/relationships/hyperlink" Target="https://podminky.urs.cz/item/CS_URS_2025_01/725531101" TargetMode="External" /><Relationship Id="rId24" Type="http://schemas.openxmlformats.org/officeDocument/2006/relationships/hyperlink" Target="https://podminky.urs.cz/item/CS_URS_2025_01/725532112" TargetMode="External" /><Relationship Id="rId25" Type="http://schemas.openxmlformats.org/officeDocument/2006/relationships/hyperlink" Target="https://podminky.urs.cz/item/CS_URS_2025_01/725822613" TargetMode="External" /><Relationship Id="rId26" Type="http://schemas.openxmlformats.org/officeDocument/2006/relationships/hyperlink" Target="https://podminky.urs.cz/item/CS_URS_2025_01/725822656" TargetMode="External" /><Relationship Id="rId27" Type="http://schemas.openxmlformats.org/officeDocument/2006/relationships/hyperlink" Target="https://podminky.urs.cz/item/CS_URS_2025_01/725841312" TargetMode="External" /><Relationship Id="rId28" Type="http://schemas.openxmlformats.org/officeDocument/2006/relationships/hyperlink" Target="https://podminky.urs.cz/item/CS_URS_2025_01/998725111" TargetMode="External" /><Relationship Id="rId29" Type="http://schemas.openxmlformats.org/officeDocument/2006/relationships/hyperlink" Target="https://podminky.urs.cz/item/CS_URS_2025_01/726131021" TargetMode="External" /><Relationship Id="rId30" Type="http://schemas.openxmlformats.org/officeDocument/2006/relationships/hyperlink" Target="https://podminky.urs.cz/item/CS_URS_2025_01/726131041" TargetMode="External" /><Relationship Id="rId31" Type="http://schemas.openxmlformats.org/officeDocument/2006/relationships/hyperlink" Target="https://podminky.urs.cz/item/CS_URS_2025_01/726131043" TargetMode="External" /><Relationship Id="rId32" Type="http://schemas.openxmlformats.org/officeDocument/2006/relationships/hyperlink" Target="https://podminky.urs.cz/item/CS_URS_2025_01/726131063" TargetMode="External" /><Relationship Id="rId33" Type="http://schemas.openxmlformats.org/officeDocument/2006/relationships/hyperlink" Target="https://podminky.urs.cz/item/CS_URS_2025_01/726191011" TargetMode="External" /><Relationship Id="rId34" Type="http://schemas.openxmlformats.org/officeDocument/2006/relationships/hyperlink" Target="https://podminky.urs.cz/item/CS_URS_2025_01/998726121" TargetMode="External" /><Relationship Id="rId35" Type="http://schemas.openxmlformats.org/officeDocument/2006/relationships/hyperlink" Target="https://podminky.urs.cz/item/CS_URS_2025_01/043114000" TargetMode="External" /><Relationship Id="rId36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33120815" TargetMode="External" /><Relationship Id="rId2" Type="http://schemas.openxmlformats.org/officeDocument/2006/relationships/hyperlink" Target="https://podminky.urs.cz/item/CS_URS_2025_01/733191926" TargetMode="External" /><Relationship Id="rId3" Type="http://schemas.openxmlformats.org/officeDocument/2006/relationships/hyperlink" Target="https://podminky.urs.cz/item/CS_URS_2025_01/733221203" TargetMode="External" /><Relationship Id="rId4" Type="http://schemas.openxmlformats.org/officeDocument/2006/relationships/hyperlink" Target="https://podminky.urs.cz/item/CS_URS_2025_01/733291101" TargetMode="External" /><Relationship Id="rId5" Type="http://schemas.openxmlformats.org/officeDocument/2006/relationships/hyperlink" Target="https://podminky.urs.cz/item/CS_URS_2025_01/733811221" TargetMode="External" /><Relationship Id="rId6" Type="http://schemas.openxmlformats.org/officeDocument/2006/relationships/hyperlink" Target="https://podminky.urs.cz/item/CS_URS_2025_01/998733111" TargetMode="External" /><Relationship Id="rId7" Type="http://schemas.openxmlformats.org/officeDocument/2006/relationships/hyperlink" Target="https://podminky.urs.cz/item/CS_URS_2025_01/734221682" TargetMode="External" /><Relationship Id="rId8" Type="http://schemas.openxmlformats.org/officeDocument/2006/relationships/hyperlink" Target="https://podminky.urs.cz/item/CS_URS_2025_01/734261406" TargetMode="External" /><Relationship Id="rId9" Type="http://schemas.openxmlformats.org/officeDocument/2006/relationships/hyperlink" Target="https://podminky.urs.cz/item/CS_URS_2025_01/735000912" TargetMode="External" /><Relationship Id="rId10" Type="http://schemas.openxmlformats.org/officeDocument/2006/relationships/hyperlink" Target="https://podminky.urs.cz/item/CS_URS_2025_01/735121810" TargetMode="External" /><Relationship Id="rId11" Type="http://schemas.openxmlformats.org/officeDocument/2006/relationships/hyperlink" Target="https://podminky.urs.cz/item/CS_URS_2025_01/735151811" TargetMode="External" /><Relationship Id="rId12" Type="http://schemas.openxmlformats.org/officeDocument/2006/relationships/hyperlink" Target="https://podminky.urs.cz/item/CS_URS_2025_01/735152471" TargetMode="External" /><Relationship Id="rId13" Type="http://schemas.openxmlformats.org/officeDocument/2006/relationships/hyperlink" Target="https://podminky.urs.cz/item/CS_URS_2025_01/735152474" TargetMode="External" /><Relationship Id="rId14" Type="http://schemas.openxmlformats.org/officeDocument/2006/relationships/hyperlink" Target="https://podminky.urs.cz/item/CS_URS_2025_01/735152575" TargetMode="External" /><Relationship Id="rId15" Type="http://schemas.openxmlformats.org/officeDocument/2006/relationships/hyperlink" Target="https://podminky.urs.cz/item/CS_URS_2025_01/735152674" TargetMode="External" /><Relationship Id="rId16" Type="http://schemas.openxmlformats.org/officeDocument/2006/relationships/hyperlink" Target="https://podminky.urs.cz/item/CS_URS_2025_01/735159210" TargetMode="External" /><Relationship Id="rId17" Type="http://schemas.openxmlformats.org/officeDocument/2006/relationships/hyperlink" Target="https://podminky.urs.cz/item/CS_URS_2025_01/735191910" TargetMode="External" /><Relationship Id="rId18" Type="http://schemas.openxmlformats.org/officeDocument/2006/relationships/hyperlink" Target="https://podminky.urs.cz/item/CS_URS_2025_01/998735111" TargetMode="External" /><Relationship Id="rId19" Type="http://schemas.openxmlformats.org/officeDocument/2006/relationships/hyperlink" Target="https://podminky.urs.cz/item/CS_URS_2025_01/783614501" TargetMode="External" /><Relationship Id="rId20" Type="http://schemas.openxmlformats.org/officeDocument/2006/relationships/hyperlink" Target="https://podminky.urs.cz/item/CS_URS_2025_01/783617501" TargetMode="External" /><Relationship Id="rId21" Type="http://schemas.openxmlformats.org/officeDocument/2006/relationships/hyperlink" Target="https://podminky.urs.cz/item/CS_URS_2025_01/043114000" TargetMode="External" /><Relationship Id="rId22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51111052" TargetMode="External" /><Relationship Id="rId2" Type="http://schemas.openxmlformats.org/officeDocument/2006/relationships/hyperlink" Target="https://podminky.urs.cz/item/CS_URS_2025_01/751322111" TargetMode="External" /><Relationship Id="rId3" Type="http://schemas.openxmlformats.org/officeDocument/2006/relationships/hyperlink" Target="https://podminky.urs.cz/item/CS_URS_2025_01/751398041" TargetMode="External" /><Relationship Id="rId4" Type="http://schemas.openxmlformats.org/officeDocument/2006/relationships/hyperlink" Target="https://podminky.urs.cz/item/CS_URS_2025_01/751525082" TargetMode="External" /><Relationship Id="rId5" Type="http://schemas.openxmlformats.org/officeDocument/2006/relationships/hyperlink" Target="https://podminky.urs.cz/item/CS_URS_2025_01/751572102" TargetMode="External" /><Relationship Id="rId6" Type="http://schemas.openxmlformats.org/officeDocument/2006/relationships/hyperlink" Target="https://podminky.urs.cz/item/CS_URS_2025_01/998751111" TargetMode="External" /><Relationship Id="rId7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41120001" TargetMode="External" /><Relationship Id="rId2" Type="http://schemas.openxmlformats.org/officeDocument/2006/relationships/hyperlink" Target="https://podminky.urs.cz/item/CS_URS_2025_01/741125871" TargetMode="External" /><Relationship Id="rId3" Type="http://schemas.openxmlformats.org/officeDocument/2006/relationships/hyperlink" Target="https://podminky.urs.cz/item/CS_URS_2025_01/741310101" TargetMode="External" /><Relationship Id="rId4" Type="http://schemas.openxmlformats.org/officeDocument/2006/relationships/hyperlink" Target="https://podminky.urs.cz/item/CS_URS_2025_01/741310104" TargetMode="External" /><Relationship Id="rId5" Type="http://schemas.openxmlformats.org/officeDocument/2006/relationships/hyperlink" Target="https://podminky.urs.cz/item/CS_URS_2025_01/741311813" TargetMode="External" /><Relationship Id="rId6" Type="http://schemas.openxmlformats.org/officeDocument/2006/relationships/hyperlink" Target="https://podminky.urs.cz/item/CS_URS_2025_01/741313002" TargetMode="External" /><Relationship Id="rId7" Type="http://schemas.openxmlformats.org/officeDocument/2006/relationships/hyperlink" Target="https://podminky.urs.cz/item/CS_URS_2025_01/741313003" TargetMode="External" /><Relationship Id="rId8" Type="http://schemas.openxmlformats.org/officeDocument/2006/relationships/hyperlink" Target="https://podminky.urs.cz/item/CS_URS_2025_01/741315823" TargetMode="External" /><Relationship Id="rId9" Type="http://schemas.openxmlformats.org/officeDocument/2006/relationships/hyperlink" Target="https://podminky.urs.cz/item/CS_URS_2025_01/741371002" TargetMode="External" /><Relationship Id="rId10" Type="http://schemas.openxmlformats.org/officeDocument/2006/relationships/hyperlink" Target="https://podminky.urs.cz/item/CS_URS_2025_01/741372061" TargetMode="External" /><Relationship Id="rId11" Type="http://schemas.openxmlformats.org/officeDocument/2006/relationships/hyperlink" Target="https://podminky.urs.cz/item/CS_URS_2025_01/741372111" TargetMode="External" /><Relationship Id="rId12" Type="http://schemas.openxmlformats.org/officeDocument/2006/relationships/hyperlink" Target="https://podminky.urs.cz/item/CS_URS_2025_01/741810001" TargetMode="External" /><Relationship Id="rId13" Type="http://schemas.openxmlformats.org/officeDocument/2006/relationships/hyperlink" Target="https://podminky.urs.cz/item/CS_URS_2025_01/998741111" TargetMode="External" /><Relationship Id="rId14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42124003" TargetMode="External" /><Relationship Id="rId2" Type="http://schemas.openxmlformats.org/officeDocument/2006/relationships/hyperlink" Target="https://podminky.urs.cz/item/CS_URS_2025_01/998742111" TargetMode="External" /><Relationship Id="rId3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33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35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37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38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39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40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41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42</v>
      </c>
      <c r="E29" s="48"/>
      <c r="F29" s="33" t="s">
        <v>43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44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45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46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47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48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49</v>
      </c>
      <c r="U35" s="55"/>
      <c r="V35" s="55"/>
      <c r="W35" s="55"/>
      <c r="X35" s="57" t="s">
        <v>50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51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03/2025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Stavební úpravy OÚ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U Staré školy 83, Tuchlovice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20. 2. 2025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Obec Tuchlovice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31</v>
      </c>
      <c r="AJ49" s="41"/>
      <c r="AK49" s="41"/>
      <c r="AL49" s="41"/>
      <c r="AM49" s="74" t="str">
        <f>IF(E17="","",E17)</f>
        <v xml:space="preserve"> </v>
      </c>
      <c r="AN49" s="65"/>
      <c r="AO49" s="65"/>
      <c r="AP49" s="65"/>
      <c r="AQ49" s="41"/>
      <c r="AR49" s="45"/>
      <c r="AS49" s="75" t="s">
        <v>52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29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34</v>
      </c>
      <c r="AJ50" s="41"/>
      <c r="AK50" s="41"/>
      <c r="AL50" s="41"/>
      <c r="AM50" s="74" t="str">
        <f>IF(E20="","",E20)</f>
        <v>Ing. Jan Procházka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53</v>
      </c>
      <c r="D52" s="88"/>
      <c r="E52" s="88"/>
      <c r="F52" s="88"/>
      <c r="G52" s="88"/>
      <c r="H52" s="89"/>
      <c r="I52" s="90" t="s">
        <v>54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55</v>
      </c>
      <c r="AH52" s="88"/>
      <c r="AI52" s="88"/>
      <c r="AJ52" s="88"/>
      <c r="AK52" s="88"/>
      <c r="AL52" s="88"/>
      <c r="AM52" s="88"/>
      <c r="AN52" s="90" t="s">
        <v>56</v>
      </c>
      <c r="AO52" s="88"/>
      <c r="AP52" s="88"/>
      <c r="AQ52" s="92" t="s">
        <v>57</v>
      </c>
      <c r="AR52" s="45"/>
      <c r="AS52" s="93" t="s">
        <v>58</v>
      </c>
      <c r="AT52" s="94" t="s">
        <v>59</v>
      </c>
      <c r="AU52" s="94" t="s">
        <v>60</v>
      </c>
      <c r="AV52" s="94" t="s">
        <v>61</v>
      </c>
      <c r="AW52" s="94" t="s">
        <v>62</v>
      </c>
      <c r="AX52" s="94" t="s">
        <v>63</v>
      </c>
      <c r="AY52" s="94" t="s">
        <v>64</v>
      </c>
      <c r="AZ52" s="94" t="s">
        <v>65</v>
      </c>
      <c r="BA52" s="94" t="s">
        <v>66</v>
      </c>
      <c r="BB52" s="94" t="s">
        <v>67</v>
      </c>
      <c r="BC52" s="94" t="s">
        <v>68</v>
      </c>
      <c r="BD52" s="95" t="s">
        <v>69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70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ROUND(SUM(AG55:AG60),2)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ROUND(SUM(AS55:AS60),2)</f>
        <v>0</v>
      </c>
      <c r="AT54" s="107">
        <f>ROUND(SUM(AV54:AW54),2)</f>
        <v>0</v>
      </c>
      <c r="AU54" s="108">
        <f>ROUND(SUM(AU55:AU60),5)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ROUND(SUM(AZ55:AZ60),2)</f>
        <v>0</v>
      </c>
      <c r="BA54" s="107">
        <f>ROUND(SUM(BA55:BA60),2)</f>
        <v>0</v>
      </c>
      <c r="BB54" s="107">
        <f>ROUND(SUM(BB55:BB60),2)</f>
        <v>0</v>
      </c>
      <c r="BC54" s="107">
        <f>ROUND(SUM(BC55:BC60),2)</f>
        <v>0</v>
      </c>
      <c r="BD54" s="109">
        <f>ROUND(SUM(BD55:BD60),2)</f>
        <v>0</v>
      </c>
      <c r="BE54" s="6"/>
      <c r="BS54" s="110" t="s">
        <v>71</v>
      </c>
      <c r="BT54" s="110" t="s">
        <v>72</v>
      </c>
      <c r="BU54" s="111" t="s">
        <v>73</v>
      </c>
      <c r="BV54" s="110" t="s">
        <v>74</v>
      </c>
      <c r="BW54" s="110" t="s">
        <v>5</v>
      </c>
      <c r="BX54" s="110" t="s">
        <v>75</v>
      </c>
      <c r="CL54" s="110" t="s">
        <v>19</v>
      </c>
    </row>
    <row r="55" s="7" customFormat="1" ht="16.5" customHeight="1">
      <c r="A55" s="112" t="s">
        <v>76</v>
      </c>
      <c r="B55" s="113"/>
      <c r="C55" s="114"/>
      <c r="D55" s="115" t="s">
        <v>77</v>
      </c>
      <c r="E55" s="115"/>
      <c r="F55" s="115"/>
      <c r="G55" s="115"/>
      <c r="H55" s="115"/>
      <c r="I55" s="116"/>
      <c r="J55" s="115" t="s">
        <v>78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'SO01 - Stavební úpravy 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79</v>
      </c>
      <c r="AR55" s="119"/>
      <c r="AS55" s="120">
        <v>0</v>
      </c>
      <c r="AT55" s="121">
        <f>ROUND(SUM(AV55:AW55),2)</f>
        <v>0</v>
      </c>
      <c r="AU55" s="122">
        <f>'SO01 - Stavební úpravy '!P99</f>
        <v>0</v>
      </c>
      <c r="AV55" s="121">
        <f>'SO01 - Stavební úpravy '!J33</f>
        <v>0</v>
      </c>
      <c r="AW55" s="121">
        <f>'SO01 - Stavební úpravy '!J34</f>
        <v>0</v>
      </c>
      <c r="AX55" s="121">
        <f>'SO01 - Stavební úpravy '!J35</f>
        <v>0</v>
      </c>
      <c r="AY55" s="121">
        <f>'SO01 - Stavební úpravy '!J36</f>
        <v>0</v>
      </c>
      <c r="AZ55" s="121">
        <f>'SO01 - Stavební úpravy '!F33</f>
        <v>0</v>
      </c>
      <c r="BA55" s="121">
        <f>'SO01 - Stavební úpravy '!F34</f>
        <v>0</v>
      </c>
      <c r="BB55" s="121">
        <f>'SO01 - Stavební úpravy '!F35</f>
        <v>0</v>
      </c>
      <c r="BC55" s="121">
        <f>'SO01 - Stavební úpravy '!F36</f>
        <v>0</v>
      </c>
      <c r="BD55" s="123">
        <f>'SO01 - Stavební úpravy '!F37</f>
        <v>0</v>
      </c>
      <c r="BE55" s="7"/>
      <c r="BT55" s="124" t="s">
        <v>80</v>
      </c>
      <c r="BV55" s="124" t="s">
        <v>74</v>
      </c>
      <c r="BW55" s="124" t="s">
        <v>81</v>
      </c>
      <c r="BX55" s="124" t="s">
        <v>5</v>
      </c>
      <c r="CL55" s="124" t="s">
        <v>19</v>
      </c>
      <c r="CM55" s="124" t="s">
        <v>82</v>
      </c>
    </row>
    <row r="56" s="7" customFormat="1" ht="16.5" customHeight="1">
      <c r="A56" s="112" t="s">
        <v>76</v>
      </c>
      <c r="B56" s="113"/>
      <c r="C56" s="114"/>
      <c r="D56" s="115" t="s">
        <v>83</v>
      </c>
      <c r="E56" s="115"/>
      <c r="F56" s="115"/>
      <c r="G56" s="115"/>
      <c r="H56" s="115"/>
      <c r="I56" s="116"/>
      <c r="J56" s="115" t="s">
        <v>84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'ZTI - Zdravotně technické...'!J30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79</v>
      </c>
      <c r="AR56" s="119"/>
      <c r="AS56" s="120">
        <v>0</v>
      </c>
      <c r="AT56" s="121">
        <f>ROUND(SUM(AV56:AW56),2)</f>
        <v>0</v>
      </c>
      <c r="AU56" s="122">
        <f>'ZTI - Zdravotně technické...'!P86</f>
        <v>0</v>
      </c>
      <c r="AV56" s="121">
        <f>'ZTI - Zdravotně technické...'!J33</f>
        <v>0</v>
      </c>
      <c r="AW56" s="121">
        <f>'ZTI - Zdravotně technické...'!J34</f>
        <v>0</v>
      </c>
      <c r="AX56" s="121">
        <f>'ZTI - Zdravotně technické...'!J35</f>
        <v>0</v>
      </c>
      <c r="AY56" s="121">
        <f>'ZTI - Zdravotně technické...'!J36</f>
        <v>0</v>
      </c>
      <c r="AZ56" s="121">
        <f>'ZTI - Zdravotně technické...'!F33</f>
        <v>0</v>
      </c>
      <c r="BA56" s="121">
        <f>'ZTI - Zdravotně technické...'!F34</f>
        <v>0</v>
      </c>
      <c r="BB56" s="121">
        <f>'ZTI - Zdravotně technické...'!F35</f>
        <v>0</v>
      </c>
      <c r="BC56" s="121">
        <f>'ZTI - Zdravotně technické...'!F36</f>
        <v>0</v>
      </c>
      <c r="BD56" s="123">
        <f>'ZTI - Zdravotně technické...'!F37</f>
        <v>0</v>
      </c>
      <c r="BE56" s="7"/>
      <c r="BT56" s="124" t="s">
        <v>80</v>
      </c>
      <c r="BV56" s="124" t="s">
        <v>74</v>
      </c>
      <c r="BW56" s="124" t="s">
        <v>85</v>
      </c>
      <c r="BX56" s="124" t="s">
        <v>5</v>
      </c>
      <c r="CL56" s="124" t="s">
        <v>19</v>
      </c>
      <c r="CM56" s="124" t="s">
        <v>82</v>
      </c>
    </row>
    <row r="57" s="7" customFormat="1" ht="16.5" customHeight="1">
      <c r="A57" s="112" t="s">
        <v>76</v>
      </c>
      <c r="B57" s="113"/>
      <c r="C57" s="114"/>
      <c r="D57" s="115" t="s">
        <v>86</v>
      </c>
      <c r="E57" s="115"/>
      <c r="F57" s="115"/>
      <c r="G57" s="115"/>
      <c r="H57" s="115"/>
      <c r="I57" s="116"/>
      <c r="J57" s="115" t="s">
        <v>87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7">
        <f>'ÚT -  VYTÁPĚNÍ'!J30</f>
        <v>0</v>
      </c>
      <c r="AH57" s="116"/>
      <c r="AI57" s="116"/>
      <c r="AJ57" s="116"/>
      <c r="AK57" s="116"/>
      <c r="AL57" s="116"/>
      <c r="AM57" s="116"/>
      <c r="AN57" s="117">
        <f>SUM(AG57,AT57)</f>
        <v>0</v>
      </c>
      <c r="AO57" s="116"/>
      <c r="AP57" s="116"/>
      <c r="AQ57" s="118" t="s">
        <v>79</v>
      </c>
      <c r="AR57" s="119"/>
      <c r="AS57" s="120">
        <v>0</v>
      </c>
      <c r="AT57" s="121">
        <f>ROUND(SUM(AV57:AW57),2)</f>
        <v>0</v>
      </c>
      <c r="AU57" s="122">
        <f>'ÚT -  VYTÁPĚNÍ'!P86</f>
        <v>0</v>
      </c>
      <c r="AV57" s="121">
        <f>'ÚT -  VYTÁPĚNÍ'!J33</f>
        <v>0</v>
      </c>
      <c r="AW57" s="121">
        <f>'ÚT -  VYTÁPĚNÍ'!J34</f>
        <v>0</v>
      </c>
      <c r="AX57" s="121">
        <f>'ÚT -  VYTÁPĚNÍ'!J35</f>
        <v>0</v>
      </c>
      <c r="AY57" s="121">
        <f>'ÚT -  VYTÁPĚNÍ'!J36</f>
        <v>0</v>
      </c>
      <c r="AZ57" s="121">
        <f>'ÚT -  VYTÁPĚNÍ'!F33</f>
        <v>0</v>
      </c>
      <c r="BA57" s="121">
        <f>'ÚT -  VYTÁPĚNÍ'!F34</f>
        <v>0</v>
      </c>
      <c r="BB57" s="121">
        <f>'ÚT -  VYTÁPĚNÍ'!F35</f>
        <v>0</v>
      </c>
      <c r="BC57" s="121">
        <f>'ÚT -  VYTÁPĚNÍ'!F36</f>
        <v>0</v>
      </c>
      <c r="BD57" s="123">
        <f>'ÚT -  VYTÁPĚNÍ'!F37</f>
        <v>0</v>
      </c>
      <c r="BE57" s="7"/>
      <c r="BT57" s="124" t="s">
        <v>80</v>
      </c>
      <c r="BV57" s="124" t="s">
        <v>74</v>
      </c>
      <c r="BW57" s="124" t="s">
        <v>88</v>
      </c>
      <c r="BX57" s="124" t="s">
        <v>5</v>
      </c>
      <c r="CL57" s="124" t="s">
        <v>19</v>
      </c>
      <c r="CM57" s="124" t="s">
        <v>82</v>
      </c>
    </row>
    <row r="58" s="7" customFormat="1" ht="16.5" customHeight="1">
      <c r="A58" s="112" t="s">
        <v>76</v>
      </c>
      <c r="B58" s="113"/>
      <c r="C58" s="114"/>
      <c r="D58" s="115" t="s">
        <v>89</v>
      </c>
      <c r="E58" s="115"/>
      <c r="F58" s="115"/>
      <c r="G58" s="115"/>
      <c r="H58" s="115"/>
      <c r="I58" s="116"/>
      <c r="J58" s="115" t="s">
        <v>90</v>
      </c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7">
        <f>'VZT - VZDUCHOTECHNIKA'!J30</f>
        <v>0</v>
      </c>
      <c r="AH58" s="116"/>
      <c r="AI58" s="116"/>
      <c r="AJ58" s="116"/>
      <c r="AK58" s="116"/>
      <c r="AL58" s="116"/>
      <c r="AM58" s="116"/>
      <c r="AN58" s="117">
        <f>SUM(AG58,AT58)</f>
        <v>0</v>
      </c>
      <c r="AO58" s="116"/>
      <c r="AP58" s="116"/>
      <c r="AQ58" s="118" t="s">
        <v>79</v>
      </c>
      <c r="AR58" s="119"/>
      <c r="AS58" s="120">
        <v>0</v>
      </c>
      <c r="AT58" s="121">
        <f>ROUND(SUM(AV58:AW58),2)</f>
        <v>0</v>
      </c>
      <c r="AU58" s="122">
        <f>'VZT - VZDUCHOTECHNIKA'!P81</f>
        <v>0</v>
      </c>
      <c r="AV58" s="121">
        <f>'VZT - VZDUCHOTECHNIKA'!J33</f>
        <v>0</v>
      </c>
      <c r="AW58" s="121">
        <f>'VZT - VZDUCHOTECHNIKA'!J34</f>
        <v>0</v>
      </c>
      <c r="AX58" s="121">
        <f>'VZT - VZDUCHOTECHNIKA'!J35</f>
        <v>0</v>
      </c>
      <c r="AY58" s="121">
        <f>'VZT - VZDUCHOTECHNIKA'!J36</f>
        <v>0</v>
      </c>
      <c r="AZ58" s="121">
        <f>'VZT - VZDUCHOTECHNIKA'!F33</f>
        <v>0</v>
      </c>
      <c r="BA58" s="121">
        <f>'VZT - VZDUCHOTECHNIKA'!F34</f>
        <v>0</v>
      </c>
      <c r="BB58" s="121">
        <f>'VZT - VZDUCHOTECHNIKA'!F35</f>
        <v>0</v>
      </c>
      <c r="BC58" s="121">
        <f>'VZT - VZDUCHOTECHNIKA'!F36</f>
        <v>0</v>
      </c>
      <c r="BD58" s="123">
        <f>'VZT - VZDUCHOTECHNIKA'!F37</f>
        <v>0</v>
      </c>
      <c r="BE58" s="7"/>
      <c r="BT58" s="124" t="s">
        <v>80</v>
      </c>
      <c r="BV58" s="124" t="s">
        <v>74</v>
      </c>
      <c r="BW58" s="124" t="s">
        <v>91</v>
      </c>
      <c r="BX58" s="124" t="s">
        <v>5</v>
      </c>
      <c r="CL58" s="124" t="s">
        <v>19</v>
      </c>
      <c r="CM58" s="124" t="s">
        <v>82</v>
      </c>
    </row>
    <row r="59" s="7" customFormat="1" ht="16.5" customHeight="1">
      <c r="A59" s="112" t="s">
        <v>76</v>
      </c>
      <c r="B59" s="113"/>
      <c r="C59" s="114"/>
      <c r="D59" s="115" t="s">
        <v>92</v>
      </c>
      <c r="E59" s="115"/>
      <c r="F59" s="115"/>
      <c r="G59" s="115"/>
      <c r="H59" s="115"/>
      <c r="I59" s="116"/>
      <c r="J59" s="115" t="s">
        <v>93</v>
      </c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7">
        <f>'ELE - ELEKTROINSTALACE'!J30</f>
        <v>0</v>
      </c>
      <c r="AH59" s="116"/>
      <c r="AI59" s="116"/>
      <c r="AJ59" s="116"/>
      <c r="AK59" s="116"/>
      <c r="AL59" s="116"/>
      <c r="AM59" s="116"/>
      <c r="AN59" s="117">
        <f>SUM(AG59,AT59)</f>
        <v>0</v>
      </c>
      <c r="AO59" s="116"/>
      <c r="AP59" s="116"/>
      <c r="AQ59" s="118" t="s">
        <v>79</v>
      </c>
      <c r="AR59" s="119"/>
      <c r="AS59" s="120">
        <v>0</v>
      </c>
      <c r="AT59" s="121">
        <f>ROUND(SUM(AV59:AW59),2)</f>
        <v>0</v>
      </c>
      <c r="AU59" s="122">
        <f>'ELE - ELEKTROINSTALACE'!P81</f>
        <v>0</v>
      </c>
      <c r="AV59" s="121">
        <f>'ELE - ELEKTROINSTALACE'!J33</f>
        <v>0</v>
      </c>
      <c r="AW59" s="121">
        <f>'ELE - ELEKTROINSTALACE'!J34</f>
        <v>0</v>
      </c>
      <c r="AX59" s="121">
        <f>'ELE - ELEKTROINSTALACE'!J35</f>
        <v>0</v>
      </c>
      <c r="AY59" s="121">
        <f>'ELE - ELEKTROINSTALACE'!J36</f>
        <v>0</v>
      </c>
      <c r="AZ59" s="121">
        <f>'ELE - ELEKTROINSTALACE'!F33</f>
        <v>0</v>
      </c>
      <c r="BA59" s="121">
        <f>'ELE - ELEKTROINSTALACE'!F34</f>
        <v>0</v>
      </c>
      <c r="BB59" s="121">
        <f>'ELE - ELEKTROINSTALACE'!F35</f>
        <v>0</v>
      </c>
      <c r="BC59" s="121">
        <f>'ELE - ELEKTROINSTALACE'!F36</f>
        <v>0</v>
      </c>
      <c r="BD59" s="123">
        <f>'ELE - ELEKTROINSTALACE'!F37</f>
        <v>0</v>
      </c>
      <c r="BE59" s="7"/>
      <c r="BT59" s="124" t="s">
        <v>80</v>
      </c>
      <c r="BV59" s="124" t="s">
        <v>74</v>
      </c>
      <c r="BW59" s="124" t="s">
        <v>94</v>
      </c>
      <c r="BX59" s="124" t="s">
        <v>5</v>
      </c>
      <c r="CL59" s="124" t="s">
        <v>19</v>
      </c>
      <c r="CM59" s="124" t="s">
        <v>82</v>
      </c>
    </row>
    <row r="60" s="7" customFormat="1" ht="16.5" customHeight="1">
      <c r="A60" s="112" t="s">
        <v>76</v>
      </c>
      <c r="B60" s="113"/>
      <c r="C60" s="114"/>
      <c r="D60" s="115" t="s">
        <v>95</v>
      </c>
      <c r="E60" s="115"/>
      <c r="F60" s="115"/>
      <c r="G60" s="115"/>
      <c r="H60" s="115"/>
      <c r="I60" s="116"/>
      <c r="J60" s="115" t="s">
        <v>96</v>
      </c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7">
        <f>'SLB - SLABOPROUD'!J30</f>
        <v>0</v>
      </c>
      <c r="AH60" s="116"/>
      <c r="AI60" s="116"/>
      <c r="AJ60" s="116"/>
      <c r="AK60" s="116"/>
      <c r="AL60" s="116"/>
      <c r="AM60" s="116"/>
      <c r="AN60" s="117">
        <f>SUM(AG60,AT60)</f>
        <v>0</v>
      </c>
      <c r="AO60" s="116"/>
      <c r="AP60" s="116"/>
      <c r="AQ60" s="118" t="s">
        <v>79</v>
      </c>
      <c r="AR60" s="119"/>
      <c r="AS60" s="125">
        <v>0</v>
      </c>
      <c r="AT60" s="126">
        <f>ROUND(SUM(AV60:AW60),2)</f>
        <v>0</v>
      </c>
      <c r="AU60" s="127">
        <f>'SLB - SLABOPROUD'!P81</f>
        <v>0</v>
      </c>
      <c r="AV60" s="126">
        <f>'SLB - SLABOPROUD'!J33</f>
        <v>0</v>
      </c>
      <c r="AW60" s="126">
        <f>'SLB - SLABOPROUD'!J34</f>
        <v>0</v>
      </c>
      <c r="AX60" s="126">
        <f>'SLB - SLABOPROUD'!J35</f>
        <v>0</v>
      </c>
      <c r="AY60" s="126">
        <f>'SLB - SLABOPROUD'!J36</f>
        <v>0</v>
      </c>
      <c r="AZ60" s="126">
        <f>'SLB - SLABOPROUD'!F33</f>
        <v>0</v>
      </c>
      <c r="BA60" s="126">
        <f>'SLB - SLABOPROUD'!F34</f>
        <v>0</v>
      </c>
      <c r="BB60" s="126">
        <f>'SLB - SLABOPROUD'!F35</f>
        <v>0</v>
      </c>
      <c r="BC60" s="126">
        <f>'SLB - SLABOPROUD'!F36</f>
        <v>0</v>
      </c>
      <c r="BD60" s="128">
        <f>'SLB - SLABOPROUD'!F37</f>
        <v>0</v>
      </c>
      <c r="BE60" s="7"/>
      <c r="BT60" s="124" t="s">
        <v>80</v>
      </c>
      <c r="BV60" s="124" t="s">
        <v>74</v>
      </c>
      <c r="BW60" s="124" t="s">
        <v>97</v>
      </c>
      <c r="BX60" s="124" t="s">
        <v>5</v>
      </c>
      <c r="CL60" s="124" t="s">
        <v>19</v>
      </c>
      <c r="CM60" s="124" t="s">
        <v>82</v>
      </c>
    </row>
    <row r="61" s="2" customFormat="1" ht="30" customHeight="1">
      <c r="A61" s="39"/>
      <c r="B61" s="40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5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="2" customFormat="1" ht="6.96" customHeight="1">
      <c r="A62" s="39"/>
      <c r="B62" s="60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45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</sheetData>
  <sheetProtection sheet="1" formatColumns="0" formatRows="0" objects="1" scenarios="1" spinCount="100000" saltValue="V3e2FWvXC06O6EAxeyIQ1sxBhsc39hImZ566ZXD0PUq5JA1775llda9e06M9Od+uXbC+SbShoE1FS6sFVEZKZw==" hashValue="LdBjLG0XVwgzS2YAomkiJ21Pjp/eoKmpthoIlbYyF90J5TobGd+io0y5KRv44ReuXw9vrm0HE/oEF92Rrng8+g==" algorithmName="SHA-512" password="CC35"/>
  <mergeCells count="62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01 - Stavební úpravy '!C2" display="/"/>
    <hyperlink ref="A56" location="'ZTI - Zdravotně technické...'!C2" display="/"/>
    <hyperlink ref="A57" location="'ÚT -  VYTÁPĚNÍ'!C2" display="/"/>
    <hyperlink ref="A58" location="'VZT - VZDUCHOTECHNIKA'!C2" display="/"/>
    <hyperlink ref="A59" location="'ELE - ELEKTROINSTALACE'!C2" display="/"/>
    <hyperlink ref="A60" location="'SLB - SLABOPROUD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81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82</v>
      </c>
    </row>
    <row r="4" s="1" customFormat="1" ht="24.96" customHeight="1">
      <c r="B4" s="21"/>
      <c r="D4" s="131" t="s">
        <v>98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Stavební úpravy OÚ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99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100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32</v>
      </c>
      <c r="G12" s="39"/>
      <c r="H12" s="39"/>
      <c r="I12" s="133" t="s">
        <v>23</v>
      </c>
      <c r="J12" s="138" t="str">
        <f>'Rekapitulace stavby'!AN8</f>
        <v>20. 2. 2025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>Obec Tuchlovice</v>
      </c>
      <c r="F15" s="39"/>
      <c r="G15" s="39"/>
      <c r="H15" s="39"/>
      <c r="I15" s="133" t="s">
        <v>28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tr">
        <f>IF('Rekapitulace stavby'!AN16="","",'Rekapitulace stavby'!AN16)</f>
        <v/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tr">
        <f>IF('Rekapitulace stavby'!E17="","",'Rekapitulace stavby'!E17)</f>
        <v xml:space="preserve"> </v>
      </c>
      <c r="F21" s="39"/>
      <c r="G21" s="39"/>
      <c r="H21" s="39"/>
      <c r="I21" s="133" t="s">
        <v>28</v>
      </c>
      <c r="J21" s="137" t="str">
        <f>IF('Rekapitulace stavby'!AN17="","",'Rekapitulace stavby'!AN17)</f>
        <v/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>Ing. Jan Procházka</v>
      </c>
      <c r="F24" s="39"/>
      <c r="G24" s="39"/>
      <c r="H24" s="39"/>
      <c r="I24" s="133" t="s">
        <v>28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36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38</v>
      </c>
      <c r="E30" s="39"/>
      <c r="F30" s="39"/>
      <c r="G30" s="39"/>
      <c r="H30" s="39"/>
      <c r="I30" s="39"/>
      <c r="J30" s="145">
        <f>ROUND(J99,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40</v>
      </c>
      <c r="G32" s="39"/>
      <c r="H32" s="39"/>
      <c r="I32" s="146" t="s">
        <v>39</v>
      </c>
      <c r="J32" s="146" t="s">
        <v>41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42</v>
      </c>
      <c r="E33" s="133" t="s">
        <v>43</v>
      </c>
      <c r="F33" s="148">
        <f>ROUND((SUM(BE99:BE426)),  2)</f>
        <v>0</v>
      </c>
      <c r="G33" s="39"/>
      <c r="H33" s="39"/>
      <c r="I33" s="149">
        <v>0.20999999999999999</v>
      </c>
      <c r="J33" s="148">
        <f>ROUND(((SUM(BE99:BE426))*I33),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44</v>
      </c>
      <c r="F34" s="148">
        <f>ROUND((SUM(BF99:BF426)),  2)</f>
        <v>0</v>
      </c>
      <c r="G34" s="39"/>
      <c r="H34" s="39"/>
      <c r="I34" s="149">
        <v>0.12</v>
      </c>
      <c r="J34" s="148">
        <f>ROUND(((SUM(BF99:BF426))*I34),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45</v>
      </c>
      <c r="F35" s="148">
        <f>ROUND((SUM(BG99:BG426)),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46</v>
      </c>
      <c r="F36" s="148">
        <f>ROUND((SUM(BH99:BH426)),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47</v>
      </c>
      <c r="F37" s="148">
        <f>ROUND((SUM(BI99:BI426)),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48</v>
      </c>
      <c r="E39" s="152"/>
      <c r="F39" s="152"/>
      <c r="G39" s="153" t="s">
        <v>49</v>
      </c>
      <c r="H39" s="154" t="s">
        <v>50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101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Stavební úpravy OÚ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99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 xml:space="preserve">SO01 - Stavební úpravy 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20. 2. 2025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Obec Tuchlovice</v>
      </c>
      <c r="G54" s="41"/>
      <c r="H54" s="41"/>
      <c r="I54" s="33" t="s">
        <v>31</v>
      </c>
      <c r="J54" s="37" t="str">
        <f>E21</f>
        <v xml:space="preserve"> 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>Ing. Jan Procházka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102</v>
      </c>
      <c r="D57" s="163"/>
      <c r="E57" s="163"/>
      <c r="F57" s="163"/>
      <c r="G57" s="163"/>
      <c r="H57" s="163"/>
      <c r="I57" s="163"/>
      <c r="J57" s="164" t="s">
        <v>103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70</v>
      </c>
      <c r="D59" s="41"/>
      <c r="E59" s="41"/>
      <c r="F59" s="41"/>
      <c r="G59" s="41"/>
      <c r="H59" s="41"/>
      <c r="I59" s="41"/>
      <c r="J59" s="103">
        <f>J99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104</v>
      </c>
    </row>
    <row r="60" s="9" customFormat="1" ht="24.96" customHeight="1">
      <c r="A60" s="9"/>
      <c r="B60" s="166"/>
      <c r="C60" s="167"/>
      <c r="D60" s="168" t="s">
        <v>105</v>
      </c>
      <c r="E60" s="169"/>
      <c r="F60" s="169"/>
      <c r="G60" s="169"/>
      <c r="H60" s="169"/>
      <c r="I60" s="169"/>
      <c r="J60" s="170">
        <f>J100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106</v>
      </c>
      <c r="E61" s="175"/>
      <c r="F61" s="175"/>
      <c r="G61" s="175"/>
      <c r="H61" s="175"/>
      <c r="I61" s="175"/>
      <c r="J61" s="176">
        <f>J101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107</v>
      </c>
      <c r="E62" s="175"/>
      <c r="F62" s="175"/>
      <c r="G62" s="175"/>
      <c r="H62" s="175"/>
      <c r="I62" s="175"/>
      <c r="J62" s="176">
        <f>J106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108</v>
      </c>
      <c r="E63" s="175"/>
      <c r="F63" s="175"/>
      <c r="G63" s="175"/>
      <c r="H63" s="175"/>
      <c r="I63" s="175"/>
      <c r="J63" s="176">
        <f>J131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109</v>
      </c>
      <c r="E64" s="175"/>
      <c r="F64" s="175"/>
      <c r="G64" s="175"/>
      <c r="H64" s="175"/>
      <c r="I64" s="175"/>
      <c r="J64" s="176">
        <f>J173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2"/>
      <c r="C65" s="173"/>
      <c r="D65" s="174" t="s">
        <v>110</v>
      </c>
      <c r="E65" s="175"/>
      <c r="F65" s="175"/>
      <c r="G65" s="175"/>
      <c r="H65" s="175"/>
      <c r="I65" s="175"/>
      <c r="J65" s="176">
        <f>J208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2"/>
      <c r="C66" s="173"/>
      <c r="D66" s="174" t="s">
        <v>111</v>
      </c>
      <c r="E66" s="175"/>
      <c r="F66" s="175"/>
      <c r="G66" s="175"/>
      <c r="H66" s="175"/>
      <c r="I66" s="175"/>
      <c r="J66" s="176">
        <f>J217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6"/>
      <c r="C67" s="167"/>
      <c r="D67" s="168" t="s">
        <v>112</v>
      </c>
      <c r="E67" s="169"/>
      <c r="F67" s="169"/>
      <c r="G67" s="169"/>
      <c r="H67" s="169"/>
      <c r="I67" s="169"/>
      <c r="J67" s="170">
        <f>J220</f>
        <v>0</v>
      </c>
      <c r="K67" s="167"/>
      <c r="L67" s="17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72"/>
      <c r="C68" s="173"/>
      <c r="D68" s="174" t="s">
        <v>113</v>
      </c>
      <c r="E68" s="175"/>
      <c r="F68" s="175"/>
      <c r="G68" s="175"/>
      <c r="H68" s="175"/>
      <c r="I68" s="175"/>
      <c r="J68" s="176">
        <f>J221</f>
        <v>0</v>
      </c>
      <c r="K68" s="173"/>
      <c r="L68" s="17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2"/>
      <c r="C69" s="173"/>
      <c r="D69" s="174" t="s">
        <v>114</v>
      </c>
      <c r="E69" s="175"/>
      <c r="F69" s="175"/>
      <c r="G69" s="175"/>
      <c r="H69" s="175"/>
      <c r="I69" s="175"/>
      <c r="J69" s="176">
        <f>J228</f>
        <v>0</v>
      </c>
      <c r="K69" s="173"/>
      <c r="L69" s="17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2"/>
      <c r="C70" s="173"/>
      <c r="D70" s="174" t="s">
        <v>115</v>
      </c>
      <c r="E70" s="175"/>
      <c r="F70" s="175"/>
      <c r="G70" s="175"/>
      <c r="H70" s="175"/>
      <c r="I70" s="175"/>
      <c r="J70" s="176">
        <f>J249</f>
        <v>0</v>
      </c>
      <c r="K70" s="173"/>
      <c r="L70" s="17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2"/>
      <c r="C71" s="173"/>
      <c r="D71" s="174" t="s">
        <v>116</v>
      </c>
      <c r="E71" s="175"/>
      <c r="F71" s="175"/>
      <c r="G71" s="175"/>
      <c r="H71" s="175"/>
      <c r="I71" s="175"/>
      <c r="J71" s="176">
        <f>J272</f>
        <v>0</v>
      </c>
      <c r="K71" s="173"/>
      <c r="L71" s="17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2"/>
      <c r="C72" s="173"/>
      <c r="D72" s="174" t="s">
        <v>117</v>
      </c>
      <c r="E72" s="175"/>
      <c r="F72" s="175"/>
      <c r="G72" s="175"/>
      <c r="H72" s="175"/>
      <c r="I72" s="175"/>
      <c r="J72" s="176">
        <f>J278</f>
        <v>0</v>
      </c>
      <c r="K72" s="173"/>
      <c r="L72" s="17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2"/>
      <c r="C73" s="173"/>
      <c r="D73" s="174" t="s">
        <v>118</v>
      </c>
      <c r="E73" s="175"/>
      <c r="F73" s="175"/>
      <c r="G73" s="175"/>
      <c r="H73" s="175"/>
      <c r="I73" s="175"/>
      <c r="J73" s="176">
        <f>J329</f>
        <v>0</v>
      </c>
      <c r="K73" s="173"/>
      <c r="L73" s="17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2"/>
      <c r="C74" s="173"/>
      <c r="D74" s="174" t="s">
        <v>119</v>
      </c>
      <c r="E74" s="175"/>
      <c r="F74" s="175"/>
      <c r="G74" s="175"/>
      <c r="H74" s="175"/>
      <c r="I74" s="175"/>
      <c r="J74" s="176">
        <f>J346</f>
        <v>0</v>
      </c>
      <c r="K74" s="173"/>
      <c r="L74" s="17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2"/>
      <c r="C75" s="173"/>
      <c r="D75" s="174" t="s">
        <v>120</v>
      </c>
      <c r="E75" s="175"/>
      <c r="F75" s="175"/>
      <c r="G75" s="175"/>
      <c r="H75" s="175"/>
      <c r="I75" s="175"/>
      <c r="J75" s="176">
        <f>J394</f>
        <v>0</v>
      </c>
      <c r="K75" s="173"/>
      <c r="L75" s="17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2"/>
      <c r="C76" s="173"/>
      <c r="D76" s="174" t="s">
        <v>121</v>
      </c>
      <c r="E76" s="175"/>
      <c r="F76" s="175"/>
      <c r="G76" s="175"/>
      <c r="H76" s="175"/>
      <c r="I76" s="175"/>
      <c r="J76" s="176">
        <f>J397</f>
        <v>0</v>
      </c>
      <c r="K76" s="173"/>
      <c r="L76" s="177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9" customFormat="1" ht="24.96" customHeight="1">
      <c r="A77" s="9"/>
      <c r="B77" s="166"/>
      <c r="C77" s="167"/>
      <c r="D77" s="168" t="s">
        <v>122</v>
      </c>
      <c r="E77" s="169"/>
      <c r="F77" s="169"/>
      <c r="G77" s="169"/>
      <c r="H77" s="169"/>
      <c r="I77" s="169"/>
      <c r="J77" s="170">
        <f>J419</f>
        <v>0</v>
      </c>
      <c r="K77" s="167"/>
      <c r="L77" s="171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</row>
    <row r="78" s="10" customFormat="1" ht="19.92" customHeight="1">
      <c r="A78" s="10"/>
      <c r="B78" s="172"/>
      <c r="C78" s="173"/>
      <c r="D78" s="174" t="s">
        <v>123</v>
      </c>
      <c r="E78" s="175"/>
      <c r="F78" s="175"/>
      <c r="G78" s="175"/>
      <c r="H78" s="175"/>
      <c r="I78" s="175"/>
      <c r="J78" s="176">
        <f>J420</f>
        <v>0</v>
      </c>
      <c r="K78" s="173"/>
      <c r="L78" s="177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2"/>
      <c r="C79" s="173"/>
      <c r="D79" s="174" t="s">
        <v>124</v>
      </c>
      <c r="E79" s="175"/>
      <c r="F79" s="175"/>
      <c r="G79" s="175"/>
      <c r="H79" s="175"/>
      <c r="I79" s="175"/>
      <c r="J79" s="176">
        <f>J424</f>
        <v>0</v>
      </c>
      <c r="K79" s="173"/>
      <c r="L79" s="177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2" customFormat="1" ht="21.84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5" s="2" customFormat="1" ht="6.96" customHeight="1">
      <c r="A85" s="39"/>
      <c r="B85" s="62"/>
      <c r="C85" s="63"/>
      <c r="D85" s="63"/>
      <c r="E85" s="63"/>
      <c r="F85" s="63"/>
      <c r="G85" s="63"/>
      <c r="H85" s="63"/>
      <c r="I85" s="63"/>
      <c r="J85" s="63"/>
      <c r="K85" s="63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24.96" customHeight="1">
      <c r="A86" s="39"/>
      <c r="B86" s="40"/>
      <c r="C86" s="24" t="s">
        <v>125</v>
      </c>
      <c r="D86" s="41"/>
      <c r="E86" s="41"/>
      <c r="F86" s="41"/>
      <c r="G86" s="41"/>
      <c r="H86" s="41"/>
      <c r="I86" s="41"/>
      <c r="J86" s="41"/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6.96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16</v>
      </c>
      <c r="D88" s="41"/>
      <c r="E88" s="41"/>
      <c r="F88" s="41"/>
      <c r="G88" s="41"/>
      <c r="H88" s="41"/>
      <c r="I88" s="41"/>
      <c r="J88" s="41"/>
      <c r="K88" s="41"/>
      <c r="L88" s="13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161" t="str">
        <f>E7</f>
        <v>Stavební úpravy OÚ</v>
      </c>
      <c r="F89" s="33"/>
      <c r="G89" s="33"/>
      <c r="H89" s="33"/>
      <c r="I89" s="41"/>
      <c r="J89" s="41"/>
      <c r="K89" s="41"/>
      <c r="L89" s="13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99</v>
      </c>
      <c r="D90" s="41"/>
      <c r="E90" s="41"/>
      <c r="F90" s="41"/>
      <c r="G90" s="41"/>
      <c r="H90" s="41"/>
      <c r="I90" s="41"/>
      <c r="J90" s="41"/>
      <c r="K90" s="41"/>
      <c r="L90" s="13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5" customHeight="1">
      <c r="A91" s="39"/>
      <c r="B91" s="40"/>
      <c r="C91" s="41"/>
      <c r="D91" s="41"/>
      <c r="E91" s="70" t="str">
        <f>E9</f>
        <v xml:space="preserve">SO01 - Stavební úpravy </v>
      </c>
      <c r="F91" s="41"/>
      <c r="G91" s="41"/>
      <c r="H91" s="41"/>
      <c r="I91" s="41"/>
      <c r="J91" s="41"/>
      <c r="K91" s="41"/>
      <c r="L91" s="13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13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21</v>
      </c>
      <c r="D93" s="41"/>
      <c r="E93" s="41"/>
      <c r="F93" s="28" t="str">
        <f>F12</f>
        <v xml:space="preserve"> </v>
      </c>
      <c r="G93" s="41"/>
      <c r="H93" s="41"/>
      <c r="I93" s="33" t="s">
        <v>23</v>
      </c>
      <c r="J93" s="73" t="str">
        <f>IF(J12="","",J12)</f>
        <v>20. 2. 2025</v>
      </c>
      <c r="K93" s="41"/>
      <c r="L93" s="13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135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5.15" customHeight="1">
      <c r="A95" s="39"/>
      <c r="B95" s="40"/>
      <c r="C95" s="33" t="s">
        <v>25</v>
      </c>
      <c r="D95" s="41"/>
      <c r="E95" s="41"/>
      <c r="F95" s="28" t="str">
        <f>E15</f>
        <v>Obec Tuchlovice</v>
      </c>
      <c r="G95" s="41"/>
      <c r="H95" s="41"/>
      <c r="I95" s="33" t="s">
        <v>31</v>
      </c>
      <c r="J95" s="37" t="str">
        <f>E21</f>
        <v xml:space="preserve"> </v>
      </c>
      <c r="K95" s="41"/>
      <c r="L95" s="135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29</v>
      </c>
      <c r="D96" s="41"/>
      <c r="E96" s="41"/>
      <c r="F96" s="28" t="str">
        <f>IF(E18="","",E18)</f>
        <v>Vyplň údaj</v>
      </c>
      <c r="G96" s="41"/>
      <c r="H96" s="41"/>
      <c r="I96" s="33" t="s">
        <v>34</v>
      </c>
      <c r="J96" s="37" t="str">
        <f>E24</f>
        <v>Ing. Jan Procházka</v>
      </c>
      <c r="K96" s="41"/>
      <c r="L96" s="135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135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11" customFormat="1" ht="29.28" customHeight="1">
      <c r="A98" s="178"/>
      <c r="B98" s="179"/>
      <c r="C98" s="180" t="s">
        <v>126</v>
      </c>
      <c r="D98" s="181" t="s">
        <v>57</v>
      </c>
      <c r="E98" s="181" t="s">
        <v>53</v>
      </c>
      <c r="F98" s="181" t="s">
        <v>54</v>
      </c>
      <c r="G98" s="181" t="s">
        <v>127</v>
      </c>
      <c r="H98" s="181" t="s">
        <v>128</v>
      </c>
      <c r="I98" s="181" t="s">
        <v>129</v>
      </c>
      <c r="J98" s="181" t="s">
        <v>103</v>
      </c>
      <c r="K98" s="182" t="s">
        <v>130</v>
      </c>
      <c r="L98" s="183"/>
      <c r="M98" s="93" t="s">
        <v>19</v>
      </c>
      <c r="N98" s="94" t="s">
        <v>42</v>
      </c>
      <c r="O98" s="94" t="s">
        <v>131</v>
      </c>
      <c r="P98" s="94" t="s">
        <v>132</v>
      </c>
      <c r="Q98" s="94" t="s">
        <v>133</v>
      </c>
      <c r="R98" s="94" t="s">
        <v>134</v>
      </c>
      <c r="S98" s="94" t="s">
        <v>135</v>
      </c>
      <c r="T98" s="95" t="s">
        <v>136</v>
      </c>
      <c r="U98" s="178"/>
      <c r="V98" s="178"/>
      <c r="W98" s="178"/>
      <c r="X98" s="178"/>
      <c r="Y98" s="178"/>
      <c r="Z98" s="178"/>
      <c r="AA98" s="178"/>
      <c r="AB98" s="178"/>
      <c r="AC98" s="178"/>
      <c r="AD98" s="178"/>
      <c r="AE98" s="178"/>
    </row>
    <row r="99" s="2" customFormat="1" ht="22.8" customHeight="1">
      <c r="A99" s="39"/>
      <c r="B99" s="40"/>
      <c r="C99" s="100" t="s">
        <v>137</v>
      </c>
      <c r="D99" s="41"/>
      <c r="E99" s="41"/>
      <c r="F99" s="41"/>
      <c r="G99" s="41"/>
      <c r="H99" s="41"/>
      <c r="I99" s="41"/>
      <c r="J99" s="184">
        <f>BK99</f>
        <v>0</v>
      </c>
      <c r="K99" s="41"/>
      <c r="L99" s="45"/>
      <c r="M99" s="96"/>
      <c r="N99" s="185"/>
      <c r="O99" s="97"/>
      <c r="P99" s="186">
        <f>P100+P220+P419</f>
        <v>0</v>
      </c>
      <c r="Q99" s="97"/>
      <c r="R99" s="186">
        <f>R100+R220+R419</f>
        <v>20.371321160000001</v>
      </c>
      <c r="S99" s="97"/>
      <c r="T99" s="187">
        <f>T100+T220+T419</f>
        <v>21.2765062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71</v>
      </c>
      <c r="AU99" s="18" t="s">
        <v>104</v>
      </c>
      <c r="BK99" s="188">
        <f>BK100+BK220+BK419</f>
        <v>0</v>
      </c>
    </row>
    <row r="100" s="12" customFormat="1" ht="25.92" customHeight="1">
      <c r="A100" s="12"/>
      <c r="B100" s="189"/>
      <c r="C100" s="190"/>
      <c r="D100" s="191" t="s">
        <v>71</v>
      </c>
      <c r="E100" s="192" t="s">
        <v>138</v>
      </c>
      <c r="F100" s="192" t="s">
        <v>139</v>
      </c>
      <c r="G100" s="190"/>
      <c r="H100" s="190"/>
      <c r="I100" s="193"/>
      <c r="J100" s="194">
        <f>BK100</f>
        <v>0</v>
      </c>
      <c r="K100" s="190"/>
      <c r="L100" s="195"/>
      <c r="M100" s="196"/>
      <c r="N100" s="197"/>
      <c r="O100" s="197"/>
      <c r="P100" s="198">
        <f>P101+P106+P131+P173+P208+P217</f>
        <v>0</v>
      </c>
      <c r="Q100" s="197"/>
      <c r="R100" s="198">
        <f>R101+R106+R131+R173+R208+R217</f>
        <v>16.064369540000001</v>
      </c>
      <c r="S100" s="197"/>
      <c r="T100" s="199">
        <f>T101+T106+T131+T173+T208+T217</f>
        <v>18.079338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0" t="s">
        <v>80</v>
      </c>
      <c r="AT100" s="201" t="s">
        <v>71</v>
      </c>
      <c r="AU100" s="201" t="s">
        <v>72</v>
      </c>
      <c r="AY100" s="200" t="s">
        <v>140</v>
      </c>
      <c r="BK100" s="202">
        <f>BK101+BK106+BK131+BK173+BK208+BK217</f>
        <v>0</v>
      </c>
    </row>
    <row r="101" s="12" customFormat="1" ht="22.8" customHeight="1">
      <c r="A101" s="12"/>
      <c r="B101" s="189"/>
      <c r="C101" s="190"/>
      <c r="D101" s="191" t="s">
        <v>71</v>
      </c>
      <c r="E101" s="203" t="s">
        <v>82</v>
      </c>
      <c r="F101" s="203" t="s">
        <v>141</v>
      </c>
      <c r="G101" s="190"/>
      <c r="H101" s="190"/>
      <c r="I101" s="193"/>
      <c r="J101" s="204">
        <f>BK101</f>
        <v>0</v>
      </c>
      <c r="K101" s="190"/>
      <c r="L101" s="195"/>
      <c r="M101" s="196"/>
      <c r="N101" s="197"/>
      <c r="O101" s="197"/>
      <c r="P101" s="198">
        <f>SUM(P102:P105)</f>
        <v>0</v>
      </c>
      <c r="Q101" s="197"/>
      <c r="R101" s="198">
        <f>SUM(R102:R105)</f>
        <v>0.68880000000000008</v>
      </c>
      <c r="S101" s="197"/>
      <c r="T101" s="199">
        <f>SUM(T102:T105)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0" t="s">
        <v>80</v>
      </c>
      <c r="AT101" s="201" t="s">
        <v>71</v>
      </c>
      <c r="AU101" s="201" t="s">
        <v>80</v>
      </c>
      <c r="AY101" s="200" t="s">
        <v>140</v>
      </c>
      <c r="BK101" s="202">
        <f>SUM(BK102:BK105)</f>
        <v>0</v>
      </c>
    </row>
    <row r="102" s="2" customFormat="1" ht="21.75" customHeight="1">
      <c r="A102" s="39"/>
      <c r="B102" s="40"/>
      <c r="C102" s="205" t="s">
        <v>80</v>
      </c>
      <c r="D102" s="205" t="s">
        <v>142</v>
      </c>
      <c r="E102" s="206" t="s">
        <v>143</v>
      </c>
      <c r="F102" s="207" t="s">
        <v>144</v>
      </c>
      <c r="G102" s="208" t="s">
        <v>145</v>
      </c>
      <c r="H102" s="209">
        <v>0.17999999999999999</v>
      </c>
      <c r="I102" s="210"/>
      <c r="J102" s="211">
        <f>ROUND(I102*H102,2)</f>
        <v>0</v>
      </c>
      <c r="K102" s="207" t="s">
        <v>146</v>
      </c>
      <c r="L102" s="45"/>
      <c r="M102" s="212" t="s">
        <v>19</v>
      </c>
      <c r="N102" s="213" t="s">
        <v>43</v>
      </c>
      <c r="O102" s="85"/>
      <c r="P102" s="214">
        <f>O102*H102</f>
        <v>0</v>
      </c>
      <c r="Q102" s="214">
        <v>2.1600000000000001</v>
      </c>
      <c r="R102" s="214">
        <f>Q102*H102</f>
        <v>0.38880000000000003</v>
      </c>
      <c r="S102" s="214">
        <v>0</v>
      </c>
      <c r="T102" s="215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6" t="s">
        <v>147</v>
      </c>
      <c r="AT102" s="216" t="s">
        <v>142</v>
      </c>
      <c r="AU102" s="216" t="s">
        <v>82</v>
      </c>
      <c r="AY102" s="18" t="s">
        <v>140</v>
      </c>
      <c r="BE102" s="217">
        <f>IF(N102="základní",J102,0)</f>
        <v>0</v>
      </c>
      <c r="BF102" s="217">
        <f>IF(N102="snížená",J102,0)</f>
        <v>0</v>
      </c>
      <c r="BG102" s="217">
        <f>IF(N102="zákl. přenesená",J102,0)</f>
        <v>0</v>
      </c>
      <c r="BH102" s="217">
        <f>IF(N102="sníž. přenesená",J102,0)</f>
        <v>0</v>
      </c>
      <c r="BI102" s="217">
        <f>IF(N102="nulová",J102,0)</f>
        <v>0</v>
      </c>
      <c r="BJ102" s="18" t="s">
        <v>80</v>
      </c>
      <c r="BK102" s="217">
        <f>ROUND(I102*H102,2)</f>
        <v>0</v>
      </c>
      <c r="BL102" s="18" t="s">
        <v>147</v>
      </c>
      <c r="BM102" s="216" t="s">
        <v>148</v>
      </c>
    </row>
    <row r="103" s="2" customFormat="1">
      <c r="A103" s="39"/>
      <c r="B103" s="40"/>
      <c r="C103" s="41"/>
      <c r="D103" s="218" t="s">
        <v>149</v>
      </c>
      <c r="E103" s="41"/>
      <c r="F103" s="219" t="s">
        <v>150</v>
      </c>
      <c r="G103" s="41"/>
      <c r="H103" s="41"/>
      <c r="I103" s="220"/>
      <c r="J103" s="41"/>
      <c r="K103" s="41"/>
      <c r="L103" s="45"/>
      <c r="M103" s="221"/>
      <c r="N103" s="222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149</v>
      </c>
      <c r="AU103" s="18" t="s">
        <v>82</v>
      </c>
    </row>
    <row r="104" s="13" customFormat="1">
      <c r="A104" s="13"/>
      <c r="B104" s="223"/>
      <c r="C104" s="224"/>
      <c r="D104" s="225" t="s">
        <v>151</v>
      </c>
      <c r="E104" s="226" t="s">
        <v>19</v>
      </c>
      <c r="F104" s="227" t="s">
        <v>152</v>
      </c>
      <c r="G104" s="224"/>
      <c r="H104" s="228">
        <v>0.17999999999999999</v>
      </c>
      <c r="I104" s="229"/>
      <c r="J104" s="224"/>
      <c r="K104" s="224"/>
      <c r="L104" s="230"/>
      <c r="M104" s="231"/>
      <c r="N104" s="232"/>
      <c r="O104" s="232"/>
      <c r="P104" s="232"/>
      <c r="Q104" s="232"/>
      <c r="R104" s="232"/>
      <c r="S104" s="232"/>
      <c r="T104" s="23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4" t="s">
        <v>151</v>
      </c>
      <c r="AU104" s="234" t="s">
        <v>82</v>
      </c>
      <c r="AV104" s="13" t="s">
        <v>82</v>
      </c>
      <c r="AW104" s="13" t="s">
        <v>33</v>
      </c>
      <c r="AX104" s="13" t="s">
        <v>80</v>
      </c>
      <c r="AY104" s="234" t="s">
        <v>140</v>
      </c>
    </row>
    <row r="105" s="2" customFormat="1" ht="16.5" customHeight="1">
      <c r="A105" s="39"/>
      <c r="B105" s="40"/>
      <c r="C105" s="235" t="s">
        <v>82</v>
      </c>
      <c r="D105" s="235" t="s">
        <v>153</v>
      </c>
      <c r="E105" s="236" t="s">
        <v>154</v>
      </c>
      <c r="F105" s="237" t="s">
        <v>155</v>
      </c>
      <c r="G105" s="238" t="s">
        <v>156</v>
      </c>
      <c r="H105" s="239">
        <v>0.29999999999999999</v>
      </c>
      <c r="I105" s="240"/>
      <c r="J105" s="241">
        <f>ROUND(I105*H105,2)</f>
        <v>0</v>
      </c>
      <c r="K105" s="237" t="s">
        <v>146</v>
      </c>
      <c r="L105" s="242"/>
      <c r="M105" s="243" t="s">
        <v>19</v>
      </c>
      <c r="N105" s="244" t="s">
        <v>43</v>
      </c>
      <c r="O105" s="85"/>
      <c r="P105" s="214">
        <f>O105*H105</f>
        <v>0</v>
      </c>
      <c r="Q105" s="214">
        <v>1</v>
      </c>
      <c r="R105" s="214">
        <f>Q105*H105</f>
        <v>0.29999999999999999</v>
      </c>
      <c r="S105" s="214">
        <v>0</v>
      </c>
      <c r="T105" s="215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6" t="s">
        <v>157</v>
      </c>
      <c r="AT105" s="216" t="s">
        <v>153</v>
      </c>
      <c r="AU105" s="216" t="s">
        <v>82</v>
      </c>
      <c r="AY105" s="18" t="s">
        <v>140</v>
      </c>
      <c r="BE105" s="217">
        <f>IF(N105="základní",J105,0)</f>
        <v>0</v>
      </c>
      <c r="BF105" s="217">
        <f>IF(N105="snížená",J105,0)</f>
        <v>0</v>
      </c>
      <c r="BG105" s="217">
        <f>IF(N105="zákl. přenesená",J105,0)</f>
        <v>0</v>
      </c>
      <c r="BH105" s="217">
        <f>IF(N105="sníž. přenesená",J105,0)</f>
        <v>0</v>
      </c>
      <c r="BI105" s="217">
        <f>IF(N105="nulová",J105,0)</f>
        <v>0</v>
      </c>
      <c r="BJ105" s="18" t="s">
        <v>80</v>
      </c>
      <c r="BK105" s="217">
        <f>ROUND(I105*H105,2)</f>
        <v>0</v>
      </c>
      <c r="BL105" s="18" t="s">
        <v>147</v>
      </c>
      <c r="BM105" s="216" t="s">
        <v>158</v>
      </c>
    </row>
    <row r="106" s="12" customFormat="1" ht="22.8" customHeight="1">
      <c r="A106" s="12"/>
      <c r="B106" s="189"/>
      <c r="C106" s="190"/>
      <c r="D106" s="191" t="s">
        <v>71</v>
      </c>
      <c r="E106" s="203" t="s">
        <v>159</v>
      </c>
      <c r="F106" s="203" t="s">
        <v>160</v>
      </c>
      <c r="G106" s="190"/>
      <c r="H106" s="190"/>
      <c r="I106" s="193"/>
      <c r="J106" s="204">
        <f>BK106</f>
        <v>0</v>
      </c>
      <c r="K106" s="190"/>
      <c r="L106" s="195"/>
      <c r="M106" s="196"/>
      <c r="N106" s="197"/>
      <c r="O106" s="197"/>
      <c r="P106" s="198">
        <f>SUM(P107:P130)</f>
        <v>0</v>
      </c>
      <c r="Q106" s="197"/>
      <c r="R106" s="198">
        <f>SUM(R107:R130)</f>
        <v>6.8224674799999994</v>
      </c>
      <c r="S106" s="197"/>
      <c r="T106" s="199">
        <f>SUM(T107:T130)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0" t="s">
        <v>80</v>
      </c>
      <c r="AT106" s="201" t="s">
        <v>71</v>
      </c>
      <c r="AU106" s="201" t="s">
        <v>80</v>
      </c>
      <c r="AY106" s="200" t="s">
        <v>140</v>
      </c>
      <c r="BK106" s="202">
        <f>SUM(BK107:BK130)</f>
        <v>0</v>
      </c>
    </row>
    <row r="107" s="2" customFormat="1" ht="21.75" customHeight="1">
      <c r="A107" s="39"/>
      <c r="B107" s="40"/>
      <c r="C107" s="205" t="s">
        <v>159</v>
      </c>
      <c r="D107" s="205" t="s">
        <v>142</v>
      </c>
      <c r="E107" s="206" t="s">
        <v>161</v>
      </c>
      <c r="F107" s="207" t="s">
        <v>162</v>
      </c>
      <c r="G107" s="208" t="s">
        <v>145</v>
      </c>
      <c r="H107" s="209">
        <v>0.189</v>
      </c>
      <c r="I107" s="210"/>
      <c r="J107" s="211">
        <f>ROUND(I107*H107,2)</f>
        <v>0</v>
      </c>
      <c r="K107" s="207" t="s">
        <v>146</v>
      </c>
      <c r="L107" s="45"/>
      <c r="M107" s="212" t="s">
        <v>19</v>
      </c>
      <c r="N107" s="213" t="s">
        <v>43</v>
      </c>
      <c r="O107" s="85"/>
      <c r="P107" s="214">
        <f>O107*H107</f>
        <v>0</v>
      </c>
      <c r="Q107" s="214">
        <v>1.78636</v>
      </c>
      <c r="R107" s="214">
        <f>Q107*H107</f>
        <v>0.33762204000000001</v>
      </c>
      <c r="S107" s="214">
        <v>0</v>
      </c>
      <c r="T107" s="215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16" t="s">
        <v>147</v>
      </c>
      <c r="AT107" s="216" t="s">
        <v>142</v>
      </c>
      <c r="AU107" s="216" t="s">
        <v>82</v>
      </c>
      <c r="AY107" s="18" t="s">
        <v>140</v>
      </c>
      <c r="BE107" s="217">
        <f>IF(N107="základní",J107,0)</f>
        <v>0</v>
      </c>
      <c r="BF107" s="217">
        <f>IF(N107="snížená",J107,0)</f>
        <v>0</v>
      </c>
      <c r="BG107" s="217">
        <f>IF(N107="zákl. přenesená",J107,0)</f>
        <v>0</v>
      </c>
      <c r="BH107" s="217">
        <f>IF(N107="sníž. přenesená",J107,0)</f>
        <v>0</v>
      </c>
      <c r="BI107" s="217">
        <f>IF(N107="nulová",J107,0)</f>
        <v>0</v>
      </c>
      <c r="BJ107" s="18" t="s">
        <v>80</v>
      </c>
      <c r="BK107" s="217">
        <f>ROUND(I107*H107,2)</f>
        <v>0</v>
      </c>
      <c r="BL107" s="18" t="s">
        <v>147</v>
      </c>
      <c r="BM107" s="216" t="s">
        <v>163</v>
      </c>
    </row>
    <row r="108" s="2" customFormat="1">
      <c r="A108" s="39"/>
      <c r="B108" s="40"/>
      <c r="C108" s="41"/>
      <c r="D108" s="218" t="s">
        <v>149</v>
      </c>
      <c r="E108" s="41"/>
      <c r="F108" s="219" t="s">
        <v>164</v>
      </c>
      <c r="G108" s="41"/>
      <c r="H108" s="41"/>
      <c r="I108" s="220"/>
      <c r="J108" s="41"/>
      <c r="K108" s="41"/>
      <c r="L108" s="45"/>
      <c r="M108" s="221"/>
      <c r="N108" s="222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149</v>
      </c>
      <c r="AU108" s="18" t="s">
        <v>82</v>
      </c>
    </row>
    <row r="109" s="13" customFormat="1">
      <c r="A109" s="13"/>
      <c r="B109" s="223"/>
      <c r="C109" s="224"/>
      <c r="D109" s="225" t="s">
        <v>151</v>
      </c>
      <c r="E109" s="226" t="s">
        <v>19</v>
      </c>
      <c r="F109" s="227" t="s">
        <v>165</v>
      </c>
      <c r="G109" s="224"/>
      <c r="H109" s="228">
        <v>0.189</v>
      </c>
      <c r="I109" s="229"/>
      <c r="J109" s="224"/>
      <c r="K109" s="224"/>
      <c r="L109" s="230"/>
      <c r="M109" s="231"/>
      <c r="N109" s="232"/>
      <c r="O109" s="232"/>
      <c r="P109" s="232"/>
      <c r="Q109" s="232"/>
      <c r="R109" s="232"/>
      <c r="S109" s="232"/>
      <c r="T109" s="23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4" t="s">
        <v>151</v>
      </c>
      <c r="AU109" s="234" t="s">
        <v>82</v>
      </c>
      <c r="AV109" s="13" t="s">
        <v>82</v>
      </c>
      <c r="AW109" s="13" t="s">
        <v>33</v>
      </c>
      <c r="AX109" s="13" t="s">
        <v>80</v>
      </c>
      <c r="AY109" s="234" t="s">
        <v>140</v>
      </c>
    </row>
    <row r="110" s="2" customFormat="1" ht="24.15" customHeight="1">
      <c r="A110" s="39"/>
      <c r="B110" s="40"/>
      <c r="C110" s="205" t="s">
        <v>147</v>
      </c>
      <c r="D110" s="205" t="s">
        <v>142</v>
      </c>
      <c r="E110" s="206" t="s">
        <v>166</v>
      </c>
      <c r="F110" s="207" t="s">
        <v>167</v>
      </c>
      <c r="G110" s="208" t="s">
        <v>156</v>
      </c>
      <c r="H110" s="209">
        <v>0.053999999999999999</v>
      </c>
      <c r="I110" s="210"/>
      <c r="J110" s="211">
        <f>ROUND(I110*H110,2)</f>
        <v>0</v>
      </c>
      <c r="K110" s="207" t="s">
        <v>146</v>
      </c>
      <c r="L110" s="45"/>
      <c r="M110" s="212" t="s">
        <v>19</v>
      </c>
      <c r="N110" s="213" t="s">
        <v>43</v>
      </c>
      <c r="O110" s="85"/>
      <c r="P110" s="214">
        <f>O110*H110</f>
        <v>0</v>
      </c>
      <c r="Q110" s="214">
        <v>0.019539999999999998</v>
      </c>
      <c r="R110" s="214">
        <f>Q110*H110</f>
        <v>0.0010551599999999999</v>
      </c>
      <c r="S110" s="214">
        <v>0</v>
      </c>
      <c r="T110" s="215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16" t="s">
        <v>147</v>
      </c>
      <c r="AT110" s="216" t="s">
        <v>142</v>
      </c>
      <c r="AU110" s="216" t="s">
        <v>82</v>
      </c>
      <c r="AY110" s="18" t="s">
        <v>140</v>
      </c>
      <c r="BE110" s="217">
        <f>IF(N110="základní",J110,0)</f>
        <v>0</v>
      </c>
      <c r="BF110" s="217">
        <f>IF(N110="snížená",J110,0)</f>
        <v>0</v>
      </c>
      <c r="BG110" s="217">
        <f>IF(N110="zákl. přenesená",J110,0)</f>
        <v>0</v>
      </c>
      <c r="BH110" s="217">
        <f>IF(N110="sníž. přenesená",J110,0)</f>
        <v>0</v>
      </c>
      <c r="BI110" s="217">
        <f>IF(N110="nulová",J110,0)</f>
        <v>0</v>
      </c>
      <c r="BJ110" s="18" t="s">
        <v>80</v>
      </c>
      <c r="BK110" s="217">
        <f>ROUND(I110*H110,2)</f>
        <v>0</v>
      </c>
      <c r="BL110" s="18" t="s">
        <v>147</v>
      </c>
      <c r="BM110" s="216" t="s">
        <v>168</v>
      </c>
    </row>
    <row r="111" s="2" customFormat="1">
      <c r="A111" s="39"/>
      <c r="B111" s="40"/>
      <c r="C111" s="41"/>
      <c r="D111" s="218" t="s">
        <v>149</v>
      </c>
      <c r="E111" s="41"/>
      <c r="F111" s="219" t="s">
        <v>169</v>
      </c>
      <c r="G111" s="41"/>
      <c r="H111" s="41"/>
      <c r="I111" s="220"/>
      <c r="J111" s="41"/>
      <c r="K111" s="41"/>
      <c r="L111" s="45"/>
      <c r="M111" s="221"/>
      <c r="N111" s="222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149</v>
      </c>
      <c r="AU111" s="18" t="s">
        <v>82</v>
      </c>
    </row>
    <row r="112" s="13" customFormat="1">
      <c r="A112" s="13"/>
      <c r="B112" s="223"/>
      <c r="C112" s="224"/>
      <c r="D112" s="225" t="s">
        <v>151</v>
      </c>
      <c r="E112" s="226" t="s">
        <v>19</v>
      </c>
      <c r="F112" s="227" t="s">
        <v>170</v>
      </c>
      <c r="G112" s="224"/>
      <c r="H112" s="228">
        <v>0.053999999999999999</v>
      </c>
      <c r="I112" s="229"/>
      <c r="J112" s="224"/>
      <c r="K112" s="224"/>
      <c r="L112" s="230"/>
      <c r="M112" s="231"/>
      <c r="N112" s="232"/>
      <c r="O112" s="232"/>
      <c r="P112" s="232"/>
      <c r="Q112" s="232"/>
      <c r="R112" s="232"/>
      <c r="S112" s="232"/>
      <c r="T112" s="23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4" t="s">
        <v>151</v>
      </c>
      <c r="AU112" s="234" t="s">
        <v>82</v>
      </c>
      <c r="AV112" s="13" t="s">
        <v>82</v>
      </c>
      <c r="AW112" s="13" t="s">
        <v>33</v>
      </c>
      <c r="AX112" s="13" t="s">
        <v>80</v>
      </c>
      <c r="AY112" s="234" t="s">
        <v>140</v>
      </c>
    </row>
    <row r="113" s="2" customFormat="1" ht="16.5" customHeight="1">
      <c r="A113" s="39"/>
      <c r="B113" s="40"/>
      <c r="C113" s="235" t="s">
        <v>171</v>
      </c>
      <c r="D113" s="235" t="s">
        <v>153</v>
      </c>
      <c r="E113" s="236" t="s">
        <v>172</v>
      </c>
      <c r="F113" s="237" t="s">
        <v>173</v>
      </c>
      <c r="G113" s="238" t="s">
        <v>156</v>
      </c>
      <c r="H113" s="239">
        <v>0.029999999999999999</v>
      </c>
      <c r="I113" s="240"/>
      <c r="J113" s="241">
        <f>ROUND(I113*H113,2)</f>
        <v>0</v>
      </c>
      <c r="K113" s="237" t="s">
        <v>146</v>
      </c>
      <c r="L113" s="242"/>
      <c r="M113" s="243" t="s">
        <v>19</v>
      </c>
      <c r="N113" s="244" t="s">
        <v>43</v>
      </c>
      <c r="O113" s="85"/>
      <c r="P113" s="214">
        <f>O113*H113</f>
        <v>0</v>
      </c>
      <c r="Q113" s="214">
        <v>1</v>
      </c>
      <c r="R113" s="214">
        <f>Q113*H113</f>
        <v>0.029999999999999999</v>
      </c>
      <c r="S113" s="214">
        <v>0</v>
      </c>
      <c r="T113" s="215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16" t="s">
        <v>157</v>
      </c>
      <c r="AT113" s="216" t="s">
        <v>153</v>
      </c>
      <c r="AU113" s="216" t="s">
        <v>82</v>
      </c>
      <c r="AY113" s="18" t="s">
        <v>140</v>
      </c>
      <c r="BE113" s="217">
        <f>IF(N113="základní",J113,0)</f>
        <v>0</v>
      </c>
      <c r="BF113" s="217">
        <f>IF(N113="snížená",J113,0)</f>
        <v>0</v>
      </c>
      <c r="BG113" s="217">
        <f>IF(N113="zákl. přenesená",J113,0)</f>
        <v>0</v>
      </c>
      <c r="BH113" s="217">
        <f>IF(N113="sníž. přenesená",J113,0)</f>
        <v>0</v>
      </c>
      <c r="BI113" s="217">
        <f>IF(N113="nulová",J113,0)</f>
        <v>0</v>
      </c>
      <c r="BJ113" s="18" t="s">
        <v>80</v>
      </c>
      <c r="BK113" s="217">
        <f>ROUND(I113*H113,2)</f>
        <v>0</v>
      </c>
      <c r="BL113" s="18" t="s">
        <v>147</v>
      </c>
      <c r="BM113" s="216" t="s">
        <v>174</v>
      </c>
    </row>
    <row r="114" s="13" customFormat="1">
      <c r="A114" s="13"/>
      <c r="B114" s="223"/>
      <c r="C114" s="224"/>
      <c r="D114" s="225" t="s">
        <v>151</v>
      </c>
      <c r="E114" s="226" t="s">
        <v>19</v>
      </c>
      <c r="F114" s="227" t="s">
        <v>175</v>
      </c>
      <c r="G114" s="224"/>
      <c r="H114" s="228">
        <v>0.029999999999999999</v>
      </c>
      <c r="I114" s="229"/>
      <c r="J114" s="224"/>
      <c r="K114" s="224"/>
      <c r="L114" s="230"/>
      <c r="M114" s="231"/>
      <c r="N114" s="232"/>
      <c r="O114" s="232"/>
      <c r="P114" s="232"/>
      <c r="Q114" s="232"/>
      <c r="R114" s="232"/>
      <c r="S114" s="232"/>
      <c r="T114" s="23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4" t="s">
        <v>151</v>
      </c>
      <c r="AU114" s="234" t="s">
        <v>82</v>
      </c>
      <c r="AV114" s="13" t="s">
        <v>82</v>
      </c>
      <c r="AW114" s="13" t="s">
        <v>33</v>
      </c>
      <c r="AX114" s="13" t="s">
        <v>80</v>
      </c>
      <c r="AY114" s="234" t="s">
        <v>140</v>
      </c>
    </row>
    <row r="115" s="2" customFormat="1" ht="16.5" customHeight="1">
      <c r="A115" s="39"/>
      <c r="B115" s="40"/>
      <c r="C115" s="235" t="s">
        <v>176</v>
      </c>
      <c r="D115" s="235" t="s">
        <v>153</v>
      </c>
      <c r="E115" s="236" t="s">
        <v>177</v>
      </c>
      <c r="F115" s="237" t="s">
        <v>178</v>
      </c>
      <c r="G115" s="238" t="s">
        <v>156</v>
      </c>
      <c r="H115" s="239">
        <v>0.025000000000000001</v>
      </c>
      <c r="I115" s="240"/>
      <c r="J115" s="241">
        <f>ROUND(I115*H115,2)</f>
        <v>0</v>
      </c>
      <c r="K115" s="237" t="s">
        <v>146</v>
      </c>
      <c r="L115" s="242"/>
      <c r="M115" s="243" t="s">
        <v>19</v>
      </c>
      <c r="N115" s="244" t="s">
        <v>43</v>
      </c>
      <c r="O115" s="85"/>
      <c r="P115" s="214">
        <f>O115*H115</f>
        <v>0</v>
      </c>
      <c r="Q115" s="214">
        <v>1</v>
      </c>
      <c r="R115" s="214">
        <f>Q115*H115</f>
        <v>0.025000000000000001</v>
      </c>
      <c r="S115" s="214">
        <v>0</v>
      </c>
      <c r="T115" s="215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16" t="s">
        <v>157</v>
      </c>
      <c r="AT115" s="216" t="s">
        <v>153</v>
      </c>
      <c r="AU115" s="216" t="s">
        <v>82</v>
      </c>
      <c r="AY115" s="18" t="s">
        <v>140</v>
      </c>
      <c r="BE115" s="217">
        <f>IF(N115="základní",J115,0)</f>
        <v>0</v>
      </c>
      <c r="BF115" s="217">
        <f>IF(N115="snížená",J115,0)</f>
        <v>0</v>
      </c>
      <c r="BG115" s="217">
        <f>IF(N115="zákl. přenesená",J115,0)</f>
        <v>0</v>
      </c>
      <c r="BH115" s="217">
        <f>IF(N115="sníž. přenesená",J115,0)</f>
        <v>0</v>
      </c>
      <c r="BI115" s="217">
        <f>IF(N115="nulová",J115,0)</f>
        <v>0</v>
      </c>
      <c r="BJ115" s="18" t="s">
        <v>80</v>
      </c>
      <c r="BK115" s="217">
        <f>ROUND(I115*H115,2)</f>
        <v>0</v>
      </c>
      <c r="BL115" s="18" t="s">
        <v>147</v>
      </c>
      <c r="BM115" s="216" t="s">
        <v>179</v>
      </c>
    </row>
    <row r="116" s="2" customFormat="1" ht="24.15" customHeight="1">
      <c r="A116" s="39"/>
      <c r="B116" s="40"/>
      <c r="C116" s="205" t="s">
        <v>180</v>
      </c>
      <c r="D116" s="205" t="s">
        <v>142</v>
      </c>
      <c r="E116" s="206" t="s">
        <v>181</v>
      </c>
      <c r="F116" s="207" t="s">
        <v>182</v>
      </c>
      <c r="G116" s="208" t="s">
        <v>183</v>
      </c>
      <c r="H116" s="209">
        <v>20.899999999999999</v>
      </c>
      <c r="I116" s="210"/>
      <c r="J116" s="211">
        <f>ROUND(I116*H116,2)</f>
        <v>0</v>
      </c>
      <c r="K116" s="207" t="s">
        <v>146</v>
      </c>
      <c r="L116" s="45"/>
      <c r="M116" s="212" t="s">
        <v>19</v>
      </c>
      <c r="N116" s="213" t="s">
        <v>43</v>
      </c>
      <c r="O116" s="85"/>
      <c r="P116" s="214">
        <f>O116*H116</f>
        <v>0</v>
      </c>
      <c r="Q116" s="214">
        <v>0.028570000000000002</v>
      </c>
      <c r="R116" s="214">
        <f>Q116*H116</f>
        <v>0.597113</v>
      </c>
      <c r="S116" s="214">
        <v>0</v>
      </c>
      <c r="T116" s="215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6" t="s">
        <v>147</v>
      </c>
      <c r="AT116" s="216" t="s">
        <v>142</v>
      </c>
      <c r="AU116" s="216" t="s">
        <v>82</v>
      </c>
      <c r="AY116" s="18" t="s">
        <v>140</v>
      </c>
      <c r="BE116" s="217">
        <f>IF(N116="základní",J116,0)</f>
        <v>0</v>
      </c>
      <c r="BF116" s="217">
        <f>IF(N116="snížená",J116,0)</f>
        <v>0</v>
      </c>
      <c r="BG116" s="217">
        <f>IF(N116="zákl. přenesená",J116,0)</f>
        <v>0</v>
      </c>
      <c r="BH116" s="217">
        <f>IF(N116="sníž. přenesená",J116,0)</f>
        <v>0</v>
      </c>
      <c r="BI116" s="217">
        <f>IF(N116="nulová",J116,0)</f>
        <v>0</v>
      </c>
      <c r="BJ116" s="18" t="s">
        <v>80</v>
      </c>
      <c r="BK116" s="217">
        <f>ROUND(I116*H116,2)</f>
        <v>0</v>
      </c>
      <c r="BL116" s="18" t="s">
        <v>147</v>
      </c>
      <c r="BM116" s="216" t="s">
        <v>184</v>
      </c>
    </row>
    <row r="117" s="2" customFormat="1">
      <c r="A117" s="39"/>
      <c r="B117" s="40"/>
      <c r="C117" s="41"/>
      <c r="D117" s="218" t="s">
        <v>149</v>
      </c>
      <c r="E117" s="41"/>
      <c r="F117" s="219" t="s">
        <v>185</v>
      </c>
      <c r="G117" s="41"/>
      <c r="H117" s="41"/>
      <c r="I117" s="220"/>
      <c r="J117" s="41"/>
      <c r="K117" s="41"/>
      <c r="L117" s="45"/>
      <c r="M117" s="221"/>
      <c r="N117" s="222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149</v>
      </c>
      <c r="AU117" s="18" t="s">
        <v>82</v>
      </c>
    </row>
    <row r="118" s="2" customFormat="1" ht="24.15" customHeight="1">
      <c r="A118" s="39"/>
      <c r="B118" s="40"/>
      <c r="C118" s="205" t="s">
        <v>157</v>
      </c>
      <c r="D118" s="205" t="s">
        <v>142</v>
      </c>
      <c r="E118" s="206" t="s">
        <v>186</v>
      </c>
      <c r="F118" s="207" t="s">
        <v>187</v>
      </c>
      <c r="G118" s="208" t="s">
        <v>183</v>
      </c>
      <c r="H118" s="209">
        <v>6</v>
      </c>
      <c r="I118" s="210"/>
      <c r="J118" s="211">
        <f>ROUND(I118*H118,2)</f>
        <v>0</v>
      </c>
      <c r="K118" s="207" t="s">
        <v>146</v>
      </c>
      <c r="L118" s="45"/>
      <c r="M118" s="212" t="s">
        <v>19</v>
      </c>
      <c r="N118" s="213" t="s">
        <v>43</v>
      </c>
      <c r="O118" s="85"/>
      <c r="P118" s="214">
        <f>O118*H118</f>
        <v>0</v>
      </c>
      <c r="Q118" s="214">
        <v>0.23458000000000001</v>
      </c>
      <c r="R118" s="214">
        <f>Q118*H118</f>
        <v>1.4074800000000001</v>
      </c>
      <c r="S118" s="214">
        <v>0</v>
      </c>
      <c r="T118" s="215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16" t="s">
        <v>147</v>
      </c>
      <c r="AT118" s="216" t="s">
        <v>142</v>
      </c>
      <c r="AU118" s="216" t="s">
        <v>82</v>
      </c>
      <c r="AY118" s="18" t="s">
        <v>140</v>
      </c>
      <c r="BE118" s="217">
        <f>IF(N118="základní",J118,0)</f>
        <v>0</v>
      </c>
      <c r="BF118" s="217">
        <f>IF(N118="snížená",J118,0)</f>
        <v>0</v>
      </c>
      <c r="BG118" s="217">
        <f>IF(N118="zákl. přenesená",J118,0)</f>
        <v>0</v>
      </c>
      <c r="BH118" s="217">
        <f>IF(N118="sníž. přenesená",J118,0)</f>
        <v>0</v>
      </c>
      <c r="BI118" s="217">
        <f>IF(N118="nulová",J118,0)</f>
        <v>0</v>
      </c>
      <c r="BJ118" s="18" t="s">
        <v>80</v>
      </c>
      <c r="BK118" s="217">
        <f>ROUND(I118*H118,2)</f>
        <v>0</v>
      </c>
      <c r="BL118" s="18" t="s">
        <v>147</v>
      </c>
      <c r="BM118" s="216" t="s">
        <v>188</v>
      </c>
    </row>
    <row r="119" s="2" customFormat="1">
      <c r="A119" s="39"/>
      <c r="B119" s="40"/>
      <c r="C119" s="41"/>
      <c r="D119" s="218" t="s">
        <v>149</v>
      </c>
      <c r="E119" s="41"/>
      <c r="F119" s="219" t="s">
        <v>189</v>
      </c>
      <c r="G119" s="41"/>
      <c r="H119" s="41"/>
      <c r="I119" s="220"/>
      <c r="J119" s="41"/>
      <c r="K119" s="41"/>
      <c r="L119" s="45"/>
      <c r="M119" s="221"/>
      <c r="N119" s="222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149</v>
      </c>
      <c r="AU119" s="18" t="s">
        <v>82</v>
      </c>
    </row>
    <row r="120" s="13" customFormat="1">
      <c r="A120" s="13"/>
      <c r="B120" s="223"/>
      <c r="C120" s="224"/>
      <c r="D120" s="225" t="s">
        <v>151</v>
      </c>
      <c r="E120" s="226" t="s">
        <v>19</v>
      </c>
      <c r="F120" s="227" t="s">
        <v>190</v>
      </c>
      <c r="G120" s="224"/>
      <c r="H120" s="228">
        <v>2</v>
      </c>
      <c r="I120" s="229"/>
      <c r="J120" s="224"/>
      <c r="K120" s="224"/>
      <c r="L120" s="230"/>
      <c r="M120" s="231"/>
      <c r="N120" s="232"/>
      <c r="O120" s="232"/>
      <c r="P120" s="232"/>
      <c r="Q120" s="232"/>
      <c r="R120" s="232"/>
      <c r="S120" s="232"/>
      <c r="T120" s="23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4" t="s">
        <v>151</v>
      </c>
      <c r="AU120" s="234" t="s">
        <v>82</v>
      </c>
      <c r="AV120" s="13" t="s">
        <v>82</v>
      </c>
      <c r="AW120" s="13" t="s">
        <v>33</v>
      </c>
      <c r="AX120" s="13" t="s">
        <v>72</v>
      </c>
      <c r="AY120" s="234" t="s">
        <v>140</v>
      </c>
    </row>
    <row r="121" s="13" customFormat="1">
      <c r="A121" s="13"/>
      <c r="B121" s="223"/>
      <c r="C121" s="224"/>
      <c r="D121" s="225" t="s">
        <v>151</v>
      </c>
      <c r="E121" s="226" t="s">
        <v>19</v>
      </c>
      <c r="F121" s="227" t="s">
        <v>191</v>
      </c>
      <c r="G121" s="224"/>
      <c r="H121" s="228">
        <v>4</v>
      </c>
      <c r="I121" s="229"/>
      <c r="J121" s="224"/>
      <c r="K121" s="224"/>
      <c r="L121" s="230"/>
      <c r="M121" s="231"/>
      <c r="N121" s="232"/>
      <c r="O121" s="232"/>
      <c r="P121" s="232"/>
      <c r="Q121" s="232"/>
      <c r="R121" s="232"/>
      <c r="S121" s="232"/>
      <c r="T121" s="23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4" t="s">
        <v>151</v>
      </c>
      <c r="AU121" s="234" t="s">
        <v>82</v>
      </c>
      <c r="AV121" s="13" t="s">
        <v>82</v>
      </c>
      <c r="AW121" s="13" t="s">
        <v>33</v>
      </c>
      <c r="AX121" s="13" t="s">
        <v>72</v>
      </c>
      <c r="AY121" s="234" t="s">
        <v>140</v>
      </c>
    </row>
    <row r="122" s="14" customFormat="1">
      <c r="A122" s="14"/>
      <c r="B122" s="245"/>
      <c r="C122" s="246"/>
      <c r="D122" s="225" t="s">
        <v>151</v>
      </c>
      <c r="E122" s="247" t="s">
        <v>19</v>
      </c>
      <c r="F122" s="248" t="s">
        <v>192</v>
      </c>
      <c r="G122" s="246"/>
      <c r="H122" s="249">
        <v>6</v>
      </c>
      <c r="I122" s="250"/>
      <c r="J122" s="246"/>
      <c r="K122" s="246"/>
      <c r="L122" s="251"/>
      <c r="M122" s="252"/>
      <c r="N122" s="253"/>
      <c r="O122" s="253"/>
      <c r="P122" s="253"/>
      <c r="Q122" s="253"/>
      <c r="R122" s="253"/>
      <c r="S122" s="253"/>
      <c r="T122" s="25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5" t="s">
        <v>151</v>
      </c>
      <c r="AU122" s="255" t="s">
        <v>82</v>
      </c>
      <c r="AV122" s="14" t="s">
        <v>147</v>
      </c>
      <c r="AW122" s="14" t="s">
        <v>33</v>
      </c>
      <c r="AX122" s="14" t="s">
        <v>80</v>
      </c>
      <c r="AY122" s="255" t="s">
        <v>140</v>
      </c>
    </row>
    <row r="123" s="2" customFormat="1" ht="24.15" customHeight="1">
      <c r="A123" s="39"/>
      <c r="B123" s="40"/>
      <c r="C123" s="205" t="s">
        <v>193</v>
      </c>
      <c r="D123" s="205" t="s">
        <v>142</v>
      </c>
      <c r="E123" s="206" t="s">
        <v>194</v>
      </c>
      <c r="F123" s="207" t="s">
        <v>195</v>
      </c>
      <c r="G123" s="208" t="s">
        <v>183</v>
      </c>
      <c r="H123" s="209">
        <v>59.463999999999999</v>
      </c>
      <c r="I123" s="210"/>
      <c r="J123" s="211">
        <f>ROUND(I123*H123,2)</f>
        <v>0</v>
      </c>
      <c r="K123" s="207" t="s">
        <v>146</v>
      </c>
      <c r="L123" s="45"/>
      <c r="M123" s="212" t="s">
        <v>19</v>
      </c>
      <c r="N123" s="213" t="s">
        <v>43</v>
      </c>
      <c r="O123" s="85"/>
      <c r="P123" s="214">
        <f>O123*H123</f>
        <v>0</v>
      </c>
      <c r="Q123" s="214">
        <v>0.061719999999999997</v>
      </c>
      <c r="R123" s="214">
        <f>Q123*H123</f>
        <v>3.6701180799999999</v>
      </c>
      <c r="S123" s="214">
        <v>0</v>
      </c>
      <c r="T123" s="215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16" t="s">
        <v>147</v>
      </c>
      <c r="AT123" s="216" t="s">
        <v>142</v>
      </c>
      <c r="AU123" s="216" t="s">
        <v>82</v>
      </c>
      <c r="AY123" s="18" t="s">
        <v>140</v>
      </c>
      <c r="BE123" s="217">
        <f>IF(N123="základní",J123,0)</f>
        <v>0</v>
      </c>
      <c r="BF123" s="217">
        <f>IF(N123="snížená",J123,0)</f>
        <v>0</v>
      </c>
      <c r="BG123" s="217">
        <f>IF(N123="zákl. přenesená",J123,0)</f>
        <v>0</v>
      </c>
      <c r="BH123" s="217">
        <f>IF(N123="sníž. přenesená",J123,0)</f>
        <v>0</v>
      </c>
      <c r="BI123" s="217">
        <f>IF(N123="nulová",J123,0)</f>
        <v>0</v>
      </c>
      <c r="BJ123" s="18" t="s">
        <v>80</v>
      </c>
      <c r="BK123" s="217">
        <f>ROUND(I123*H123,2)</f>
        <v>0</v>
      </c>
      <c r="BL123" s="18" t="s">
        <v>147</v>
      </c>
      <c r="BM123" s="216" t="s">
        <v>196</v>
      </c>
    </row>
    <row r="124" s="2" customFormat="1">
      <c r="A124" s="39"/>
      <c r="B124" s="40"/>
      <c r="C124" s="41"/>
      <c r="D124" s="218" t="s">
        <v>149</v>
      </c>
      <c r="E124" s="41"/>
      <c r="F124" s="219" t="s">
        <v>197</v>
      </c>
      <c r="G124" s="41"/>
      <c r="H124" s="41"/>
      <c r="I124" s="220"/>
      <c r="J124" s="41"/>
      <c r="K124" s="41"/>
      <c r="L124" s="45"/>
      <c r="M124" s="221"/>
      <c r="N124" s="222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149</v>
      </c>
      <c r="AU124" s="18" t="s">
        <v>82</v>
      </c>
    </row>
    <row r="125" s="13" customFormat="1">
      <c r="A125" s="13"/>
      <c r="B125" s="223"/>
      <c r="C125" s="224"/>
      <c r="D125" s="225" t="s">
        <v>151</v>
      </c>
      <c r="E125" s="226" t="s">
        <v>19</v>
      </c>
      <c r="F125" s="227" t="s">
        <v>198</v>
      </c>
      <c r="G125" s="224"/>
      <c r="H125" s="228">
        <v>7.056</v>
      </c>
      <c r="I125" s="229"/>
      <c r="J125" s="224"/>
      <c r="K125" s="224"/>
      <c r="L125" s="230"/>
      <c r="M125" s="231"/>
      <c r="N125" s="232"/>
      <c r="O125" s="232"/>
      <c r="P125" s="232"/>
      <c r="Q125" s="232"/>
      <c r="R125" s="232"/>
      <c r="S125" s="232"/>
      <c r="T125" s="23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4" t="s">
        <v>151</v>
      </c>
      <c r="AU125" s="234" t="s">
        <v>82</v>
      </c>
      <c r="AV125" s="13" t="s">
        <v>82</v>
      </c>
      <c r="AW125" s="13" t="s">
        <v>33</v>
      </c>
      <c r="AX125" s="13" t="s">
        <v>72</v>
      </c>
      <c r="AY125" s="234" t="s">
        <v>140</v>
      </c>
    </row>
    <row r="126" s="13" customFormat="1">
      <c r="A126" s="13"/>
      <c r="B126" s="223"/>
      <c r="C126" s="224"/>
      <c r="D126" s="225" t="s">
        <v>151</v>
      </c>
      <c r="E126" s="226" t="s">
        <v>19</v>
      </c>
      <c r="F126" s="227" t="s">
        <v>199</v>
      </c>
      <c r="G126" s="224"/>
      <c r="H126" s="228">
        <v>52.408000000000001</v>
      </c>
      <c r="I126" s="229"/>
      <c r="J126" s="224"/>
      <c r="K126" s="224"/>
      <c r="L126" s="230"/>
      <c r="M126" s="231"/>
      <c r="N126" s="232"/>
      <c r="O126" s="232"/>
      <c r="P126" s="232"/>
      <c r="Q126" s="232"/>
      <c r="R126" s="232"/>
      <c r="S126" s="232"/>
      <c r="T126" s="23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4" t="s">
        <v>151</v>
      </c>
      <c r="AU126" s="234" t="s">
        <v>82</v>
      </c>
      <c r="AV126" s="13" t="s">
        <v>82</v>
      </c>
      <c r="AW126" s="13" t="s">
        <v>33</v>
      </c>
      <c r="AX126" s="13" t="s">
        <v>72</v>
      </c>
      <c r="AY126" s="234" t="s">
        <v>140</v>
      </c>
    </row>
    <row r="127" s="14" customFormat="1">
      <c r="A127" s="14"/>
      <c r="B127" s="245"/>
      <c r="C127" s="246"/>
      <c r="D127" s="225" t="s">
        <v>151</v>
      </c>
      <c r="E127" s="247" t="s">
        <v>19</v>
      </c>
      <c r="F127" s="248" t="s">
        <v>192</v>
      </c>
      <c r="G127" s="246"/>
      <c r="H127" s="249">
        <v>59.463999999999999</v>
      </c>
      <c r="I127" s="250"/>
      <c r="J127" s="246"/>
      <c r="K127" s="246"/>
      <c r="L127" s="251"/>
      <c r="M127" s="252"/>
      <c r="N127" s="253"/>
      <c r="O127" s="253"/>
      <c r="P127" s="253"/>
      <c r="Q127" s="253"/>
      <c r="R127" s="253"/>
      <c r="S127" s="253"/>
      <c r="T127" s="25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5" t="s">
        <v>151</v>
      </c>
      <c r="AU127" s="255" t="s">
        <v>82</v>
      </c>
      <c r="AV127" s="14" t="s">
        <v>147</v>
      </c>
      <c r="AW127" s="14" t="s">
        <v>33</v>
      </c>
      <c r="AX127" s="14" t="s">
        <v>80</v>
      </c>
      <c r="AY127" s="255" t="s">
        <v>140</v>
      </c>
    </row>
    <row r="128" s="2" customFormat="1" ht="24.15" customHeight="1">
      <c r="A128" s="39"/>
      <c r="B128" s="40"/>
      <c r="C128" s="205" t="s">
        <v>200</v>
      </c>
      <c r="D128" s="205" t="s">
        <v>142</v>
      </c>
      <c r="E128" s="206" t="s">
        <v>201</v>
      </c>
      <c r="F128" s="207" t="s">
        <v>202</v>
      </c>
      <c r="G128" s="208" t="s">
        <v>183</v>
      </c>
      <c r="H128" s="209">
        <v>9.5199999999999996</v>
      </c>
      <c r="I128" s="210"/>
      <c r="J128" s="211">
        <f>ROUND(I128*H128,2)</f>
        <v>0</v>
      </c>
      <c r="K128" s="207" t="s">
        <v>146</v>
      </c>
      <c r="L128" s="45"/>
      <c r="M128" s="212" t="s">
        <v>19</v>
      </c>
      <c r="N128" s="213" t="s">
        <v>43</v>
      </c>
      <c r="O128" s="85"/>
      <c r="P128" s="214">
        <f>O128*H128</f>
        <v>0</v>
      </c>
      <c r="Q128" s="214">
        <v>0.079210000000000003</v>
      </c>
      <c r="R128" s="214">
        <f>Q128*H128</f>
        <v>0.75407919999999995</v>
      </c>
      <c r="S128" s="214">
        <v>0</v>
      </c>
      <c r="T128" s="215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16" t="s">
        <v>147</v>
      </c>
      <c r="AT128" s="216" t="s">
        <v>142</v>
      </c>
      <c r="AU128" s="216" t="s">
        <v>82</v>
      </c>
      <c r="AY128" s="18" t="s">
        <v>140</v>
      </c>
      <c r="BE128" s="217">
        <f>IF(N128="základní",J128,0)</f>
        <v>0</v>
      </c>
      <c r="BF128" s="217">
        <f>IF(N128="snížená",J128,0)</f>
        <v>0</v>
      </c>
      <c r="BG128" s="217">
        <f>IF(N128="zákl. přenesená",J128,0)</f>
        <v>0</v>
      </c>
      <c r="BH128" s="217">
        <f>IF(N128="sníž. přenesená",J128,0)</f>
        <v>0</v>
      </c>
      <c r="BI128" s="217">
        <f>IF(N128="nulová",J128,0)</f>
        <v>0</v>
      </c>
      <c r="BJ128" s="18" t="s">
        <v>80</v>
      </c>
      <c r="BK128" s="217">
        <f>ROUND(I128*H128,2)</f>
        <v>0</v>
      </c>
      <c r="BL128" s="18" t="s">
        <v>147</v>
      </c>
      <c r="BM128" s="216" t="s">
        <v>203</v>
      </c>
    </row>
    <row r="129" s="2" customFormat="1">
      <c r="A129" s="39"/>
      <c r="B129" s="40"/>
      <c r="C129" s="41"/>
      <c r="D129" s="218" t="s">
        <v>149</v>
      </c>
      <c r="E129" s="41"/>
      <c r="F129" s="219" t="s">
        <v>204</v>
      </c>
      <c r="G129" s="41"/>
      <c r="H129" s="41"/>
      <c r="I129" s="220"/>
      <c r="J129" s="41"/>
      <c r="K129" s="41"/>
      <c r="L129" s="45"/>
      <c r="M129" s="221"/>
      <c r="N129" s="222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149</v>
      </c>
      <c r="AU129" s="18" t="s">
        <v>82</v>
      </c>
    </row>
    <row r="130" s="13" customFormat="1">
      <c r="A130" s="13"/>
      <c r="B130" s="223"/>
      <c r="C130" s="224"/>
      <c r="D130" s="225" t="s">
        <v>151</v>
      </c>
      <c r="E130" s="226" t="s">
        <v>19</v>
      </c>
      <c r="F130" s="227" t="s">
        <v>205</v>
      </c>
      <c r="G130" s="224"/>
      <c r="H130" s="228">
        <v>9.5199999999999996</v>
      </c>
      <c r="I130" s="229"/>
      <c r="J130" s="224"/>
      <c r="K130" s="224"/>
      <c r="L130" s="230"/>
      <c r="M130" s="231"/>
      <c r="N130" s="232"/>
      <c r="O130" s="232"/>
      <c r="P130" s="232"/>
      <c r="Q130" s="232"/>
      <c r="R130" s="232"/>
      <c r="S130" s="232"/>
      <c r="T130" s="23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4" t="s">
        <v>151</v>
      </c>
      <c r="AU130" s="234" t="s">
        <v>82</v>
      </c>
      <c r="AV130" s="13" t="s">
        <v>82</v>
      </c>
      <c r="AW130" s="13" t="s">
        <v>33</v>
      </c>
      <c r="AX130" s="13" t="s">
        <v>80</v>
      </c>
      <c r="AY130" s="234" t="s">
        <v>140</v>
      </c>
    </row>
    <row r="131" s="12" customFormat="1" ht="22.8" customHeight="1">
      <c r="A131" s="12"/>
      <c r="B131" s="189"/>
      <c r="C131" s="190"/>
      <c r="D131" s="191" t="s">
        <v>71</v>
      </c>
      <c r="E131" s="203" t="s">
        <v>176</v>
      </c>
      <c r="F131" s="203" t="s">
        <v>206</v>
      </c>
      <c r="G131" s="190"/>
      <c r="H131" s="190"/>
      <c r="I131" s="193"/>
      <c r="J131" s="204">
        <f>BK131</f>
        <v>0</v>
      </c>
      <c r="K131" s="190"/>
      <c r="L131" s="195"/>
      <c r="M131" s="196"/>
      <c r="N131" s="197"/>
      <c r="O131" s="197"/>
      <c r="P131" s="198">
        <f>SUM(P132:P172)</f>
        <v>0</v>
      </c>
      <c r="Q131" s="197"/>
      <c r="R131" s="198">
        <f>SUM(R132:R172)</f>
        <v>8.5531020600000005</v>
      </c>
      <c r="S131" s="197"/>
      <c r="T131" s="199">
        <f>SUM(T132:T172)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0" t="s">
        <v>80</v>
      </c>
      <c r="AT131" s="201" t="s">
        <v>71</v>
      </c>
      <c r="AU131" s="201" t="s">
        <v>80</v>
      </c>
      <c r="AY131" s="200" t="s">
        <v>140</v>
      </c>
      <c r="BK131" s="202">
        <f>SUM(BK132:BK172)</f>
        <v>0</v>
      </c>
    </row>
    <row r="132" s="2" customFormat="1" ht="16.5" customHeight="1">
      <c r="A132" s="39"/>
      <c r="B132" s="40"/>
      <c r="C132" s="205" t="s">
        <v>207</v>
      </c>
      <c r="D132" s="205" t="s">
        <v>142</v>
      </c>
      <c r="E132" s="206" t="s">
        <v>208</v>
      </c>
      <c r="F132" s="207" t="s">
        <v>209</v>
      </c>
      <c r="G132" s="208" t="s">
        <v>183</v>
      </c>
      <c r="H132" s="209">
        <v>95.280000000000001</v>
      </c>
      <c r="I132" s="210"/>
      <c r="J132" s="211">
        <f>ROUND(I132*H132,2)</f>
        <v>0</v>
      </c>
      <c r="K132" s="207" t="s">
        <v>146</v>
      </c>
      <c r="L132" s="45"/>
      <c r="M132" s="212" t="s">
        <v>19</v>
      </c>
      <c r="N132" s="213" t="s">
        <v>43</v>
      </c>
      <c r="O132" s="85"/>
      <c r="P132" s="214">
        <f>O132*H132</f>
        <v>0</v>
      </c>
      <c r="Q132" s="214">
        <v>0.0030000000000000001</v>
      </c>
      <c r="R132" s="214">
        <f>Q132*H132</f>
        <v>0.28583999999999998</v>
      </c>
      <c r="S132" s="214">
        <v>0</v>
      </c>
      <c r="T132" s="215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16" t="s">
        <v>147</v>
      </c>
      <c r="AT132" s="216" t="s">
        <v>142</v>
      </c>
      <c r="AU132" s="216" t="s">
        <v>82</v>
      </c>
      <c r="AY132" s="18" t="s">
        <v>140</v>
      </c>
      <c r="BE132" s="217">
        <f>IF(N132="základní",J132,0)</f>
        <v>0</v>
      </c>
      <c r="BF132" s="217">
        <f>IF(N132="snížená",J132,0)</f>
        <v>0</v>
      </c>
      <c r="BG132" s="217">
        <f>IF(N132="zákl. přenesená",J132,0)</f>
        <v>0</v>
      </c>
      <c r="BH132" s="217">
        <f>IF(N132="sníž. přenesená",J132,0)</f>
        <v>0</v>
      </c>
      <c r="BI132" s="217">
        <f>IF(N132="nulová",J132,0)</f>
        <v>0</v>
      </c>
      <c r="BJ132" s="18" t="s">
        <v>80</v>
      </c>
      <c r="BK132" s="217">
        <f>ROUND(I132*H132,2)</f>
        <v>0</v>
      </c>
      <c r="BL132" s="18" t="s">
        <v>147</v>
      </c>
      <c r="BM132" s="216" t="s">
        <v>210</v>
      </c>
    </row>
    <row r="133" s="2" customFormat="1">
      <c r="A133" s="39"/>
      <c r="B133" s="40"/>
      <c r="C133" s="41"/>
      <c r="D133" s="218" t="s">
        <v>149</v>
      </c>
      <c r="E133" s="41"/>
      <c r="F133" s="219" t="s">
        <v>211</v>
      </c>
      <c r="G133" s="41"/>
      <c r="H133" s="41"/>
      <c r="I133" s="220"/>
      <c r="J133" s="41"/>
      <c r="K133" s="41"/>
      <c r="L133" s="45"/>
      <c r="M133" s="221"/>
      <c r="N133" s="222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149</v>
      </c>
      <c r="AU133" s="18" t="s">
        <v>82</v>
      </c>
    </row>
    <row r="134" s="2" customFormat="1" ht="24.15" customHeight="1">
      <c r="A134" s="39"/>
      <c r="B134" s="40"/>
      <c r="C134" s="205" t="s">
        <v>8</v>
      </c>
      <c r="D134" s="205" t="s">
        <v>142</v>
      </c>
      <c r="E134" s="206" t="s">
        <v>212</v>
      </c>
      <c r="F134" s="207" t="s">
        <v>213</v>
      </c>
      <c r="G134" s="208" t="s">
        <v>183</v>
      </c>
      <c r="H134" s="209">
        <v>39.473999999999997</v>
      </c>
      <c r="I134" s="210"/>
      <c r="J134" s="211">
        <f>ROUND(I134*H134,2)</f>
        <v>0</v>
      </c>
      <c r="K134" s="207" t="s">
        <v>146</v>
      </c>
      <c r="L134" s="45"/>
      <c r="M134" s="212" t="s">
        <v>19</v>
      </c>
      <c r="N134" s="213" t="s">
        <v>43</v>
      </c>
      <c r="O134" s="85"/>
      <c r="P134" s="214">
        <f>O134*H134</f>
        <v>0</v>
      </c>
      <c r="Q134" s="214">
        <v>0.018380000000000001</v>
      </c>
      <c r="R134" s="214">
        <f>Q134*H134</f>
        <v>0.72553212</v>
      </c>
      <c r="S134" s="214">
        <v>0</v>
      </c>
      <c r="T134" s="215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16" t="s">
        <v>147</v>
      </c>
      <c r="AT134" s="216" t="s">
        <v>142</v>
      </c>
      <c r="AU134" s="216" t="s">
        <v>82</v>
      </c>
      <c r="AY134" s="18" t="s">
        <v>140</v>
      </c>
      <c r="BE134" s="217">
        <f>IF(N134="základní",J134,0)</f>
        <v>0</v>
      </c>
      <c r="BF134" s="217">
        <f>IF(N134="snížená",J134,0)</f>
        <v>0</v>
      </c>
      <c r="BG134" s="217">
        <f>IF(N134="zákl. přenesená",J134,0)</f>
        <v>0</v>
      </c>
      <c r="BH134" s="217">
        <f>IF(N134="sníž. přenesená",J134,0)</f>
        <v>0</v>
      </c>
      <c r="BI134" s="217">
        <f>IF(N134="nulová",J134,0)</f>
        <v>0</v>
      </c>
      <c r="BJ134" s="18" t="s">
        <v>80</v>
      </c>
      <c r="BK134" s="217">
        <f>ROUND(I134*H134,2)</f>
        <v>0</v>
      </c>
      <c r="BL134" s="18" t="s">
        <v>147</v>
      </c>
      <c r="BM134" s="216" t="s">
        <v>214</v>
      </c>
    </row>
    <row r="135" s="2" customFormat="1">
      <c r="A135" s="39"/>
      <c r="B135" s="40"/>
      <c r="C135" s="41"/>
      <c r="D135" s="218" t="s">
        <v>149</v>
      </c>
      <c r="E135" s="41"/>
      <c r="F135" s="219" t="s">
        <v>215</v>
      </c>
      <c r="G135" s="41"/>
      <c r="H135" s="41"/>
      <c r="I135" s="220"/>
      <c r="J135" s="41"/>
      <c r="K135" s="41"/>
      <c r="L135" s="45"/>
      <c r="M135" s="221"/>
      <c r="N135" s="222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149</v>
      </c>
      <c r="AU135" s="18" t="s">
        <v>82</v>
      </c>
    </row>
    <row r="136" s="13" customFormat="1">
      <c r="A136" s="13"/>
      <c r="B136" s="223"/>
      <c r="C136" s="224"/>
      <c r="D136" s="225" t="s">
        <v>151</v>
      </c>
      <c r="E136" s="226" t="s">
        <v>19</v>
      </c>
      <c r="F136" s="227" t="s">
        <v>216</v>
      </c>
      <c r="G136" s="224"/>
      <c r="H136" s="228">
        <v>3.6400000000000001</v>
      </c>
      <c r="I136" s="229"/>
      <c r="J136" s="224"/>
      <c r="K136" s="224"/>
      <c r="L136" s="230"/>
      <c r="M136" s="231"/>
      <c r="N136" s="232"/>
      <c r="O136" s="232"/>
      <c r="P136" s="232"/>
      <c r="Q136" s="232"/>
      <c r="R136" s="232"/>
      <c r="S136" s="232"/>
      <c r="T136" s="23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4" t="s">
        <v>151</v>
      </c>
      <c r="AU136" s="234" t="s">
        <v>82</v>
      </c>
      <c r="AV136" s="13" t="s">
        <v>82</v>
      </c>
      <c r="AW136" s="13" t="s">
        <v>33</v>
      </c>
      <c r="AX136" s="13" t="s">
        <v>72</v>
      </c>
      <c r="AY136" s="234" t="s">
        <v>140</v>
      </c>
    </row>
    <row r="137" s="13" customFormat="1">
      <c r="A137" s="13"/>
      <c r="B137" s="223"/>
      <c r="C137" s="224"/>
      <c r="D137" s="225" t="s">
        <v>151</v>
      </c>
      <c r="E137" s="226" t="s">
        <v>19</v>
      </c>
      <c r="F137" s="227" t="s">
        <v>217</v>
      </c>
      <c r="G137" s="224"/>
      <c r="H137" s="228">
        <v>5.3049999999999997</v>
      </c>
      <c r="I137" s="229"/>
      <c r="J137" s="224"/>
      <c r="K137" s="224"/>
      <c r="L137" s="230"/>
      <c r="M137" s="231"/>
      <c r="N137" s="232"/>
      <c r="O137" s="232"/>
      <c r="P137" s="232"/>
      <c r="Q137" s="232"/>
      <c r="R137" s="232"/>
      <c r="S137" s="232"/>
      <c r="T137" s="23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4" t="s">
        <v>151</v>
      </c>
      <c r="AU137" s="234" t="s">
        <v>82</v>
      </c>
      <c r="AV137" s="13" t="s">
        <v>82</v>
      </c>
      <c r="AW137" s="13" t="s">
        <v>33</v>
      </c>
      <c r="AX137" s="13" t="s">
        <v>72</v>
      </c>
      <c r="AY137" s="234" t="s">
        <v>140</v>
      </c>
    </row>
    <row r="138" s="13" customFormat="1">
      <c r="A138" s="13"/>
      <c r="B138" s="223"/>
      <c r="C138" s="224"/>
      <c r="D138" s="225" t="s">
        <v>151</v>
      </c>
      <c r="E138" s="226" t="s">
        <v>19</v>
      </c>
      <c r="F138" s="227" t="s">
        <v>218</v>
      </c>
      <c r="G138" s="224"/>
      <c r="H138" s="228">
        <v>11.955</v>
      </c>
      <c r="I138" s="229"/>
      <c r="J138" s="224"/>
      <c r="K138" s="224"/>
      <c r="L138" s="230"/>
      <c r="M138" s="231"/>
      <c r="N138" s="232"/>
      <c r="O138" s="232"/>
      <c r="P138" s="232"/>
      <c r="Q138" s="232"/>
      <c r="R138" s="232"/>
      <c r="S138" s="232"/>
      <c r="T138" s="23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4" t="s">
        <v>151</v>
      </c>
      <c r="AU138" s="234" t="s">
        <v>82</v>
      </c>
      <c r="AV138" s="13" t="s">
        <v>82</v>
      </c>
      <c r="AW138" s="13" t="s">
        <v>33</v>
      </c>
      <c r="AX138" s="13" t="s">
        <v>72</v>
      </c>
      <c r="AY138" s="234" t="s">
        <v>140</v>
      </c>
    </row>
    <row r="139" s="13" customFormat="1">
      <c r="A139" s="13"/>
      <c r="B139" s="223"/>
      <c r="C139" s="224"/>
      <c r="D139" s="225" t="s">
        <v>151</v>
      </c>
      <c r="E139" s="226" t="s">
        <v>19</v>
      </c>
      <c r="F139" s="227" t="s">
        <v>219</v>
      </c>
      <c r="G139" s="224"/>
      <c r="H139" s="228">
        <v>7.2309999999999999</v>
      </c>
      <c r="I139" s="229"/>
      <c r="J139" s="224"/>
      <c r="K139" s="224"/>
      <c r="L139" s="230"/>
      <c r="M139" s="231"/>
      <c r="N139" s="232"/>
      <c r="O139" s="232"/>
      <c r="P139" s="232"/>
      <c r="Q139" s="232"/>
      <c r="R139" s="232"/>
      <c r="S139" s="232"/>
      <c r="T139" s="23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4" t="s">
        <v>151</v>
      </c>
      <c r="AU139" s="234" t="s">
        <v>82</v>
      </c>
      <c r="AV139" s="13" t="s">
        <v>82</v>
      </c>
      <c r="AW139" s="13" t="s">
        <v>33</v>
      </c>
      <c r="AX139" s="13" t="s">
        <v>72</v>
      </c>
      <c r="AY139" s="234" t="s">
        <v>140</v>
      </c>
    </row>
    <row r="140" s="13" customFormat="1">
      <c r="A140" s="13"/>
      <c r="B140" s="223"/>
      <c r="C140" s="224"/>
      <c r="D140" s="225" t="s">
        <v>151</v>
      </c>
      <c r="E140" s="226" t="s">
        <v>19</v>
      </c>
      <c r="F140" s="227" t="s">
        <v>220</v>
      </c>
      <c r="G140" s="224"/>
      <c r="H140" s="228">
        <v>11.343</v>
      </c>
      <c r="I140" s="229"/>
      <c r="J140" s="224"/>
      <c r="K140" s="224"/>
      <c r="L140" s="230"/>
      <c r="M140" s="231"/>
      <c r="N140" s="232"/>
      <c r="O140" s="232"/>
      <c r="P140" s="232"/>
      <c r="Q140" s="232"/>
      <c r="R140" s="232"/>
      <c r="S140" s="232"/>
      <c r="T140" s="23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4" t="s">
        <v>151</v>
      </c>
      <c r="AU140" s="234" t="s">
        <v>82</v>
      </c>
      <c r="AV140" s="13" t="s">
        <v>82</v>
      </c>
      <c r="AW140" s="13" t="s">
        <v>33</v>
      </c>
      <c r="AX140" s="13" t="s">
        <v>72</v>
      </c>
      <c r="AY140" s="234" t="s">
        <v>140</v>
      </c>
    </row>
    <row r="141" s="14" customFormat="1">
      <c r="A141" s="14"/>
      <c r="B141" s="245"/>
      <c r="C141" s="246"/>
      <c r="D141" s="225" t="s">
        <v>151</v>
      </c>
      <c r="E141" s="247" t="s">
        <v>19</v>
      </c>
      <c r="F141" s="248" t="s">
        <v>192</v>
      </c>
      <c r="G141" s="246"/>
      <c r="H141" s="249">
        <v>39.473999999999997</v>
      </c>
      <c r="I141" s="250"/>
      <c r="J141" s="246"/>
      <c r="K141" s="246"/>
      <c r="L141" s="251"/>
      <c r="M141" s="252"/>
      <c r="N141" s="253"/>
      <c r="O141" s="253"/>
      <c r="P141" s="253"/>
      <c r="Q141" s="253"/>
      <c r="R141" s="253"/>
      <c r="S141" s="253"/>
      <c r="T141" s="25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5" t="s">
        <v>151</v>
      </c>
      <c r="AU141" s="255" t="s">
        <v>82</v>
      </c>
      <c r="AV141" s="14" t="s">
        <v>147</v>
      </c>
      <c r="AW141" s="14" t="s">
        <v>33</v>
      </c>
      <c r="AX141" s="14" t="s">
        <v>80</v>
      </c>
      <c r="AY141" s="255" t="s">
        <v>140</v>
      </c>
    </row>
    <row r="142" s="2" customFormat="1" ht="33" customHeight="1">
      <c r="A142" s="39"/>
      <c r="B142" s="40"/>
      <c r="C142" s="205" t="s">
        <v>221</v>
      </c>
      <c r="D142" s="205" t="s">
        <v>142</v>
      </c>
      <c r="E142" s="206" t="s">
        <v>222</v>
      </c>
      <c r="F142" s="207" t="s">
        <v>223</v>
      </c>
      <c r="G142" s="208" t="s">
        <v>183</v>
      </c>
      <c r="H142" s="209">
        <v>39.473999999999997</v>
      </c>
      <c r="I142" s="210"/>
      <c r="J142" s="211">
        <f>ROUND(I142*H142,2)</f>
        <v>0</v>
      </c>
      <c r="K142" s="207" t="s">
        <v>146</v>
      </c>
      <c r="L142" s="45"/>
      <c r="M142" s="212" t="s">
        <v>19</v>
      </c>
      <c r="N142" s="213" t="s">
        <v>43</v>
      </c>
      <c r="O142" s="85"/>
      <c r="P142" s="214">
        <f>O142*H142</f>
        <v>0</v>
      </c>
      <c r="Q142" s="214">
        <v>0.00131</v>
      </c>
      <c r="R142" s="214">
        <f>Q142*H142</f>
        <v>0.051710939999999997</v>
      </c>
      <c r="S142" s="214">
        <v>0</v>
      </c>
      <c r="T142" s="215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16" t="s">
        <v>147</v>
      </c>
      <c r="AT142" s="216" t="s">
        <v>142</v>
      </c>
      <c r="AU142" s="216" t="s">
        <v>82</v>
      </c>
      <c r="AY142" s="18" t="s">
        <v>140</v>
      </c>
      <c r="BE142" s="217">
        <f>IF(N142="základní",J142,0)</f>
        <v>0</v>
      </c>
      <c r="BF142" s="217">
        <f>IF(N142="snížená",J142,0)</f>
        <v>0</v>
      </c>
      <c r="BG142" s="217">
        <f>IF(N142="zákl. přenesená",J142,0)</f>
        <v>0</v>
      </c>
      <c r="BH142" s="217">
        <f>IF(N142="sníž. přenesená",J142,0)</f>
        <v>0</v>
      </c>
      <c r="BI142" s="217">
        <f>IF(N142="nulová",J142,0)</f>
        <v>0</v>
      </c>
      <c r="BJ142" s="18" t="s">
        <v>80</v>
      </c>
      <c r="BK142" s="217">
        <f>ROUND(I142*H142,2)</f>
        <v>0</v>
      </c>
      <c r="BL142" s="18" t="s">
        <v>147</v>
      </c>
      <c r="BM142" s="216" t="s">
        <v>224</v>
      </c>
    </row>
    <row r="143" s="2" customFormat="1">
      <c r="A143" s="39"/>
      <c r="B143" s="40"/>
      <c r="C143" s="41"/>
      <c r="D143" s="218" t="s">
        <v>149</v>
      </c>
      <c r="E143" s="41"/>
      <c r="F143" s="219" t="s">
        <v>225</v>
      </c>
      <c r="G143" s="41"/>
      <c r="H143" s="41"/>
      <c r="I143" s="220"/>
      <c r="J143" s="41"/>
      <c r="K143" s="41"/>
      <c r="L143" s="45"/>
      <c r="M143" s="221"/>
      <c r="N143" s="222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149</v>
      </c>
      <c r="AU143" s="18" t="s">
        <v>82</v>
      </c>
    </row>
    <row r="144" s="2" customFormat="1" ht="24.15" customHeight="1">
      <c r="A144" s="39"/>
      <c r="B144" s="40"/>
      <c r="C144" s="205" t="s">
        <v>226</v>
      </c>
      <c r="D144" s="205" t="s">
        <v>142</v>
      </c>
      <c r="E144" s="206" t="s">
        <v>227</v>
      </c>
      <c r="F144" s="207" t="s">
        <v>228</v>
      </c>
      <c r="G144" s="208" t="s">
        <v>183</v>
      </c>
      <c r="H144" s="209">
        <v>95.280000000000001</v>
      </c>
      <c r="I144" s="210"/>
      <c r="J144" s="211">
        <f>ROUND(I144*H144,2)</f>
        <v>0</v>
      </c>
      <c r="K144" s="207" t="s">
        <v>146</v>
      </c>
      <c r="L144" s="45"/>
      <c r="M144" s="212" t="s">
        <v>19</v>
      </c>
      <c r="N144" s="213" t="s">
        <v>43</v>
      </c>
      <c r="O144" s="85"/>
      <c r="P144" s="214">
        <f>O144*H144</f>
        <v>0</v>
      </c>
      <c r="Q144" s="214">
        <v>0.00189</v>
      </c>
      <c r="R144" s="214">
        <f>Q144*H144</f>
        <v>0.1800792</v>
      </c>
      <c r="S144" s="214">
        <v>0</v>
      </c>
      <c r="T144" s="215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16" t="s">
        <v>147</v>
      </c>
      <c r="AT144" s="216" t="s">
        <v>142</v>
      </c>
      <c r="AU144" s="216" t="s">
        <v>82</v>
      </c>
      <c r="AY144" s="18" t="s">
        <v>140</v>
      </c>
      <c r="BE144" s="217">
        <f>IF(N144="základní",J144,0)</f>
        <v>0</v>
      </c>
      <c r="BF144" s="217">
        <f>IF(N144="snížená",J144,0)</f>
        <v>0</v>
      </c>
      <c r="BG144" s="217">
        <f>IF(N144="zákl. přenesená",J144,0)</f>
        <v>0</v>
      </c>
      <c r="BH144" s="217">
        <f>IF(N144="sníž. přenesená",J144,0)</f>
        <v>0</v>
      </c>
      <c r="BI144" s="217">
        <f>IF(N144="nulová",J144,0)</f>
        <v>0</v>
      </c>
      <c r="BJ144" s="18" t="s">
        <v>80</v>
      </c>
      <c r="BK144" s="217">
        <f>ROUND(I144*H144,2)</f>
        <v>0</v>
      </c>
      <c r="BL144" s="18" t="s">
        <v>147</v>
      </c>
      <c r="BM144" s="216" t="s">
        <v>229</v>
      </c>
    </row>
    <row r="145" s="2" customFormat="1">
      <c r="A145" s="39"/>
      <c r="B145" s="40"/>
      <c r="C145" s="41"/>
      <c r="D145" s="218" t="s">
        <v>149</v>
      </c>
      <c r="E145" s="41"/>
      <c r="F145" s="219" t="s">
        <v>230</v>
      </c>
      <c r="G145" s="41"/>
      <c r="H145" s="41"/>
      <c r="I145" s="220"/>
      <c r="J145" s="41"/>
      <c r="K145" s="41"/>
      <c r="L145" s="45"/>
      <c r="M145" s="221"/>
      <c r="N145" s="222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149</v>
      </c>
      <c r="AU145" s="18" t="s">
        <v>82</v>
      </c>
    </row>
    <row r="146" s="13" customFormat="1">
      <c r="A146" s="13"/>
      <c r="B146" s="223"/>
      <c r="C146" s="224"/>
      <c r="D146" s="225" t="s">
        <v>151</v>
      </c>
      <c r="E146" s="226" t="s">
        <v>19</v>
      </c>
      <c r="F146" s="227" t="s">
        <v>231</v>
      </c>
      <c r="G146" s="224"/>
      <c r="H146" s="228">
        <v>8.952</v>
      </c>
      <c r="I146" s="229"/>
      <c r="J146" s="224"/>
      <c r="K146" s="224"/>
      <c r="L146" s="230"/>
      <c r="M146" s="231"/>
      <c r="N146" s="232"/>
      <c r="O146" s="232"/>
      <c r="P146" s="232"/>
      <c r="Q146" s="232"/>
      <c r="R146" s="232"/>
      <c r="S146" s="232"/>
      <c r="T146" s="23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4" t="s">
        <v>151</v>
      </c>
      <c r="AU146" s="234" t="s">
        <v>82</v>
      </c>
      <c r="AV146" s="13" t="s">
        <v>82</v>
      </c>
      <c r="AW146" s="13" t="s">
        <v>33</v>
      </c>
      <c r="AX146" s="13" t="s">
        <v>72</v>
      </c>
      <c r="AY146" s="234" t="s">
        <v>140</v>
      </c>
    </row>
    <row r="147" s="13" customFormat="1">
      <c r="A147" s="13"/>
      <c r="B147" s="223"/>
      <c r="C147" s="224"/>
      <c r="D147" s="225" t="s">
        <v>151</v>
      </c>
      <c r="E147" s="226" t="s">
        <v>19</v>
      </c>
      <c r="F147" s="227" t="s">
        <v>232</v>
      </c>
      <c r="G147" s="224"/>
      <c r="H147" s="228">
        <v>4.9400000000000004</v>
      </c>
      <c r="I147" s="229"/>
      <c r="J147" s="224"/>
      <c r="K147" s="224"/>
      <c r="L147" s="230"/>
      <c r="M147" s="231"/>
      <c r="N147" s="232"/>
      <c r="O147" s="232"/>
      <c r="P147" s="232"/>
      <c r="Q147" s="232"/>
      <c r="R147" s="232"/>
      <c r="S147" s="232"/>
      <c r="T147" s="23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4" t="s">
        <v>151</v>
      </c>
      <c r="AU147" s="234" t="s">
        <v>82</v>
      </c>
      <c r="AV147" s="13" t="s">
        <v>82</v>
      </c>
      <c r="AW147" s="13" t="s">
        <v>33</v>
      </c>
      <c r="AX147" s="13" t="s">
        <v>72</v>
      </c>
      <c r="AY147" s="234" t="s">
        <v>140</v>
      </c>
    </row>
    <row r="148" s="13" customFormat="1">
      <c r="A148" s="13"/>
      <c r="B148" s="223"/>
      <c r="C148" s="224"/>
      <c r="D148" s="225" t="s">
        <v>151</v>
      </c>
      <c r="E148" s="226" t="s">
        <v>19</v>
      </c>
      <c r="F148" s="227" t="s">
        <v>233</v>
      </c>
      <c r="G148" s="224"/>
      <c r="H148" s="228">
        <v>28.390000000000001</v>
      </c>
      <c r="I148" s="229"/>
      <c r="J148" s="224"/>
      <c r="K148" s="224"/>
      <c r="L148" s="230"/>
      <c r="M148" s="231"/>
      <c r="N148" s="232"/>
      <c r="O148" s="232"/>
      <c r="P148" s="232"/>
      <c r="Q148" s="232"/>
      <c r="R148" s="232"/>
      <c r="S148" s="232"/>
      <c r="T148" s="23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4" t="s">
        <v>151</v>
      </c>
      <c r="AU148" s="234" t="s">
        <v>82</v>
      </c>
      <c r="AV148" s="13" t="s">
        <v>82</v>
      </c>
      <c r="AW148" s="13" t="s">
        <v>33</v>
      </c>
      <c r="AX148" s="13" t="s">
        <v>72</v>
      </c>
      <c r="AY148" s="234" t="s">
        <v>140</v>
      </c>
    </row>
    <row r="149" s="13" customFormat="1">
      <c r="A149" s="13"/>
      <c r="B149" s="223"/>
      <c r="C149" s="224"/>
      <c r="D149" s="225" t="s">
        <v>151</v>
      </c>
      <c r="E149" s="226" t="s">
        <v>19</v>
      </c>
      <c r="F149" s="227" t="s">
        <v>234</v>
      </c>
      <c r="G149" s="224"/>
      <c r="H149" s="228">
        <v>15.242000000000001</v>
      </c>
      <c r="I149" s="229"/>
      <c r="J149" s="224"/>
      <c r="K149" s="224"/>
      <c r="L149" s="230"/>
      <c r="M149" s="231"/>
      <c r="N149" s="232"/>
      <c r="O149" s="232"/>
      <c r="P149" s="232"/>
      <c r="Q149" s="232"/>
      <c r="R149" s="232"/>
      <c r="S149" s="232"/>
      <c r="T149" s="23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4" t="s">
        <v>151</v>
      </c>
      <c r="AU149" s="234" t="s">
        <v>82</v>
      </c>
      <c r="AV149" s="13" t="s">
        <v>82</v>
      </c>
      <c r="AW149" s="13" t="s">
        <v>33</v>
      </c>
      <c r="AX149" s="13" t="s">
        <v>72</v>
      </c>
      <c r="AY149" s="234" t="s">
        <v>140</v>
      </c>
    </row>
    <row r="150" s="13" customFormat="1">
      <c r="A150" s="13"/>
      <c r="B150" s="223"/>
      <c r="C150" s="224"/>
      <c r="D150" s="225" t="s">
        <v>151</v>
      </c>
      <c r="E150" s="226" t="s">
        <v>19</v>
      </c>
      <c r="F150" s="227" t="s">
        <v>235</v>
      </c>
      <c r="G150" s="224"/>
      <c r="H150" s="228">
        <v>5.6900000000000004</v>
      </c>
      <c r="I150" s="229"/>
      <c r="J150" s="224"/>
      <c r="K150" s="224"/>
      <c r="L150" s="230"/>
      <c r="M150" s="231"/>
      <c r="N150" s="232"/>
      <c r="O150" s="232"/>
      <c r="P150" s="232"/>
      <c r="Q150" s="232"/>
      <c r="R150" s="232"/>
      <c r="S150" s="232"/>
      <c r="T150" s="23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4" t="s">
        <v>151</v>
      </c>
      <c r="AU150" s="234" t="s">
        <v>82</v>
      </c>
      <c r="AV150" s="13" t="s">
        <v>82</v>
      </c>
      <c r="AW150" s="13" t="s">
        <v>33</v>
      </c>
      <c r="AX150" s="13" t="s">
        <v>72</v>
      </c>
      <c r="AY150" s="234" t="s">
        <v>140</v>
      </c>
    </row>
    <row r="151" s="13" customFormat="1">
      <c r="A151" s="13"/>
      <c r="B151" s="223"/>
      <c r="C151" s="224"/>
      <c r="D151" s="225" t="s">
        <v>151</v>
      </c>
      <c r="E151" s="226" t="s">
        <v>19</v>
      </c>
      <c r="F151" s="227" t="s">
        <v>236</v>
      </c>
      <c r="G151" s="224"/>
      <c r="H151" s="228">
        <v>28.196000000000002</v>
      </c>
      <c r="I151" s="229"/>
      <c r="J151" s="224"/>
      <c r="K151" s="224"/>
      <c r="L151" s="230"/>
      <c r="M151" s="231"/>
      <c r="N151" s="232"/>
      <c r="O151" s="232"/>
      <c r="P151" s="232"/>
      <c r="Q151" s="232"/>
      <c r="R151" s="232"/>
      <c r="S151" s="232"/>
      <c r="T151" s="23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4" t="s">
        <v>151</v>
      </c>
      <c r="AU151" s="234" t="s">
        <v>82</v>
      </c>
      <c r="AV151" s="13" t="s">
        <v>82</v>
      </c>
      <c r="AW151" s="13" t="s">
        <v>33</v>
      </c>
      <c r="AX151" s="13" t="s">
        <v>72</v>
      </c>
      <c r="AY151" s="234" t="s">
        <v>140</v>
      </c>
    </row>
    <row r="152" s="13" customFormat="1">
      <c r="A152" s="13"/>
      <c r="B152" s="223"/>
      <c r="C152" s="224"/>
      <c r="D152" s="225" t="s">
        <v>151</v>
      </c>
      <c r="E152" s="226" t="s">
        <v>19</v>
      </c>
      <c r="F152" s="227" t="s">
        <v>237</v>
      </c>
      <c r="G152" s="224"/>
      <c r="H152" s="228">
        <v>3.8700000000000001</v>
      </c>
      <c r="I152" s="229"/>
      <c r="J152" s="224"/>
      <c r="K152" s="224"/>
      <c r="L152" s="230"/>
      <c r="M152" s="231"/>
      <c r="N152" s="232"/>
      <c r="O152" s="232"/>
      <c r="P152" s="232"/>
      <c r="Q152" s="232"/>
      <c r="R152" s="232"/>
      <c r="S152" s="232"/>
      <c r="T152" s="23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4" t="s">
        <v>151</v>
      </c>
      <c r="AU152" s="234" t="s">
        <v>82</v>
      </c>
      <c r="AV152" s="13" t="s">
        <v>82</v>
      </c>
      <c r="AW152" s="13" t="s">
        <v>33</v>
      </c>
      <c r="AX152" s="13" t="s">
        <v>72</v>
      </c>
      <c r="AY152" s="234" t="s">
        <v>140</v>
      </c>
    </row>
    <row r="153" s="14" customFormat="1">
      <c r="A153" s="14"/>
      <c r="B153" s="245"/>
      <c r="C153" s="246"/>
      <c r="D153" s="225" t="s">
        <v>151</v>
      </c>
      <c r="E153" s="247" t="s">
        <v>19</v>
      </c>
      <c r="F153" s="248" t="s">
        <v>192</v>
      </c>
      <c r="G153" s="246"/>
      <c r="H153" s="249">
        <v>95.280000000000001</v>
      </c>
      <c r="I153" s="250"/>
      <c r="J153" s="246"/>
      <c r="K153" s="246"/>
      <c r="L153" s="251"/>
      <c r="M153" s="252"/>
      <c r="N153" s="253"/>
      <c r="O153" s="253"/>
      <c r="P153" s="253"/>
      <c r="Q153" s="253"/>
      <c r="R153" s="253"/>
      <c r="S153" s="253"/>
      <c r="T153" s="25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5" t="s">
        <v>151</v>
      </c>
      <c r="AU153" s="255" t="s">
        <v>82</v>
      </c>
      <c r="AV153" s="14" t="s">
        <v>147</v>
      </c>
      <c r="AW153" s="14" t="s">
        <v>33</v>
      </c>
      <c r="AX153" s="14" t="s">
        <v>80</v>
      </c>
      <c r="AY153" s="255" t="s">
        <v>140</v>
      </c>
    </row>
    <row r="154" s="2" customFormat="1" ht="21.75" customHeight="1">
      <c r="A154" s="39"/>
      <c r="B154" s="40"/>
      <c r="C154" s="205" t="s">
        <v>238</v>
      </c>
      <c r="D154" s="205" t="s">
        <v>142</v>
      </c>
      <c r="E154" s="206" t="s">
        <v>239</v>
      </c>
      <c r="F154" s="207" t="s">
        <v>240</v>
      </c>
      <c r="G154" s="208" t="s">
        <v>145</v>
      </c>
      <c r="H154" s="209">
        <v>0.089999999999999997</v>
      </c>
      <c r="I154" s="210"/>
      <c r="J154" s="211">
        <f>ROUND(I154*H154,2)</f>
        <v>0</v>
      </c>
      <c r="K154" s="207" t="s">
        <v>146</v>
      </c>
      <c r="L154" s="45"/>
      <c r="M154" s="212" t="s">
        <v>19</v>
      </c>
      <c r="N154" s="213" t="s">
        <v>43</v>
      </c>
      <c r="O154" s="85"/>
      <c r="P154" s="214">
        <f>O154*H154</f>
        <v>0</v>
      </c>
      <c r="Q154" s="214">
        <v>2.3010199999999998</v>
      </c>
      <c r="R154" s="214">
        <f>Q154*H154</f>
        <v>0.20709179999999997</v>
      </c>
      <c r="S154" s="214">
        <v>0</v>
      </c>
      <c r="T154" s="215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16" t="s">
        <v>147</v>
      </c>
      <c r="AT154" s="216" t="s">
        <v>142</v>
      </c>
      <c r="AU154" s="216" t="s">
        <v>82</v>
      </c>
      <c r="AY154" s="18" t="s">
        <v>140</v>
      </c>
      <c r="BE154" s="217">
        <f>IF(N154="základní",J154,0)</f>
        <v>0</v>
      </c>
      <c r="BF154" s="217">
        <f>IF(N154="snížená",J154,0)</f>
        <v>0</v>
      </c>
      <c r="BG154" s="217">
        <f>IF(N154="zákl. přenesená",J154,0)</f>
        <v>0</v>
      </c>
      <c r="BH154" s="217">
        <f>IF(N154="sníž. přenesená",J154,0)</f>
        <v>0</v>
      </c>
      <c r="BI154" s="217">
        <f>IF(N154="nulová",J154,0)</f>
        <v>0</v>
      </c>
      <c r="BJ154" s="18" t="s">
        <v>80</v>
      </c>
      <c r="BK154" s="217">
        <f>ROUND(I154*H154,2)</f>
        <v>0</v>
      </c>
      <c r="BL154" s="18" t="s">
        <v>147</v>
      </c>
      <c r="BM154" s="216" t="s">
        <v>241</v>
      </c>
    </row>
    <row r="155" s="2" customFormat="1">
      <c r="A155" s="39"/>
      <c r="B155" s="40"/>
      <c r="C155" s="41"/>
      <c r="D155" s="218" t="s">
        <v>149</v>
      </c>
      <c r="E155" s="41"/>
      <c r="F155" s="219" t="s">
        <v>242</v>
      </c>
      <c r="G155" s="41"/>
      <c r="H155" s="41"/>
      <c r="I155" s="220"/>
      <c r="J155" s="41"/>
      <c r="K155" s="41"/>
      <c r="L155" s="45"/>
      <c r="M155" s="221"/>
      <c r="N155" s="222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149</v>
      </c>
      <c r="AU155" s="18" t="s">
        <v>82</v>
      </c>
    </row>
    <row r="156" s="13" customFormat="1">
      <c r="A156" s="13"/>
      <c r="B156" s="223"/>
      <c r="C156" s="224"/>
      <c r="D156" s="225" t="s">
        <v>151</v>
      </c>
      <c r="E156" s="226" t="s">
        <v>19</v>
      </c>
      <c r="F156" s="227" t="s">
        <v>243</v>
      </c>
      <c r="G156" s="224"/>
      <c r="H156" s="228">
        <v>0.089999999999999997</v>
      </c>
      <c r="I156" s="229"/>
      <c r="J156" s="224"/>
      <c r="K156" s="224"/>
      <c r="L156" s="230"/>
      <c r="M156" s="231"/>
      <c r="N156" s="232"/>
      <c r="O156" s="232"/>
      <c r="P156" s="232"/>
      <c r="Q156" s="232"/>
      <c r="R156" s="232"/>
      <c r="S156" s="232"/>
      <c r="T156" s="23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4" t="s">
        <v>151</v>
      </c>
      <c r="AU156" s="234" t="s">
        <v>82</v>
      </c>
      <c r="AV156" s="13" t="s">
        <v>82</v>
      </c>
      <c r="AW156" s="13" t="s">
        <v>33</v>
      </c>
      <c r="AX156" s="13" t="s">
        <v>80</v>
      </c>
      <c r="AY156" s="234" t="s">
        <v>140</v>
      </c>
    </row>
    <row r="157" s="2" customFormat="1" ht="16.5" customHeight="1">
      <c r="A157" s="39"/>
      <c r="B157" s="40"/>
      <c r="C157" s="205" t="s">
        <v>244</v>
      </c>
      <c r="D157" s="205" t="s">
        <v>142</v>
      </c>
      <c r="E157" s="206" t="s">
        <v>245</v>
      </c>
      <c r="F157" s="207" t="s">
        <v>246</v>
      </c>
      <c r="G157" s="208" t="s">
        <v>183</v>
      </c>
      <c r="H157" s="209">
        <v>59.659999999999997</v>
      </c>
      <c r="I157" s="210"/>
      <c r="J157" s="211">
        <f>ROUND(I157*H157,2)</f>
        <v>0</v>
      </c>
      <c r="K157" s="207" t="s">
        <v>146</v>
      </c>
      <c r="L157" s="45"/>
      <c r="M157" s="212" t="s">
        <v>19</v>
      </c>
      <c r="N157" s="213" t="s">
        <v>43</v>
      </c>
      <c r="O157" s="85"/>
      <c r="P157" s="214">
        <f>O157*H157</f>
        <v>0</v>
      </c>
      <c r="Q157" s="214">
        <v>0.040800000000000003</v>
      </c>
      <c r="R157" s="214">
        <f>Q157*H157</f>
        <v>2.4341279999999998</v>
      </c>
      <c r="S157" s="214">
        <v>0</v>
      </c>
      <c r="T157" s="215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16" t="s">
        <v>147</v>
      </c>
      <c r="AT157" s="216" t="s">
        <v>142</v>
      </c>
      <c r="AU157" s="216" t="s">
        <v>82</v>
      </c>
      <c r="AY157" s="18" t="s">
        <v>140</v>
      </c>
      <c r="BE157" s="217">
        <f>IF(N157="základní",J157,0)</f>
        <v>0</v>
      </c>
      <c r="BF157" s="217">
        <f>IF(N157="snížená",J157,0)</f>
        <v>0</v>
      </c>
      <c r="BG157" s="217">
        <f>IF(N157="zákl. přenesená",J157,0)</f>
        <v>0</v>
      </c>
      <c r="BH157" s="217">
        <f>IF(N157="sníž. přenesená",J157,0)</f>
        <v>0</v>
      </c>
      <c r="BI157" s="217">
        <f>IF(N157="nulová",J157,0)</f>
        <v>0</v>
      </c>
      <c r="BJ157" s="18" t="s">
        <v>80</v>
      </c>
      <c r="BK157" s="217">
        <f>ROUND(I157*H157,2)</f>
        <v>0</v>
      </c>
      <c r="BL157" s="18" t="s">
        <v>147</v>
      </c>
      <c r="BM157" s="216" t="s">
        <v>247</v>
      </c>
    </row>
    <row r="158" s="2" customFormat="1">
      <c r="A158" s="39"/>
      <c r="B158" s="40"/>
      <c r="C158" s="41"/>
      <c r="D158" s="218" t="s">
        <v>149</v>
      </c>
      <c r="E158" s="41"/>
      <c r="F158" s="219" t="s">
        <v>248</v>
      </c>
      <c r="G158" s="41"/>
      <c r="H158" s="41"/>
      <c r="I158" s="220"/>
      <c r="J158" s="41"/>
      <c r="K158" s="41"/>
      <c r="L158" s="45"/>
      <c r="M158" s="221"/>
      <c r="N158" s="222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149</v>
      </c>
      <c r="AU158" s="18" t="s">
        <v>82</v>
      </c>
    </row>
    <row r="159" s="13" customFormat="1">
      <c r="A159" s="13"/>
      <c r="B159" s="223"/>
      <c r="C159" s="224"/>
      <c r="D159" s="225" t="s">
        <v>151</v>
      </c>
      <c r="E159" s="226" t="s">
        <v>19</v>
      </c>
      <c r="F159" s="227" t="s">
        <v>249</v>
      </c>
      <c r="G159" s="224"/>
      <c r="H159" s="228">
        <v>6</v>
      </c>
      <c r="I159" s="229"/>
      <c r="J159" s="224"/>
      <c r="K159" s="224"/>
      <c r="L159" s="230"/>
      <c r="M159" s="231"/>
      <c r="N159" s="232"/>
      <c r="O159" s="232"/>
      <c r="P159" s="232"/>
      <c r="Q159" s="232"/>
      <c r="R159" s="232"/>
      <c r="S159" s="232"/>
      <c r="T159" s="23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4" t="s">
        <v>151</v>
      </c>
      <c r="AU159" s="234" t="s">
        <v>82</v>
      </c>
      <c r="AV159" s="13" t="s">
        <v>82</v>
      </c>
      <c r="AW159" s="13" t="s">
        <v>33</v>
      </c>
      <c r="AX159" s="13" t="s">
        <v>72</v>
      </c>
      <c r="AY159" s="234" t="s">
        <v>140</v>
      </c>
    </row>
    <row r="160" s="13" customFormat="1">
      <c r="A160" s="13"/>
      <c r="B160" s="223"/>
      <c r="C160" s="224"/>
      <c r="D160" s="225" t="s">
        <v>151</v>
      </c>
      <c r="E160" s="226" t="s">
        <v>19</v>
      </c>
      <c r="F160" s="227" t="s">
        <v>250</v>
      </c>
      <c r="G160" s="224"/>
      <c r="H160" s="228">
        <v>53.659999999999997</v>
      </c>
      <c r="I160" s="229"/>
      <c r="J160" s="224"/>
      <c r="K160" s="224"/>
      <c r="L160" s="230"/>
      <c r="M160" s="231"/>
      <c r="N160" s="232"/>
      <c r="O160" s="232"/>
      <c r="P160" s="232"/>
      <c r="Q160" s="232"/>
      <c r="R160" s="232"/>
      <c r="S160" s="232"/>
      <c r="T160" s="23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4" t="s">
        <v>151</v>
      </c>
      <c r="AU160" s="234" t="s">
        <v>82</v>
      </c>
      <c r="AV160" s="13" t="s">
        <v>82</v>
      </c>
      <c r="AW160" s="13" t="s">
        <v>33</v>
      </c>
      <c r="AX160" s="13" t="s">
        <v>72</v>
      </c>
      <c r="AY160" s="234" t="s">
        <v>140</v>
      </c>
    </row>
    <row r="161" s="14" customFormat="1">
      <c r="A161" s="14"/>
      <c r="B161" s="245"/>
      <c r="C161" s="246"/>
      <c r="D161" s="225" t="s">
        <v>151</v>
      </c>
      <c r="E161" s="247" t="s">
        <v>19</v>
      </c>
      <c r="F161" s="248" t="s">
        <v>192</v>
      </c>
      <c r="G161" s="246"/>
      <c r="H161" s="249">
        <v>59.659999999999997</v>
      </c>
      <c r="I161" s="250"/>
      <c r="J161" s="246"/>
      <c r="K161" s="246"/>
      <c r="L161" s="251"/>
      <c r="M161" s="252"/>
      <c r="N161" s="253"/>
      <c r="O161" s="253"/>
      <c r="P161" s="253"/>
      <c r="Q161" s="253"/>
      <c r="R161" s="253"/>
      <c r="S161" s="253"/>
      <c r="T161" s="25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5" t="s">
        <v>151</v>
      </c>
      <c r="AU161" s="255" t="s">
        <v>82</v>
      </c>
      <c r="AV161" s="14" t="s">
        <v>147</v>
      </c>
      <c r="AW161" s="14" t="s">
        <v>33</v>
      </c>
      <c r="AX161" s="14" t="s">
        <v>80</v>
      </c>
      <c r="AY161" s="255" t="s">
        <v>140</v>
      </c>
    </row>
    <row r="162" s="2" customFormat="1" ht="24.15" customHeight="1">
      <c r="A162" s="39"/>
      <c r="B162" s="40"/>
      <c r="C162" s="205" t="s">
        <v>251</v>
      </c>
      <c r="D162" s="205" t="s">
        <v>142</v>
      </c>
      <c r="E162" s="206" t="s">
        <v>252</v>
      </c>
      <c r="F162" s="207" t="s">
        <v>253</v>
      </c>
      <c r="G162" s="208" t="s">
        <v>254</v>
      </c>
      <c r="H162" s="209">
        <v>10</v>
      </c>
      <c r="I162" s="210"/>
      <c r="J162" s="211">
        <f>ROUND(I162*H162,2)</f>
        <v>0</v>
      </c>
      <c r="K162" s="207" t="s">
        <v>146</v>
      </c>
      <c r="L162" s="45"/>
      <c r="M162" s="212" t="s">
        <v>19</v>
      </c>
      <c r="N162" s="213" t="s">
        <v>43</v>
      </c>
      <c r="O162" s="85"/>
      <c r="P162" s="214">
        <f>O162*H162</f>
        <v>0</v>
      </c>
      <c r="Q162" s="214">
        <v>0.017770000000000001</v>
      </c>
      <c r="R162" s="214">
        <f>Q162*H162</f>
        <v>0.17770000000000003</v>
      </c>
      <c r="S162" s="214">
        <v>0</v>
      </c>
      <c r="T162" s="215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16" t="s">
        <v>147</v>
      </c>
      <c r="AT162" s="216" t="s">
        <v>142</v>
      </c>
      <c r="AU162" s="216" t="s">
        <v>82</v>
      </c>
      <c r="AY162" s="18" t="s">
        <v>140</v>
      </c>
      <c r="BE162" s="217">
        <f>IF(N162="základní",J162,0)</f>
        <v>0</v>
      </c>
      <c r="BF162" s="217">
        <f>IF(N162="snížená",J162,0)</f>
        <v>0</v>
      </c>
      <c r="BG162" s="217">
        <f>IF(N162="zákl. přenesená",J162,0)</f>
        <v>0</v>
      </c>
      <c r="BH162" s="217">
        <f>IF(N162="sníž. přenesená",J162,0)</f>
        <v>0</v>
      </c>
      <c r="BI162" s="217">
        <f>IF(N162="nulová",J162,0)</f>
        <v>0</v>
      </c>
      <c r="BJ162" s="18" t="s">
        <v>80</v>
      </c>
      <c r="BK162" s="217">
        <f>ROUND(I162*H162,2)</f>
        <v>0</v>
      </c>
      <c r="BL162" s="18" t="s">
        <v>147</v>
      </c>
      <c r="BM162" s="216" t="s">
        <v>255</v>
      </c>
    </row>
    <row r="163" s="2" customFormat="1">
      <c r="A163" s="39"/>
      <c r="B163" s="40"/>
      <c r="C163" s="41"/>
      <c r="D163" s="218" t="s">
        <v>149</v>
      </c>
      <c r="E163" s="41"/>
      <c r="F163" s="219" t="s">
        <v>256</v>
      </c>
      <c r="G163" s="41"/>
      <c r="H163" s="41"/>
      <c r="I163" s="220"/>
      <c r="J163" s="41"/>
      <c r="K163" s="41"/>
      <c r="L163" s="45"/>
      <c r="M163" s="221"/>
      <c r="N163" s="222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149</v>
      </c>
      <c r="AU163" s="18" t="s">
        <v>82</v>
      </c>
    </row>
    <row r="164" s="2" customFormat="1" ht="16.5" customHeight="1">
      <c r="A164" s="39"/>
      <c r="B164" s="40"/>
      <c r="C164" s="235" t="s">
        <v>257</v>
      </c>
      <c r="D164" s="235" t="s">
        <v>153</v>
      </c>
      <c r="E164" s="236" t="s">
        <v>258</v>
      </c>
      <c r="F164" s="237" t="s">
        <v>259</v>
      </c>
      <c r="G164" s="238" t="s">
        <v>254</v>
      </c>
      <c r="H164" s="239">
        <v>4</v>
      </c>
      <c r="I164" s="240"/>
      <c r="J164" s="241">
        <f>ROUND(I164*H164,2)</f>
        <v>0</v>
      </c>
      <c r="K164" s="237" t="s">
        <v>146</v>
      </c>
      <c r="L164" s="242"/>
      <c r="M164" s="243" t="s">
        <v>19</v>
      </c>
      <c r="N164" s="244" t="s">
        <v>43</v>
      </c>
      <c r="O164" s="85"/>
      <c r="P164" s="214">
        <f>O164*H164</f>
        <v>0</v>
      </c>
      <c r="Q164" s="214">
        <v>0.012250000000000001</v>
      </c>
      <c r="R164" s="214">
        <f>Q164*H164</f>
        <v>0.049000000000000002</v>
      </c>
      <c r="S164" s="214">
        <v>0</v>
      </c>
      <c r="T164" s="215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16" t="s">
        <v>157</v>
      </c>
      <c r="AT164" s="216" t="s">
        <v>153</v>
      </c>
      <c r="AU164" s="216" t="s">
        <v>82</v>
      </c>
      <c r="AY164" s="18" t="s">
        <v>140</v>
      </c>
      <c r="BE164" s="217">
        <f>IF(N164="základní",J164,0)</f>
        <v>0</v>
      </c>
      <c r="BF164" s="217">
        <f>IF(N164="snížená",J164,0)</f>
        <v>0</v>
      </c>
      <c r="BG164" s="217">
        <f>IF(N164="zákl. přenesená",J164,0)</f>
        <v>0</v>
      </c>
      <c r="BH164" s="217">
        <f>IF(N164="sníž. přenesená",J164,0)</f>
        <v>0</v>
      </c>
      <c r="BI164" s="217">
        <f>IF(N164="nulová",J164,0)</f>
        <v>0</v>
      </c>
      <c r="BJ164" s="18" t="s">
        <v>80</v>
      </c>
      <c r="BK164" s="217">
        <f>ROUND(I164*H164,2)</f>
        <v>0</v>
      </c>
      <c r="BL164" s="18" t="s">
        <v>147</v>
      </c>
      <c r="BM164" s="216" t="s">
        <v>260</v>
      </c>
    </row>
    <row r="165" s="2" customFormat="1" ht="16.5" customHeight="1">
      <c r="A165" s="39"/>
      <c r="B165" s="40"/>
      <c r="C165" s="235" t="s">
        <v>261</v>
      </c>
      <c r="D165" s="235" t="s">
        <v>153</v>
      </c>
      <c r="E165" s="236" t="s">
        <v>262</v>
      </c>
      <c r="F165" s="237" t="s">
        <v>263</v>
      </c>
      <c r="G165" s="238" t="s">
        <v>254</v>
      </c>
      <c r="H165" s="239">
        <v>6</v>
      </c>
      <c r="I165" s="240"/>
      <c r="J165" s="241">
        <f>ROUND(I165*H165,2)</f>
        <v>0</v>
      </c>
      <c r="K165" s="237" t="s">
        <v>146</v>
      </c>
      <c r="L165" s="242"/>
      <c r="M165" s="243" t="s">
        <v>19</v>
      </c>
      <c r="N165" s="244" t="s">
        <v>43</v>
      </c>
      <c r="O165" s="85"/>
      <c r="P165" s="214">
        <f>O165*H165</f>
        <v>0</v>
      </c>
      <c r="Q165" s="214">
        <v>0.012489999999999999</v>
      </c>
      <c r="R165" s="214">
        <f>Q165*H165</f>
        <v>0.074939999999999993</v>
      </c>
      <c r="S165" s="214">
        <v>0</v>
      </c>
      <c r="T165" s="215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16" t="s">
        <v>157</v>
      </c>
      <c r="AT165" s="216" t="s">
        <v>153</v>
      </c>
      <c r="AU165" s="216" t="s">
        <v>82</v>
      </c>
      <c r="AY165" s="18" t="s">
        <v>140</v>
      </c>
      <c r="BE165" s="217">
        <f>IF(N165="základní",J165,0)</f>
        <v>0</v>
      </c>
      <c r="BF165" s="217">
        <f>IF(N165="snížená",J165,0)</f>
        <v>0</v>
      </c>
      <c r="BG165" s="217">
        <f>IF(N165="zákl. přenesená",J165,0)</f>
        <v>0</v>
      </c>
      <c r="BH165" s="217">
        <f>IF(N165="sníž. přenesená",J165,0)</f>
        <v>0</v>
      </c>
      <c r="BI165" s="217">
        <f>IF(N165="nulová",J165,0)</f>
        <v>0</v>
      </c>
      <c r="BJ165" s="18" t="s">
        <v>80</v>
      </c>
      <c r="BK165" s="217">
        <f>ROUND(I165*H165,2)</f>
        <v>0</v>
      </c>
      <c r="BL165" s="18" t="s">
        <v>147</v>
      </c>
      <c r="BM165" s="216" t="s">
        <v>264</v>
      </c>
    </row>
    <row r="166" s="2" customFormat="1" ht="24.15" customHeight="1">
      <c r="A166" s="39"/>
      <c r="B166" s="40"/>
      <c r="C166" s="205" t="s">
        <v>265</v>
      </c>
      <c r="D166" s="205" t="s">
        <v>142</v>
      </c>
      <c r="E166" s="206" t="s">
        <v>266</v>
      </c>
      <c r="F166" s="207" t="s">
        <v>267</v>
      </c>
      <c r="G166" s="208" t="s">
        <v>254</v>
      </c>
      <c r="H166" s="209">
        <v>10</v>
      </c>
      <c r="I166" s="210"/>
      <c r="J166" s="211">
        <f>ROUND(I166*H166,2)</f>
        <v>0</v>
      </c>
      <c r="K166" s="207" t="s">
        <v>146</v>
      </c>
      <c r="L166" s="45"/>
      <c r="M166" s="212" t="s">
        <v>19</v>
      </c>
      <c r="N166" s="213" t="s">
        <v>43</v>
      </c>
      <c r="O166" s="85"/>
      <c r="P166" s="214">
        <f>O166*H166</f>
        <v>0</v>
      </c>
      <c r="Q166" s="214">
        <v>0.42153000000000002</v>
      </c>
      <c r="R166" s="214">
        <f>Q166*H166</f>
        <v>4.2153</v>
      </c>
      <c r="S166" s="214">
        <v>0</v>
      </c>
      <c r="T166" s="215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16" t="s">
        <v>147</v>
      </c>
      <c r="AT166" s="216" t="s">
        <v>142</v>
      </c>
      <c r="AU166" s="216" t="s">
        <v>82</v>
      </c>
      <c r="AY166" s="18" t="s">
        <v>140</v>
      </c>
      <c r="BE166" s="217">
        <f>IF(N166="základní",J166,0)</f>
        <v>0</v>
      </c>
      <c r="BF166" s="217">
        <f>IF(N166="snížená",J166,0)</f>
        <v>0</v>
      </c>
      <c r="BG166" s="217">
        <f>IF(N166="zákl. přenesená",J166,0)</f>
        <v>0</v>
      </c>
      <c r="BH166" s="217">
        <f>IF(N166="sníž. přenesená",J166,0)</f>
        <v>0</v>
      </c>
      <c r="BI166" s="217">
        <f>IF(N166="nulová",J166,0)</f>
        <v>0</v>
      </c>
      <c r="BJ166" s="18" t="s">
        <v>80</v>
      </c>
      <c r="BK166" s="217">
        <f>ROUND(I166*H166,2)</f>
        <v>0</v>
      </c>
      <c r="BL166" s="18" t="s">
        <v>147</v>
      </c>
      <c r="BM166" s="216" t="s">
        <v>268</v>
      </c>
    </row>
    <row r="167" s="2" customFormat="1">
      <c r="A167" s="39"/>
      <c r="B167" s="40"/>
      <c r="C167" s="41"/>
      <c r="D167" s="218" t="s">
        <v>149</v>
      </c>
      <c r="E167" s="41"/>
      <c r="F167" s="219" t="s">
        <v>269</v>
      </c>
      <c r="G167" s="41"/>
      <c r="H167" s="41"/>
      <c r="I167" s="220"/>
      <c r="J167" s="41"/>
      <c r="K167" s="41"/>
      <c r="L167" s="45"/>
      <c r="M167" s="221"/>
      <c r="N167" s="222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149</v>
      </c>
      <c r="AU167" s="18" t="s">
        <v>82</v>
      </c>
    </row>
    <row r="168" s="2" customFormat="1" ht="21.75" customHeight="1">
      <c r="A168" s="39"/>
      <c r="B168" s="40"/>
      <c r="C168" s="235" t="s">
        <v>7</v>
      </c>
      <c r="D168" s="235" t="s">
        <v>153</v>
      </c>
      <c r="E168" s="236" t="s">
        <v>270</v>
      </c>
      <c r="F168" s="237" t="s">
        <v>271</v>
      </c>
      <c r="G168" s="238" t="s">
        <v>254</v>
      </c>
      <c r="H168" s="239">
        <v>3</v>
      </c>
      <c r="I168" s="240"/>
      <c r="J168" s="241">
        <f>ROUND(I168*H168,2)</f>
        <v>0</v>
      </c>
      <c r="K168" s="237" t="s">
        <v>146</v>
      </c>
      <c r="L168" s="242"/>
      <c r="M168" s="243" t="s">
        <v>19</v>
      </c>
      <c r="N168" s="244" t="s">
        <v>43</v>
      </c>
      <c r="O168" s="85"/>
      <c r="P168" s="214">
        <f>O168*H168</f>
        <v>0</v>
      </c>
      <c r="Q168" s="214">
        <v>0.014890000000000001</v>
      </c>
      <c r="R168" s="214">
        <f>Q168*H168</f>
        <v>0.044670000000000001</v>
      </c>
      <c r="S168" s="214">
        <v>0</v>
      </c>
      <c r="T168" s="215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16" t="s">
        <v>157</v>
      </c>
      <c r="AT168" s="216" t="s">
        <v>153</v>
      </c>
      <c r="AU168" s="216" t="s">
        <v>82</v>
      </c>
      <c r="AY168" s="18" t="s">
        <v>140</v>
      </c>
      <c r="BE168" s="217">
        <f>IF(N168="základní",J168,0)</f>
        <v>0</v>
      </c>
      <c r="BF168" s="217">
        <f>IF(N168="snížená",J168,0)</f>
        <v>0</v>
      </c>
      <c r="BG168" s="217">
        <f>IF(N168="zákl. přenesená",J168,0)</f>
        <v>0</v>
      </c>
      <c r="BH168" s="217">
        <f>IF(N168="sníž. přenesená",J168,0)</f>
        <v>0</v>
      </c>
      <c r="BI168" s="217">
        <f>IF(N168="nulová",J168,0)</f>
        <v>0</v>
      </c>
      <c r="BJ168" s="18" t="s">
        <v>80</v>
      </c>
      <c r="BK168" s="217">
        <f>ROUND(I168*H168,2)</f>
        <v>0</v>
      </c>
      <c r="BL168" s="18" t="s">
        <v>147</v>
      </c>
      <c r="BM168" s="216" t="s">
        <v>272</v>
      </c>
    </row>
    <row r="169" s="2" customFormat="1" ht="21.75" customHeight="1">
      <c r="A169" s="39"/>
      <c r="B169" s="40"/>
      <c r="C169" s="235" t="s">
        <v>273</v>
      </c>
      <c r="D169" s="235" t="s">
        <v>153</v>
      </c>
      <c r="E169" s="236" t="s">
        <v>274</v>
      </c>
      <c r="F169" s="237" t="s">
        <v>275</v>
      </c>
      <c r="G169" s="238" t="s">
        <v>254</v>
      </c>
      <c r="H169" s="239">
        <v>5</v>
      </c>
      <c r="I169" s="240"/>
      <c r="J169" s="241">
        <f>ROUND(I169*H169,2)</f>
        <v>0</v>
      </c>
      <c r="K169" s="237" t="s">
        <v>146</v>
      </c>
      <c r="L169" s="242"/>
      <c r="M169" s="243" t="s">
        <v>19</v>
      </c>
      <c r="N169" s="244" t="s">
        <v>43</v>
      </c>
      <c r="O169" s="85"/>
      <c r="P169" s="214">
        <f>O169*H169</f>
        <v>0</v>
      </c>
      <c r="Q169" s="214">
        <v>0.01521</v>
      </c>
      <c r="R169" s="214">
        <f>Q169*H169</f>
        <v>0.076049999999999993</v>
      </c>
      <c r="S169" s="214">
        <v>0</v>
      </c>
      <c r="T169" s="215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16" t="s">
        <v>157</v>
      </c>
      <c r="AT169" s="216" t="s">
        <v>153</v>
      </c>
      <c r="AU169" s="216" t="s">
        <v>82</v>
      </c>
      <c r="AY169" s="18" t="s">
        <v>140</v>
      </c>
      <c r="BE169" s="217">
        <f>IF(N169="základní",J169,0)</f>
        <v>0</v>
      </c>
      <c r="BF169" s="217">
        <f>IF(N169="snížená",J169,0)</f>
        <v>0</v>
      </c>
      <c r="BG169" s="217">
        <f>IF(N169="zákl. přenesená",J169,0)</f>
        <v>0</v>
      </c>
      <c r="BH169" s="217">
        <f>IF(N169="sníž. přenesená",J169,0)</f>
        <v>0</v>
      </c>
      <c r="BI169" s="217">
        <f>IF(N169="nulová",J169,0)</f>
        <v>0</v>
      </c>
      <c r="BJ169" s="18" t="s">
        <v>80</v>
      </c>
      <c r="BK169" s="217">
        <f>ROUND(I169*H169,2)</f>
        <v>0</v>
      </c>
      <c r="BL169" s="18" t="s">
        <v>147</v>
      </c>
      <c r="BM169" s="216" t="s">
        <v>276</v>
      </c>
    </row>
    <row r="170" s="2" customFormat="1" ht="21.75" customHeight="1">
      <c r="A170" s="39"/>
      <c r="B170" s="40"/>
      <c r="C170" s="235" t="s">
        <v>277</v>
      </c>
      <c r="D170" s="235" t="s">
        <v>153</v>
      </c>
      <c r="E170" s="236" t="s">
        <v>278</v>
      </c>
      <c r="F170" s="237" t="s">
        <v>279</v>
      </c>
      <c r="G170" s="238" t="s">
        <v>254</v>
      </c>
      <c r="H170" s="239">
        <v>2</v>
      </c>
      <c r="I170" s="240"/>
      <c r="J170" s="241">
        <f>ROUND(I170*H170,2)</f>
        <v>0</v>
      </c>
      <c r="K170" s="237" t="s">
        <v>146</v>
      </c>
      <c r="L170" s="242"/>
      <c r="M170" s="243" t="s">
        <v>19</v>
      </c>
      <c r="N170" s="244" t="s">
        <v>43</v>
      </c>
      <c r="O170" s="85"/>
      <c r="P170" s="214">
        <f>O170*H170</f>
        <v>0</v>
      </c>
      <c r="Q170" s="214">
        <v>0.01553</v>
      </c>
      <c r="R170" s="214">
        <f>Q170*H170</f>
        <v>0.031060000000000001</v>
      </c>
      <c r="S170" s="214">
        <v>0</v>
      </c>
      <c r="T170" s="215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16" t="s">
        <v>157</v>
      </c>
      <c r="AT170" s="216" t="s">
        <v>153</v>
      </c>
      <c r="AU170" s="216" t="s">
        <v>82</v>
      </c>
      <c r="AY170" s="18" t="s">
        <v>140</v>
      </c>
      <c r="BE170" s="217">
        <f>IF(N170="základní",J170,0)</f>
        <v>0</v>
      </c>
      <c r="BF170" s="217">
        <f>IF(N170="snížená",J170,0)</f>
        <v>0</v>
      </c>
      <c r="BG170" s="217">
        <f>IF(N170="zákl. přenesená",J170,0)</f>
        <v>0</v>
      </c>
      <c r="BH170" s="217">
        <f>IF(N170="sníž. přenesená",J170,0)</f>
        <v>0</v>
      </c>
      <c r="BI170" s="217">
        <f>IF(N170="nulová",J170,0)</f>
        <v>0</v>
      </c>
      <c r="BJ170" s="18" t="s">
        <v>80</v>
      </c>
      <c r="BK170" s="217">
        <f>ROUND(I170*H170,2)</f>
        <v>0</v>
      </c>
      <c r="BL170" s="18" t="s">
        <v>147</v>
      </c>
      <c r="BM170" s="216" t="s">
        <v>280</v>
      </c>
    </row>
    <row r="171" s="2" customFormat="1" ht="21.75" customHeight="1">
      <c r="A171" s="39"/>
      <c r="B171" s="40"/>
      <c r="C171" s="205" t="s">
        <v>281</v>
      </c>
      <c r="D171" s="205" t="s">
        <v>142</v>
      </c>
      <c r="E171" s="206" t="s">
        <v>282</v>
      </c>
      <c r="F171" s="207" t="s">
        <v>283</v>
      </c>
      <c r="G171" s="208" t="s">
        <v>254</v>
      </c>
      <c r="H171" s="209">
        <v>4</v>
      </c>
      <c r="I171" s="210"/>
      <c r="J171" s="211">
        <f>ROUND(I171*H171,2)</f>
        <v>0</v>
      </c>
      <c r="K171" s="207" t="s">
        <v>146</v>
      </c>
      <c r="L171" s="45"/>
      <c r="M171" s="212" t="s">
        <v>19</v>
      </c>
      <c r="N171" s="213" t="s">
        <v>43</v>
      </c>
      <c r="O171" s="85"/>
      <c r="P171" s="214">
        <f>O171*H171</f>
        <v>0</v>
      </c>
      <c r="Q171" s="214">
        <v>0</v>
      </c>
      <c r="R171" s="214">
        <f>Q171*H171</f>
        <v>0</v>
      </c>
      <c r="S171" s="214">
        <v>0</v>
      </c>
      <c r="T171" s="215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16" t="s">
        <v>147</v>
      </c>
      <c r="AT171" s="216" t="s">
        <v>142</v>
      </c>
      <c r="AU171" s="216" t="s">
        <v>82</v>
      </c>
      <c r="AY171" s="18" t="s">
        <v>140</v>
      </c>
      <c r="BE171" s="217">
        <f>IF(N171="základní",J171,0)</f>
        <v>0</v>
      </c>
      <c r="BF171" s="217">
        <f>IF(N171="snížená",J171,0)</f>
        <v>0</v>
      </c>
      <c r="BG171" s="217">
        <f>IF(N171="zákl. přenesená",J171,0)</f>
        <v>0</v>
      </c>
      <c r="BH171" s="217">
        <f>IF(N171="sníž. přenesená",J171,0)</f>
        <v>0</v>
      </c>
      <c r="BI171" s="217">
        <f>IF(N171="nulová",J171,0)</f>
        <v>0</v>
      </c>
      <c r="BJ171" s="18" t="s">
        <v>80</v>
      </c>
      <c r="BK171" s="217">
        <f>ROUND(I171*H171,2)</f>
        <v>0</v>
      </c>
      <c r="BL171" s="18" t="s">
        <v>147</v>
      </c>
      <c r="BM171" s="216" t="s">
        <v>284</v>
      </c>
    </row>
    <row r="172" s="2" customFormat="1">
      <c r="A172" s="39"/>
      <c r="B172" s="40"/>
      <c r="C172" s="41"/>
      <c r="D172" s="218" t="s">
        <v>149</v>
      </c>
      <c r="E172" s="41"/>
      <c r="F172" s="219" t="s">
        <v>285</v>
      </c>
      <c r="G172" s="41"/>
      <c r="H172" s="41"/>
      <c r="I172" s="220"/>
      <c r="J172" s="41"/>
      <c r="K172" s="41"/>
      <c r="L172" s="45"/>
      <c r="M172" s="221"/>
      <c r="N172" s="222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149</v>
      </c>
      <c r="AU172" s="18" t="s">
        <v>82</v>
      </c>
    </row>
    <row r="173" s="12" customFormat="1" ht="22.8" customHeight="1">
      <c r="A173" s="12"/>
      <c r="B173" s="189"/>
      <c r="C173" s="190"/>
      <c r="D173" s="191" t="s">
        <v>71</v>
      </c>
      <c r="E173" s="203" t="s">
        <v>193</v>
      </c>
      <c r="F173" s="203" t="s">
        <v>286</v>
      </c>
      <c r="G173" s="190"/>
      <c r="H173" s="190"/>
      <c r="I173" s="193"/>
      <c r="J173" s="204">
        <f>BK173</f>
        <v>0</v>
      </c>
      <c r="K173" s="190"/>
      <c r="L173" s="195"/>
      <c r="M173" s="196"/>
      <c r="N173" s="197"/>
      <c r="O173" s="197"/>
      <c r="P173" s="198">
        <f>SUM(P174:P207)</f>
        <v>0</v>
      </c>
      <c r="Q173" s="197"/>
      <c r="R173" s="198">
        <f>SUM(R174:R207)</f>
        <v>0</v>
      </c>
      <c r="S173" s="197"/>
      <c r="T173" s="199">
        <f>SUM(T174:T207)</f>
        <v>18.079338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00" t="s">
        <v>80</v>
      </c>
      <c r="AT173" s="201" t="s">
        <v>71</v>
      </c>
      <c r="AU173" s="201" t="s">
        <v>80</v>
      </c>
      <c r="AY173" s="200" t="s">
        <v>140</v>
      </c>
      <c r="BK173" s="202">
        <f>SUM(BK174:BK207)</f>
        <v>0</v>
      </c>
    </row>
    <row r="174" s="2" customFormat="1" ht="16.5" customHeight="1">
      <c r="A174" s="39"/>
      <c r="B174" s="40"/>
      <c r="C174" s="205" t="s">
        <v>287</v>
      </c>
      <c r="D174" s="205" t="s">
        <v>142</v>
      </c>
      <c r="E174" s="206" t="s">
        <v>288</v>
      </c>
      <c r="F174" s="207" t="s">
        <v>289</v>
      </c>
      <c r="G174" s="208" t="s">
        <v>183</v>
      </c>
      <c r="H174" s="209">
        <v>25.370000000000001</v>
      </c>
      <c r="I174" s="210"/>
      <c r="J174" s="211">
        <f>ROUND(I174*H174,2)</f>
        <v>0</v>
      </c>
      <c r="K174" s="207" t="s">
        <v>146</v>
      </c>
      <c r="L174" s="45"/>
      <c r="M174" s="212" t="s">
        <v>19</v>
      </c>
      <c r="N174" s="213" t="s">
        <v>43</v>
      </c>
      <c r="O174" s="85"/>
      <c r="P174" s="214">
        <f>O174*H174</f>
        <v>0</v>
      </c>
      <c r="Q174" s="214">
        <v>0</v>
      </c>
      <c r="R174" s="214">
        <f>Q174*H174</f>
        <v>0</v>
      </c>
      <c r="S174" s="214">
        <v>0.308</v>
      </c>
      <c r="T174" s="215">
        <f>S174*H174</f>
        <v>7.8139599999999998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16" t="s">
        <v>147</v>
      </c>
      <c r="AT174" s="216" t="s">
        <v>142</v>
      </c>
      <c r="AU174" s="216" t="s">
        <v>82</v>
      </c>
      <c r="AY174" s="18" t="s">
        <v>140</v>
      </c>
      <c r="BE174" s="217">
        <f>IF(N174="základní",J174,0)</f>
        <v>0</v>
      </c>
      <c r="BF174" s="217">
        <f>IF(N174="snížená",J174,0)</f>
        <v>0</v>
      </c>
      <c r="BG174" s="217">
        <f>IF(N174="zákl. přenesená",J174,0)</f>
        <v>0</v>
      </c>
      <c r="BH174" s="217">
        <f>IF(N174="sníž. přenesená",J174,0)</f>
        <v>0</v>
      </c>
      <c r="BI174" s="217">
        <f>IF(N174="nulová",J174,0)</f>
        <v>0</v>
      </c>
      <c r="BJ174" s="18" t="s">
        <v>80</v>
      </c>
      <c r="BK174" s="217">
        <f>ROUND(I174*H174,2)</f>
        <v>0</v>
      </c>
      <c r="BL174" s="18" t="s">
        <v>147</v>
      </c>
      <c r="BM174" s="216" t="s">
        <v>290</v>
      </c>
    </row>
    <row r="175" s="2" customFormat="1">
      <c r="A175" s="39"/>
      <c r="B175" s="40"/>
      <c r="C175" s="41"/>
      <c r="D175" s="218" t="s">
        <v>149</v>
      </c>
      <c r="E175" s="41"/>
      <c r="F175" s="219" t="s">
        <v>291</v>
      </c>
      <c r="G175" s="41"/>
      <c r="H175" s="41"/>
      <c r="I175" s="220"/>
      <c r="J175" s="41"/>
      <c r="K175" s="41"/>
      <c r="L175" s="45"/>
      <c r="M175" s="221"/>
      <c r="N175" s="222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149</v>
      </c>
      <c r="AU175" s="18" t="s">
        <v>82</v>
      </c>
    </row>
    <row r="176" s="13" customFormat="1">
      <c r="A176" s="13"/>
      <c r="B176" s="223"/>
      <c r="C176" s="224"/>
      <c r="D176" s="225" t="s">
        <v>151</v>
      </c>
      <c r="E176" s="226" t="s">
        <v>19</v>
      </c>
      <c r="F176" s="227" t="s">
        <v>292</v>
      </c>
      <c r="G176" s="224"/>
      <c r="H176" s="228">
        <v>16.004999999999999</v>
      </c>
      <c r="I176" s="229"/>
      <c r="J176" s="224"/>
      <c r="K176" s="224"/>
      <c r="L176" s="230"/>
      <c r="M176" s="231"/>
      <c r="N176" s="232"/>
      <c r="O176" s="232"/>
      <c r="P176" s="232"/>
      <c r="Q176" s="232"/>
      <c r="R176" s="232"/>
      <c r="S176" s="232"/>
      <c r="T176" s="23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4" t="s">
        <v>151</v>
      </c>
      <c r="AU176" s="234" t="s">
        <v>82</v>
      </c>
      <c r="AV176" s="13" t="s">
        <v>82</v>
      </c>
      <c r="AW176" s="13" t="s">
        <v>33</v>
      </c>
      <c r="AX176" s="13" t="s">
        <v>72</v>
      </c>
      <c r="AY176" s="234" t="s">
        <v>140</v>
      </c>
    </row>
    <row r="177" s="13" customFormat="1">
      <c r="A177" s="13"/>
      <c r="B177" s="223"/>
      <c r="C177" s="224"/>
      <c r="D177" s="225" t="s">
        <v>151</v>
      </c>
      <c r="E177" s="226" t="s">
        <v>19</v>
      </c>
      <c r="F177" s="227" t="s">
        <v>293</v>
      </c>
      <c r="G177" s="224"/>
      <c r="H177" s="228">
        <v>9.3650000000000002</v>
      </c>
      <c r="I177" s="229"/>
      <c r="J177" s="224"/>
      <c r="K177" s="224"/>
      <c r="L177" s="230"/>
      <c r="M177" s="231"/>
      <c r="N177" s="232"/>
      <c r="O177" s="232"/>
      <c r="P177" s="232"/>
      <c r="Q177" s="232"/>
      <c r="R177" s="232"/>
      <c r="S177" s="232"/>
      <c r="T177" s="23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4" t="s">
        <v>151</v>
      </c>
      <c r="AU177" s="234" t="s">
        <v>82</v>
      </c>
      <c r="AV177" s="13" t="s">
        <v>82</v>
      </c>
      <c r="AW177" s="13" t="s">
        <v>33</v>
      </c>
      <c r="AX177" s="13" t="s">
        <v>72</v>
      </c>
      <c r="AY177" s="234" t="s">
        <v>140</v>
      </c>
    </row>
    <row r="178" s="14" customFormat="1">
      <c r="A178" s="14"/>
      <c r="B178" s="245"/>
      <c r="C178" s="246"/>
      <c r="D178" s="225" t="s">
        <v>151</v>
      </c>
      <c r="E178" s="247" t="s">
        <v>19</v>
      </c>
      <c r="F178" s="248" t="s">
        <v>192</v>
      </c>
      <c r="G178" s="246"/>
      <c r="H178" s="249">
        <v>25.370000000000001</v>
      </c>
      <c r="I178" s="250"/>
      <c r="J178" s="246"/>
      <c r="K178" s="246"/>
      <c r="L178" s="251"/>
      <c r="M178" s="252"/>
      <c r="N178" s="253"/>
      <c r="O178" s="253"/>
      <c r="P178" s="253"/>
      <c r="Q178" s="253"/>
      <c r="R178" s="253"/>
      <c r="S178" s="253"/>
      <c r="T178" s="25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5" t="s">
        <v>151</v>
      </c>
      <c r="AU178" s="255" t="s">
        <v>82</v>
      </c>
      <c r="AV178" s="14" t="s">
        <v>147</v>
      </c>
      <c r="AW178" s="14" t="s">
        <v>33</v>
      </c>
      <c r="AX178" s="14" t="s">
        <v>80</v>
      </c>
      <c r="AY178" s="255" t="s">
        <v>140</v>
      </c>
    </row>
    <row r="179" s="2" customFormat="1" ht="24.15" customHeight="1">
      <c r="A179" s="39"/>
      <c r="B179" s="40"/>
      <c r="C179" s="205" t="s">
        <v>294</v>
      </c>
      <c r="D179" s="205" t="s">
        <v>142</v>
      </c>
      <c r="E179" s="206" t="s">
        <v>295</v>
      </c>
      <c r="F179" s="207" t="s">
        <v>296</v>
      </c>
      <c r="G179" s="208" t="s">
        <v>145</v>
      </c>
      <c r="H179" s="209">
        <v>0.378</v>
      </c>
      <c r="I179" s="210"/>
      <c r="J179" s="211">
        <f>ROUND(I179*H179,2)</f>
        <v>0</v>
      </c>
      <c r="K179" s="207" t="s">
        <v>146</v>
      </c>
      <c r="L179" s="45"/>
      <c r="M179" s="212" t="s">
        <v>19</v>
      </c>
      <c r="N179" s="213" t="s">
        <v>43</v>
      </c>
      <c r="O179" s="85"/>
      <c r="P179" s="214">
        <f>O179*H179</f>
        <v>0</v>
      </c>
      <c r="Q179" s="214">
        <v>0</v>
      </c>
      <c r="R179" s="214">
        <f>Q179*H179</f>
        <v>0</v>
      </c>
      <c r="S179" s="214">
        <v>1.8</v>
      </c>
      <c r="T179" s="215">
        <f>S179*H179</f>
        <v>0.6804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16" t="s">
        <v>147</v>
      </c>
      <c r="AT179" s="216" t="s">
        <v>142</v>
      </c>
      <c r="AU179" s="216" t="s">
        <v>82</v>
      </c>
      <c r="AY179" s="18" t="s">
        <v>140</v>
      </c>
      <c r="BE179" s="217">
        <f>IF(N179="základní",J179,0)</f>
        <v>0</v>
      </c>
      <c r="BF179" s="217">
        <f>IF(N179="snížená",J179,0)</f>
        <v>0</v>
      </c>
      <c r="BG179" s="217">
        <f>IF(N179="zákl. přenesená",J179,0)</f>
        <v>0</v>
      </c>
      <c r="BH179" s="217">
        <f>IF(N179="sníž. přenesená",J179,0)</f>
        <v>0</v>
      </c>
      <c r="BI179" s="217">
        <f>IF(N179="nulová",J179,0)</f>
        <v>0</v>
      </c>
      <c r="BJ179" s="18" t="s">
        <v>80</v>
      </c>
      <c r="BK179" s="217">
        <f>ROUND(I179*H179,2)</f>
        <v>0</v>
      </c>
      <c r="BL179" s="18" t="s">
        <v>147</v>
      </c>
      <c r="BM179" s="216" t="s">
        <v>297</v>
      </c>
    </row>
    <row r="180" s="2" customFormat="1">
      <c r="A180" s="39"/>
      <c r="B180" s="40"/>
      <c r="C180" s="41"/>
      <c r="D180" s="218" t="s">
        <v>149</v>
      </c>
      <c r="E180" s="41"/>
      <c r="F180" s="219" t="s">
        <v>298</v>
      </c>
      <c r="G180" s="41"/>
      <c r="H180" s="41"/>
      <c r="I180" s="220"/>
      <c r="J180" s="41"/>
      <c r="K180" s="41"/>
      <c r="L180" s="45"/>
      <c r="M180" s="221"/>
      <c r="N180" s="222"/>
      <c r="O180" s="85"/>
      <c r="P180" s="85"/>
      <c r="Q180" s="85"/>
      <c r="R180" s="85"/>
      <c r="S180" s="85"/>
      <c r="T180" s="86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149</v>
      </c>
      <c r="AU180" s="18" t="s">
        <v>82</v>
      </c>
    </row>
    <row r="181" s="13" customFormat="1">
      <c r="A181" s="13"/>
      <c r="B181" s="223"/>
      <c r="C181" s="224"/>
      <c r="D181" s="225" t="s">
        <v>151</v>
      </c>
      <c r="E181" s="226" t="s">
        <v>19</v>
      </c>
      <c r="F181" s="227" t="s">
        <v>299</v>
      </c>
      <c r="G181" s="224"/>
      <c r="H181" s="228">
        <v>0.378</v>
      </c>
      <c r="I181" s="229"/>
      <c r="J181" s="224"/>
      <c r="K181" s="224"/>
      <c r="L181" s="230"/>
      <c r="M181" s="231"/>
      <c r="N181" s="232"/>
      <c r="O181" s="232"/>
      <c r="P181" s="232"/>
      <c r="Q181" s="232"/>
      <c r="R181" s="232"/>
      <c r="S181" s="232"/>
      <c r="T181" s="23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4" t="s">
        <v>151</v>
      </c>
      <c r="AU181" s="234" t="s">
        <v>82</v>
      </c>
      <c r="AV181" s="13" t="s">
        <v>82</v>
      </c>
      <c r="AW181" s="13" t="s">
        <v>33</v>
      </c>
      <c r="AX181" s="13" t="s">
        <v>80</v>
      </c>
      <c r="AY181" s="234" t="s">
        <v>140</v>
      </c>
    </row>
    <row r="182" s="2" customFormat="1" ht="16.5" customHeight="1">
      <c r="A182" s="39"/>
      <c r="B182" s="40"/>
      <c r="C182" s="205" t="s">
        <v>300</v>
      </c>
      <c r="D182" s="205" t="s">
        <v>142</v>
      </c>
      <c r="E182" s="206" t="s">
        <v>301</v>
      </c>
      <c r="F182" s="207" t="s">
        <v>302</v>
      </c>
      <c r="G182" s="208" t="s">
        <v>145</v>
      </c>
      <c r="H182" s="209">
        <v>0.90000000000000002</v>
      </c>
      <c r="I182" s="210"/>
      <c r="J182" s="211">
        <f>ROUND(I182*H182,2)</f>
        <v>0</v>
      </c>
      <c r="K182" s="207" t="s">
        <v>146</v>
      </c>
      <c r="L182" s="45"/>
      <c r="M182" s="212" t="s">
        <v>19</v>
      </c>
      <c r="N182" s="213" t="s">
        <v>43</v>
      </c>
      <c r="O182" s="85"/>
      <c r="P182" s="214">
        <f>O182*H182</f>
        <v>0</v>
      </c>
      <c r="Q182" s="214">
        <v>0</v>
      </c>
      <c r="R182" s="214">
        <f>Q182*H182</f>
        <v>0</v>
      </c>
      <c r="S182" s="214">
        <v>2.2000000000000002</v>
      </c>
      <c r="T182" s="215">
        <f>S182*H182</f>
        <v>1.9800000000000002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16" t="s">
        <v>147</v>
      </c>
      <c r="AT182" s="216" t="s">
        <v>142</v>
      </c>
      <c r="AU182" s="216" t="s">
        <v>82</v>
      </c>
      <c r="AY182" s="18" t="s">
        <v>140</v>
      </c>
      <c r="BE182" s="217">
        <f>IF(N182="základní",J182,0)</f>
        <v>0</v>
      </c>
      <c r="BF182" s="217">
        <f>IF(N182="snížená",J182,0)</f>
        <v>0</v>
      </c>
      <c r="BG182" s="217">
        <f>IF(N182="zákl. přenesená",J182,0)</f>
        <v>0</v>
      </c>
      <c r="BH182" s="217">
        <f>IF(N182="sníž. přenesená",J182,0)</f>
        <v>0</v>
      </c>
      <c r="BI182" s="217">
        <f>IF(N182="nulová",J182,0)</f>
        <v>0</v>
      </c>
      <c r="BJ182" s="18" t="s">
        <v>80</v>
      </c>
      <c r="BK182" s="217">
        <f>ROUND(I182*H182,2)</f>
        <v>0</v>
      </c>
      <c r="BL182" s="18" t="s">
        <v>147</v>
      </c>
      <c r="BM182" s="216" t="s">
        <v>303</v>
      </c>
    </row>
    <row r="183" s="2" customFormat="1">
      <c r="A183" s="39"/>
      <c r="B183" s="40"/>
      <c r="C183" s="41"/>
      <c r="D183" s="218" t="s">
        <v>149</v>
      </c>
      <c r="E183" s="41"/>
      <c r="F183" s="219" t="s">
        <v>304</v>
      </c>
      <c r="G183" s="41"/>
      <c r="H183" s="41"/>
      <c r="I183" s="220"/>
      <c r="J183" s="41"/>
      <c r="K183" s="41"/>
      <c r="L183" s="45"/>
      <c r="M183" s="221"/>
      <c r="N183" s="222"/>
      <c r="O183" s="85"/>
      <c r="P183" s="85"/>
      <c r="Q183" s="85"/>
      <c r="R183" s="85"/>
      <c r="S183" s="85"/>
      <c r="T183" s="86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149</v>
      </c>
      <c r="AU183" s="18" t="s">
        <v>82</v>
      </c>
    </row>
    <row r="184" s="2" customFormat="1" ht="21.75" customHeight="1">
      <c r="A184" s="39"/>
      <c r="B184" s="40"/>
      <c r="C184" s="205" t="s">
        <v>305</v>
      </c>
      <c r="D184" s="205" t="s">
        <v>142</v>
      </c>
      <c r="E184" s="206" t="s">
        <v>306</v>
      </c>
      <c r="F184" s="207" t="s">
        <v>307</v>
      </c>
      <c r="G184" s="208" t="s">
        <v>145</v>
      </c>
      <c r="H184" s="209">
        <v>0.17999999999999999</v>
      </c>
      <c r="I184" s="210"/>
      <c r="J184" s="211">
        <f>ROUND(I184*H184,2)</f>
        <v>0</v>
      </c>
      <c r="K184" s="207" t="s">
        <v>146</v>
      </c>
      <c r="L184" s="45"/>
      <c r="M184" s="212" t="s">
        <v>19</v>
      </c>
      <c r="N184" s="213" t="s">
        <v>43</v>
      </c>
      <c r="O184" s="85"/>
      <c r="P184" s="214">
        <f>O184*H184</f>
        <v>0</v>
      </c>
      <c r="Q184" s="214">
        <v>0</v>
      </c>
      <c r="R184" s="214">
        <f>Q184*H184</f>
        <v>0</v>
      </c>
      <c r="S184" s="214">
        <v>1.3999999999999999</v>
      </c>
      <c r="T184" s="215">
        <f>S184*H184</f>
        <v>0.252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16" t="s">
        <v>147</v>
      </c>
      <c r="AT184" s="216" t="s">
        <v>142</v>
      </c>
      <c r="AU184" s="216" t="s">
        <v>82</v>
      </c>
      <c r="AY184" s="18" t="s">
        <v>140</v>
      </c>
      <c r="BE184" s="217">
        <f>IF(N184="základní",J184,0)</f>
        <v>0</v>
      </c>
      <c r="BF184" s="217">
        <f>IF(N184="snížená",J184,0)</f>
        <v>0</v>
      </c>
      <c r="BG184" s="217">
        <f>IF(N184="zákl. přenesená",J184,0)</f>
        <v>0</v>
      </c>
      <c r="BH184" s="217">
        <f>IF(N184="sníž. přenesená",J184,0)</f>
        <v>0</v>
      </c>
      <c r="BI184" s="217">
        <f>IF(N184="nulová",J184,0)</f>
        <v>0</v>
      </c>
      <c r="BJ184" s="18" t="s">
        <v>80</v>
      </c>
      <c r="BK184" s="217">
        <f>ROUND(I184*H184,2)</f>
        <v>0</v>
      </c>
      <c r="BL184" s="18" t="s">
        <v>147</v>
      </c>
      <c r="BM184" s="216" t="s">
        <v>308</v>
      </c>
    </row>
    <row r="185" s="2" customFormat="1">
      <c r="A185" s="39"/>
      <c r="B185" s="40"/>
      <c r="C185" s="41"/>
      <c r="D185" s="218" t="s">
        <v>149</v>
      </c>
      <c r="E185" s="41"/>
      <c r="F185" s="219" t="s">
        <v>309</v>
      </c>
      <c r="G185" s="41"/>
      <c r="H185" s="41"/>
      <c r="I185" s="220"/>
      <c r="J185" s="41"/>
      <c r="K185" s="41"/>
      <c r="L185" s="45"/>
      <c r="M185" s="221"/>
      <c r="N185" s="222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149</v>
      </c>
      <c r="AU185" s="18" t="s">
        <v>82</v>
      </c>
    </row>
    <row r="186" s="13" customFormat="1">
      <c r="A186" s="13"/>
      <c r="B186" s="223"/>
      <c r="C186" s="224"/>
      <c r="D186" s="225" t="s">
        <v>151</v>
      </c>
      <c r="E186" s="226" t="s">
        <v>19</v>
      </c>
      <c r="F186" s="227" t="s">
        <v>152</v>
      </c>
      <c r="G186" s="224"/>
      <c r="H186" s="228">
        <v>0.17999999999999999</v>
      </c>
      <c r="I186" s="229"/>
      <c r="J186" s="224"/>
      <c r="K186" s="224"/>
      <c r="L186" s="230"/>
      <c r="M186" s="231"/>
      <c r="N186" s="232"/>
      <c r="O186" s="232"/>
      <c r="P186" s="232"/>
      <c r="Q186" s="232"/>
      <c r="R186" s="232"/>
      <c r="S186" s="232"/>
      <c r="T186" s="23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4" t="s">
        <v>151</v>
      </c>
      <c r="AU186" s="234" t="s">
        <v>82</v>
      </c>
      <c r="AV186" s="13" t="s">
        <v>82</v>
      </c>
      <c r="AW186" s="13" t="s">
        <v>33</v>
      </c>
      <c r="AX186" s="13" t="s">
        <v>80</v>
      </c>
      <c r="AY186" s="234" t="s">
        <v>140</v>
      </c>
    </row>
    <row r="187" s="2" customFormat="1" ht="24.15" customHeight="1">
      <c r="A187" s="39"/>
      <c r="B187" s="40"/>
      <c r="C187" s="205" t="s">
        <v>310</v>
      </c>
      <c r="D187" s="205" t="s">
        <v>142</v>
      </c>
      <c r="E187" s="206" t="s">
        <v>311</v>
      </c>
      <c r="F187" s="207" t="s">
        <v>312</v>
      </c>
      <c r="G187" s="208" t="s">
        <v>183</v>
      </c>
      <c r="H187" s="209">
        <v>23.399999999999999</v>
      </c>
      <c r="I187" s="210"/>
      <c r="J187" s="211">
        <f>ROUND(I187*H187,2)</f>
        <v>0</v>
      </c>
      <c r="K187" s="207" t="s">
        <v>146</v>
      </c>
      <c r="L187" s="45"/>
      <c r="M187" s="212" t="s">
        <v>19</v>
      </c>
      <c r="N187" s="213" t="s">
        <v>43</v>
      </c>
      <c r="O187" s="85"/>
      <c r="P187" s="214">
        <f>O187*H187</f>
        <v>0</v>
      </c>
      <c r="Q187" s="214">
        <v>0</v>
      </c>
      <c r="R187" s="214">
        <f>Q187*H187</f>
        <v>0</v>
      </c>
      <c r="S187" s="214">
        <v>0.075999999999999998</v>
      </c>
      <c r="T187" s="215">
        <f>S187*H187</f>
        <v>1.7783999999999998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16" t="s">
        <v>147</v>
      </c>
      <c r="AT187" s="216" t="s">
        <v>142</v>
      </c>
      <c r="AU187" s="216" t="s">
        <v>82</v>
      </c>
      <c r="AY187" s="18" t="s">
        <v>140</v>
      </c>
      <c r="BE187" s="217">
        <f>IF(N187="základní",J187,0)</f>
        <v>0</v>
      </c>
      <c r="BF187" s="217">
        <f>IF(N187="snížená",J187,0)</f>
        <v>0</v>
      </c>
      <c r="BG187" s="217">
        <f>IF(N187="zákl. přenesená",J187,0)</f>
        <v>0</v>
      </c>
      <c r="BH187" s="217">
        <f>IF(N187="sníž. přenesená",J187,0)</f>
        <v>0</v>
      </c>
      <c r="BI187" s="217">
        <f>IF(N187="nulová",J187,0)</f>
        <v>0</v>
      </c>
      <c r="BJ187" s="18" t="s">
        <v>80</v>
      </c>
      <c r="BK187" s="217">
        <f>ROUND(I187*H187,2)</f>
        <v>0</v>
      </c>
      <c r="BL187" s="18" t="s">
        <v>147</v>
      </c>
      <c r="BM187" s="216" t="s">
        <v>313</v>
      </c>
    </row>
    <row r="188" s="2" customFormat="1">
      <c r="A188" s="39"/>
      <c r="B188" s="40"/>
      <c r="C188" s="41"/>
      <c r="D188" s="218" t="s">
        <v>149</v>
      </c>
      <c r="E188" s="41"/>
      <c r="F188" s="219" t="s">
        <v>314</v>
      </c>
      <c r="G188" s="41"/>
      <c r="H188" s="41"/>
      <c r="I188" s="220"/>
      <c r="J188" s="41"/>
      <c r="K188" s="41"/>
      <c r="L188" s="45"/>
      <c r="M188" s="221"/>
      <c r="N188" s="222"/>
      <c r="O188" s="85"/>
      <c r="P188" s="85"/>
      <c r="Q188" s="85"/>
      <c r="R188" s="85"/>
      <c r="S188" s="85"/>
      <c r="T188" s="86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149</v>
      </c>
      <c r="AU188" s="18" t="s">
        <v>82</v>
      </c>
    </row>
    <row r="189" s="13" customFormat="1">
      <c r="A189" s="13"/>
      <c r="B189" s="223"/>
      <c r="C189" s="224"/>
      <c r="D189" s="225" t="s">
        <v>151</v>
      </c>
      <c r="E189" s="226" t="s">
        <v>19</v>
      </c>
      <c r="F189" s="227" t="s">
        <v>315</v>
      </c>
      <c r="G189" s="224"/>
      <c r="H189" s="228">
        <v>9.1999999999999993</v>
      </c>
      <c r="I189" s="229"/>
      <c r="J189" s="224"/>
      <c r="K189" s="224"/>
      <c r="L189" s="230"/>
      <c r="M189" s="231"/>
      <c r="N189" s="232"/>
      <c r="O189" s="232"/>
      <c r="P189" s="232"/>
      <c r="Q189" s="232"/>
      <c r="R189" s="232"/>
      <c r="S189" s="232"/>
      <c r="T189" s="23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4" t="s">
        <v>151</v>
      </c>
      <c r="AU189" s="234" t="s">
        <v>82</v>
      </c>
      <c r="AV189" s="13" t="s">
        <v>82</v>
      </c>
      <c r="AW189" s="13" t="s">
        <v>33</v>
      </c>
      <c r="AX189" s="13" t="s">
        <v>72</v>
      </c>
      <c r="AY189" s="234" t="s">
        <v>140</v>
      </c>
    </row>
    <row r="190" s="13" customFormat="1">
      <c r="A190" s="13"/>
      <c r="B190" s="223"/>
      <c r="C190" s="224"/>
      <c r="D190" s="225" t="s">
        <v>151</v>
      </c>
      <c r="E190" s="226" t="s">
        <v>19</v>
      </c>
      <c r="F190" s="227" t="s">
        <v>316</v>
      </c>
      <c r="G190" s="224"/>
      <c r="H190" s="228">
        <v>14.199999999999999</v>
      </c>
      <c r="I190" s="229"/>
      <c r="J190" s="224"/>
      <c r="K190" s="224"/>
      <c r="L190" s="230"/>
      <c r="M190" s="231"/>
      <c r="N190" s="232"/>
      <c r="O190" s="232"/>
      <c r="P190" s="232"/>
      <c r="Q190" s="232"/>
      <c r="R190" s="232"/>
      <c r="S190" s="232"/>
      <c r="T190" s="23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4" t="s">
        <v>151</v>
      </c>
      <c r="AU190" s="234" t="s">
        <v>82</v>
      </c>
      <c r="AV190" s="13" t="s">
        <v>82</v>
      </c>
      <c r="AW190" s="13" t="s">
        <v>33</v>
      </c>
      <c r="AX190" s="13" t="s">
        <v>72</v>
      </c>
      <c r="AY190" s="234" t="s">
        <v>140</v>
      </c>
    </row>
    <row r="191" s="14" customFormat="1">
      <c r="A191" s="14"/>
      <c r="B191" s="245"/>
      <c r="C191" s="246"/>
      <c r="D191" s="225" t="s">
        <v>151</v>
      </c>
      <c r="E191" s="247" t="s">
        <v>19</v>
      </c>
      <c r="F191" s="248" t="s">
        <v>192</v>
      </c>
      <c r="G191" s="246"/>
      <c r="H191" s="249">
        <v>23.399999999999999</v>
      </c>
      <c r="I191" s="250"/>
      <c r="J191" s="246"/>
      <c r="K191" s="246"/>
      <c r="L191" s="251"/>
      <c r="M191" s="252"/>
      <c r="N191" s="253"/>
      <c r="O191" s="253"/>
      <c r="P191" s="253"/>
      <c r="Q191" s="253"/>
      <c r="R191" s="253"/>
      <c r="S191" s="253"/>
      <c r="T191" s="25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5" t="s">
        <v>151</v>
      </c>
      <c r="AU191" s="255" t="s">
        <v>82</v>
      </c>
      <c r="AV191" s="14" t="s">
        <v>147</v>
      </c>
      <c r="AW191" s="14" t="s">
        <v>33</v>
      </c>
      <c r="AX191" s="14" t="s">
        <v>80</v>
      </c>
      <c r="AY191" s="255" t="s">
        <v>140</v>
      </c>
    </row>
    <row r="192" s="2" customFormat="1" ht="33" customHeight="1">
      <c r="A192" s="39"/>
      <c r="B192" s="40"/>
      <c r="C192" s="205" t="s">
        <v>317</v>
      </c>
      <c r="D192" s="205" t="s">
        <v>142</v>
      </c>
      <c r="E192" s="206" t="s">
        <v>318</v>
      </c>
      <c r="F192" s="207" t="s">
        <v>319</v>
      </c>
      <c r="G192" s="208" t="s">
        <v>254</v>
      </c>
      <c r="H192" s="209">
        <v>5</v>
      </c>
      <c r="I192" s="210"/>
      <c r="J192" s="211">
        <f>ROUND(I192*H192,2)</f>
        <v>0</v>
      </c>
      <c r="K192" s="207" t="s">
        <v>146</v>
      </c>
      <c r="L192" s="45"/>
      <c r="M192" s="212" t="s">
        <v>19</v>
      </c>
      <c r="N192" s="213" t="s">
        <v>43</v>
      </c>
      <c r="O192" s="85"/>
      <c r="P192" s="214">
        <f>O192*H192</f>
        <v>0</v>
      </c>
      <c r="Q192" s="214">
        <v>0</v>
      </c>
      <c r="R192" s="214">
        <f>Q192*H192</f>
        <v>0</v>
      </c>
      <c r="S192" s="214">
        <v>0.0030000000000000001</v>
      </c>
      <c r="T192" s="215">
        <f>S192*H192</f>
        <v>0.014999999999999999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16" t="s">
        <v>147</v>
      </c>
      <c r="AT192" s="216" t="s">
        <v>142</v>
      </c>
      <c r="AU192" s="216" t="s">
        <v>82</v>
      </c>
      <c r="AY192" s="18" t="s">
        <v>140</v>
      </c>
      <c r="BE192" s="217">
        <f>IF(N192="základní",J192,0)</f>
        <v>0</v>
      </c>
      <c r="BF192" s="217">
        <f>IF(N192="snížená",J192,0)</f>
        <v>0</v>
      </c>
      <c r="BG192" s="217">
        <f>IF(N192="zákl. přenesená",J192,0)</f>
        <v>0</v>
      </c>
      <c r="BH192" s="217">
        <f>IF(N192="sníž. přenesená",J192,0)</f>
        <v>0</v>
      </c>
      <c r="BI192" s="217">
        <f>IF(N192="nulová",J192,0)</f>
        <v>0</v>
      </c>
      <c r="BJ192" s="18" t="s">
        <v>80</v>
      </c>
      <c r="BK192" s="217">
        <f>ROUND(I192*H192,2)</f>
        <v>0</v>
      </c>
      <c r="BL192" s="18" t="s">
        <v>147</v>
      </c>
      <c r="BM192" s="216" t="s">
        <v>320</v>
      </c>
    </row>
    <row r="193" s="2" customFormat="1">
      <c r="A193" s="39"/>
      <c r="B193" s="40"/>
      <c r="C193" s="41"/>
      <c r="D193" s="218" t="s">
        <v>149</v>
      </c>
      <c r="E193" s="41"/>
      <c r="F193" s="219" t="s">
        <v>321</v>
      </c>
      <c r="G193" s="41"/>
      <c r="H193" s="41"/>
      <c r="I193" s="220"/>
      <c r="J193" s="41"/>
      <c r="K193" s="41"/>
      <c r="L193" s="45"/>
      <c r="M193" s="221"/>
      <c r="N193" s="222"/>
      <c r="O193" s="85"/>
      <c r="P193" s="85"/>
      <c r="Q193" s="85"/>
      <c r="R193" s="85"/>
      <c r="S193" s="85"/>
      <c r="T193" s="86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149</v>
      </c>
      <c r="AU193" s="18" t="s">
        <v>82</v>
      </c>
    </row>
    <row r="194" s="2" customFormat="1" ht="24.15" customHeight="1">
      <c r="A194" s="39"/>
      <c r="B194" s="40"/>
      <c r="C194" s="205" t="s">
        <v>322</v>
      </c>
      <c r="D194" s="205" t="s">
        <v>142</v>
      </c>
      <c r="E194" s="206" t="s">
        <v>323</v>
      </c>
      <c r="F194" s="207" t="s">
        <v>324</v>
      </c>
      <c r="G194" s="208" t="s">
        <v>254</v>
      </c>
      <c r="H194" s="209">
        <v>1</v>
      </c>
      <c r="I194" s="210"/>
      <c r="J194" s="211">
        <f>ROUND(I194*H194,2)</f>
        <v>0</v>
      </c>
      <c r="K194" s="207" t="s">
        <v>146</v>
      </c>
      <c r="L194" s="45"/>
      <c r="M194" s="212" t="s">
        <v>19</v>
      </c>
      <c r="N194" s="213" t="s">
        <v>43</v>
      </c>
      <c r="O194" s="85"/>
      <c r="P194" s="214">
        <f>O194*H194</f>
        <v>0</v>
      </c>
      <c r="Q194" s="214">
        <v>0</v>
      </c>
      <c r="R194" s="214">
        <f>Q194*H194</f>
        <v>0</v>
      </c>
      <c r="S194" s="214">
        <v>0.089999999999999997</v>
      </c>
      <c r="T194" s="215">
        <f>S194*H194</f>
        <v>0.089999999999999997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16" t="s">
        <v>147</v>
      </c>
      <c r="AT194" s="216" t="s">
        <v>142</v>
      </c>
      <c r="AU194" s="216" t="s">
        <v>82</v>
      </c>
      <c r="AY194" s="18" t="s">
        <v>140</v>
      </c>
      <c r="BE194" s="217">
        <f>IF(N194="základní",J194,0)</f>
        <v>0</v>
      </c>
      <c r="BF194" s="217">
        <f>IF(N194="snížená",J194,0)</f>
        <v>0</v>
      </c>
      <c r="BG194" s="217">
        <f>IF(N194="zákl. přenesená",J194,0)</f>
        <v>0</v>
      </c>
      <c r="BH194" s="217">
        <f>IF(N194="sníž. přenesená",J194,0)</f>
        <v>0</v>
      </c>
      <c r="BI194" s="217">
        <f>IF(N194="nulová",J194,0)</f>
        <v>0</v>
      </c>
      <c r="BJ194" s="18" t="s">
        <v>80</v>
      </c>
      <c r="BK194" s="217">
        <f>ROUND(I194*H194,2)</f>
        <v>0</v>
      </c>
      <c r="BL194" s="18" t="s">
        <v>147</v>
      </c>
      <c r="BM194" s="216" t="s">
        <v>325</v>
      </c>
    </row>
    <row r="195" s="2" customFormat="1">
      <c r="A195" s="39"/>
      <c r="B195" s="40"/>
      <c r="C195" s="41"/>
      <c r="D195" s="218" t="s">
        <v>149</v>
      </c>
      <c r="E195" s="41"/>
      <c r="F195" s="219" t="s">
        <v>326</v>
      </c>
      <c r="G195" s="41"/>
      <c r="H195" s="41"/>
      <c r="I195" s="220"/>
      <c r="J195" s="41"/>
      <c r="K195" s="41"/>
      <c r="L195" s="45"/>
      <c r="M195" s="221"/>
      <c r="N195" s="222"/>
      <c r="O195" s="85"/>
      <c r="P195" s="85"/>
      <c r="Q195" s="85"/>
      <c r="R195" s="85"/>
      <c r="S195" s="85"/>
      <c r="T195" s="86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149</v>
      </c>
      <c r="AU195" s="18" t="s">
        <v>82</v>
      </c>
    </row>
    <row r="196" s="2" customFormat="1" ht="24.15" customHeight="1">
      <c r="A196" s="39"/>
      <c r="B196" s="40"/>
      <c r="C196" s="205" t="s">
        <v>327</v>
      </c>
      <c r="D196" s="205" t="s">
        <v>142</v>
      </c>
      <c r="E196" s="206" t="s">
        <v>328</v>
      </c>
      <c r="F196" s="207" t="s">
        <v>329</v>
      </c>
      <c r="G196" s="208" t="s">
        <v>183</v>
      </c>
      <c r="H196" s="209">
        <v>79.013000000000005</v>
      </c>
      <c r="I196" s="210"/>
      <c r="J196" s="211">
        <f>ROUND(I196*H196,2)</f>
        <v>0</v>
      </c>
      <c r="K196" s="207" t="s">
        <v>146</v>
      </c>
      <c r="L196" s="45"/>
      <c r="M196" s="212" t="s">
        <v>19</v>
      </c>
      <c r="N196" s="213" t="s">
        <v>43</v>
      </c>
      <c r="O196" s="85"/>
      <c r="P196" s="214">
        <f>O196*H196</f>
        <v>0</v>
      </c>
      <c r="Q196" s="214">
        <v>0</v>
      </c>
      <c r="R196" s="214">
        <f>Q196*H196</f>
        <v>0</v>
      </c>
      <c r="S196" s="214">
        <v>0.045999999999999999</v>
      </c>
      <c r="T196" s="215">
        <f>S196*H196</f>
        <v>3.634598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16" t="s">
        <v>147</v>
      </c>
      <c r="AT196" s="216" t="s">
        <v>142</v>
      </c>
      <c r="AU196" s="216" t="s">
        <v>82</v>
      </c>
      <c r="AY196" s="18" t="s">
        <v>140</v>
      </c>
      <c r="BE196" s="217">
        <f>IF(N196="základní",J196,0)</f>
        <v>0</v>
      </c>
      <c r="BF196" s="217">
        <f>IF(N196="snížená",J196,0)</f>
        <v>0</v>
      </c>
      <c r="BG196" s="217">
        <f>IF(N196="zákl. přenesená",J196,0)</f>
        <v>0</v>
      </c>
      <c r="BH196" s="217">
        <f>IF(N196="sníž. přenesená",J196,0)</f>
        <v>0</v>
      </c>
      <c r="BI196" s="217">
        <f>IF(N196="nulová",J196,0)</f>
        <v>0</v>
      </c>
      <c r="BJ196" s="18" t="s">
        <v>80</v>
      </c>
      <c r="BK196" s="217">
        <f>ROUND(I196*H196,2)</f>
        <v>0</v>
      </c>
      <c r="BL196" s="18" t="s">
        <v>147</v>
      </c>
      <c r="BM196" s="216" t="s">
        <v>330</v>
      </c>
    </row>
    <row r="197" s="2" customFormat="1">
      <c r="A197" s="39"/>
      <c r="B197" s="40"/>
      <c r="C197" s="41"/>
      <c r="D197" s="218" t="s">
        <v>149</v>
      </c>
      <c r="E197" s="41"/>
      <c r="F197" s="219" t="s">
        <v>331</v>
      </c>
      <c r="G197" s="41"/>
      <c r="H197" s="41"/>
      <c r="I197" s="220"/>
      <c r="J197" s="41"/>
      <c r="K197" s="41"/>
      <c r="L197" s="45"/>
      <c r="M197" s="221"/>
      <c r="N197" s="222"/>
      <c r="O197" s="85"/>
      <c r="P197" s="85"/>
      <c r="Q197" s="85"/>
      <c r="R197" s="85"/>
      <c r="S197" s="85"/>
      <c r="T197" s="86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149</v>
      </c>
      <c r="AU197" s="18" t="s">
        <v>82</v>
      </c>
    </row>
    <row r="198" s="13" customFormat="1">
      <c r="A198" s="13"/>
      <c r="B198" s="223"/>
      <c r="C198" s="224"/>
      <c r="D198" s="225" t="s">
        <v>151</v>
      </c>
      <c r="E198" s="226" t="s">
        <v>19</v>
      </c>
      <c r="F198" s="227" t="s">
        <v>332</v>
      </c>
      <c r="G198" s="224"/>
      <c r="H198" s="228">
        <v>49.779000000000003</v>
      </c>
      <c r="I198" s="229"/>
      <c r="J198" s="224"/>
      <c r="K198" s="224"/>
      <c r="L198" s="230"/>
      <c r="M198" s="231"/>
      <c r="N198" s="232"/>
      <c r="O198" s="232"/>
      <c r="P198" s="232"/>
      <c r="Q198" s="232"/>
      <c r="R198" s="232"/>
      <c r="S198" s="232"/>
      <c r="T198" s="23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4" t="s">
        <v>151</v>
      </c>
      <c r="AU198" s="234" t="s">
        <v>82</v>
      </c>
      <c r="AV198" s="13" t="s">
        <v>82</v>
      </c>
      <c r="AW198" s="13" t="s">
        <v>33</v>
      </c>
      <c r="AX198" s="13" t="s">
        <v>72</v>
      </c>
      <c r="AY198" s="234" t="s">
        <v>140</v>
      </c>
    </row>
    <row r="199" s="13" customFormat="1">
      <c r="A199" s="13"/>
      <c r="B199" s="223"/>
      <c r="C199" s="224"/>
      <c r="D199" s="225" t="s">
        <v>151</v>
      </c>
      <c r="E199" s="226" t="s">
        <v>19</v>
      </c>
      <c r="F199" s="227" t="s">
        <v>333</v>
      </c>
      <c r="G199" s="224"/>
      <c r="H199" s="228">
        <v>10.66</v>
      </c>
      <c r="I199" s="229"/>
      <c r="J199" s="224"/>
      <c r="K199" s="224"/>
      <c r="L199" s="230"/>
      <c r="M199" s="231"/>
      <c r="N199" s="232"/>
      <c r="O199" s="232"/>
      <c r="P199" s="232"/>
      <c r="Q199" s="232"/>
      <c r="R199" s="232"/>
      <c r="S199" s="232"/>
      <c r="T199" s="23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4" t="s">
        <v>151</v>
      </c>
      <c r="AU199" s="234" t="s">
        <v>82</v>
      </c>
      <c r="AV199" s="13" t="s">
        <v>82</v>
      </c>
      <c r="AW199" s="13" t="s">
        <v>33</v>
      </c>
      <c r="AX199" s="13" t="s">
        <v>72</v>
      </c>
      <c r="AY199" s="234" t="s">
        <v>140</v>
      </c>
    </row>
    <row r="200" s="13" customFormat="1">
      <c r="A200" s="13"/>
      <c r="B200" s="223"/>
      <c r="C200" s="224"/>
      <c r="D200" s="225" t="s">
        <v>151</v>
      </c>
      <c r="E200" s="226" t="s">
        <v>19</v>
      </c>
      <c r="F200" s="227" t="s">
        <v>219</v>
      </c>
      <c r="G200" s="224"/>
      <c r="H200" s="228">
        <v>7.2309999999999999</v>
      </c>
      <c r="I200" s="229"/>
      <c r="J200" s="224"/>
      <c r="K200" s="224"/>
      <c r="L200" s="230"/>
      <c r="M200" s="231"/>
      <c r="N200" s="232"/>
      <c r="O200" s="232"/>
      <c r="P200" s="232"/>
      <c r="Q200" s="232"/>
      <c r="R200" s="232"/>
      <c r="S200" s="232"/>
      <c r="T200" s="23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4" t="s">
        <v>151</v>
      </c>
      <c r="AU200" s="234" t="s">
        <v>82</v>
      </c>
      <c r="AV200" s="13" t="s">
        <v>82</v>
      </c>
      <c r="AW200" s="13" t="s">
        <v>33</v>
      </c>
      <c r="AX200" s="13" t="s">
        <v>72</v>
      </c>
      <c r="AY200" s="234" t="s">
        <v>140</v>
      </c>
    </row>
    <row r="201" s="13" customFormat="1">
      <c r="A201" s="13"/>
      <c r="B201" s="223"/>
      <c r="C201" s="224"/>
      <c r="D201" s="225" t="s">
        <v>151</v>
      </c>
      <c r="E201" s="226" t="s">
        <v>19</v>
      </c>
      <c r="F201" s="227" t="s">
        <v>220</v>
      </c>
      <c r="G201" s="224"/>
      <c r="H201" s="228">
        <v>11.343</v>
      </c>
      <c r="I201" s="229"/>
      <c r="J201" s="224"/>
      <c r="K201" s="224"/>
      <c r="L201" s="230"/>
      <c r="M201" s="231"/>
      <c r="N201" s="232"/>
      <c r="O201" s="232"/>
      <c r="P201" s="232"/>
      <c r="Q201" s="232"/>
      <c r="R201" s="232"/>
      <c r="S201" s="232"/>
      <c r="T201" s="23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4" t="s">
        <v>151</v>
      </c>
      <c r="AU201" s="234" t="s">
        <v>82</v>
      </c>
      <c r="AV201" s="13" t="s">
        <v>82</v>
      </c>
      <c r="AW201" s="13" t="s">
        <v>33</v>
      </c>
      <c r="AX201" s="13" t="s">
        <v>72</v>
      </c>
      <c r="AY201" s="234" t="s">
        <v>140</v>
      </c>
    </row>
    <row r="202" s="14" customFormat="1">
      <c r="A202" s="14"/>
      <c r="B202" s="245"/>
      <c r="C202" s="246"/>
      <c r="D202" s="225" t="s">
        <v>151</v>
      </c>
      <c r="E202" s="247" t="s">
        <v>19</v>
      </c>
      <c r="F202" s="248" t="s">
        <v>192</v>
      </c>
      <c r="G202" s="246"/>
      <c r="H202" s="249">
        <v>79.013000000000005</v>
      </c>
      <c r="I202" s="250"/>
      <c r="J202" s="246"/>
      <c r="K202" s="246"/>
      <c r="L202" s="251"/>
      <c r="M202" s="252"/>
      <c r="N202" s="253"/>
      <c r="O202" s="253"/>
      <c r="P202" s="253"/>
      <c r="Q202" s="253"/>
      <c r="R202" s="253"/>
      <c r="S202" s="253"/>
      <c r="T202" s="25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5" t="s">
        <v>151</v>
      </c>
      <c r="AU202" s="255" t="s">
        <v>82</v>
      </c>
      <c r="AV202" s="14" t="s">
        <v>147</v>
      </c>
      <c r="AW202" s="14" t="s">
        <v>33</v>
      </c>
      <c r="AX202" s="14" t="s">
        <v>80</v>
      </c>
      <c r="AY202" s="255" t="s">
        <v>140</v>
      </c>
    </row>
    <row r="203" s="2" customFormat="1" ht="24.15" customHeight="1">
      <c r="A203" s="39"/>
      <c r="B203" s="40"/>
      <c r="C203" s="205" t="s">
        <v>334</v>
      </c>
      <c r="D203" s="205" t="s">
        <v>142</v>
      </c>
      <c r="E203" s="206" t="s">
        <v>335</v>
      </c>
      <c r="F203" s="207" t="s">
        <v>336</v>
      </c>
      <c r="G203" s="208" t="s">
        <v>183</v>
      </c>
      <c r="H203" s="209">
        <v>26.984999999999999</v>
      </c>
      <c r="I203" s="210"/>
      <c r="J203" s="211">
        <f>ROUND(I203*H203,2)</f>
        <v>0</v>
      </c>
      <c r="K203" s="207" t="s">
        <v>146</v>
      </c>
      <c r="L203" s="45"/>
      <c r="M203" s="212" t="s">
        <v>19</v>
      </c>
      <c r="N203" s="213" t="s">
        <v>43</v>
      </c>
      <c r="O203" s="85"/>
      <c r="P203" s="214">
        <f>O203*H203</f>
        <v>0</v>
      </c>
      <c r="Q203" s="214">
        <v>0</v>
      </c>
      <c r="R203" s="214">
        <f>Q203*H203</f>
        <v>0</v>
      </c>
      <c r="S203" s="214">
        <v>0.068000000000000005</v>
      </c>
      <c r="T203" s="215">
        <f>S203*H203</f>
        <v>1.8349800000000001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16" t="s">
        <v>147</v>
      </c>
      <c r="AT203" s="216" t="s">
        <v>142</v>
      </c>
      <c r="AU203" s="216" t="s">
        <v>82</v>
      </c>
      <c r="AY203" s="18" t="s">
        <v>140</v>
      </c>
      <c r="BE203" s="217">
        <f>IF(N203="základní",J203,0)</f>
        <v>0</v>
      </c>
      <c r="BF203" s="217">
        <f>IF(N203="snížená",J203,0)</f>
        <v>0</v>
      </c>
      <c r="BG203" s="217">
        <f>IF(N203="zákl. přenesená",J203,0)</f>
        <v>0</v>
      </c>
      <c r="BH203" s="217">
        <f>IF(N203="sníž. přenesená",J203,0)</f>
        <v>0</v>
      </c>
      <c r="BI203" s="217">
        <f>IF(N203="nulová",J203,0)</f>
        <v>0</v>
      </c>
      <c r="BJ203" s="18" t="s">
        <v>80</v>
      </c>
      <c r="BK203" s="217">
        <f>ROUND(I203*H203,2)</f>
        <v>0</v>
      </c>
      <c r="BL203" s="18" t="s">
        <v>147</v>
      </c>
      <c r="BM203" s="216" t="s">
        <v>337</v>
      </c>
    </row>
    <row r="204" s="2" customFormat="1">
      <c r="A204" s="39"/>
      <c r="B204" s="40"/>
      <c r="C204" s="41"/>
      <c r="D204" s="218" t="s">
        <v>149</v>
      </c>
      <c r="E204" s="41"/>
      <c r="F204" s="219" t="s">
        <v>338</v>
      </c>
      <c r="G204" s="41"/>
      <c r="H204" s="41"/>
      <c r="I204" s="220"/>
      <c r="J204" s="41"/>
      <c r="K204" s="41"/>
      <c r="L204" s="45"/>
      <c r="M204" s="221"/>
      <c r="N204" s="222"/>
      <c r="O204" s="85"/>
      <c r="P204" s="85"/>
      <c r="Q204" s="85"/>
      <c r="R204" s="85"/>
      <c r="S204" s="85"/>
      <c r="T204" s="86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149</v>
      </c>
      <c r="AU204" s="18" t="s">
        <v>82</v>
      </c>
    </row>
    <row r="205" s="13" customFormat="1">
      <c r="A205" s="13"/>
      <c r="B205" s="223"/>
      <c r="C205" s="224"/>
      <c r="D205" s="225" t="s">
        <v>151</v>
      </c>
      <c r="E205" s="226" t="s">
        <v>19</v>
      </c>
      <c r="F205" s="227" t="s">
        <v>339</v>
      </c>
      <c r="G205" s="224"/>
      <c r="H205" s="228">
        <v>12.300000000000001</v>
      </c>
      <c r="I205" s="229"/>
      <c r="J205" s="224"/>
      <c r="K205" s="224"/>
      <c r="L205" s="230"/>
      <c r="M205" s="231"/>
      <c r="N205" s="232"/>
      <c r="O205" s="232"/>
      <c r="P205" s="232"/>
      <c r="Q205" s="232"/>
      <c r="R205" s="232"/>
      <c r="S205" s="232"/>
      <c r="T205" s="23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4" t="s">
        <v>151</v>
      </c>
      <c r="AU205" s="234" t="s">
        <v>82</v>
      </c>
      <c r="AV205" s="13" t="s">
        <v>82</v>
      </c>
      <c r="AW205" s="13" t="s">
        <v>33</v>
      </c>
      <c r="AX205" s="13" t="s">
        <v>72</v>
      </c>
      <c r="AY205" s="234" t="s">
        <v>140</v>
      </c>
    </row>
    <row r="206" s="13" customFormat="1">
      <c r="A206" s="13"/>
      <c r="B206" s="223"/>
      <c r="C206" s="224"/>
      <c r="D206" s="225" t="s">
        <v>151</v>
      </c>
      <c r="E206" s="226" t="s">
        <v>19</v>
      </c>
      <c r="F206" s="227" t="s">
        <v>340</v>
      </c>
      <c r="G206" s="224"/>
      <c r="H206" s="228">
        <v>14.685000000000001</v>
      </c>
      <c r="I206" s="229"/>
      <c r="J206" s="224"/>
      <c r="K206" s="224"/>
      <c r="L206" s="230"/>
      <c r="M206" s="231"/>
      <c r="N206" s="232"/>
      <c r="O206" s="232"/>
      <c r="P206" s="232"/>
      <c r="Q206" s="232"/>
      <c r="R206" s="232"/>
      <c r="S206" s="232"/>
      <c r="T206" s="23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4" t="s">
        <v>151</v>
      </c>
      <c r="AU206" s="234" t="s">
        <v>82</v>
      </c>
      <c r="AV206" s="13" t="s">
        <v>82</v>
      </c>
      <c r="AW206" s="13" t="s">
        <v>33</v>
      </c>
      <c r="AX206" s="13" t="s">
        <v>72</v>
      </c>
      <c r="AY206" s="234" t="s">
        <v>140</v>
      </c>
    </row>
    <row r="207" s="14" customFormat="1">
      <c r="A207" s="14"/>
      <c r="B207" s="245"/>
      <c r="C207" s="246"/>
      <c r="D207" s="225" t="s">
        <v>151</v>
      </c>
      <c r="E207" s="247" t="s">
        <v>19</v>
      </c>
      <c r="F207" s="248" t="s">
        <v>192</v>
      </c>
      <c r="G207" s="246"/>
      <c r="H207" s="249">
        <v>26.984999999999999</v>
      </c>
      <c r="I207" s="250"/>
      <c r="J207" s="246"/>
      <c r="K207" s="246"/>
      <c r="L207" s="251"/>
      <c r="M207" s="252"/>
      <c r="N207" s="253"/>
      <c r="O207" s="253"/>
      <c r="P207" s="253"/>
      <c r="Q207" s="253"/>
      <c r="R207" s="253"/>
      <c r="S207" s="253"/>
      <c r="T207" s="25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5" t="s">
        <v>151</v>
      </c>
      <c r="AU207" s="255" t="s">
        <v>82</v>
      </c>
      <c r="AV207" s="14" t="s">
        <v>147</v>
      </c>
      <c r="AW207" s="14" t="s">
        <v>33</v>
      </c>
      <c r="AX207" s="14" t="s">
        <v>80</v>
      </c>
      <c r="AY207" s="255" t="s">
        <v>140</v>
      </c>
    </row>
    <row r="208" s="12" customFormat="1" ht="22.8" customHeight="1">
      <c r="A208" s="12"/>
      <c r="B208" s="189"/>
      <c r="C208" s="190"/>
      <c r="D208" s="191" t="s">
        <v>71</v>
      </c>
      <c r="E208" s="203" t="s">
        <v>341</v>
      </c>
      <c r="F208" s="203" t="s">
        <v>342</v>
      </c>
      <c r="G208" s="190"/>
      <c r="H208" s="190"/>
      <c r="I208" s="193"/>
      <c r="J208" s="204">
        <f>BK208</f>
        <v>0</v>
      </c>
      <c r="K208" s="190"/>
      <c r="L208" s="195"/>
      <c r="M208" s="196"/>
      <c r="N208" s="197"/>
      <c r="O208" s="197"/>
      <c r="P208" s="198">
        <f>SUM(P209:P216)</f>
        <v>0</v>
      </c>
      <c r="Q208" s="197"/>
      <c r="R208" s="198">
        <f>SUM(R209:R216)</f>
        <v>0</v>
      </c>
      <c r="S208" s="197"/>
      <c r="T208" s="199">
        <f>SUM(T209:T216)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00" t="s">
        <v>80</v>
      </c>
      <c r="AT208" s="201" t="s">
        <v>71</v>
      </c>
      <c r="AU208" s="201" t="s">
        <v>80</v>
      </c>
      <c r="AY208" s="200" t="s">
        <v>140</v>
      </c>
      <c r="BK208" s="202">
        <f>SUM(BK209:BK216)</f>
        <v>0</v>
      </c>
    </row>
    <row r="209" s="2" customFormat="1" ht="24.15" customHeight="1">
      <c r="A209" s="39"/>
      <c r="B209" s="40"/>
      <c r="C209" s="205" t="s">
        <v>343</v>
      </c>
      <c r="D209" s="205" t="s">
        <v>142</v>
      </c>
      <c r="E209" s="206" t="s">
        <v>344</v>
      </c>
      <c r="F209" s="207" t="s">
        <v>345</v>
      </c>
      <c r="G209" s="208" t="s">
        <v>156</v>
      </c>
      <c r="H209" s="209">
        <v>21.277000000000001</v>
      </c>
      <c r="I209" s="210"/>
      <c r="J209" s="211">
        <f>ROUND(I209*H209,2)</f>
        <v>0</v>
      </c>
      <c r="K209" s="207" t="s">
        <v>146</v>
      </c>
      <c r="L209" s="45"/>
      <c r="M209" s="212" t="s">
        <v>19</v>
      </c>
      <c r="N209" s="213" t="s">
        <v>43</v>
      </c>
      <c r="O209" s="85"/>
      <c r="P209" s="214">
        <f>O209*H209</f>
        <v>0</v>
      </c>
      <c r="Q209" s="214">
        <v>0</v>
      </c>
      <c r="R209" s="214">
        <f>Q209*H209</f>
        <v>0</v>
      </c>
      <c r="S209" s="214">
        <v>0</v>
      </c>
      <c r="T209" s="215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16" t="s">
        <v>147</v>
      </c>
      <c r="AT209" s="216" t="s">
        <v>142</v>
      </c>
      <c r="AU209" s="216" t="s">
        <v>82</v>
      </c>
      <c r="AY209" s="18" t="s">
        <v>140</v>
      </c>
      <c r="BE209" s="217">
        <f>IF(N209="základní",J209,0)</f>
        <v>0</v>
      </c>
      <c r="BF209" s="217">
        <f>IF(N209="snížená",J209,0)</f>
        <v>0</v>
      </c>
      <c r="BG209" s="217">
        <f>IF(N209="zákl. přenesená",J209,0)</f>
        <v>0</v>
      </c>
      <c r="BH209" s="217">
        <f>IF(N209="sníž. přenesená",J209,0)</f>
        <v>0</v>
      </c>
      <c r="BI209" s="217">
        <f>IF(N209="nulová",J209,0)</f>
        <v>0</v>
      </c>
      <c r="BJ209" s="18" t="s">
        <v>80</v>
      </c>
      <c r="BK209" s="217">
        <f>ROUND(I209*H209,2)</f>
        <v>0</v>
      </c>
      <c r="BL209" s="18" t="s">
        <v>147</v>
      </c>
      <c r="BM209" s="216" t="s">
        <v>346</v>
      </c>
    </row>
    <row r="210" s="2" customFormat="1">
      <c r="A210" s="39"/>
      <c r="B210" s="40"/>
      <c r="C210" s="41"/>
      <c r="D210" s="218" t="s">
        <v>149</v>
      </c>
      <c r="E210" s="41"/>
      <c r="F210" s="219" t="s">
        <v>347</v>
      </c>
      <c r="G210" s="41"/>
      <c r="H210" s="41"/>
      <c r="I210" s="220"/>
      <c r="J210" s="41"/>
      <c r="K210" s="41"/>
      <c r="L210" s="45"/>
      <c r="M210" s="221"/>
      <c r="N210" s="222"/>
      <c r="O210" s="85"/>
      <c r="P210" s="85"/>
      <c r="Q210" s="85"/>
      <c r="R210" s="85"/>
      <c r="S210" s="85"/>
      <c r="T210" s="86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149</v>
      </c>
      <c r="AU210" s="18" t="s">
        <v>82</v>
      </c>
    </row>
    <row r="211" s="2" customFormat="1" ht="21.75" customHeight="1">
      <c r="A211" s="39"/>
      <c r="B211" s="40"/>
      <c r="C211" s="205" t="s">
        <v>348</v>
      </c>
      <c r="D211" s="205" t="s">
        <v>142</v>
      </c>
      <c r="E211" s="206" t="s">
        <v>349</v>
      </c>
      <c r="F211" s="207" t="s">
        <v>350</v>
      </c>
      <c r="G211" s="208" t="s">
        <v>156</v>
      </c>
      <c r="H211" s="209">
        <v>21.277000000000001</v>
      </c>
      <c r="I211" s="210"/>
      <c r="J211" s="211">
        <f>ROUND(I211*H211,2)</f>
        <v>0</v>
      </c>
      <c r="K211" s="207" t="s">
        <v>146</v>
      </c>
      <c r="L211" s="45"/>
      <c r="M211" s="212" t="s">
        <v>19</v>
      </c>
      <c r="N211" s="213" t="s">
        <v>43</v>
      </c>
      <c r="O211" s="85"/>
      <c r="P211" s="214">
        <f>O211*H211</f>
        <v>0</v>
      </c>
      <c r="Q211" s="214">
        <v>0</v>
      </c>
      <c r="R211" s="214">
        <f>Q211*H211</f>
        <v>0</v>
      </c>
      <c r="S211" s="214">
        <v>0</v>
      </c>
      <c r="T211" s="215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16" t="s">
        <v>147</v>
      </c>
      <c r="AT211" s="216" t="s">
        <v>142</v>
      </c>
      <c r="AU211" s="216" t="s">
        <v>82</v>
      </c>
      <c r="AY211" s="18" t="s">
        <v>140</v>
      </c>
      <c r="BE211" s="217">
        <f>IF(N211="základní",J211,0)</f>
        <v>0</v>
      </c>
      <c r="BF211" s="217">
        <f>IF(N211="snížená",J211,0)</f>
        <v>0</v>
      </c>
      <c r="BG211" s="217">
        <f>IF(N211="zákl. přenesená",J211,0)</f>
        <v>0</v>
      </c>
      <c r="BH211" s="217">
        <f>IF(N211="sníž. přenesená",J211,0)</f>
        <v>0</v>
      </c>
      <c r="BI211" s="217">
        <f>IF(N211="nulová",J211,0)</f>
        <v>0</v>
      </c>
      <c r="BJ211" s="18" t="s">
        <v>80</v>
      </c>
      <c r="BK211" s="217">
        <f>ROUND(I211*H211,2)</f>
        <v>0</v>
      </c>
      <c r="BL211" s="18" t="s">
        <v>147</v>
      </c>
      <c r="BM211" s="216" t="s">
        <v>351</v>
      </c>
    </row>
    <row r="212" s="2" customFormat="1">
      <c r="A212" s="39"/>
      <c r="B212" s="40"/>
      <c r="C212" s="41"/>
      <c r="D212" s="218" t="s">
        <v>149</v>
      </c>
      <c r="E212" s="41"/>
      <c r="F212" s="219" t="s">
        <v>352</v>
      </c>
      <c r="G212" s="41"/>
      <c r="H212" s="41"/>
      <c r="I212" s="220"/>
      <c r="J212" s="41"/>
      <c r="K212" s="41"/>
      <c r="L212" s="45"/>
      <c r="M212" s="221"/>
      <c r="N212" s="222"/>
      <c r="O212" s="85"/>
      <c r="P212" s="85"/>
      <c r="Q212" s="85"/>
      <c r="R212" s="85"/>
      <c r="S212" s="85"/>
      <c r="T212" s="86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149</v>
      </c>
      <c r="AU212" s="18" t="s">
        <v>82</v>
      </c>
    </row>
    <row r="213" s="2" customFormat="1" ht="24.15" customHeight="1">
      <c r="A213" s="39"/>
      <c r="B213" s="40"/>
      <c r="C213" s="205" t="s">
        <v>353</v>
      </c>
      <c r="D213" s="205" t="s">
        <v>142</v>
      </c>
      <c r="E213" s="206" t="s">
        <v>354</v>
      </c>
      <c r="F213" s="207" t="s">
        <v>355</v>
      </c>
      <c r="G213" s="208" t="s">
        <v>156</v>
      </c>
      <c r="H213" s="209">
        <v>21.277000000000001</v>
      </c>
      <c r="I213" s="210"/>
      <c r="J213" s="211">
        <f>ROUND(I213*H213,2)</f>
        <v>0</v>
      </c>
      <c r="K213" s="207" t="s">
        <v>146</v>
      </c>
      <c r="L213" s="45"/>
      <c r="M213" s="212" t="s">
        <v>19</v>
      </c>
      <c r="N213" s="213" t="s">
        <v>43</v>
      </c>
      <c r="O213" s="85"/>
      <c r="P213" s="214">
        <f>O213*H213</f>
        <v>0</v>
      </c>
      <c r="Q213" s="214">
        <v>0</v>
      </c>
      <c r="R213" s="214">
        <f>Q213*H213</f>
        <v>0</v>
      </c>
      <c r="S213" s="214">
        <v>0</v>
      </c>
      <c r="T213" s="215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16" t="s">
        <v>147</v>
      </c>
      <c r="AT213" s="216" t="s">
        <v>142</v>
      </c>
      <c r="AU213" s="216" t="s">
        <v>82</v>
      </c>
      <c r="AY213" s="18" t="s">
        <v>140</v>
      </c>
      <c r="BE213" s="217">
        <f>IF(N213="základní",J213,0)</f>
        <v>0</v>
      </c>
      <c r="BF213" s="217">
        <f>IF(N213="snížená",J213,0)</f>
        <v>0</v>
      </c>
      <c r="BG213" s="217">
        <f>IF(N213="zákl. přenesená",J213,0)</f>
        <v>0</v>
      </c>
      <c r="BH213" s="217">
        <f>IF(N213="sníž. přenesená",J213,0)</f>
        <v>0</v>
      </c>
      <c r="BI213" s="217">
        <f>IF(N213="nulová",J213,0)</f>
        <v>0</v>
      </c>
      <c r="BJ213" s="18" t="s">
        <v>80</v>
      </c>
      <c r="BK213" s="217">
        <f>ROUND(I213*H213,2)</f>
        <v>0</v>
      </c>
      <c r="BL213" s="18" t="s">
        <v>147</v>
      </c>
      <c r="BM213" s="216" t="s">
        <v>356</v>
      </c>
    </row>
    <row r="214" s="2" customFormat="1">
      <c r="A214" s="39"/>
      <c r="B214" s="40"/>
      <c r="C214" s="41"/>
      <c r="D214" s="218" t="s">
        <v>149</v>
      </c>
      <c r="E214" s="41"/>
      <c r="F214" s="219" t="s">
        <v>357</v>
      </c>
      <c r="G214" s="41"/>
      <c r="H214" s="41"/>
      <c r="I214" s="220"/>
      <c r="J214" s="41"/>
      <c r="K214" s="41"/>
      <c r="L214" s="45"/>
      <c r="M214" s="221"/>
      <c r="N214" s="222"/>
      <c r="O214" s="85"/>
      <c r="P214" s="85"/>
      <c r="Q214" s="85"/>
      <c r="R214" s="85"/>
      <c r="S214" s="85"/>
      <c r="T214" s="86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149</v>
      </c>
      <c r="AU214" s="18" t="s">
        <v>82</v>
      </c>
    </row>
    <row r="215" s="2" customFormat="1" ht="24.15" customHeight="1">
      <c r="A215" s="39"/>
      <c r="B215" s="40"/>
      <c r="C215" s="205" t="s">
        <v>358</v>
      </c>
      <c r="D215" s="205" t="s">
        <v>142</v>
      </c>
      <c r="E215" s="206" t="s">
        <v>359</v>
      </c>
      <c r="F215" s="207" t="s">
        <v>360</v>
      </c>
      <c r="G215" s="208" t="s">
        <v>156</v>
      </c>
      <c r="H215" s="209">
        <v>18.204000000000001</v>
      </c>
      <c r="I215" s="210"/>
      <c r="J215" s="211">
        <f>ROUND(I215*H215,2)</f>
        <v>0</v>
      </c>
      <c r="K215" s="207" t="s">
        <v>146</v>
      </c>
      <c r="L215" s="45"/>
      <c r="M215" s="212" t="s">
        <v>19</v>
      </c>
      <c r="N215" s="213" t="s">
        <v>43</v>
      </c>
      <c r="O215" s="85"/>
      <c r="P215" s="214">
        <f>O215*H215</f>
        <v>0</v>
      </c>
      <c r="Q215" s="214">
        <v>0</v>
      </c>
      <c r="R215" s="214">
        <f>Q215*H215</f>
        <v>0</v>
      </c>
      <c r="S215" s="214">
        <v>0</v>
      </c>
      <c r="T215" s="215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16" t="s">
        <v>147</v>
      </c>
      <c r="AT215" s="216" t="s">
        <v>142</v>
      </c>
      <c r="AU215" s="216" t="s">
        <v>82</v>
      </c>
      <c r="AY215" s="18" t="s">
        <v>140</v>
      </c>
      <c r="BE215" s="217">
        <f>IF(N215="základní",J215,0)</f>
        <v>0</v>
      </c>
      <c r="BF215" s="217">
        <f>IF(N215="snížená",J215,0)</f>
        <v>0</v>
      </c>
      <c r="BG215" s="217">
        <f>IF(N215="zákl. přenesená",J215,0)</f>
        <v>0</v>
      </c>
      <c r="BH215" s="217">
        <f>IF(N215="sníž. přenesená",J215,0)</f>
        <v>0</v>
      </c>
      <c r="BI215" s="217">
        <f>IF(N215="nulová",J215,0)</f>
        <v>0</v>
      </c>
      <c r="BJ215" s="18" t="s">
        <v>80</v>
      </c>
      <c r="BK215" s="217">
        <f>ROUND(I215*H215,2)</f>
        <v>0</v>
      </c>
      <c r="BL215" s="18" t="s">
        <v>147</v>
      </c>
      <c r="BM215" s="216" t="s">
        <v>361</v>
      </c>
    </row>
    <row r="216" s="2" customFormat="1">
      <c r="A216" s="39"/>
      <c r="B216" s="40"/>
      <c r="C216" s="41"/>
      <c r="D216" s="218" t="s">
        <v>149</v>
      </c>
      <c r="E216" s="41"/>
      <c r="F216" s="219" t="s">
        <v>362</v>
      </c>
      <c r="G216" s="41"/>
      <c r="H216" s="41"/>
      <c r="I216" s="220"/>
      <c r="J216" s="41"/>
      <c r="K216" s="41"/>
      <c r="L216" s="45"/>
      <c r="M216" s="221"/>
      <c r="N216" s="222"/>
      <c r="O216" s="85"/>
      <c r="P216" s="85"/>
      <c r="Q216" s="85"/>
      <c r="R216" s="85"/>
      <c r="S216" s="85"/>
      <c r="T216" s="86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149</v>
      </c>
      <c r="AU216" s="18" t="s">
        <v>82</v>
      </c>
    </row>
    <row r="217" s="12" customFormat="1" ht="22.8" customHeight="1">
      <c r="A217" s="12"/>
      <c r="B217" s="189"/>
      <c r="C217" s="190"/>
      <c r="D217" s="191" t="s">
        <v>71</v>
      </c>
      <c r="E217" s="203" t="s">
        <v>363</v>
      </c>
      <c r="F217" s="203" t="s">
        <v>364</v>
      </c>
      <c r="G217" s="190"/>
      <c r="H217" s="190"/>
      <c r="I217" s="193"/>
      <c r="J217" s="204">
        <f>BK217</f>
        <v>0</v>
      </c>
      <c r="K217" s="190"/>
      <c r="L217" s="195"/>
      <c r="M217" s="196"/>
      <c r="N217" s="197"/>
      <c r="O217" s="197"/>
      <c r="P217" s="198">
        <f>SUM(P218:P219)</f>
        <v>0</v>
      </c>
      <c r="Q217" s="197"/>
      <c r="R217" s="198">
        <f>SUM(R218:R219)</f>
        <v>0</v>
      </c>
      <c r="S217" s="197"/>
      <c r="T217" s="199">
        <f>SUM(T218:T219)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00" t="s">
        <v>80</v>
      </c>
      <c r="AT217" s="201" t="s">
        <v>71</v>
      </c>
      <c r="AU217" s="201" t="s">
        <v>80</v>
      </c>
      <c r="AY217" s="200" t="s">
        <v>140</v>
      </c>
      <c r="BK217" s="202">
        <f>SUM(BK218:BK219)</f>
        <v>0</v>
      </c>
    </row>
    <row r="218" s="2" customFormat="1" ht="37.8" customHeight="1">
      <c r="A218" s="39"/>
      <c r="B218" s="40"/>
      <c r="C218" s="205" t="s">
        <v>365</v>
      </c>
      <c r="D218" s="205" t="s">
        <v>142</v>
      </c>
      <c r="E218" s="206" t="s">
        <v>366</v>
      </c>
      <c r="F218" s="207" t="s">
        <v>367</v>
      </c>
      <c r="G218" s="208" t="s">
        <v>156</v>
      </c>
      <c r="H218" s="209">
        <v>16.064</v>
      </c>
      <c r="I218" s="210"/>
      <c r="J218" s="211">
        <f>ROUND(I218*H218,2)</f>
        <v>0</v>
      </c>
      <c r="K218" s="207" t="s">
        <v>146</v>
      </c>
      <c r="L218" s="45"/>
      <c r="M218" s="212" t="s">
        <v>19</v>
      </c>
      <c r="N218" s="213" t="s">
        <v>43</v>
      </c>
      <c r="O218" s="85"/>
      <c r="P218" s="214">
        <f>O218*H218</f>
        <v>0</v>
      </c>
      <c r="Q218" s="214">
        <v>0</v>
      </c>
      <c r="R218" s="214">
        <f>Q218*H218</f>
        <v>0</v>
      </c>
      <c r="S218" s="214">
        <v>0</v>
      </c>
      <c r="T218" s="215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16" t="s">
        <v>147</v>
      </c>
      <c r="AT218" s="216" t="s">
        <v>142</v>
      </c>
      <c r="AU218" s="216" t="s">
        <v>82</v>
      </c>
      <c r="AY218" s="18" t="s">
        <v>140</v>
      </c>
      <c r="BE218" s="217">
        <f>IF(N218="základní",J218,0)</f>
        <v>0</v>
      </c>
      <c r="BF218" s="217">
        <f>IF(N218="snížená",J218,0)</f>
        <v>0</v>
      </c>
      <c r="BG218" s="217">
        <f>IF(N218="zákl. přenesená",J218,0)</f>
        <v>0</v>
      </c>
      <c r="BH218" s="217">
        <f>IF(N218="sníž. přenesená",J218,0)</f>
        <v>0</v>
      </c>
      <c r="BI218" s="217">
        <f>IF(N218="nulová",J218,0)</f>
        <v>0</v>
      </c>
      <c r="BJ218" s="18" t="s">
        <v>80</v>
      </c>
      <c r="BK218" s="217">
        <f>ROUND(I218*H218,2)</f>
        <v>0</v>
      </c>
      <c r="BL218" s="18" t="s">
        <v>147</v>
      </c>
      <c r="BM218" s="216" t="s">
        <v>368</v>
      </c>
    </row>
    <row r="219" s="2" customFormat="1">
      <c r="A219" s="39"/>
      <c r="B219" s="40"/>
      <c r="C219" s="41"/>
      <c r="D219" s="218" t="s">
        <v>149</v>
      </c>
      <c r="E219" s="41"/>
      <c r="F219" s="219" t="s">
        <v>369</v>
      </c>
      <c r="G219" s="41"/>
      <c r="H219" s="41"/>
      <c r="I219" s="220"/>
      <c r="J219" s="41"/>
      <c r="K219" s="41"/>
      <c r="L219" s="45"/>
      <c r="M219" s="221"/>
      <c r="N219" s="222"/>
      <c r="O219" s="85"/>
      <c r="P219" s="85"/>
      <c r="Q219" s="85"/>
      <c r="R219" s="85"/>
      <c r="S219" s="85"/>
      <c r="T219" s="86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149</v>
      </c>
      <c r="AU219" s="18" t="s">
        <v>82</v>
      </c>
    </row>
    <row r="220" s="12" customFormat="1" ht="25.92" customHeight="1">
      <c r="A220" s="12"/>
      <c r="B220" s="189"/>
      <c r="C220" s="190"/>
      <c r="D220" s="191" t="s">
        <v>71</v>
      </c>
      <c r="E220" s="192" t="s">
        <v>370</v>
      </c>
      <c r="F220" s="192" t="s">
        <v>371</v>
      </c>
      <c r="G220" s="190"/>
      <c r="H220" s="190"/>
      <c r="I220" s="193"/>
      <c r="J220" s="194">
        <f>BK220</f>
        <v>0</v>
      </c>
      <c r="K220" s="190"/>
      <c r="L220" s="195"/>
      <c r="M220" s="196"/>
      <c r="N220" s="197"/>
      <c r="O220" s="197"/>
      <c r="P220" s="198">
        <f>P221+P228+P249+P272+P278+P329+P346+P394+P397</f>
        <v>0</v>
      </c>
      <c r="Q220" s="197"/>
      <c r="R220" s="198">
        <f>R221+R228+R249+R272+R278+R329+R346+R394+R397</f>
        <v>4.3069516199999995</v>
      </c>
      <c r="S220" s="197"/>
      <c r="T220" s="199">
        <f>T221+T228+T249+T272+T278+T329+T346+T394+T397</f>
        <v>3.1971682000000001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00" t="s">
        <v>82</v>
      </c>
      <c r="AT220" s="201" t="s">
        <v>71</v>
      </c>
      <c r="AU220" s="201" t="s">
        <v>72</v>
      </c>
      <c r="AY220" s="200" t="s">
        <v>140</v>
      </c>
      <c r="BK220" s="202">
        <f>BK221+BK228+BK249+BK272+BK278+BK329+BK346+BK394+BK397</f>
        <v>0</v>
      </c>
    </row>
    <row r="221" s="12" customFormat="1" ht="22.8" customHeight="1">
      <c r="A221" s="12"/>
      <c r="B221" s="189"/>
      <c r="C221" s="190"/>
      <c r="D221" s="191" t="s">
        <v>71</v>
      </c>
      <c r="E221" s="203" t="s">
        <v>372</v>
      </c>
      <c r="F221" s="203" t="s">
        <v>373</v>
      </c>
      <c r="G221" s="190"/>
      <c r="H221" s="190"/>
      <c r="I221" s="193"/>
      <c r="J221" s="204">
        <f>BK221</f>
        <v>0</v>
      </c>
      <c r="K221" s="190"/>
      <c r="L221" s="195"/>
      <c r="M221" s="196"/>
      <c r="N221" s="197"/>
      <c r="O221" s="197"/>
      <c r="P221" s="198">
        <f>SUM(P222:P227)</f>
        <v>0</v>
      </c>
      <c r="Q221" s="197"/>
      <c r="R221" s="198">
        <f>SUM(R222:R227)</f>
        <v>0.0060245999999999997</v>
      </c>
      <c r="S221" s="197"/>
      <c r="T221" s="199">
        <f>SUM(T222:T227)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00" t="s">
        <v>82</v>
      </c>
      <c r="AT221" s="201" t="s">
        <v>71</v>
      </c>
      <c r="AU221" s="201" t="s">
        <v>80</v>
      </c>
      <c r="AY221" s="200" t="s">
        <v>140</v>
      </c>
      <c r="BK221" s="202">
        <f>SUM(BK222:BK227)</f>
        <v>0</v>
      </c>
    </row>
    <row r="222" s="2" customFormat="1" ht="16.5" customHeight="1">
      <c r="A222" s="39"/>
      <c r="B222" s="40"/>
      <c r="C222" s="205" t="s">
        <v>374</v>
      </c>
      <c r="D222" s="205" t="s">
        <v>142</v>
      </c>
      <c r="E222" s="206" t="s">
        <v>375</v>
      </c>
      <c r="F222" s="207" t="s">
        <v>376</v>
      </c>
      <c r="G222" s="208" t="s">
        <v>183</v>
      </c>
      <c r="H222" s="209">
        <v>0.90000000000000002</v>
      </c>
      <c r="I222" s="210"/>
      <c r="J222" s="211">
        <f>ROUND(I222*H222,2)</f>
        <v>0</v>
      </c>
      <c r="K222" s="207" t="s">
        <v>146</v>
      </c>
      <c r="L222" s="45"/>
      <c r="M222" s="212" t="s">
        <v>19</v>
      </c>
      <c r="N222" s="213" t="s">
        <v>43</v>
      </c>
      <c r="O222" s="85"/>
      <c r="P222" s="214">
        <f>O222*H222</f>
        <v>0</v>
      </c>
      <c r="Q222" s="214">
        <v>0.00040000000000000002</v>
      </c>
      <c r="R222" s="214">
        <f>Q222*H222</f>
        <v>0.00036000000000000002</v>
      </c>
      <c r="S222" s="214">
        <v>0</v>
      </c>
      <c r="T222" s="215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16" t="s">
        <v>244</v>
      </c>
      <c r="AT222" s="216" t="s">
        <v>142</v>
      </c>
      <c r="AU222" s="216" t="s">
        <v>82</v>
      </c>
      <c r="AY222" s="18" t="s">
        <v>140</v>
      </c>
      <c r="BE222" s="217">
        <f>IF(N222="základní",J222,0)</f>
        <v>0</v>
      </c>
      <c r="BF222" s="217">
        <f>IF(N222="snížená",J222,0)</f>
        <v>0</v>
      </c>
      <c r="BG222" s="217">
        <f>IF(N222="zákl. přenesená",J222,0)</f>
        <v>0</v>
      </c>
      <c r="BH222" s="217">
        <f>IF(N222="sníž. přenesená",J222,0)</f>
        <v>0</v>
      </c>
      <c r="BI222" s="217">
        <f>IF(N222="nulová",J222,0)</f>
        <v>0</v>
      </c>
      <c r="BJ222" s="18" t="s">
        <v>80</v>
      </c>
      <c r="BK222" s="217">
        <f>ROUND(I222*H222,2)</f>
        <v>0</v>
      </c>
      <c r="BL222" s="18" t="s">
        <v>244</v>
      </c>
      <c r="BM222" s="216" t="s">
        <v>377</v>
      </c>
    </row>
    <row r="223" s="2" customFormat="1">
      <c r="A223" s="39"/>
      <c r="B223" s="40"/>
      <c r="C223" s="41"/>
      <c r="D223" s="218" t="s">
        <v>149</v>
      </c>
      <c r="E223" s="41"/>
      <c r="F223" s="219" t="s">
        <v>378</v>
      </c>
      <c r="G223" s="41"/>
      <c r="H223" s="41"/>
      <c r="I223" s="220"/>
      <c r="J223" s="41"/>
      <c r="K223" s="41"/>
      <c r="L223" s="45"/>
      <c r="M223" s="221"/>
      <c r="N223" s="222"/>
      <c r="O223" s="85"/>
      <c r="P223" s="85"/>
      <c r="Q223" s="85"/>
      <c r="R223" s="85"/>
      <c r="S223" s="85"/>
      <c r="T223" s="86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149</v>
      </c>
      <c r="AU223" s="18" t="s">
        <v>82</v>
      </c>
    </row>
    <row r="224" s="2" customFormat="1" ht="24.15" customHeight="1">
      <c r="A224" s="39"/>
      <c r="B224" s="40"/>
      <c r="C224" s="235" t="s">
        <v>379</v>
      </c>
      <c r="D224" s="235" t="s">
        <v>153</v>
      </c>
      <c r="E224" s="236" t="s">
        <v>380</v>
      </c>
      <c r="F224" s="237" t="s">
        <v>381</v>
      </c>
      <c r="G224" s="238" t="s">
        <v>183</v>
      </c>
      <c r="H224" s="239">
        <v>1.0489999999999999</v>
      </c>
      <c r="I224" s="240"/>
      <c r="J224" s="241">
        <f>ROUND(I224*H224,2)</f>
        <v>0</v>
      </c>
      <c r="K224" s="237" t="s">
        <v>146</v>
      </c>
      <c r="L224" s="242"/>
      <c r="M224" s="243" t="s">
        <v>19</v>
      </c>
      <c r="N224" s="244" t="s">
        <v>43</v>
      </c>
      <c r="O224" s="85"/>
      <c r="P224" s="214">
        <f>O224*H224</f>
        <v>0</v>
      </c>
      <c r="Q224" s="214">
        <v>0.0054000000000000003</v>
      </c>
      <c r="R224" s="214">
        <f>Q224*H224</f>
        <v>0.0056645999999999997</v>
      </c>
      <c r="S224" s="214">
        <v>0</v>
      </c>
      <c r="T224" s="215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16" t="s">
        <v>327</v>
      </c>
      <c r="AT224" s="216" t="s">
        <v>153</v>
      </c>
      <c r="AU224" s="216" t="s">
        <v>82</v>
      </c>
      <c r="AY224" s="18" t="s">
        <v>140</v>
      </c>
      <c r="BE224" s="217">
        <f>IF(N224="základní",J224,0)</f>
        <v>0</v>
      </c>
      <c r="BF224" s="217">
        <f>IF(N224="snížená",J224,0)</f>
        <v>0</v>
      </c>
      <c r="BG224" s="217">
        <f>IF(N224="zákl. přenesená",J224,0)</f>
        <v>0</v>
      </c>
      <c r="BH224" s="217">
        <f>IF(N224="sníž. přenesená",J224,0)</f>
        <v>0</v>
      </c>
      <c r="BI224" s="217">
        <f>IF(N224="nulová",J224,0)</f>
        <v>0</v>
      </c>
      <c r="BJ224" s="18" t="s">
        <v>80</v>
      </c>
      <c r="BK224" s="217">
        <f>ROUND(I224*H224,2)</f>
        <v>0</v>
      </c>
      <c r="BL224" s="18" t="s">
        <v>244</v>
      </c>
      <c r="BM224" s="216" t="s">
        <v>382</v>
      </c>
    </row>
    <row r="225" s="13" customFormat="1">
      <c r="A225" s="13"/>
      <c r="B225" s="223"/>
      <c r="C225" s="224"/>
      <c r="D225" s="225" t="s">
        <v>151</v>
      </c>
      <c r="E225" s="224"/>
      <c r="F225" s="227" t="s">
        <v>383</v>
      </c>
      <c r="G225" s="224"/>
      <c r="H225" s="228">
        <v>1.0489999999999999</v>
      </c>
      <c r="I225" s="229"/>
      <c r="J225" s="224"/>
      <c r="K225" s="224"/>
      <c r="L225" s="230"/>
      <c r="M225" s="231"/>
      <c r="N225" s="232"/>
      <c r="O225" s="232"/>
      <c r="P225" s="232"/>
      <c r="Q225" s="232"/>
      <c r="R225" s="232"/>
      <c r="S225" s="232"/>
      <c r="T225" s="23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4" t="s">
        <v>151</v>
      </c>
      <c r="AU225" s="234" t="s">
        <v>82</v>
      </c>
      <c r="AV225" s="13" t="s">
        <v>82</v>
      </c>
      <c r="AW225" s="13" t="s">
        <v>4</v>
      </c>
      <c r="AX225" s="13" t="s">
        <v>80</v>
      </c>
      <c r="AY225" s="234" t="s">
        <v>140</v>
      </c>
    </row>
    <row r="226" s="2" customFormat="1" ht="33" customHeight="1">
      <c r="A226" s="39"/>
      <c r="B226" s="40"/>
      <c r="C226" s="205" t="s">
        <v>384</v>
      </c>
      <c r="D226" s="205" t="s">
        <v>142</v>
      </c>
      <c r="E226" s="206" t="s">
        <v>385</v>
      </c>
      <c r="F226" s="207" t="s">
        <v>386</v>
      </c>
      <c r="G226" s="208" t="s">
        <v>156</v>
      </c>
      <c r="H226" s="209">
        <v>0.0060000000000000001</v>
      </c>
      <c r="I226" s="210"/>
      <c r="J226" s="211">
        <f>ROUND(I226*H226,2)</f>
        <v>0</v>
      </c>
      <c r="K226" s="207" t="s">
        <v>146</v>
      </c>
      <c r="L226" s="45"/>
      <c r="M226" s="212" t="s">
        <v>19</v>
      </c>
      <c r="N226" s="213" t="s">
        <v>43</v>
      </c>
      <c r="O226" s="85"/>
      <c r="P226" s="214">
        <f>O226*H226</f>
        <v>0</v>
      </c>
      <c r="Q226" s="214">
        <v>0</v>
      </c>
      <c r="R226" s="214">
        <f>Q226*H226</f>
        <v>0</v>
      </c>
      <c r="S226" s="214">
        <v>0</v>
      </c>
      <c r="T226" s="215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16" t="s">
        <v>244</v>
      </c>
      <c r="AT226" s="216" t="s">
        <v>142</v>
      </c>
      <c r="AU226" s="216" t="s">
        <v>82</v>
      </c>
      <c r="AY226" s="18" t="s">
        <v>140</v>
      </c>
      <c r="BE226" s="217">
        <f>IF(N226="základní",J226,0)</f>
        <v>0</v>
      </c>
      <c r="BF226" s="217">
        <f>IF(N226="snížená",J226,0)</f>
        <v>0</v>
      </c>
      <c r="BG226" s="217">
        <f>IF(N226="zákl. přenesená",J226,0)</f>
        <v>0</v>
      </c>
      <c r="BH226" s="217">
        <f>IF(N226="sníž. přenesená",J226,0)</f>
        <v>0</v>
      </c>
      <c r="BI226" s="217">
        <f>IF(N226="nulová",J226,0)</f>
        <v>0</v>
      </c>
      <c r="BJ226" s="18" t="s">
        <v>80</v>
      </c>
      <c r="BK226" s="217">
        <f>ROUND(I226*H226,2)</f>
        <v>0</v>
      </c>
      <c r="BL226" s="18" t="s">
        <v>244</v>
      </c>
      <c r="BM226" s="216" t="s">
        <v>387</v>
      </c>
    </row>
    <row r="227" s="2" customFormat="1">
      <c r="A227" s="39"/>
      <c r="B227" s="40"/>
      <c r="C227" s="41"/>
      <c r="D227" s="218" t="s">
        <v>149</v>
      </c>
      <c r="E227" s="41"/>
      <c r="F227" s="219" t="s">
        <v>388</v>
      </c>
      <c r="G227" s="41"/>
      <c r="H227" s="41"/>
      <c r="I227" s="220"/>
      <c r="J227" s="41"/>
      <c r="K227" s="41"/>
      <c r="L227" s="45"/>
      <c r="M227" s="221"/>
      <c r="N227" s="222"/>
      <c r="O227" s="85"/>
      <c r="P227" s="85"/>
      <c r="Q227" s="85"/>
      <c r="R227" s="85"/>
      <c r="S227" s="85"/>
      <c r="T227" s="86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149</v>
      </c>
      <c r="AU227" s="18" t="s">
        <v>82</v>
      </c>
    </row>
    <row r="228" s="12" customFormat="1" ht="22.8" customHeight="1">
      <c r="A228" s="12"/>
      <c r="B228" s="189"/>
      <c r="C228" s="190"/>
      <c r="D228" s="191" t="s">
        <v>71</v>
      </c>
      <c r="E228" s="203" t="s">
        <v>389</v>
      </c>
      <c r="F228" s="203" t="s">
        <v>390</v>
      </c>
      <c r="G228" s="190"/>
      <c r="H228" s="190"/>
      <c r="I228" s="193"/>
      <c r="J228" s="204">
        <f>BK228</f>
        <v>0</v>
      </c>
      <c r="K228" s="190"/>
      <c r="L228" s="195"/>
      <c r="M228" s="196"/>
      <c r="N228" s="197"/>
      <c r="O228" s="197"/>
      <c r="P228" s="198">
        <f>SUM(P229:P248)</f>
        <v>0</v>
      </c>
      <c r="Q228" s="197"/>
      <c r="R228" s="198">
        <f>SUM(R229:R248)</f>
        <v>0.90926384000000005</v>
      </c>
      <c r="S228" s="197"/>
      <c r="T228" s="199">
        <f>SUM(T229:T248)</f>
        <v>0.202573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00" t="s">
        <v>82</v>
      </c>
      <c r="AT228" s="201" t="s">
        <v>71</v>
      </c>
      <c r="AU228" s="201" t="s">
        <v>80</v>
      </c>
      <c r="AY228" s="200" t="s">
        <v>140</v>
      </c>
      <c r="BK228" s="202">
        <f>SUM(BK229:BK248)</f>
        <v>0</v>
      </c>
    </row>
    <row r="229" s="2" customFormat="1" ht="33" customHeight="1">
      <c r="A229" s="39"/>
      <c r="B229" s="40"/>
      <c r="C229" s="205" t="s">
        <v>391</v>
      </c>
      <c r="D229" s="205" t="s">
        <v>142</v>
      </c>
      <c r="E229" s="206" t="s">
        <v>392</v>
      </c>
      <c r="F229" s="207" t="s">
        <v>393</v>
      </c>
      <c r="G229" s="208" t="s">
        <v>183</v>
      </c>
      <c r="H229" s="209">
        <v>35.640999999999998</v>
      </c>
      <c r="I229" s="210"/>
      <c r="J229" s="211">
        <f>ROUND(I229*H229,2)</f>
        <v>0</v>
      </c>
      <c r="K229" s="207" t="s">
        <v>146</v>
      </c>
      <c r="L229" s="45"/>
      <c r="M229" s="212" t="s">
        <v>19</v>
      </c>
      <c r="N229" s="213" t="s">
        <v>43</v>
      </c>
      <c r="O229" s="85"/>
      <c r="P229" s="214">
        <f>O229*H229</f>
        <v>0</v>
      </c>
      <c r="Q229" s="214">
        <v>0.01324</v>
      </c>
      <c r="R229" s="214">
        <f>Q229*H229</f>
        <v>0.47188683999999997</v>
      </c>
      <c r="S229" s="214">
        <v>0</v>
      </c>
      <c r="T229" s="215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16" t="s">
        <v>244</v>
      </c>
      <c r="AT229" s="216" t="s">
        <v>142</v>
      </c>
      <c r="AU229" s="216" t="s">
        <v>82</v>
      </c>
      <c r="AY229" s="18" t="s">
        <v>140</v>
      </c>
      <c r="BE229" s="217">
        <f>IF(N229="základní",J229,0)</f>
        <v>0</v>
      </c>
      <c r="BF229" s="217">
        <f>IF(N229="snížená",J229,0)</f>
        <v>0</v>
      </c>
      <c r="BG229" s="217">
        <f>IF(N229="zákl. přenesená",J229,0)</f>
        <v>0</v>
      </c>
      <c r="BH229" s="217">
        <f>IF(N229="sníž. přenesená",J229,0)</f>
        <v>0</v>
      </c>
      <c r="BI229" s="217">
        <f>IF(N229="nulová",J229,0)</f>
        <v>0</v>
      </c>
      <c r="BJ229" s="18" t="s">
        <v>80</v>
      </c>
      <c r="BK229" s="217">
        <f>ROUND(I229*H229,2)</f>
        <v>0</v>
      </c>
      <c r="BL229" s="18" t="s">
        <v>244</v>
      </c>
      <c r="BM229" s="216" t="s">
        <v>394</v>
      </c>
    </row>
    <row r="230" s="2" customFormat="1">
      <c r="A230" s="39"/>
      <c r="B230" s="40"/>
      <c r="C230" s="41"/>
      <c r="D230" s="218" t="s">
        <v>149</v>
      </c>
      <c r="E230" s="41"/>
      <c r="F230" s="219" t="s">
        <v>395</v>
      </c>
      <c r="G230" s="41"/>
      <c r="H230" s="41"/>
      <c r="I230" s="220"/>
      <c r="J230" s="41"/>
      <c r="K230" s="41"/>
      <c r="L230" s="45"/>
      <c r="M230" s="221"/>
      <c r="N230" s="222"/>
      <c r="O230" s="85"/>
      <c r="P230" s="85"/>
      <c r="Q230" s="85"/>
      <c r="R230" s="85"/>
      <c r="S230" s="85"/>
      <c r="T230" s="86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149</v>
      </c>
      <c r="AU230" s="18" t="s">
        <v>82</v>
      </c>
    </row>
    <row r="231" s="13" customFormat="1">
      <c r="A231" s="13"/>
      <c r="B231" s="223"/>
      <c r="C231" s="224"/>
      <c r="D231" s="225" t="s">
        <v>151</v>
      </c>
      <c r="E231" s="226" t="s">
        <v>19</v>
      </c>
      <c r="F231" s="227" t="s">
        <v>396</v>
      </c>
      <c r="G231" s="224"/>
      <c r="H231" s="228">
        <v>7.5599999999999996</v>
      </c>
      <c r="I231" s="229"/>
      <c r="J231" s="224"/>
      <c r="K231" s="224"/>
      <c r="L231" s="230"/>
      <c r="M231" s="231"/>
      <c r="N231" s="232"/>
      <c r="O231" s="232"/>
      <c r="P231" s="232"/>
      <c r="Q231" s="232"/>
      <c r="R231" s="232"/>
      <c r="S231" s="232"/>
      <c r="T231" s="23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4" t="s">
        <v>151</v>
      </c>
      <c r="AU231" s="234" t="s">
        <v>82</v>
      </c>
      <c r="AV231" s="13" t="s">
        <v>82</v>
      </c>
      <c r="AW231" s="13" t="s">
        <v>33</v>
      </c>
      <c r="AX231" s="13" t="s">
        <v>72</v>
      </c>
      <c r="AY231" s="234" t="s">
        <v>140</v>
      </c>
    </row>
    <row r="232" s="13" customFormat="1">
      <c r="A232" s="13"/>
      <c r="B232" s="223"/>
      <c r="C232" s="224"/>
      <c r="D232" s="225" t="s">
        <v>151</v>
      </c>
      <c r="E232" s="226" t="s">
        <v>19</v>
      </c>
      <c r="F232" s="227" t="s">
        <v>397</v>
      </c>
      <c r="G232" s="224"/>
      <c r="H232" s="228">
        <v>11.819000000000001</v>
      </c>
      <c r="I232" s="229"/>
      <c r="J232" s="224"/>
      <c r="K232" s="224"/>
      <c r="L232" s="230"/>
      <c r="M232" s="231"/>
      <c r="N232" s="232"/>
      <c r="O232" s="232"/>
      <c r="P232" s="232"/>
      <c r="Q232" s="232"/>
      <c r="R232" s="232"/>
      <c r="S232" s="232"/>
      <c r="T232" s="23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4" t="s">
        <v>151</v>
      </c>
      <c r="AU232" s="234" t="s">
        <v>82</v>
      </c>
      <c r="AV232" s="13" t="s">
        <v>82</v>
      </c>
      <c r="AW232" s="13" t="s">
        <v>33</v>
      </c>
      <c r="AX232" s="13" t="s">
        <v>72</v>
      </c>
      <c r="AY232" s="234" t="s">
        <v>140</v>
      </c>
    </row>
    <row r="233" s="13" customFormat="1">
      <c r="A233" s="13"/>
      <c r="B233" s="223"/>
      <c r="C233" s="224"/>
      <c r="D233" s="225" t="s">
        <v>151</v>
      </c>
      <c r="E233" s="226" t="s">
        <v>19</v>
      </c>
      <c r="F233" s="227" t="s">
        <v>398</v>
      </c>
      <c r="G233" s="224"/>
      <c r="H233" s="228">
        <v>16.262</v>
      </c>
      <c r="I233" s="229"/>
      <c r="J233" s="224"/>
      <c r="K233" s="224"/>
      <c r="L233" s="230"/>
      <c r="M233" s="231"/>
      <c r="N233" s="232"/>
      <c r="O233" s="232"/>
      <c r="P233" s="232"/>
      <c r="Q233" s="232"/>
      <c r="R233" s="232"/>
      <c r="S233" s="232"/>
      <c r="T233" s="23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4" t="s">
        <v>151</v>
      </c>
      <c r="AU233" s="234" t="s">
        <v>82</v>
      </c>
      <c r="AV233" s="13" t="s">
        <v>82</v>
      </c>
      <c r="AW233" s="13" t="s">
        <v>33</v>
      </c>
      <c r="AX233" s="13" t="s">
        <v>72</v>
      </c>
      <c r="AY233" s="234" t="s">
        <v>140</v>
      </c>
    </row>
    <row r="234" s="14" customFormat="1">
      <c r="A234" s="14"/>
      <c r="B234" s="245"/>
      <c r="C234" s="246"/>
      <c r="D234" s="225" t="s">
        <v>151</v>
      </c>
      <c r="E234" s="247" t="s">
        <v>19</v>
      </c>
      <c r="F234" s="248" t="s">
        <v>192</v>
      </c>
      <c r="G234" s="246"/>
      <c r="H234" s="249">
        <v>35.640999999999998</v>
      </c>
      <c r="I234" s="250"/>
      <c r="J234" s="246"/>
      <c r="K234" s="246"/>
      <c r="L234" s="251"/>
      <c r="M234" s="252"/>
      <c r="N234" s="253"/>
      <c r="O234" s="253"/>
      <c r="P234" s="253"/>
      <c r="Q234" s="253"/>
      <c r="R234" s="253"/>
      <c r="S234" s="253"/>
      <c r="T234" s="25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5" t="s">
        <v>151</v>
      </c>
      <c r="AU234" s="255" t="s">
        <v>82</v>
      </c>
      <c r="AV234" s="14" t="s">
        <v>147</v>
      </c>
      <c r="AW234" s="14" t="s">
        <v>33</v>
      </c>
      <c r="AX234" s="14" t="s">
        <v>80</v>
      </c>
      <c r="AY234" s="255" t="s">
        <v>140</v>
      </c>
    </row>
    <row r="235" s="2" customFormat="1" ht="24.15" customHeight="1">
      <c r="A235" s="39"/>
      <c r="B235" s="40"/>
      <c r="C235" s="205" t="s">
        <v>399</v>
      </c>
      <c r="D235" s="205" t="s">
        <v>142</v>
      </c>
      <c r="E235" s="206" t="s">
        <v>400</v>
      </c>
      <c r="F235" s="207" t="s">
        <v>401</v>
      </c>
      <c r="G235" s="208" t="s">
        <v>183</v>
      </c>
      <c r="H235" s="209">
        <v>29.760000000000002</v>
      </c>
      <c r="I235" s="210"/>
      <c r="J235" s="211">
        <f>ROUND(I235*H235,2)</f>
        <v>0</v>
      </c>
      <c r="K235" s="207" t="s">
        <v>146</v>
      </c>
      <c r="L235" s="45"/>
      <c r="M235" s="212" t="s">
        <v>19</v>
      </c>
      <c r="N235" s="213" t="s">
        <v>43</v>
      </c>
      <c r="O235" s="85"/>
      <c r="P235" s="214">
        <f>O235*H235</f>
        <v>0</v>
      </c>
      <c r="Q235" s="214">
        <v>0.012200000000000001</v>
      </c>
      <c r="R235" s="214">
        <f>Q235*H235</f>
        <v>0.36307200000000006</v>
      </c>
      <c r="S235" s="214">
        <v>0</v>
      </c>
      <c r="T235" s="215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16" t="s">
        <v>244</v>
      </c>
      <c r="AT235" s="216" t="s">
        <v>142</v>
      </c>
      <c r="AU235" s="216" t="s">
        <v>82</v>
      </c>
      <c r="AY235" s="18" t="s">
        <v>140</v>
      </c>
      <c r="BE235" s="217">
        <f>IF(N235="základní",J235,0)</f>
        <v>0</v>
      </c>
      <c r="BF235" s="217">
        <f>IF(N235="snížená",J235,0)</f>
        <v>0</v>
      </c>
      <c r="BG235" s="217">
        <f>IF(N235="zákl. přenesená",J235,0)</f>
        <v>0</v>
      </c>
      <c r="BH235" s="217">
        <f>IF(N235="sníž. přenesená",J235,0)</f>
        <v>0</v>
      </c>
      <c r="BI235" s="217">
        <f>IF(N235="nulová",J235,0)</f>
        <v>0</v>
      </c>
      <c r="BJ235" s="18" t="s">
        <v>80</v>
      </c>
      <c r="BK235" s="217">
        <f>ROUND(I235*H235,2)</f>
        <v>0</v>
      </c>
      <c r="BL235" s="18" t="s">
        <v>244</v>
      </c>
      <c r="BM235" s="216" t="s">
        <v>402</v>
      </c>
    </row>
    <row r="236" s="2" customFormat="1">
      <c r="A236" s="39"/>
      <c r="B236" s="40"/>
      <c r="C236" s="41"/>
      <c r="D236" s="218" t="s">
        <v>149</v>
      </c>
      <c r="E236" s="41"/>
      <c r="F236" s="219" t="s">
        <v>403</v>
      </c>
      <c r="G236" s="41"/>
      <c r="H236" s="41"/>
      <c r="I236" s="220"/>
      <c r="J236" s="41"/>
      <c r="K236" s="41"/>
      <c r="L236" s="45"/>
      <c r="M236" s="221"/>
      <c r="N236" s="222"/>
      <c r="O236" s="85"/>
      <c r="P236" s="85"/>
      <c r="Q236" s="85"/>
      <c r="R236" s="85"/>
      <c r="S236" s="85"/>
      <c r="T236" s="86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149</v>
      </c>
      <c r="AU236" s="18" t="s">
        <v>82</v>
      </c>
    </row>
    <row r="237" s="13" customFormat="1">
      <c r="A237" s="13"/>
      <c r="B237" s="223"/>
      <c r="C237" s="224"/>
      <c r="D237" s="225" t="s">
        <v>151</v>
      </c>
      <c r="E237" s="226" t="s">
        <v>19</v>
      </c>
      <c r="F237" s="227" t="s">
        <v>404</v>
      </c>
      <c r="G237" s="224"/>
      <c r="H237" s="228">
        <v>29.760000000000002</v>
      </c>
      <c r="I237" s="229"/>
      <c r="J237" s="224"/>
      <c r="K237" s="224"/>
      <c r="L237" s="230"/>
      <c r="M237" s="231"/>
      <c r="N237" s="232"/>
      <c r="O237" s="232"/>
      <c r="P237" s="232"/>
      <c r="Q237" s="232"/>
      <c r="R237" s="232"/>
      <c r="S237" s="232"/>
      <c r="T237" s="23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4" t="s">
        <v>151</v>
      </c>
      <c r="AU237" s="234" t="s">
        <v>82</v>
      </c>
      <c r="AV237" s="13" t="s">
        <v>82</v>
      </c>
      <c r="AW237" s="13" t="s">
        <v>33</v>
      </c>
      <c r="AX237" s="13" t="s">
        <v>80</v>
      </c>
      <c r="AY237" s="234" t="s">
        <v>140</v>
      </c>
    </row>
    <row r="238" s="2" customFormat="1" ht="24.15" customHeight="1">
      <c r="A238" s="39"/>
      <c r="B238" s="40"/>
      <c r="C238" s="205" t="s">
        <v>405</v>
      </c>
      <c r="D238" s="205" t="s">
        <v>142</v>
      </c>
      <c r="E238" s="206" t="s">
        <v>406</v>
      </c>
      <c r="F238" s="207" t="s">
        <v>407</v>
      </c>
      <c r="G238" s="208" t="s">
        <v>183</v>
      </c>
      <c r="H238" s="209">
        <v>7.7000000000000002</v>
      </c>
      <c r="I238" s="210"/>
      <c r="J238" s="211">
        <f>ROUND(I238*H238,2)</f>
        <v>0</v>
      </c>
      <c r="K238" s="207" t="s">
        <v>146</v>
      </c>
      <c r="L238" s="45"/>
      <c r="M238" s="212" t="s">
        <v>19</v>
      </c>
      <c r="N238" s="213" t="s">
        <v>43</v>
      </c>
      <c r="O238" s="85"/>
      <c r="P238" s="214">
        <f>O238*H238</f>
        <v>0</v>
      </c>
      <c r="Q238" s="214">
        <v>0.00125</v>
      </c>
      <c r="R238" s="214">
        <f>Q238*H238</f>
        <v>0.0096249999999999999</v>
      </c>
      <c r="S238" s="214">
        <v>0</v>
      </c>
      <c r="T238" s="215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16" t="s">
        <v>244</v>
      </c>
      <c r="AT238" s="216" t="s">
        <v>142</v>
      </c>
      <c r="AU238" s="216" t="s">
        <v>82</v>
      </c>
      <c r="AY238" s="18" t="s">
        <v>140</v>
      </c>
      <c r="BE238" s="217">
        <f>IF(N238="základní",J238,0)</f>
        <v>0</v>
      </c>
      <c r="BF238" s="217">
        <f>IF(N238="snížená",J238,0)</f>
        <v>0</v>
      </c>
      <c r="BG238" s="217">
        <f>IF(N238="zákl. přenesená",J238,0)</f>
        <v>0</v>
      </c>
      <c r="BH238" s="217">
        <f>IF(N238="sníž. přenesená",J238,0)</f>
        <v>0</v>
      </c>
      <c r="BI238" s="217">
        <f>IF(N238="nulová",J238,0)</f>
        <v>0</v>
      </c>
      <c r="BJ238" s="18" t="s">
        <v>80</v>
      </c>
      <c r="BK238" s="217">
        <f>ROUND(I238*H238,2)</f>
        <v>0</v>
      </c>
      <c r="BL238" s="18" t="s">
        <v>244</v>
      </c>
      <c r="BM238" s="216" t="s">
        <v>408</v>
      </c>
    </row>
    <row r="239" s="2" customFormat="1">
      <c r="A239" s="39"/>
      <c r="B239" s="40"/>
      <c r="C239" s="41"/>
      <c r="D239" s="218" t="s">
        <v>149</v>
      </c>
      <c r="E239" s="41"/>
      <c r="F239" s="219" t="s">
        <v>409</v>
      </c>
      <c r="G239" s="41"/>
      <c r="H239" s="41"/>
      <c r="I239" s="220"/>
      <c r="J239" s="41"/>
      <c r="K239" s="41"/>
      <c r="L239" s="45"/>
      <c r="M239" s="221"/>
      <c r="N239" s="222"/>
      <c r="O239" s="85"/>
      <c r="P239" s="85"/>
      <c r="Q239" s="85"/>
      <c r="R239" s="85"/>
      <c r="S239" s="85"/>
      <c r="T239" s="86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149</v>
      </c>
      <c r="AU239" s="18" t="s">
        <v>82</v>
      </c>
    </row>
    <row r="240" s="2" customFormat="1" ht="16.5" customHeight="1">
      <c r="A240" s="39"/>
      <c r="B240" s="40"/>
      <c r="C240" s="235" t="s">
        <v>410</v>
      </c>
      <c r="D240" s="235" t="s">
        <v>153</v>
      </c>
      <c r="E240" s="236" t="s">
        <v>411</v>
      </c>
      <c r="F240" s="237" t="s">
        <v>412</v>
      </c>
      <c r="G240" s="238" t="s">
        <v>183</v>
      </c>
      <c r="H240" s="239">
        <v>8.0850000000000009</v>
      </c>
      <c r="I240" s="240"/>
      <c r="J240" s="241">
        <f>ROUND(I240*H240,2)</f>
        <v>0</v>
      </c>
      <c r="K240" s="237" t="s">
        <v>146</v>
      </c>
      <c r="L240" s="242"/>
      <c r="M240" s="243" t="s">
        <v>19</v>
      </c>
      <c r="N240" s="244" t="s">
        <v>43</v>
      </c>
      <c r="O240" s="85"/>
      <c r="P240" s="214">
        <f>O240*H240</f>
        <v>0</v>
      </c>
      <c r="Q240" s="214">
        <v>0.0080000000000000002</v>
      </c>
      <c r="R240" s="214">
        <f>Q240*H240</f>
        <v>0.064680000000000001</v>
      </c>
      <c r="S240" s="214">
        <v>0</v>
      </c>
      <c r="T240" s="215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16" t="s">
        <v>327</v>
      </c>
      <c r="AT240" s="216" t="s">
        <v>153</v>
      </c>
      <c r="AU240" s="216" t="s">
        <v>82</v>
      </c>
      <c r="AY240" s="18" t="s">
        <v>140</v>
      </c>
      <c r="BE240" s="217">
        <f>IF(N240="základní",J240,0)</f>
        <v>0</v>
      </c>
      <c r="BF240" s="217">
        <f>IF(N240="snížená",J240,0)</f>
        <v>0</v>
      </c>
      <c r="BG240" s="217">
        <f>IF(N240="zákl. přenesená",J240,0)</f>
        <v>0</v>
      </c>
      <c r="BH240" s="217">
        <f>IF(N240="sníž. přenesená",J240,0)</f>
        <v>0</v>
      </c>
      <c r="BI240" s="217">
        <f>IF(N240="nulová",J240,0)</f>
        <v>0</v>
      </c>
      <c r="BJ240" s="18" t="s">
        <v>80</v>
      </c>
      <c r="BK240" s="217">
        <f>ROUND(I240*H240,2)</f>
        <v>0</v>
      </c>
      <c r="BL240" s="18" t="s">
        <v>244</v>
      </c>
      <c r="BM240" s="216" t="s">
        <v>413</v>
      </c>
    </row>
    <row r="241" s="13" customFormat="1">
      <c r="A241" s="13"/>
      <c r="B241" s="223"/>
      <c r="C241" s="224"/>
      <c r="D241" s="225" t="s">
        <v>151</v>
      </c>
      <c r="E241" s="224"/>
      <c r="F241" s="227" t="s">
        <v>414</v>
      </c>
      <c r="G241" s="224"/>
      <c r="H241" s="228">
        <v>8.0850000000000009</v>
      </c>
      <c r="I241" s="229"/>
      <c r="J241" s="224"/>
      <c r="K241" s="224"/>
      <c r="L241" s="230"/>
      <c r="M241" s="231"/>
      <c r="N241" s="232"/>
      <c r="O241" s="232"/>
      <c r="P241" s="232"/>
      <c r="Q241" s="232"/>
      <c r="R241" s="232"/>
      <c r="S241" s="232"/>
      <c r="T241" s="23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4" t="s">
        <v>151</v>
      </c>
      <c r="AU241" s="234" t="s">
        <v>82</v>
      </c>
      <c r="AV241" s="13" t="s">
        <v>82</v>
      </c>
      <c r="AW241" s="13" t="s">
        <v>4</v>
      </c>
      <c r="AX241" s="13" t="s">
        <v>80</v>
      </c>
      <c r="AY241" s="234" t="s">
        <v>140</v>
      </c>
    </row>
    <row r="242" s="2" customFormat="1" ht="16.5" customHeight="1">
      <c r="A242" s="39"/>
      <c r="B242" s="40"/>
      <c r="C242" s="205" t="s">
        <v>415</v>
      </c>
      <c r="D242" s="205" t="s">
        <v>142</v>
      </c>
      <c r="E242" s="206" t="s">
        <v>416</v>
      </c>
      <c r="F242" s="207" t="s">
        <v>417</v>
      </c>
      <c r="G242" s="208" t="s">
        <v>183</v>
      </c>
      <c r="H242" s="209">
        <v>8.6999999999999993</v>
      </c>
      <c r="I242" s="210"/>
      <c r="J242" s="211">
        <f>ROUND(I242*H242,2)</f>
        <v>0</v>
      </c>
      <c r="K242" s="207" t="s">
        <v>146</v>
      </c>
      <c r="L242" s="45"/>
      <c r="M242" s="212" t="s">
        <v>19</v>
      </c>
      <c r="N242" s="213" t="s">
        <v>43</v>
      </c>
      <c r="O242" s="85"/>
      <c r="P242" s="214">
        <f>O242*H242</f>
        <v>0</v>
      </c>
      <c r="Q242" s="214">
        <v>0</v>
      </c>
      <c r="R242" s="214">
        <f>Q242*H242</f>
        <v>0</v>
      </c>
      <c r="S242" s="214">
        <v>0.014</v>
      </c>
      <c r="T242" s="215">
        <f>S242*H242</f>
        <v>0.12179999999999999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16" t="s">
        <v>244</v>
      </c>
      <c r="AT242" s="216" t="s">
        <v>142</v>
      </c>
      <c r="AU242" s="216" t="s">
        <v>82</v>
      </c>
      <c r="AY242" s="18" t="s">
        <v>140</v>
      </c>
      <c r="BE242" s="217">
        <f>IF(N242="základní",J242,0)</f>
        <v>0</v>
      </c>
      <c r="BF242" s="217">
        <f>IF(N242="snížená",J242,0)</f>
        <v>0</v>
      </c>
      <c r="BG242" s="217">
        <f>IF(N242="zákl. přenesená",J242,0)</f>
        <v>0</v>
      </c>
      <c r="BH242" s="217">
        <f>IF(N242="sníž. přenesená",J242,0)</f>
        <v>0</v>
      </c>
      <c r="BI242" s="217">
        <f>IF(N242="nulová",J242,0)</f>
        <v>0</v>
      </c>
      <c r="BJ242" s="18" t="s">
        <v>80</v>
      </c>
      <c r="BK242" s="217">
        <f>ROUND(I242*H242,2)</f>
        <v>0</v>
      </c>
      <c r="BL242" s="18" t="s">
        <v>244</v>
      </c>
      <c r="BM242" s="216" t="s">
        <v>418</v>
      </c>
    </row>
    <row r="243" s="2" customFormat="1">
      <c r="A243" s="39"/>
      <c r="B243" s="40"/>
      <c r="C243" s="41"/>
      <c r="D243" s="218" t="s">
        <v>149</v>
      </c>
      <c r="E243" s="41"/>
      <c r="F243" s="219" t="s">
        <v>419</v>
      </c>
      <c r="G243" s="41"/>
      <c r="H243" s="41"/>
      <c r="I243" s="220"/>
      <c r="J243" s="41"/>
      <c r="K243" s="41"/>
      <c r="L243" s="45"/>
      <c r="M243" s="221"/>
      <c r="N243" s="222"/>
      <c r="O243" s="85"/>
      <c r="P243" s="85"/>
      <c r="Q243" s="85"/>
      <c r="R243" s="85"/>
      <c r="S243" s="85"/>
      <c r="T243" s="86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149</v>
      </c>
      <c r="AU243" s="18" t="s">
        <v>82</v>
      </c>
    </row>
    <row r="244" s="2" customFormat="1" ht="16.5" customHeight="1">
      <c r="A244" s="39"/>
      <c r="B244" s="40"/>
      <c r="C244" s="205" t="s">
        <v>420</v>
      </c>
      <c r="D244" s="205" t="s">
        <v>142</v>
      </c>
      <c r="E244" s="206" t="s">
        <v>421</v>
      </c>
      <c r="F244" s="207" t="s">
        <v>422</v>
      </c>
      <c r="G244" s="208" t="s">
        <v>183</v>
      </c>
      <c r="H244" s="209">
        <v>7.7000000000000002</v>
      </c>
      <c r="I244" s="210"/>
      <c r="J244" s="211">
        <f>ROUND(I244*H244,2)</f>
        <v>0</v>
      </c>
      <c r="K244" s="207" t="s">
        <v>146</v>
      </c>
      <c r="L244" s="45"/>
      <c r="M244" s="212" t="s">
        <v>19</v>
      </c>
      <c r="N244" s="213" t="s">
        <v>43</v>
      </c>
      <c r="O244" s="85"/>
      <c r="P244" s="214">
        <f>O244*H244</f>
        <v>0</v>
      </c>
      <c r="Q244" s="214">
        <v>0</v>
      </c>
      <c r="R244" s="214">
        <f>Q244*H244</f>
        <v>0</v>
      </c>
      <c r="S244" s="214">
        <v>0.010489999999999999</v>
      </c>
      <c r="T244" s="215">
        <f>S244*H244</f>
        <v>0.080772999999999998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16" t="s">
        <v>244</v>
      </c>
      <c r="AT244" s="216" t="s">
        <v>142</v>
      </c>
      <c r="AU244" s="216" t="s">
        <v>82</v>
      </c>
      <c r="AY244" s="18" t="s">
        <v>140</v>
      </c>
      <c r="BE244" s="217">
        <f>IF(N244="základní",J244,0)</f>
        <v>0</v>
      </c>
      <c r="BF244" s="217">
        <f>IF(N244="snížená",J244,0)</f>
        <v>0</v>
      </c>
      <c r="BG244" s="217">
        <f>IF(N244="zákl. přenesená",J244,0)</f>
        <v>0</v>
      </c>
      <c r="BH244" s="217">
        <f>IF(N244="sníž. přenesená",J244,0)</f>
        <v>0</v>
      </c>
      <c r="BI244" s="217">
        <f>IF(N244="nulová",J244,0)</f>
        <v>0</v>
      </c>
      <c r="BJ244" s="18" t="s">
        <v>80</v>
      </c>
      <c r="BK244" s="217">
        <f>ROUND(I244*H244,2)</f>
        <v>0</v>
      </c>
      <c r="BL244" s="18" t="s">
        <v>244</v>
      </c>
      <c r="BM244" s="216" t="s">
        <v>423</v>
      </c>
    </row>
    <row r="245" s="2" customFormat="1">
      <c r="A245" s="39"/>
      <c r="B245" s="40"/>
      <c r="C245" s="41"/>
      <c r="D245" s="218" t="s">
        <v>149</v>
      </c>
      <c r="E245" s="41"/>
      <c r="F245" s="219" t="s">
        <v>424</v>
      </c>
      <c r="G245" s="41"/>
      <c r="H245" s="41"/>
      <c r="I245" s="220"/>
      <c r="J245" s="41"/>
      <c r="K245" s="41"/>
      <c r="L245" s="45"/>
      <c r="M245" s="221"/>
      <c r="N245" s="222"/>
      <c r="O245" s="85"/>
      <c r="P245" s="85"/>
      <c r="Q245" s="85"/>
      <c r="R245" s="85"/>
      <c r="S245" s="85"/>
      <c r="T245" s="86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149</v>
      </c>
      <c r="AU245" s="18" t="s">
        <v>82</v>
      </c>
    </row>
    <row r="246" s="13" customFormat="1">
      <c r="A246" s="13"/>
      <c r="B246" s="223"/>
      <c r="C246" s="224"/>
      <c r="D246" s="225" t="s">
        <v>151</v>
      </c>
      <c r="E246" s="226" t="s">
        <v>19</v>
      </c>
      <c r="F246" s="227" t="s">
        <v>425</v>
      </c>
      <c r="G246" s="224"/>
      <c r="H246" s="228">
        <v>7.7000000000000002</v>
      </c>
      <c r="I246" s="229"/>
      <c r="J246" s="224"/>
      <c r="K246" s="224"/>
      <c r="L246" s="230"/>
      <c r="M246" s="231"/>
      <c r="N246" s="232"/>
      <c r="O246" s="232"/>
      <c r="P246" s="232"/>
      <c r="Q246" s="232"/>
      <c r="R246" s="232"/>
      <c r="S246" s="232"/>
      <c r="T246" s="23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4" t="s">
        <v>151</v>
      </c>
      <c r="AU246" s="234" t="s">
        <v>82</v>
      </c>
      <c r="AV246" s="13" t="s">
        <v>82</v>
      </c>
      <c r="AW246" s="13" t="s">
        <v>33</v>
      </c>
      <c r="AX246" s="13" t="s">
        <v>80</v>
      </c>
      <c r="AY246" s="234" t="s">
        <v>140</v>
      </c>
    </row>
    <row r="247" s="2" customFormat="1" ht="37.8" customHeight="1">
      <c r="A247" s="39"/>
      <c r="B247" s="40"/>
      <c r="C247" s="205" t="s">
        <v>426</v>
      </c>
      <c r="D247" s="205" t="s">
        <v>142</v>
      </c>
      <c r="E247" s="206" t="s">
        <v>427</v>
      </c>
      <c r="F247" s="207" t="s">
        <v>428</v>
      </c>
      <c r="G247" s="208" t="s">
        <v>156</v>
      </c>
      <c r="H247" s="209">
        <v>0.90900000000000003</v>
      </c>
      <c r="I247" s="210"/>
      <c r="J247" s="211">
        <f>ROUND(I247*H247,2)</f>
        <v>0</v>
      </c>
      <c r="K247" s="207" t="s">
        <v>146</v>
      </c>
      <c r="L247" s="45"/>
      <c r="M247" s="212" t="s">
        <v>19</v>
      </c>
      <c r="N247" s="213" t="s">
        <v>43</v>
      </c>
      <c r="O247" s="85"/>
      <c r="P247" s="214">
        <f>O247*H247</f>
        <v>0</v>
      </c>
      <c r="Q247" s="214">
        <v>0</v>
      </c>
      <c r="R247" s="214">
        <f>Q247*H247</f>
        <v>0</v>
      </c>
      <c r="S247" s="214">
        <v>0</v>
      </c>
      <c r="T247" s="215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16" t="s">
        <v>244</v>
      </c>
      <c r="AT247" s="216" t="s">
        <v>142</v>
      </c>
      <c r="AU247" s="216" t="s">
        <v>82</v>
      </c>
      <c r="AY247" s="18" t="s">
        <v>140</v>
      </c>
      <c r="BE247" s="217">
        <f>IF(N247="základní",J247,0)</f>
        <v>0</v>
      </c>
      <c r="BF247" s="217">
        <f>IF(N247="snížená",J247,0)</f>
        <v>0</v>
      </c>
      <c r="BG247" s="217">
        <f>IF(N247="zákl. přenesená",J247,0)</f>
        <v>0</v>
      </c>
      <c r="BH247" s="217">
        <f>IF(N247="sníž. přenesená",J247,0)</f>
        <v>0</v>
      </c>
      <c r="BI247" s="217">
        <f>IF(N247="nulová",J247,0)</f>
        <v>0</v>
      </c>
      <c r="BJ247" s="18" t="s">
        <v>80</v>
      </c>
      <c r="BK247" s="217">
        <f>ROUND(I247*H247,2)</f>
        <v>0</v>
      </c>
      <c r="BL247" s="18" t="s">
        <v>244</v>
      </c>
      <c r="BM247" s="216" t="s">
        <v>429</v>
      </c>
    </row>
    <row r="248" s="2" customFormat="1">
      <c r="A248" s="39"/>
      <c r="B248" s="40"/>
      <c r="C248" s="41"/>
      <c r="D248" s="218" t="s">
        <v>149</v>
      </c>
      <c r="E248" s="41"/>
      <c r="F248" s="219" t="s">
        <v>430</v>
      </c>
      <c r="G248" s="41"/>
      <c r="H248" s="41"/>
      <c r="I248" s="220"/>
      <c r="J248" s="41"/>
      <c r="K248" s="41"/>
      <c r="L248" s="45"/>
      <c r="M248" s="221"/>
      <c r="N248" s="222"/>
      <c r="O248" s="85"/>
      <c r="P248" s="85"/>
      <c r="Q248" s="85"/>
      <c r="R248" s="85"/>
      <c r="S248" s="85"/>
      <c r="T248" s="86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149</v>
      </c>
      <c r="AU248" s="18" t="s">
        <v>82</v>
      </c>
    </row>
    <row r="249" s="12" customFormat="1" ht="22.8" customHeight="1">
      <c r="A249" s="12"/>
      <c r="B249" s="189"/>
      <c r="C249" s="190"/>
      <c r="D249" s="191" t="s">
        <v>71</v>
      </c>
      <c r="E249" s="203" t="s">
        <v>431</v>
      </c>
      <c r="F249" s="203" t="s">
        <v>432</v>
      </c>
      <c r="G249" s="190"/>
      <c r="H249" s="190"/>
      <c r="I249" s="193"/>
      <c r="J249" s="204">
        <f>BK249</f>
        <v>0</v>
      </c>
      <c r="K249" s="190"/>
      <c r="L249" s="195"/>
      <c r="M249" s="196"/>
      <c r="N249" s="197"/>
      <c r="O249" s="197"/>
      <c r="P249" s="198">
        <f>SUM(P250:P271)</f>
        <v>0</v>
      </c>
      <c r="Q249" s="197"/>
      <c r="R249" s="198">
        <f>SUM(R250:R271)</f>
        <v>0.45749999999999996</v>
      </c>
      <c r="S249" s="197"/>
      <c r="T249" s="199">
        <f>SUM(T250:T271)</f>
        <v>0.035499999999999997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00" t="s">
        <v>82</v>
      </c>
      <c r="AT249" s="201" t="s">
        <v>71</v>
      </c>
      <c r="AU249" s="201" t="s">
        <v>80</v>
      </c>
      <c r="AY249" s="200" t="s">
        <v>140</v>
      </c>
      <c r="BK249" s="202">
        <f>SUM(BK250:BK271)</f>
        <v>0</v>
      </c>
    </row>
    <row r="250" s="2" customFormat="1" ht="24.15" customHeight="1">
      <c r="A250" s="39"/>
      <c r="B250" s="40"/>
      <c r="C250" s="205" t="s">
        <v>433</v>
      </c>
      <c r="D250" s="205" t="s">
        <v>142</v>
      </c>
      <c r="E250" s="206" t="s">
        <v>434</v>
      </c>
      <c r="F250" s="207" t="s">
        <v>435</v>
      </c>
      <c r="G250" s="208" t="s">
        <v>254</v>
      </c>
      <c r="H250" s="209">
        <v>10</v>
      </c>
      <c r="I250" s="210"/>
      <c r="J250" s="211">
        <f>ROUND(I250*H250,2)</f>
        <v>0</v>
      </c>
      <c r="K250" s="207" t="s">
        <v>146</v>
      </c>
      <c r="L250" s="45"/>
      <c r="M250" s="212" t="s">
        <v>19</v>
      </c>
      <c r="N250" s="213" t="s">
        <v>43</v>
      </c>
      <c r="O250" s="85"/>
      <c r="P250" s="214">
        <f>O250*H250</f>
        <v>0</v>
      </c>
      <c r="Q250" s="214">
        <v>0</v>
      </c>
      <c r="R250" s="214">
        <f>Q250*H250</f>
        <v>0</v>
      </c>
      <c r="S250" s="214">
        <v>0</v>
      </c>
      <c r="T250" s="215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16" t="s">
        <v>244</v>
      </c>
      <c r="AT250" s="216" t="s">
        <v>142</v>
      </c>
      <c r="AU250" s="216" t="s">
        <v>82</v>
      </c>
      <c r="AY250" s="18" t="s">
        <v>140</v>
      </c>
      <c r="BE250" s="217">
        <f>IF(N250="základní",J250,0)</f>
        <v>0</v>
      </c>
      <c r="BF250" s="217">
        <f>IF(N250="snížená",J250,0)</f>
        <v>0</v>
      </c>
      <c r="BG250" s="217">
        <f>IF(N250="zákl. přenesená",J250,0)</f>
        <v>0</v>
      </c>
      <c r="BH250" s="217">
        <f>IF(N250="sníž. přenesená",J250,0)</f>
        <v>0</v>
      </c>
      <c r="BI250" s="217">
        <f>IF(N250="nulová",J250,0)</f>
        <v>0</v>
      </c>
      <c r="BJ250" s="18" t="s">
        <v>80</v>
      </c>
      <c r="BK250" s="217">
        <f>ROUND(I250*H250,2)</f>
        <v>0</v>
      </c>
      <c r="BL250" s="18" t="s">
        <v>244</v>
      </c>
      <c r="BM250" s="216" t="s">
        <v>436</v>
      </c>
    </row>
    <row r="251" s="2" customFormat="1">
      <c r="A251" s="39"/>
      <c r="B251" s="40"/>
      <c r="C251" s="41"/>
      <c r="D251" s="218" t="s">
        <v>149</v>
      </c>
      <c r="E251" s="41"/>
      <c r="F251" s="219" t="s">
        <v>437</v>
      </c>
      <c r="G251" s="41"/>
      <c r="H251" s="41"/>
      <c r="I251" s="220"/>
      <c r="J251" s="41"/>
      <c r="K251" s="41"/>
      <c r="L251" s="45"/>
      <c r="M251" s="221"/>
      <c r="N251" s="222"/>
      <c r="O251" s="85"/>
      <c r="P251" s="85"/>
      <c r="Q251" s="85"/>
      <c r="R251" s="85"/>
      <c r="S251" s="85"/>
      <c r="T251" s="86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149</v>
      </c>
      <c r="AU251" s="18" t="s">
        <v>82</v>
      </c>
    </row>
    <row r="252" s="2" customFormat="1" ht="16.5" customHeight="1">
      <c r="A252" s="39"/>
      <c r="B252" s="40"/>
      <c r="C252" s="235" t="s">
        <v>438</v>
      </c>
      <c r="D252" s="235" t="s">
        <v>153</v>
      </c>
      <c r="E252" s="236" t="s">
        <v>439</v>
      </c>
      <c r="F252" s="237" t="s">
        <v>440</v>
      </c>
      <c r="G252" s="238" t="s">
        <v>254</v>
      </c>
      <c r="H252" s="239">
        <v>4</v>
      </c>
      <c r="I252" s="240"/>
      <c r="J252" s="241">
        <f>ROUND(I252*H252,2)</f>
        <v>0</v>
      </c>
      <c r="K252" s="237" t="s">
        <v>146</v>
      </c>
      <c r="L252" s="242"/>
      <c r="M252" s="243" t="s">
        <v>19</v>
      </c>
      <c r="N252" s="244" t="s">
        <v>43</v>
      </c>
      <c r="O252" s="85"/>
      <c r="P252" s="214">
        <f>O252*H252</f>
        <v>0</v>
      </c>
      <c r="Q252" s="214">
        <v>0.014500000000000001</v>
      </c>
      <c r="R252" s="214">
        <f>Q252*H252</f>
        <v>0.058000000000000003</v>
      </c>
      <c r="S252" s="214">
        <v>0</v>
      </c>
      <c r="T252" s="215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16" t="s">
        <v>327</v>
      </c>
      <c r="AT252" s="216" t="s">
        <v>153</v>
      </c>
      <c r="AU252" s="216" t="s">
        <v>82</v>
      </c>
      <c r="AY252" s="18" t="s">
        <v>140</v>
      </c>
      <c r="BE252" s="217">
        <f>IF(N252="základní",J252,0)</f>
        <v>0</v>
      </c>
      <c r="BF252" s="217">
        <f>IF(N252="snížená",J252,0)</f>
        <v>0</v>
      </c>
      <c r="BG252" s="217">
        <f>IF(N252="zákl. přenesená",J252,0)</f>
        <v>0</v>
      </c>
      <c r="BH252" s="217">
        <f>IF(N252="sníž. přenesená",J252,0)</f>
        <v>0</v>
      </c>
      <c r="BI252" s="217">
        <f>IF(N252="nulová",J252,0)</f>
        <v>0</v>
      </c>
      <c r="BJ252" s="18" t="s">
        <v>80</v>
      </c>
      <c r="BK252" s="217">
        <f>ROUND(I252*H252,2)</f>
        <v>0</v>
      </c>
      <c r="BL252" s="18" t="s">
        <v>244</v>
      </c>
      <c r="BM252" s="216" t="s">
        <v>441</v>
      </c>
    </row>
    <row r="253" s="2" customFormat="1" ht="16.5" customHeight="1">
      <c r="A253" s="39"/>
      <c r="B253" s="40"/>
      <c r="C253" s="235" t="s">
        <v>442</v>
      </c>
      <c r="D253" s="235" t="s">
        <v>153</v>
      </c>
      <c r="E253" s="236" t="s">
        <v>443</v>
      </c>
      <c r="F253" s="237" t="s">
        <v>444</v>
      </c>
      <c r="G253" s="238" t="s">
        <v>254</v>
      </c>
      <c r="H253" s="239">
        <v>6</v>
      </c>
      <c r="I253" s="240"/>
      <c r="J253" s="241">
        <f>ROUND(I253*H253,2)</f>
        <v>0</v>
      </c>
      <c r="K253" s="237" t="s">
        <v>146</v>
      </c>
      <c r="L253" s="242"/>
      <c r="M253" s="243" t="s">
        <v>19</v>
      </c>
      <c r="N253" s="244" t="s">
        <v>43</v>
      </c>
      <c r="O253" s="85"/>
      <c r="P253" s="214">
        <f>O253*H253</f>
        <v>0</v>
      </c>
      <c r="Q253" s="214">
        <v>0.016</v>
      </c>
      <c r="R253" s="214">
        <f>Q253*H253</f>
        <v>0.096000000000000002</v>
      </c>
      <c r="S253" s="214">
        <v>0</v>
      </c>
      <c r="T253" s="215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16" t="s">
        <v>327</v>
      </c>
      <c r="AT253" s="216" t="s">
        <v>153</v>
      </c>
      <c r="AU253" s="216" t="s">
        <v>82</v>
      </c>
      <c r="AY253" s="18" t="s">
        <v>140</v>
      </c>
      <c r="BE253" s="217">
        <f>IF(N253="základní",J253,0)</f>
        <v>0</v>
      </c>
      <c r="BF253" s="217">
        <f>IF(N253="snížená",J253,0)</f>
        <v>0</v>
      </c>
      <c r="BG253" s="217">
        <f>IF(N253="zákl. přenesená",J253,0)</f>
        <v>0</v>
      </c>
      <c r="BH253" s="217">
        <f>IF(N253="sníž. přenesená",J253,0)</f>
        <v>0</v>
      </c>
      <c r="BI253" s="217">
        <f>IF(N253="nulová",J253,0)</f>
        <v>0</v>
      </c>
      <c r="BJ253" s="18" t="s">
        <v>80</v>
      </c>
      <c r="BK253" s="217">
        <f>ROUND(I253*H253,2)</f>
        <v>0</v>
      </c>
      <c r="BL253" s="18" t="s">
        <v>244</v>
      </c>
      <c r="BM253" s="216" t="s">
        <v>445</v>
      </c>
    </row>
    <row r="254" s="2" customFormat="1" ht="24.15" customHeight="1">
      <c r="A254" s="39"/>
      <c r="B254" s="40"/>
      <c r="C254" s="205" t="s">
        <v>446</v>
      </c>
      <c r="D254" s="205" t="s">
        <v>142</v>
      </c>
      <c r="E254" s="206" t="s">
        <v>447</v>
      </c>
      <c r="F254" s="207" t="s">
        <v>448</v>
      </c>
      <c r="G254" s="208" t="s">
        <v>254</v>
      </c>
      <c r="H254" s="209">
        <v>8</v>
      </c>
      <c r="I254" s="210"/>
      <c r="J254" s="211">
        <f>ROUND(I254*H254,2)</f>
        <v>0</v>
      </c>
      <c r="K254" s="207" t="s">
        <v>146</v>
      </c>
      <c r="L254" s="45"/>
      <c r="M254" s="212" t="s">
        <v>19</v>
      </c>
      <c r="N254" s="213" t="s">
        <v>43</v>
      </c>
      <c r="O254" s="85"/>
      <c r="P254" s="214">
        <f>O254*H254</f>
        <v>0</v>
      </c>
      <c r="Q254" s="214">
        <v>0</v>
      </c>
      <c r="R254" s="214">
        <f>Q254*H254</f>
        <v>0</v>
      </c>
      <c r="S254" s="214">
        <v>0</v>
      </c>
      <c r="T254" s="215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16" t="s">
        <v>244</v>
      </c>
      <c r="AT254" s="216" t="s">
        <v>142</v>
      </c>
      <c r="AU254" s="216" t="s">
        <v>82</v>
      </c>
      <c r="AY254" s="18" t="s">
        <v>140</v>
      </c>
      <c r="BE254" s="217">
        <f>IF(N254="základní",J254,0)</f>
        <v>0</v>
      </c>
      <c r="BF254" s="217">
        <f>IF(N254="snížená",J254,0)</f>
        <v>0</v>
      </c>
      <c r="BG254" s="217">
        <f>IF(N254="zákl. přenesená",J254,0)</f>
        <v>0</v>
      </c>
      <c r="BH254" s="217">
        <f>IF(N254="sníž. přenesená",J254,0)</f>
        <v>0</v>
      </c>
      <c r="BI254" s="217">
        <f>IF(N254="nulová",J254,0)</f>
        <v>0</v>
      </c>
      <c r="BJ254" s="18" t="s">
        <v>80</v>
      </c>
      <c r="BK254" s="217">
        <f>ROUND(I254*H254,2)</f>
        <v>0</v>
      </c>
      <c r="BL254" s="18" t="s">
        <v>244</v>
      </c>
      <c r="BM254" s="216" t="s">
        <v>449</v>
      </c>
    </row>
    <row r="255" s="2" customFormat="1">
      <c r="A255" s="39"/>
      <c r="B255" s="40"/>
      <c r="C255" s="41"/>
      <c r="D255" s="218" t="s">
        <v>149</v>
      </c>
      <c r="E255" s="41"/>
      <c r="F255" s="219" t="s">
        <v>450</v>
      </c>
      <c r="G255" s="41"/>
      <c r="H255" s="41"/>
      <c r="I255" s="220"/>
      <c r="J255" s="41"/>
      <c r="K255" s="41"/>
      <c r="L255" s="45"/>
      <c r="M255" s="221"/>
      <c r="N255" s="222"/>
      <c r="O255" s="85"/>
      <c r="P255" s="85"/>
      <c r="Q255" s="85"/>
      <c r="R255" s="85"/>
      <c r="S255" s="85"/>
      <c r="T255" s="86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18" t="s">
        <v>149</v>
      </c>
      <c r="AU255" s="18" t="s">
        <v>82</v>
      </c>
    </row>
    <row r="256" s="2" customFormat="1" ht="21.75" customHeight="1">
      <c r="A256" s="39"/>
      <c r="B256" s="40"/>
      <c r="C256" s="235" t="s">
        <v>451</v>
      </c>
      <c r="D256" s="235" t="s">
        <v>153</v>
      </c>
      <c r="E256" s="236" t="s">
        <v>452</v>
      </c>
      <c r="F256" s="237" t="s">
        <v>453</v>
      </c>
      <c r="G256" s="238" t="s">
        <v>254</v>
      </c>
      <c r="H256" s="239">
        <v>5</v>
      </c>
      <c r="I256" s="240"/>
      <c r="J256" s="241">
        <f>ROUND(I256*H256,2)</f>
        <v>0</v>
      </c>
      <c r="K256" s="237" t="s">
        <v>146</v>
      </c>
      <c r="L256" s="242"/>
      <c r="M256" s="243" t="s">
        <v>19</v>
      </c>
      <c r="N256" s="244" t="s">
        <v>43</v>
      </c>
      <c r="O256" s="85"/>
      <c r="P256" s="214">
        <f>O256*H256</f>
        <v>0</v>
      </c>
      <c r="Q256" s="214">
        <v>0.021600000000000001</v>
      </c>
      <c r="R256" s="214">
        <f>Q256*H256</f>
        <v>0.10800000000000001</v>
      </c>
      <c r="S256" s="214">
        <v>0</v>
      </c>
      <c r="T256" s="215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16" t="s">
        <v>327</v>
      </c>
      <c r="AT256" s="216" t="s">
        <v>153</v>
      </c>
      <c r="AU256" s="216" t="s">
        <v>82</v>
      </c>
      <c r="AY256" s="18" t="s">
        <v>140</v>
      </c>
      <c r="BE256" s="217">
        <f>IF(N256="základní",J256,0)</f>
        <v>0</v>
      </c>
      <c r="BF256" s="217">
        <f>IF(N256="snížená",J256,0)</f>
        <v>0</v>
      </c>
      <c r="BG256" s="217">
        <f>IF(N256="zákl. přenesená",J256,0)</f>
        <v>0</v>
      </c>
      <c r="BH256" s="217">
        <f>IF(N256="sníž. přenesená",J256,0)</f>
        <v>0</v>
      </c>
      <c r="BI256" s="217">
        <f>IF(N256="nulová",J256,0)</f>
        <v>0</v>
      </c>
      <c r="BJ256" s="18" t="s">
        <v>80</v>
      </c>
      <c r="BK256" s="217">
        <f>ROUND(I256*H256,2)</f>
        <v>0</v>
      </c>
      <c r="BL256" s="18" t="s">
        <v>244</v>
      </c>
      <c r="BM256" s="216" t="s">
        <v>454</v>
      </c>
    </row>
    <row r="257" s="2" customFormat="1" ht="24.15" customHeight="1">
      <c r="A257" s="39"/>
      <c r="B257" s="40"/>
      <c r="C257" s="205" t="s">
        <v>455</v>
      </c>
      <c r="D257" s="205" t="s">
        <v>142</v>
      </c>
      <c r="E257" s="206" t="s">
        <v>456</v>
      </c>
      <c r="F257" s="207" t="s">
        <v>457</v>
      </c>
      <c r="G257" s="208" t="s">
        <v>254</v>
      </c>
      <c r="H257" s="209">
        <v>2</v>
      </c>
      <c r="I257" s="210"/>
      <c r="J257" s="211">
        <f>ROUND(I257*H257,2)</f>
        <v>0</v>
      </c>
      <c r="K257" s="207" t="s">
        <v>146</v>
      </c>
      <c r="L257" s="45"/>
      <c r="M257" s="212" t="s">
        <v>19</v>
      </c>
      <c r="N257" s="213" t="s">
        <v>43</v>
      </c>
      <c r="O257" s="85"/>
      <c r="P257" s="214">
        <f>O257*H257</f>
        <v>0</v>
      </c>
      <c r="Q257" s="214">
        <v>0</v>
      </c>
      <c r="R257" s="214">
        <f>Q257*H257</f>
        <v>0</v>
      </c>
      <c r="S257" s="214">
        <v>0</v>
      </c>
      <c r="T257" s="215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16" t="s">
        <v>244</v>
      </c>
      <c r="AT257" s="216" t="s">
        <v>142</v>
      </c>
      <c r="AU257" s="216" t="s">
        <v>82</v>
      </c>
      <c r="AY257" s="18" t="s">
        <v>140</v>
      </c>
      <c r="BE257" s="217">
        <f>IF(N257="základní",J257,0)</f>
        <v>0</v>
      </c>
      <c r="BF257" s="217">
        <f>IF(N257="snížená",J257,0)</f>
        <v>0</v>
      </c>
      <c r="BG257" s="217">
        <f>IF(N257="zákl. přenesená",J257,0)</f>
        <v>0</v>
      </c>
      <c r="BH257" s="217">
        <f>IF(N257="sníž. přenesená",J257,0)</f>
        <v>0</v>
      </c>
      <c r="BI257" s="217">
        <f>IF(N257="nulová",J257,0)</f>
        <v>0</v>
      </c>
      <c r="BJ257" s="18" t="s">
        <v>80</v>
      </c>
      <c r="BK257" s="217">
        <f>ROUND(I257*H257,2)</f>
        <v>0</v>
      </c>
      <c r="BL257" s="18" t="s">
        <v>244</v>
      </c>
      <c r="BM257" s="216" t="s">
        <v>458</v>
      </c>
    </row>
    <row r="258" s="2" customFormat="1">
      <c r="A258" s="39"/>
      <c r="B258" s="40"/>
      <c r="C258" s="41"/>
      <c r="D258" s="218" t="s">
        <v>149</v>
      </c>
      <c r="E258" s="41"/>
      <c r="F258" s="219" t="s">
        <v>459</v>
      </c>
      <c r="G258" s="41"/>
      <c r="H258" s="41"/>
      <c r="I258" s="220"/>
      <c r="J258" s="41"/>
      <c r="K258" s="41"/>
      <c r="L258" s="45"/>
      <c r="M258" s="221"/>
      <c r="N258" s="222"/>
      <c r="O258" s="85"/>
      <c r="P258" s="85"/>
      <c r="Q258" s="85"/>
      <c r="R258" s="85"/>
      <c r="S258" s="85"/>
      <c r="T258" s="86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149</v>
      </c>
      <c r="AU258" s="18" t="s">
        <v>82</v>
      </c>
    </row>
    <row r="259" s="2" customFormat="1" ht="21.75" customHeight="1">
      <c r="A259" s="39"/>
      <c r="B259" s="40"/>
      <c r="C259" s="235" t="s">
        <v>460</v>
      </c>
      <c r="D259" s="235" t="s">
        <v>153</v>
      </c>
      <c r="E259" s="236" t="s">
        <v>461</v>
      </c>
      <c r="F259" s="237" t="s">
        <v>462</v>
      </c>
      <c r="G259" s="238" t="s">
        <v>254</v>
      </c>
      <c r="H259" s="239">
        <v>2</v>
      </c>
      <c r="I259" s="240"/>
      <c r="J259" s="241">
        <f>ROUND(I259*H259,2)</f>
        <v>0</v>
      </c>
      <c r="K259" s="237" t="s">
        <v>146</v>
      </c>
      <c r="L259" s="242"/>
      <c r="M259" s="243" t="s">
        <v>19</v>
      </c>
      <c r="N259" s="244" t="s">
        <v>43</v>
      </c>
      <c r="O259" s="85"/>
      <c r="P259" s="214">
        <f>O259*H259</f>
        <v>0</v>
      </c>
      <c r="Q259" s="214">
        <v>0.024299999999999999</v>
      </c>
      <c r="R259" s="214">
        <f>Q259*H259</f>
        <v>0.048599999999999997</v>
      </c>
      <c r="S259" s="214">
        <v>0</v>
      </c>
      <c r="T259" s="215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16" t="s">
        <v>327</v>
      </c>
      <c r="AT259" s="216" t="s">
        <v>153</v>
      </c>
      <c r="AU259" s="216" t="s">
        <v>82</v>
      </c>
      <c r="AY259" s="18" t="s">
        <v>140</v>
      </c>
      <c r="BE259" s="217">
        <f>IF(N259="základní",J259,0)</f>
        <v>0</v>
      </c>
      <c r="BF259" s="217">
        <f>IF(N259="snížená",J259,0)</f>
        <v>0</v>
      </c>
      <c r="BG259" s="217">
        <f>IF(N259="zákl. přenesená",J259,0)</f>
        <v>0</v>
      </c>
      <c r="BH259" s="217">
        <f>IF(N259="sníž. přenesená",J259,0)</f>
        <v>0</v>
      </c>
      <c r="BI259" s="217">
        <f>IF(N259="nulová",J259,0)</f>
        <v>0</v>
      </c>
      <c r="BJ259" s="18" t="s">
        <v>80</v>
      </c>
      <c r="BK259" s="217">
        <f>ROUND(I259*H259,2)</f>
        <v>0</v>
      </c>
      <c r="BL259" s="18" t="s">
        <v>244</v>
      </c>
      <c r="BM259" s="216" t="s">
        <v>463</v>
      </c>
    </row>
    <row r="260" s="2" customFormat="1" ht="21.75" customHeight="1">
      <c r="A260" s="39"/>
      <c r="B260" s="40"/>
      <c r="C260" s="235" t="s">
        <v>464</v>
      </c>
      <c r="D260" s="235" t="s">
        <v>153</v>
      </c>
      <c r="E260" s="236" t="s">
        <v>465</v>
      </c>
      <c r="F260" s="237" t="s">
        <v>466</v>
      </c>
      <c r="G260" s="238" t="s">
        <v>254</v>
      </c>
      <c r="H260" s="239">
        <v>3</v>
      </c>
      <c r="I260" s="240"/>
      <c r="J260" s="241">
        <f>ROUND(I260*H260,2)</f>
        <v>0</v>
      </c>
      <c r="K260" s="237" t="s">
        <v>146</v>
      </c>
      <c r="L260" s="242"/>
      <c r="M260" s="243" t="s">
        <v>19</v>
      </c>
      <c r="N260" s="244" t="s">
        <v>43</v>
      </c>
      <c r="O260" s="85"/>
      <c r="P260" s="214">
        <f>O260*H260</f>
        <v>0</v>
      </c>
      <c r="Q260" s="214">
        <v>0.0189</v>
      </c>
      <c r="R260" s="214">
        <f>Q260*H260</f>
        <v>0.0567</v>
      </c>
      <c r="S260" s="214">
        <v>0</v>
      </c>
      <c r="T260" s="215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16" t="s">
        <v>327</v>
      </c>
      <c r="AT260" s="216" t="s">
        <v>153</v>
      </c>
      <c r="AU260" s="216" t="s">
        <v>82</v>
      </c>
      <c r="AY260" s="18" t="s">
        <v>140</v>
      </c>
      <c r="BE260" s="217">
        <f>IF(N260="základní",J260,0)</f>
        <v>0</v>
      </c>
      <c r="BF260" s="217">
        <f>IF(N260="snížená",J260,0)</f>
        <v>0</v>
      </c>
      <c r="BG260" s="217">
        <f>IF(N260="zákl. přenesená",J260,0)</f>
        <v>0</v>
      </c>
      <c r="BH260" s="217">
        <f>IF(N260="sníž. přenesená",J260,0)</f>
        <v>0</v>
      </c>
      <c r="BI260" s="217">
        <f>IF(N260="nulová",J260,0)</f>
        <v>0</v>
      </c>
      <c r="BJ260" s="18" t="s">
        <v>80</v>
      </c>
      <c r="BK260" s="217">
        <f>ROUND(I260*H260,2)</f>
        <v>0</v>
      </c>
      <c r="BL260" s="18" t="s">
        <v>244</v>
      </c>
      <c r="BM260" s="216" t="s">
        <v>467</v>
      </c>
    </row>
    <row r="261" s="2" customFormat="1" ht="16.5" customHeight="1">
      <c r="A261" s="39"/>
      <c r="B261" s="40"/>
      <c r="C261" s="205" t="s">
        <v>468</v>
      </c>
      <c r="D261" s="205" t="s">
        <v>142</v>
      </c>
      <c r="E261" s="206" t="s">
        <v>469</v>
      </c>
      <c r="F261" s="207" t="s">
        <v>470</v>
      </c>
      <c r="G261" s="208" t="s">
        <v>471</v>
      </c>
      <c r="H261" s="209">
        <v>7.0999999999999996</v>
      </c>
      <c r="I261" s="210"/>
      <c r="J261" s="211">
        <f>ROUND(I261*H261,2)</f>
        <v>0</v>
      </c>
      <c r="K261" s="207" t="s">
        <v>146</v>
      </c>
      <c r="L261" s="45"/>
      <c r="M261" s="212" t="s">
        <v>19</v>
      </c>
      <c r="N261" s="213" t="s">
        <v>43</v>
      </c>
      <c r="O261" s="85"/>
      <c r="P261" s="214">
        <f>O261*H261</f>
        <v>0</v>
      </c>
      <c r="Q261" s="214">
        <v>0</v>
      </c>
      <c r="R261" s="214">
        <f>Q261*H261</f>
        <v>0</v>
      </c>
      <c r="S261" s="214">
        <v>0.0050000000000000001</v>
      </c>
      <c r="T261" s="215">
        <f>S261*H261</f>
        <v>0.035499999999999997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16" t="s">
        <v>244</v>
      </c>
      <c r="AT261" s="216" t="s">
        <v>142</v>
      </c>
      <c r="AU261" s="216" t="s">
        <v>82</v>
      </c>
      <c r="AY261" s="18" t="s">
        <v>140</v>
      </c>
      <c r="BE261" s="217">
        <f>IF(N261="základní",J261,0)</f>
        <v>0</v>
      </c>
      <c r="BF261" s="217">
        <f>IF(N261="snížená",J261,0)</f>
        <v>0</v>
      </c>
      <c r="BG261" s="217">
        <f>IF(N261="zákl. přenesená",J261,0)</f>
        <v>0</v>
      </c>
      <c r="BH261" s="217">
        <f>IF(N261="sníž. přenesená",J261,0)</f>
        <v>0</v>
      </c>
      <c r="BI261" s="217">
        <f>IF(N261="nulová",J261,0)</f>
        <v>0</v>
      </c>
      <c r="BJ261" s="18" t="s">
        <v>80</v>
      </c>
      <c r="BK261" s="217">
        <f>ROUND(I261*H261,2)</f>
        <v>0</v>
      </c>
      <c r="BL261" s="18" t="s">
        <v>244</v>
      </c>
      <c r="BM261" s="216" t="s">
        <v>472</v>
      </c>
    </row>
    <row r="262" s="2" customFormat="1">
      <c r="A262" s="39"/>
      <c r="B262" s="40"/>
      <c r="C262" s="41"/>
      <c r="D262" s="218" t="s">
        <v>149</v>
      </c>
      <c r="E262" s="41"/>
      <c r="F262" s="219" t="s">
        <v>473</v>
      </c>
      <c r="G262" s="41"/>
      <c r="H262" s="41"/>
      <c r="I262" s="220"/>
      <c r="J262" s="41"/>
      <c r="K262" s="41"/>
      <c r="L262" s="45"/>
      <c r="M262" s="221"/>
      <c r="N262" s="222"/>
      <c r="O262" s="85"/>
      <c r="P262" s="85"/>
      <c r="Q262" s="85"/>
      <c r="R262" s="85"/>
      <c r="S262" s="85"/>
      <c r="T262" s="86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8" t="s">
        <v>149</v>
      </c>
      <c r="AU262" s="18" t="s">
        <v>82</v>
      </c>
    </row>
    <row r="263" s="2" customFormat="1" ht="21.75" customHeight="1">
      <c r="A263" s="39"/>
      <c r="B263" s="40"/>
      <c r="C263" s="205" t="s">
        <v>474</v>
      </c>
      <c r="D263" s="205" t="s">
        <v>142</v>
      </c>
      <c r="E263" s="206" t="s">
        <v>475</v>
      </c>
      <c r="F263" s="207" t="s">
        <v>476</v>
      </c>
      <c r="G263" s="208" t="s">
        <v>471</v>
      </c>
      <c r="H263" s="209">
        <v>7.0999999999999996</v>
      </c>
      <c r="I263" s="210"/>
      <c r="J263" s="211">
        <f>ROUND(I263*H263,2)</f>
        <v>0</v>
      </c>
      <c r="K263" s="207" t="s">
        <v>146</v>
      </c>
      <c r="L263" s="45"/>
      <c r="M263" s="212" t="s">
        <v>19</v>
      </c>
      <c r="N263" s="213" t="s">
        <v>43</v>
      </c>
      <c r="O263" s="85"/>
      <c r="P263" s="214">
        <f>O263*H263</f>
        <v>0</v>
      </c>
      <c r="Q263" s="214">
        <v>0</v>
      </c>
      <c r="R263" s="214">
        <f>Q263*H263</f>
        <v>0</v>
      </c>
      <c r="S263" s="214">
        <v>0</v>
      </c>
      <c r="T263" s="215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16" t="s">
        <v>244</v>
      </c>
      <c r="AT263" s="216" t="s">
        <v>142</v>
      </c>
      <c r="AU263" s="216" t="s">
        <v>82</v>
      </c>
      <c r="AY263" s="18" t="s">
        <v>140</v>
      </c>
      <c r="BE263" s="217">
        <f>IF(N263="základní",J263,0)</f>
        <v>0</v>
      </c>
      <c r="BF263" s="217">
        <f>IF(N263="snížená",J263,0)</f>
        <v>0</v>
      </c>
      <c r="BG263" s="217">
        <f>IF(N263="zákl. přenesená",J263,0)</f>
        <v>0</v>
      </c>
      <c r="BH263" s="217">
        <f>IF(N263="sníž. přenesená",J263,0)</f>
        <v>0</v>
      </c>
      <c r="BI263" s="217">
        <f>IF(N263="nulová",J263,0)</f>
        <v>0</v>
      </c>
      <c r="BJ263" s="18" t="s">
        <v>80</v>
      </c>
      <c r="BK263" s="217">
        <f>ROUND(I263*H263,2)</f>
        <v>0</v>
      </c>
      <c r="BL263" s="18" t="s">
        <v>244</v>
      </c>
      <c r="BM263" s="216" t="s">
        <v>477</v>
      </c>
    </row>
    <row r="264" s="2" customFormat="1">
      <c r="A264" s="39"/>
      <c r="B264" s="40"/>
      <c r="C264" s="41"/>
      <c r="D264" s="218" t="s">
        <v>149</v>
      </c>
      <c r="E264" s="41"/>
      <c r="F264" s="219" t="s">
        <v>478</v>
      </c>
      <c r="G264" s="41"/>
      <c r="H264" s="41"/>
      <c r="I264" s="220"/>
      <c r="J264" s="41"/>
      <c r="K264" s="41"/>
      <c r="L264" s="45"/>
      <c r="M264" s="221"/>
      <c r="N264" s="222"/>
      <c r="O264" s="85"/>
      <c r="P264" s="85"/>
      <c r="Q264" s="85"/>
      <c r="R264" s="85"/>
      <c r="S264" s="85"/>
      <c r="T264" s="86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18" t="s">
        <v>149</v>
      </c>
      <c r="AU264" s="18" t="s">
        <v>82</v>
      </c>
    </row>
    <row r="265" s="13" customFormat="1">
      <c r="A265" s="13"/>
      <c r="B265" s="223"/>
      <c r="C265" s="224"/>
      <c r="D265" s="225" t="s">
        <v>151</v>
      </c>
      <c r="E265" s="226" t="s">
        <v>19</v>
      </c>
      <c r="F265" s="227" t="s">
        <v>479</v>
      </c>
      <c r="G265" s="224"/>
      <c r="H265" s="228">
        <v>5.7999999999999998</v>
      </c>
      <c r="I265" s="229"/>
      <c r="J265" s="224"/>
      <c r="K265" s="224"/>
      <c r="L265" s="230"/>
      <c r="M265" s="231"/>
      <c r="N265" s="232"/>
      <c r="O265" s="232"/>
      <c r="P265" s="232"/>
      <c r="Q265" s="232"/>
      <c r="R265" s="232"/>
      <c r="S265" s="232"/>
      <c r="T265" s="23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4" t="s">
        <v>151</v>
      </c>
      <c r="AU265" s="234" t="s">
        <v>82</v>
      </c>
      <c r="AV265" s="13" t="s">
        <v>82</v>
      </c>
      <c r="AW265" s="13" t="s">
        <v>33</v>
      </c>
      <c r="AX265" s="13" t="s">
        <v>72</v>
      </c>
      <c r="AY265" s="234" t="s">
        <v>140</v>
      </c>
    </row>
    <row r="266" s="13" customFormat="1">
      <c r="A266" s="13"/>
      <c r="B266" s="223"/>
      <c r="C266" s="224"/>
      <c r="D266" s="225" t="s">
        <v>151</v>
      </c>
      <c r="E266" s="226" t="s">
        <v>19</v>
      </c>
      <c r="F266" s="227" t="s">
        <v>480</v>
      </c>
      <c r="G266" s="224"/>
      <c r="H266" s="228">
        <v>1.3</v>
      </c>
      <c r="I266" s="229"/>
      <c r="J266" s="224"/>
      <c r="K266" s="224"/>
      <c r="L266" s="230"/>
      <c r="M266" s="231"/>
      <c r="N266" s="232"/>
      <c r="O266" s="232"/>
      <c r="P266" s="232"/>
      <c r="Q266" s="232"/>
      <c r="R266" s="232"/>
      <c r="S266" s="232"/>
      <c r="T266" s="23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4" t="s">
        <v>151</v>
      </c>
      <c r="AU266" s="234" t="s">
        <v>82</v>
      </c>
      <c r="AV266" s="13" t="s">
        <v>82</v>
      </c>
      <c r="AW266" s="13" t="s">
        <v>33</v>
      </c>
      <c r="AX266" s="13" t="s">
        <v>72</v>
      </c>
      <c r="AY266" s="234" t="s">
        <v>140</v>
      </c>
    </row>
    <row r="267" s="14" customFormat="1">
      <c r="A267" s="14"/>
      <c r="B267" s="245"/>
      <c r="C267" s="246"/>
      <c r="D267" s="225" t="s">
        <v>151</v>
      </c>
      <c r="E267" s="247" t="s">
        <v>19</v>
      </c>
      <c r="F267" s="248" t="s">
        <v>192</v>
      </c>
      <c r="G267" s="246"/>
      <c r="H267" s="249">
        <v>7.0999999999999996</v>
      </c>
      <c r="I267" s="250"/>
      <c r="J267" s="246"/>
      <c r="K267" s="246"/>
      <c r="L267" s="251"/>
      <c r="M267" s="252"/>
      <c r="N267" s="253"/>
      <c r="O267" s="253"/>
      <c r="P267" s="253"/>
      <c r="Q267" s="253"/>
      <c r="R267" s="253"/>
      <c r="S267" s="253"/>
      <c r="T267" s="25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5" t="s">
        <v>151</v>
      </c>
      <c r="AU267" s="255" t="s">
        <v>82</v>
      </c>
      <c r="AV267" s="14" t="s">
        <v>147</v>
      </c>
      <c r="AW267" s="14" t="s">
        <v>33</v>
      </c>
      <c r="AX267" s="14" t="s">
        <v>80</v>
      </c>
      <c r="AY267" s="255" t="s">
        <v>140</v>
      </c>
    </row>
    <row r="268" s="2" customFormat="1" ht="16.5" customHeight="1">
      <c r="A268" s="39"/>
      <c r="B268" s="40"/>
      <c r="C268" s="235" t="s">
        <v>481</v>
      </c>
      <c r="D268" s="235" t="s">
        <v>153</v>
      </c>
      <c r="E268" s="236" t="s">
        <v>482</v>
      </c>
      <c r="F268" s="237" t="s">
        <v>483</v>
      </c>
      <c r="G268" s="238" t="s">
        <v>471</v>
      </c>
      <c r="H268" s="239">
        <v>7.0999999999999996</v>
      </c>
      <c r="I268" s="240"/>
      <c r="J268" s="241">
        <f>ROUND(I268*H268,2)</f>
        <v>0</v>
      </c>
      <c r="K268" s="237" t="s">
        <v>146</v>
      </c>
      <c r="L268" s="242"/>
      <c r="M268" s="243" t="s">
        <v>19</v>
      </c>
      <c r="N268" s="244" t="s">
        <v>43</v>
      </c>
      <c r="O268" s="85"/>
      <c r="P268" s="214">
        <f>O268*H268</f>
        <v>0</v>
      </c>
      <c r="Q268" s="214">
        <v>0.01</v>
      </c>
      <c r="R268" s="214">
        <f>Q268*H268</f>
        <v>0.070999999999999994</v>
      </c>
      <c r="S268" s="214">
        <v>0</v>
      </c>
      <c r="T268" s="215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16" t="s">
        <v>327</v>
      </c>
      <c r="AT268" s="216" t="s">
        <v>153</v>
      </c>
      <c r="AU268" s="216" t="s">
        <v>82</v>
      </c>
      <c r="AY268" s="18" t="s">
        <v>140</v>
      </c>
      <c r="BE268" s="217">
        <f>IF(N268="základní",J268,0)</f>
        <v>0</v>
      </c>
      <c r="BF268" s="217">
        <f>IF(N268="snížená",J268,0)</f>
        <v>0</v>
      </c>
      <c r="BG268" s="217">
        <f>IF(N268="zákl. přenesená",J268,0)</f>
        <v>0</v>
      </c>
      <c r="BH268" s="217">
        <f>IF(N268="sníž. přenesená",J268,0)</f>
        <v>0</v>
      </c>
      <c r="BI268" s="217">
        <f>IF(N268="nulová",J268,0)</f>
        <v>0</v>
      </c>
      <c r="BJ268" s="18" t="s">
        <v>80</v>
      </c>
      <c r="BK268" s="217">
        <f>ROUND(I268*H268,2)</f>
        <v>0</v>
      </c>
      <c r="BL268" s="18" t="s">
        <v>244</v>
      </c>
      <c r="BM268" s="216" t="s">
        <v>484</v>
      </c>
    </row>
    <row r="269" s="2" customFormat="1" ht="24.15" customHeight="1">
      <c r="A269" s="39"/>
      <c r="B269" s="40"/>
      <c r="C269" s="205" t="s">
        <v>485</v>
      </c>
      <c r="D269" s="205" t="s">
        <v>142</v>
      </c>
      <c r="E269" s="206" t="s">
        <v>486</v>
      </c>
      <c r="F269" s="207" t="s">
        <v>487</v>
      </c>
      <c r="G269" s="208" t="s">
        <v>156</v>
      </c>
      <c r="H269" s="209">
        <v>0.52000000000000002</v>
      </c>
      <c r="I269" s="210"/>
      <c r="J269" s="211">
        <f>ROUND(I269*H269,2)</f>
        <v>0</v>
      </c>
      <c r="K269" s="207" t="s">
        <v>146</v>
      </c>
      <c r="L269" s="45"/>
      <c r="M269" s="212" t="s">
        <v>19</v>
      </c>
      <c r="N269" s="213" t="s">
        <v>43</v>
      </c>
      <c r="O269" s="85"/>
      <c r="P269" s="214">
        <f>O269*H269</f>
        <v>0</v>
      </c>
      <c r="Q269" s="214">
        <v>0</v>
      </c>
      <c r="R269" s="214">
        <f>Q269*H269</f>
        <v>0</v>
      </c>
      <c r="S269" s="214">
        <v>0</v>
      </c>
      <c r="T269" s="215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16" t="s">
        <v>244</v>
      </c>
      <c r="AT269" s="216" t="s">
        <v>142</v>
      </c>
      <c r="AU269" s="216" t="s">
        <v>82</v>
      </c>
      <c r="AY269" s="18" t="s">
        <v>140</v>
      </c>
      <c r="BE269" s="217">
        <f>IF(N269="základní",J269,0)</f>
        <v>0</v>
      </c>
      <c r="BF269" s="217">
        <f>IF(N269="snížená",J269,0)</f>
        <v>0</v>
      </c>
      <c r="BG269" s="217">
        <f>IF(N269="zákl. přenesená",J269,0)</f>
        <v>0</v>
      </c>
      <c r="BH269" s="217">
        <f>IF(N269="sníž. přenesená",J269,0)</f>
        <v>0</v>
      </c>
      <c r="BI269" s="217">
        <f>IF(N269="nulová",J269,0)</f>
        <v>0</v>
      </c>
      <c r="BJ269" s="18" t="s">
        <v>80</v>
      </c>
      <c r="BK269" s="217">
        <f>ROUND(I269*H269,2)</f>
        <v>0</v>
      </c>
      <c r="BL269" s="18" t="s">
        <v>244</v>
      </c>
      <c r="BM269" s="216" t="s">
        <v>488</v>
      </c>
    </row>
    <row r="270" s="2" customFormat="1">
      <c r="A270" s="39"/>
      <c r="B270" s="40"/>
      <c r="C270" s="41"/>
      <c r="D270" s="218" t="s">
        <v>149</v>
      </c>
      <c r="E270" s="41"/>
      <c r="F270" s="219" t="s">
        <v>489</v>
      </c>
      <c r="G270" s="41"/>
      <c r="H270" s="41"/>
      <c r="I270" s="220"/>
      <c r="J270" s="41"/>
      <c r="K270" s="41"/>
      <c r="L270" s="45"/>
      <c r="M270" s="221"/>
      <c r="N270" s="222"/>
      <c r="O270" s="85"/>
      <c r="P270" s="85"/>
      <c r="Q270" s="85"/>
      <c r="R270" s="85"/>
      <c r="S270" s="85"/>
      <c r="T270" s="86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18" t="s">
        <v>149</v>
      </c>
      <c r="AU270" s="18" t="s">
        <v>82</v>
      </c>
    </row>
    <row r="271" s="2" customFormat="1" ht="16.5" customHeight="1">
      <c r="A271" s="39"/>
      <c r="B271" s="40"/>
      <c r="C271" s="235" t="s">
        <v>490</v>
      </c>
      <c r="D271" s="235" t="s">
        <v>153</v>
      </c>
      <c r="E271" s="236" t="s">
        <v>491</v>
      </c>
      <c r="F271" s="237" t="s">
        <v>492</v>
      </c>
      <c r="G271" s="238" t="s">
        <v>254</v>
      </c>
      <c r="H271" s="239">
        <v>8</v>
      </c>
      <c r="I271" s="240"/>
      <c r="J271" s="241">
        <f>ROUND(I271*H271,2)</f>
        <v>0</v>
      </c>
      <c r="K271" s="237" t="s">
        <v>146</v>
      </c>
      <c r="L271" s="242"/>
      <c r="M271" s="243" t="s">
        <v>19</v>
      </c>
      <c r="N271" s="244" t="s">
        <v>43</v>
      </c>
      <c r="O271" s="85"/>
      <c r="P271" s="214">
        <f>O271*H271</f>
        <v>0</v>
      </c>
      <c r="Q271" s="214">
        <v>0.0023999999999999998</v>
      </c>
      <c r="R271" s="214">
        <f>Q271*H271</f>
        <v>0.019199999999999998</v>
      </c>
      <c r="S271" s="214">
        <v>0</v>
      </c>
      <c r="T271" s="215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16" t="s">
        <v>327</v>
      </c>
      <c r="AT271" s="216" t="s">
        <v>153</v>
      </c>
      <c r="AU271" s="216" t="s">
        <v>82</v>
      </c>
      <c r="AY271" s="18" t="s">
        <v>140</v>
      </c>
      <c r="BE271" s="217">
        <f>IF(N271="základní",J271,0)</f>
        <v>0</v>
      </c>
      <c r="BF271" s="217">
        <f>IF(N271="snížená",J271,0)</f>
        <v>0</v>
      </c>
      <c r="BG271" s="217">
        <f>IF(N271="zákl. přenesená",J271,0)</f>
        <v>0</v>
      </c>
      <c r="BH271" s="217">
        <f>IF(N271="sníž. přenesená",J271,0)</f>
        <v>0</v>
      </c>
      <c r="BI271" s="217">
        <f>IF(N271="nulová",J271,0)</f>
        <v>0</v>
      </c>
      <c r="BJ271" s="18" t="s">
        <v>80</v>
      </c>
      <c r="BK271" s="217">
        <f>ROUND(I271*H271,2)</f>
        <v>0</v>
      </c>
      <c r="BL271" s="18" t="s">
        <v>244</v>
      </c>
      <c r="BM271" s="216" t="s">
        <v>493</v>
      </c>
    </row>
    <row r="272" s="12" customFormat="1" ht="22.8" customHeight="1">
      <c r="A272" s="12"/>
      <c r="B272" s="189"/>
      <c r="C272" s="190"/>
      <c r="D272" s="191" t="s">
        <v>71</v>
      </c>
      <c r="E272" s="203" t="s">
        <v>494</v>
      </c>
      <c r="F272" s="203" t="s">
        <v>495</v>
      </c>
      <c r="G272" s="190"/>
      <c r="H272" s="190"/>
      <c r="I272" s="193"/>
      <c r="J272" s="204">
        <f>BK272</f>
        <v>0</v>
      </c>
      <c r="K272" s="190"/>
      <c r="L272" s="195"/>
      <c r="M272" s="196"/>
      <c r="N272" s="197"/>
      <c r="O272" s="197"/>
      <c r="P272" s="198">
        <f>SUM(P273:P277)</f>
        <v>0</v>
      </c>
      <c r="Q272" s="197"/>
      <c r="R272" s="198">
        <f>SUM(R273:R277)</f>
        <v>0.0003636</v>
      </c>
      <c r="S272" s="197"/>
      <c r="T272" s="199">
        <f>SUM(T273:T277)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200" t="s">
        <v>82</v>
      </c>
      <c r="AT272" s="201" t="s">
        <v>71</v>
      </c>
      <c r="AU272" s="201" t="s">
        <v>80</v>
      </c>
      <c r="AY272" s="200" t="s">
        <v>140</v>
      </c>
      <c r="BK272" s="202">
        <f>SUM(BK273:BK277)</f>
        <v>0</v>
      </c>
    </row>
    <row r="273" s="2" customFormat="1" ht="16.5" customHeight="1">
      <c r="A273" s="39"/>
      <c r="B273" s="40"/>
      <c r="C273" s="205" t="s">
        <v>496</v>
      </c>
      <c r="D273" s="205" t="s">
        <v>142</v>
      </c>
      <c r="E273" s="206" t="s">
        <v>497</v>
      </c>
      <c r="F273" s="207" t="s">
        <v>498</v>
      </c>
      <c r="G273" s="208" t="s">
        <v>499</v>
      </c>
      <c r="H273" s="209">
        <v>6</v>
      </c>
      <c r="I273" s="210"/>
      <c r="J273" s="211">
        <f>ROUND(I273*H273,2)</f>
        <v>0</v>
      </c>
      <c r="K273" s="207" t="s">
        <v>146</v>
      </c>
      <c r="L273" s="45"/>
      <c r="M273" s="212" t="s">
        <v>19</v>
      </c>
      <c r="N273" s="213" t="s">
        <v>43</v>
      </c>
      <c r="O273" s="85"/>
      <c r="P273" s="214">
        <f>O273*H273</f>
        <v>0</v>
      </c>
      <c r="Q273" s="214">
        <v>6.0000000000000002E-05</v>
      </c>
      <c r="R273" s="214">
        <f>Q273*H273</f>
        <v>0.00036000000000000002</v>
      </c>
      <c r="S273" s="214">
        <v>0</v>
      </c>
      <c r="T273" s="215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16" t="s">
        <v>244</v>
      </c>
      <c r="AT273" s="216" t="s">
        <v>142</v>
      </c>
      <c r="AU273" s="216" t="s">
        <v>82</v>
      </c>
      <c r="AY273" s="18" t="s">
        <v>140</v>
      </c>
      <c r="BE273" s="217">
        <f>IF(N273="základní",J273,0)</f>
        <v>0</v>
      </c>
      <c r="BF273" s="217">
        <f>IF(N273="snížená",J273,0)</f>
        <v>0</v>
      </c>
      <c r="BG273" s="217">
        <f>IF(N273="zákl. přenesená",J273,0)</f>
        <v>0</v>
      </c>
      <c r="BH273" s="217">
        <f>IF(N273="sníž. přenesená",J273,0)</f>
        <v>0</v>
      </c>
      <c r="BI273" s="217">
        <f>IF(N273="nulová",J273,0)</f>
        <v>0</v>
      </c>
      <c r="BJ273" s="18" t="s">
        <v>80</v>
      </c>
      <c r="BK273" s="217">
        <f>ROUND(I273*H273,2)</f>
        <v>0</v>
      </c>
      <c r="BL273" s="18" t="s">
        <v>244</v>
      </c>
      <c r="BM273" s="216" t="s">
        <v>500</v>
      </c>
    </row>
    <row r="274" s="2" customFormat="1">
      <c r="A274" s="39"/>
      <c r="B274" s="40"/>
      <c r="C274" s="41"/>
      <c r="D274" s="218" t="s">
        <v>149</v>
      </c>
      <c r="E274" s="41"/>
      <c r="F274" s="219" t="s">
        <v>501</v>
      </c>
      <c r="G274" s="41"/>
      <c r="H274" s="41"/>
      <c r="I274" s="220"/>
      <c r="J274" s="41"/>
      <c r="K274" s="41"/>
      <c r="L274" s="45"/>
      <c r="M274" s="221"/>
      <c r="N274" s="222"/>
      <c r="O274" s="85"/>
      <c r="P274" s="85"/>
      <c r="Q274" s="85"/>
      <c r="R274" s="85"/>
      <c r="S274" s="85"/>
      <c r="T274" s="86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18" t="s">
        <v>149</v>
      </c>
      <c r="AU274" s="18" t="s">
        <v>82</v>
      </c>
    </row>
    <row r="275" s="2" customFormat="1" ht="16.5" customHeight="1">
      <c r="A275" s="39"/>
      <c r="B275" s="40"/>
      <c r="C275" s="235" t="s">
        <v>502</v>
      </c>
      <c r="D275" s="235" t="s">
        <v>153</v>
      </c>
      <c r="E275" s="236" t="s">
        <v>503</v>
      </c>
      <c r="F275" s="237" t="s">
        <v>504</v>
      </c>
      <c r="G275" s="238" t="s">
        <v>505</v>
      </c>
      <c r="H275" s="239">
        <v>2</v>
      </c>
      <c r="I275" s="240"/>
      <c r="J275" s="241">
        <f>ROUND(I275*H275,2)</f>
        <v>0</v>
      </c>
      <c r="K275" s="237" t="s">
        <v>19</v>
      </c>
      <c r="L275" s="242"/>
      <c r="M275" s="243" t="s">
        <v>19</v>
      </c>
      <c r="N275" s="244" t="s">
        <v>43</v>
      </c>
      <c r="O275" s="85"/>
      <c r="P275" s="214">
        <f>O275*H275</f>
        <v>0</v>
      </c>
      <c r="Q275" s="214">
        <v>0</v>
      </c>
      <c r="R275" s="214">
        <f>Q275*H275</f>
        <v>0</v>
      </c>
      <c r="S275" s="214">
        <v>0</v>
      </c>
      <c r="T275" s="215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16" t="s">
        <v>327</v>
      </c>
      <c r="AT275" s="216" t="s">
        <v>153</v>
      </c>
      <c r="AU275" s="216" t="s">
        <v>82</v>
      </c>
      <c r="AY275" s="18" t="s">
        <v>140</v>
      </c>
      <c r="BE275" s="217">
        <f>IF(N275="základní",J275,0)</f>
        <v>0</v>
      </c>
      <c r="BF275" s="217">
        <f>IF(N275="snížená",J275,0)</f>
        <v>0</v>
      </c>
      <c r="BG275" s="217">
        <f>IF(N275="zákl. přenesená",J275,0)</f>
        <v>0</v>
      </c>
      <c r="BH275" s="217">
        <f>IF(N275="sníž. přenesená",J275,0)</f>
        <v>0</v>
      </c>
      <c r="BI275" s="217">
        <f>IF(N275="nulová",J275,0)</f>
        <v>0</v>
      </c>
      <c r="BJ275" s="18" t="s">
        <v>80</v>
      </c>
      <c r="BK275" s="217">
        <f>ROUND(I275*H275,2)</f>
        <v>0</v>
      </c>
      <c r="BL275" s="18" t="s">
        <v>244</v>
      </c>
      <c r="BM275" s="216" t="s">
        <v>506</v>
      </c>
    </row>
    <row r="276" s="2" customFormat="1" ht="24.15" customHeight="1">
      <c r="A276" s="39"/>
      <c r="B276" s="40"/>
      <c r="C276" s="205" t="s">
        <v>507</v>
      </c>
      <c r="D276" s="205" t="s">
        <v>142</v>
      </c>
      <c r="E276" s="206" t="s">
        <v>508</v>
      </c>
      <c r="F276" s="207" t="s">
        <v>509</v>
      </c>
      <c r="G276" s="208" t="s">
        <v>156</v>
      </c>
      <c r="H276" s="209">
        <v>0.0060000000000000001</v>
      </c>
      <c r="I276" s="210"/>
      <c r="J276" s="211">
        <f>ROUND(I276*H276,2)</f>
        <v>0</v>
      </c>
      <c r="K276" s="207" t="s">
        <v>146</v>
      </c>
      <c r="L276" s="45"/>
      <c r="M276" s="212" t="s">
        <v>19</v>
      </c>
      <c r="N276" s="213" t="s">
        <v>43</v>
      </c>
      <c r="O276" s="85"/>
      <c r="P276" s="214">
        <f>O276*H276</f>
        <v>0</v>
      </c>
      <c r="Q276" s="214">
        <v>0.00059999999999999995</v>
      </c>
      <c r="R276" s="214">
        <f>Q276*H276</f>
        <v>3.5999999999999998E-06</v>
      </c>
      <c r="S276" s="214">
        <v>0</v>
      </c>
      <c r="T276" s="215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16" t="s">
        <v>244</v>
      </c>
      <c r="AT276" s="216" t="s">
        <v>142</v>
      </c>
      <c r="AU276" s="216" t="s">
        <v>82</v>
      </c>
      <c r="AY276" s="18" t="s">
        <v>140</v>
      </c>
      <c r="BE276" s="217">
        <f>IF(N276="základní",J276,0)</f>
        <v>0</v>
      </c>
      <c r="BF276" s="217">
        <f>IF(N276="snížená",J276,0)</f>
        <v>0</v>
      </c>
      <c r="BG276" s="217">
        <f>IF(N276="zákl. přenesená",J276,0)</f>
        <v>0</v>
      </c>
      <c r="BH276" s="217">
        <f>IF(N276="sníž. přenesená",J276,0)</f>
        <v>0</v>
      </c>
      <c r="BI276" s="217">
        <f>IF(N276="nulová",J276,0)</f>
        <v>0</v>
      </c>
      <c r="BJ276" s="18" t="s">
        <v>80</v>
      </c>
      <c r="BK276" s="217">
        <f>ROUND(I276*H276,2)</f>
        <v>0</v>
      </c>
      <c r="BL276" s="18" t="s">
        <v>244</v>
      </c>
      <c r="BM276" s="216" t="s">
        <v>510</v>
      </c>
    </row>
    <row r="277" s="2" customFormat="1">
      <c r="A277" s="39"/>
      <c r="B277" s="40"/>
      <c r="C277" s="41"/>
      <c r="D277" s="218" t="s">
        <v>149</v>
      </c>
      <c r="E277" s="41"/>
      <c r="F277" s="219" t="s">
        <v>511</v>
      </c>
      <c r="G277" s="41"/>
      <c r="H277" s="41"/>
      <c r="I277" s="220"/>
      <c r="J277" s="41"/>
      <c r="K277" s="41"/>
      <c r="L277" s="45"/>
      <c r="M277" s="221"/>
      <c r="N277" s="222"/>
      <c r="O277" s="85"/>
      <c r="P277" s="85"/>
      <c r="Q277" s="85"/>
      <c r="R277" s="85"/>
      <c r="S277" s="85"/>
      <c r="T277" s="86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149</v>
      </c>
      <c r="AU277" s="18" t="s">
        <v>82</v>
      </c>
    </row>
    <row r="278" s="12" customFormat="1" ht="22.8" customHeight="1">
      <c r="A278" s="12"/>
      <c r="B278" s="189"/>
      <c r="C278" s="190"/>
      <c r="D278" s="191" t="s">
        <v>71</v>
      </c>
      <c r="E278" s="203" t="s">
        <v>512</v>
      </c>
      <c r="F278" s="203" t="s">
        <v>513</v>
      </c>
      <c r="G278" s="190"/>
      <c r="H278" s="190"/>
      <c r="I278" s="193"/>
      <c r="J278" s="204">
        <f>BK278</f>
        <v>0</v>
      </c>
      <c r="K278" s="190"/>
      <c r="L278" s="195"/>
      <c r="M278" s="196"/>
      <c r="N278" s="197"/>
      <c r="O278" s="197"/>
      <c r="P278" s="198">
        <f>SUM(P279:P328)</f>
        <v>0</v>
      </c>
      <c r="Q278" s="197"/>
      <c r="R278" s="198">
        <f>SUM(R279:R328)</f>
        <v>1.2942695000000002</v>
      </c>
      <c r="S278" s="197"/>
      <c r="T278" s="199">
        <f>SUM(T279:T328)</f>
        <v>0.64983769999999996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200" t="s">
        <v>82</v>
      </c>
      <c r="AT278" s="201" t="s">
        <v>71</v>
      </c>
      <c r="AU278" s="201" t="s">
        <v>80</v>
      </c>
      <c r="AY278" s="200" t="s">
        <v>140</v>
      </c>
      <c r="BK278" s="202">
        <f>SUM(BK279:BK328)</f>
        <v>0</v>
      </c>
    </row>
    <row r="279" s="2" customFormat="1" ht="16.5" customHeight="1">
      <c r="A279" s="39"/>
      <c r="B279" s="40"/>
      <c r="C279" s="205" t="s">
        <v>514</v>
      </c>
      <c r="D279" s="205" t="s">
        <v>142</v>
      </c>
      <c r="E279" s="206" t="s">
        <v>515</v>
      </c>
      <c r="F279" s="207" t="s">
        <v>516</v>
      </c>
      <c r="G279" s="208" t="s">
        <v>183</v>
      </c>
      <c r="H279" s="209">
        <v>28.489999999999998</v>
      </c>
      <c r="I279" s="210"/>
      <c r="J279" s="211">
        <f>ROUND(I279*H279,2)</f>
        <v>0</v>
      </c>
      <c r="K279" s="207" t="s">
        <v>146</v>
      </c>
      <c r="L279" s="45"/>
      <c r="M279" s="212" t="s">
        <v>19</v>
      </c>
      <c r="N279" s="213" t="s">
        <v>43</v>
      </c>
      <c r="O279" s="85"/>
      <c r="P279" s="214">
        <f>O279*H279</f>
        <v>0</v>
      </c>
      <c r="Q279" s="214">
        <v>0</v>
      </c>
      <c r="R279" s="214">
        <f>Q279*H279</f>
        <v>0</v>
      </c>
      <c r="S279" s="214">
        <v>0</v>
      </c>
      <c r="T279" s="215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16" t="s">
        <v>244</v>
      </c>
      <c r="AT279" s="216" t="s">
        <v>142</v>
      </c>
      <c r="AU279" s="216" t="s">
        <v>82</v>
      </c>
      <c r="AY279" s="18" t="s">
        <v>140</v>
      </c>
      <c r="BE279" s="217">
        <f>IF(N279="základní",J279,0)</f>
        <v>0</v>
      </c>
      <c r="BF279" s="217">
        <f>IF(N279="snížená",J279,0)</f>
        <v>0</v>
      </c>
      <c r="BG279" s="217">
        <f>IF(N279="zákl. přenesená",J279,0)</f>
        <v>0</v>
      </c>
      <c r="BH279" s="217">
        <f>IF(N279="sníž. přenesená",J279,0)</f>
        <v>0</v>
      </c>
      <c r="BI279" s="217">
        <f>IF(N279="nulová",J279,0)</f>
        <v>0</v>
      </c>
      <c r="BJ279" s="18" t="s">
        <v>80</v>
      </c>
      <c r="BK279" s="217">
        <f>ROUND(I279*H279,2)</f>
        <v>0</v>
      </c>
      <c r="BL279" s="18" t="s">
        <v>244</v>
      </c>
      <c r="BM279" s="216" t="s">
        <v>517</v>
      </c>
    </row>
    <row r="280" s="2" customFormat="1">
      <c r="A280" s="39"/>
      <c r="B280" s="40"/>
      <c r="C280" s="41"/>
      <c r="D280" s="218" t="s">
        <v>149</v>
      </c>
      <c r="E280" s="41"/>
      <c r="F280" s="219" t="s">
        <v>518</v>
      </c>
      <c r="G280" s="41"/>
      <c r="H280" s="41"/>
      <c r="I280" s="220"/>
      <c r="J280" s="41"/>
      <c r="K280" s="41"/>
      <c r="L280" s="45"/>
      <c r="M280" s="221"/>
      <c r="N280" s="222"/>
      <c r="O280" s="85"/>
      <c r="P280" s="85"/>
      <c r="Q280" s="85"/>
      <c r="R280" s="85"/>
      <c r="S280" s="85"/>
      <c r="T280" s="86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149</v>
      </c>
      <c r="AU280" s="18" t="s">
        <v>82</v>
      </c>
    </row>
    <row r="281" s="13" customFormat="1">
      <c r="A281" s="13"/>
      <c r="B281" s="223"/>
      <c r="C281" s="224"/>
      <c r="D281" s="225" t="s">
        <v>151</v>
      </c>
      <c r="E281" s="226" t="s">
        <v>19</v>
      </c>
      <c r="F281" s="227" t="s">
        <v>519</v>
      </c>
      <c r="G281" s="224"/>
      <c r="H281" s="228">
        <v>13.130000000000001</v>
      </c>
      <c r="I281" s="229"/>
      <c r="J281" s="224"/>
      <c r="K281" s="224"/>
      <c r="L281" s="230"/>
      <c r="M281" s="231"/>
      <c r="N281" s="232"/>
      <c r="O281" s="232"/>
      <c r="P281" s="232"/>
      <c r="Q281" s="232"/>
      <c r="R281" s="232"/>
      <c r="S281" s="232"/>
      <c r="T281" s="23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4" t="s">
        <v>151</v>
      </c>
      <c r="AU281" s="234" t="s">
        <v>82</v>
      </c>
      <c r="AV281" s="13" t="s">
        <v>82</v>
      </c>
      <c r="AW281" s="13" t="s">
        <v>33</v>
      </c>
      <c r="AX281" s="13" t="s">
        <v>72</v>
      </c>
      <c r="AY281" s="234" t="s">
        <v>140</v>
      </c>
    </row>
    <row r="282" s="13" customFormat="1">
      <c r="A282" s="13"/>
      <c r="B282" s="223"/>
      <c r="C282" s="224"/>
      <c r="D282" s="225" t="s">
        <v>151</v>
      </c>
      <c r="E282" s="226" t="s">
        <v>19</v>
      </c>
      <c r="F282" s="227" t="s">
        <v>520</v>
      </c>
      <c r="G282" s="224"/>
      <c r="H282" s="228">
        <v>15.359999999999999</v>
      </c>
      <c r="I282" s="229"/>
      <c r="J282" s="224"/>
      <c r="K282" s="224"/>
      <c r="L282" s="230"/>
      <c r="M282" s="231"/>
      <c r="N282" s="232"/>
      <c r="O282" s="232"/>
      <c r="P282" s="232"/>
      <c r="Q282" s="232"/>
      <c r="R282" s="232"/>
      <c r="S282" s="232"/>
      <c r="T282" s="23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4" t="s">
        <v>151</v>
      </c>
      <c r="AU282" s="234" t="s">
        <v>82</v>
      </c>
      <c r="AV282" s="13" t="s">
        <v>82</v>
      </c>
      <c r="AW282" s="13" t="s">
        <v>33</v>
      </c>
      <c r="AX282" s="13" t="s">
        <v>72</v>
      </c>
      <c r="AY282" s="234" t="s">
        <v>140</v>
      </c>
    </row>
    <row r="283" s="14" customFormat="1">
      <c r="A283" s="14"/>
      <c r="B283" s="245"/>
      <c r="C283" s="246"/>
      <c r="D283" s="225" t="s">
        <v>151</v>
      </c>
      <c r="E283" s="247" t="s">
        <v>19</v>
      </c>
      <c r="F283" s="248" t="s">
        <v>192</v>
      </c>
      <c r="G283" s="246"/>
      <c r="H283" s="249">
        <v>28.489999999999998</v>
      </c>
      <c r="I283" s="250"/>
      <c r="J283" s="246"/>
      <c r="K283" s="246"/>
      <c r="L283" s="251"/>
      <c r="M283" s="252"/>
      <c r="N283" s="253"/>
      <c r="O283" s="253"/>
      <c r="P283" s="253"/>
      <c r="Q283" s="253"/>
      <c r="R283" s="253"/>
      <c r="S283" s="253"/>
      <c r="T283" s="25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5" t="s">
        <v>151</v>
      </c>
      <c r="AU283" s="255" t="s">
        <v>82</v>
      </c>
      <c r="AV283" s="14" t="s">
        <v>147</v>
      </c>
      <c r="AW283" s="14" t="s">
        <v>33</v>
      </c>
      <c r="AX283" s="14" t="s">
        <v>80</v>
      </c>
      <c r="AY283" s="255" t="s">
        <v>140</v>
      </c>
    </row>
    <row r="284" s="2" customFormat="1" ht="24.15" customHeight="1">
      <c r="A284" s="39"/>
      <c r="B284" s="40"/>
      <c r="C284" s="205" t="s">
        <v>521</v>
      </c>
      <c r="D284" s="205" t="s">
        <v>142</v>
      </c>
      <c r="E284" s="206" t="s">
        <v>522</v>
      </c>
      <c r="F284" s="207" t="s">
        <v>523</v>
      </c>
      <c r="G284" s="208" t="s">
        <v>183</v>
      </c>
      <c r="H284" s="209">
        <v>24.890000000000001</v>
      </c>
      <c r="I284" s="210"/>
      <c r="J284" s="211">
        <f>ROUND(I284*H284,2)</f>
        <v>0</v>
      </c>
      <c r="K284" s="207" t="s">
        <v>146</v>
      </c>
      <c r="L284" s="45"/>
      <c r="M284" s="212" t="s">
        <v>19</v>
      </c>
      <c r="N284" s="213" t="s">
        <v>43</v>
      </c>
      <c r="O284" s="85"/>
      <c r="P284" s="214">
        <f>O284*H284</f>
        <v>0</v>
      </c>
      <c r="Q284" s="214">
        <v>0</v>
      </c>
      <c r="R284" s="214">
        <f>Q284*H284</f>
        <v>0</v>
      </c>
      <c r="S284" s="214">
        <v>0</v>
      </c>
      <c r="T284" s="215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16" t="s">
        <v>244</v>
      </c>
      <c r="AT284" s="216" t="s">
        <v>142</v>
      </c>
      <c r="AU284" s="216" t="s">
        <v>82</v>
      </c>
      <c r="AY284" s="18" t="s">
        <v>140</v>
      </c>
      <c r="BE284" s="217">
        <f>IF(N284="základní",J284,0)</f>
        <v>0</v>
      </c>
      <c r="BF284" s="217">
        <f>IF(N284="snížená",J284,0)</f>
        <v>0</v>
      </c>
      <c r="BG284" s="217">
        <f>IF(N284="zákl. přenesená",J284,0)</f>
        <v>0</v>
      </c>
      <c r="BH284" s="217">
        <f>IF(N284="sníž. přenesená",J284,0)</f>
        <v>0</v>
      </c>
      <c r="BI284" s="217">
        <f>IF(N284="nulová",J284,0)</f>
        <v>0</v>
      </c>
      <c r="BJ284" s="18" t="s">
        <v>80</v>
      </c>
      <c r="BK284" s="217">
        <f>ROUND(I284*H284,2)</f>
        <v>0</v>
      </c>
      <c r="BL284" s="18" t="s">
        <v>244</v>
      </c>
      <c r="BM284" s="216" t="s">
        <v>524</v>
      </c>
    </row>
    <row r="285" s="2" customFormat="1">
      <c r="A285" s="39"/>
      <c r="B285" s="40"/>
      <c r="C285" s="41"/>
      <c r="D285" s="218" t="s">
        <v>149</v>
      </c>
      <c r="E285" s="41"/>
      <c r="F285" s="219" t="s">
        <v>525</v>
      </c>
      <c r="G285" s="41"/>
      <c r="H285" s="41"/>
      <c r="I285" s="220"/>
      <c r="J285" s="41"/>
      <c r="K285" s="41"/>
      <c r="L285" s="45"/>
      <c r="M285" s="221"/>
      <c r="N285" s="222"/>
      <c r="O285" s="85"/>
      <c r="P285" s="85"/>
      <c r="Q285" s="85"/>
      <c r="R285" s="85"/>
      <c r="S285" s="85"/>
      <c r="T285" s="86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T285" s="18" t="s">
        <v>149</v>
      </c>
      <c r="AU285" s="18" t="s">
        <v>82</v>
      </c>
    </row>
    <row r="286" s="13" customFormat="1">
      <c r="A286" s="13"/>
      <c r="B286" s="223"/>
      <c r="C286" s="224"/>
      <c r="D286" s="225" t="s">
        <v>151</v>
      </c>
      <c r="E286" s="226" t="s">
        <v>19</v>
      </c>
      <c r="F286" s="227" t="s">
        <v>526</v>
      </c>
      <c r="G286" s="224"/>
      <c r="H286" s="228">
        <v>9.5299999999999994</v>
      </c>
      <c r="I286" s="229"/>
      <c r="J286" s="224"/>
      <c r="K286" s="224"/>
      <c r="L286" s="230"/>
      <c r="M286" s="231"/>
      <c r="N286" s="232"/>
      <c r="O286" s="232"/>
      <c r="P286" s="232"/>
      <c r="Q286" s="232"/>
      <c r="R286" s="232"/>
      <c r="S286" s="232"/>
      <c r="T286" s="23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4" t="s">
        <v>151</v>
      </c>
      <c r="AU286" s="234" t="s">
        <v>82</v>
      </c>
      <c r="AV286" s="13" t="s">
        <v>82</v>
      </c>
      <c r="AW286" s="13" t="s">
        <v>33</v>
      </c>
      <c r="AX286" s="13" t="s">
        <v>72</v>
      </c>
      <c r="AY286" s="234" t="s">
        <v>140</v>
      </c>
    </row>
    <row r="287" s="13" customFormat="1">
      <c r="A287" s="13"/>
      <c r="B287" s="223"/>
      <c r="C287" s="224"/>
      <c r="D287" s="225" t="s">
        <v>151</v>
      </c>
      <c r="E287" s="226" t="s">
        <v>19</v>
      </c>
      <c r="F287" s="227" t="s">
        <v>520</v>
      </c>
      <c r="G287" s="224"/>
      <c r="H287" s="228">
        <v>15.359999999999999</v>
      </c>
      <c r="I287" s="229"/>
      <c r="J287" s="224"/>
      <c r="K287" s="224"/>
      <c r="L287" s="230"/>
      <c r="M287" s="231"/>
      <c r="N287" s="232"/>
      <c r="O287" s="232"/>
      <c r="P287" s="232"/>
      <c r="Q287" s="232"/>
      <c r="R287" s="232"/>
      <c r="S287" s="232"/>
      <c r="T287" s="23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4" t="s">
        <v>151</v>
      </c>
      <c r="AU287" s="234" t="s">
        <v>82</v>
      </c>
      <c r="AV287" s="13" t="s">
        <v>82</v>
      </c>
      <c r="AW287" s="13" t="s">
        <v>33</v>
      </c>
      <c r="AX287" s="13" t="s">
        <v>72</v>
      </c>
      <c r="AY287" s="234" t="s">
        <v>140</v>
      </c>
    </row>
    <row r="288" s="14" customFormat="1">
      <c r="A288" s="14"/>
      <c r="B288" s="245"/>
      <c r="C288" s="246"/>
      <c r="D288" s="225" t="s">
        <v>151</v>
      </c>
      <c r="E288" s="247" t="s">
        <v>19</v>
      </c>
      <c r="F288" s="248" t="s">
        <v>192</v>
      </c>
      <c r="G288" s="246"/>
      <c r="H288" s="249">
        <v>24.890000000000001</v>
      </c>
      <c r="I288" s="250"/>
      <c r="J288" s="246"/>
      <c r="K288" s="246"/>
      <c r="L288" s="251"/>
      <c r="M288" s="252"/>
      <c r="N288" s="253"/>
      <c r="O288" s="253"/>
      <c r="P288" s="253"/>
      <c r="Q288" s="253"/>
      <c r="R288" s="253"/>
      <c r="S288" s="253"/>
      <c r="T288" s="25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5" t="s">
        <v>151</v>
      </c>
      <c r="AU288" s="255" t="s">
        <v>82</v>
      </c>
      <c r="AV288" s="14" t="s">
        <v>147</v>
      </c>
      <c r="AW288" s="14" t="s">
        <v>33</v>
      </c>
      <c r="AX288" s="14" t="s">
        <v>80</v>
      </c>
      <c r="AY288" s="255" t="s">
        <v>140</v>
      </c>
    </row>
    <row r="289" s="2" customFormat="1" ht="24.15" customHeight="1">
      <c r="A289" s="39"/>
      <c r="B289" s="40"/>
      <c r="C289" s="205" t="s">
        <v>527</v>
      </c>
      <c r="D289" s="205" t="s">
        <v>142</v>
      </c>
      <c r="E289" s="206" t="s">
        <v>528</v>
      </c>
      <c r="F289" s="207" t="s">
        <v>529</v>
      </c>
      <c r="G289" s="208" t="s">
        <v>183</v>
      </c>
      <c r="H289" s="209">
        <v>24.890000000000001</v>
      </c>
      <c r="I289" s="210"/>
      <c r="J289" s="211">
        <f>ROUND(I289*H289,2)</f>
        <v>0</v>
      </c>
      <c r="K289" s="207" t="s">
        <v>146</v>
      </c>
      <c r="L289" s="45"/>
      <c r="M289" s="212" t="s">
        <v>19</v>
      </c>
      <c r="N289" s="213" t="s">
        <v>43</v>
      </c>
      <c r="O289" s="85"/>
      <c r="P289" s="214">
        <f>O289*H289</f>
        <v>0</v>
      </c>
      <c r="Q289" s="214">
        <v>0.020400000000000001</v>
      </c>
      <c r="R289" s="214">
        <f>Q289*H289</f>
        <v>0.5077560000000001</v>
      </c>
      <c r="S289" s="214">
        <v>0</v>
      </c>
      <c r="T289" s="215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16" t="s">
        <v>244</v>
      </c>
      <c r="AT289" s="216" t="s">
        <v>142</v>
      </c>
      <c r="AU289" s="216" t="s">
        <v>82</v>
      </c>
      <c r="AY289" s="18" t="s">
        <v>140</v>
      </c>
      <c r="BE289" s="217">
        <f>IF(N289="základní",J289,0)</f>
        <v>0</v>
      </c>
      <c r="BF289" s="217">
        <f>IF(N289="snížená",J289,0)</f>
        <v>0</v>
      </c>
      <c r="BG289" s="217">
        <f>IF(N289="zákl. přenesená",J289,0)</f>
        <v>0</v>
      </c>
      <c r="BH289" s="217">
        <f>IF(N289="sníž. přenesená",J289,0)</f>
        <v>0</v>
      </c>
      <c r="BI289" s="217">
        <f>IF(N289="nulová",J289,0)</f>
        <v>0</v>
      </c>
      <c r="BJ289" s="18" t="s">
        <v>80</v>
      </c>
      <c r="BK289" s="217">
        <f>ROUND(I289*H289,2)</f>
        <v>0</v>
      </c>
      <c r="BL289" s="18" t="s">
        <v>244</v>
      </c>
      <c r="BM289" s="216" t="s">
        <v>530</v>
      </c>
    </row>
    <row r="290" s="2" customFormat="1">
      <c r="A290" s="39"/>
      <c r="B290" s="40"/>
      <c r="C290" s="41"/>
      <c r="D290" s="218" t="s">
        <v>149</v>
      </c>
      <c r="E290" s="41"/>
      <c r="F290" s="219" t="s">
        <v>531</v>
      </c>
      <c r="G290" s="41"/>
      <c r="H290" s="41"/>
      <c r="I290" s="220"/>
      <c r="J290" s="41"/>
      <c r="K290" s="41"/>
      <c r="L290" s="45"/>
      <c r="M290" s="221"/>
      <c r="N290" s="222"/>
      <c r="O290" s="85"/>
      <c r="P290" s="85"/>
      <c r="Q290" s="85"/>
      <c r="R290" s="85"/>
      <c r="S290" s="85"/>
      <c r="T290" s="86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8" t="s">
        <v>149</v>
      </c>
      <c r="AU290" s="18" t="s">
        <v>82</v>
      </c>
    </row>
    <row r="291" s="13" customFormat="1">
      <c r="A291" s="13"/>
      <c r="B291" s="223"/>
      <c r="C291" s="224"/>
      <c r="D291" s="225" t="s">
        <v>151</v>
      </c>
      <c r="E291" s="226" t="s">
        <v>19</v>
      </c>
      <c r="F291" s="227" t="s">
        <v>526</v>
      </c>
      <c r="G291" s="224"/>
      <c r="H291" s="228">
        <v>9.5299999999999994</v>
      </c>
      <c r="I291" s="229"/>
      <c r="J291" s="224"/>
      <c r="K291" s="224"/>
      <c r="L291" s="230"/>
      <c r="M291" s="231"/>
      <c r="N291" s="232"/>
      <c r="O291" s="232"/>
      <c r="P291" s="232"/>
      <c r="Q291" s="232"/>
      <c r="R291" s="232"/>
      <c r="S291" s="232"/>
      <c r="T291" s="23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4" t="s">
        <v>151</v>
      </c>
      <c r="AU291" s="234" t="s">
        <v>82</v>
      </c>
      <c r="AV291" s="13" t="s">
        <v>82</v>
      </c>
      <c r="AW291" s="13" t="s">
        <v>33</v>
      </c>
      <c r="AX291" s="13" t="s">
        <v>72</v>
      </c>
      <c r="AY291" s="234" t="s">
        <v>140</v>
      </c>
    </row>
    <row r="292" s="13" customFormat="1">
      <c r="A292" s="13"/>
      <c r="B292" s="223"/>
      <c r="C292" s="224"/>
      <c r="D292" s="225" t="s">
        <v>151</v>
      </c>
      <c r="E292" s="226" t="s">
        <v>19</v>
      </c>
      <c r="F292" s="227" t="s">
        <v>520</v>
      </c>
      <c r="G292" s="224"/>
      <c r="H292" s="228">
        <v>15.359999999999999</v>
      </c>
      <c r="I292" s="229"/>
      <c r="J292" s="224"/>
      <c r="K292" s="224"/>
      <c r="L292" s="230"/>
      <c r="M292" s="231"/>
      <c r="N292" s="232"/>
      <c r="O292" s="232"/>
      <c r="P292" s="232"/>
      <c r="Q292" s="232"/>
      <c r="R292" s="232"/>
      <c r="S292" s="232"/>
      <c r="T292" s="23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4" t="s">
        <v>151</v>
      </c>
      <c r="AU292" s="234" t="s">
        <v>82</v>
      </c>
      <c r="AV292" s="13" t="s">
        <v>82</v>
      </c>
      <c r="AW292" s="13" t="s">
        <v>33</v>
      </c>
      <c r="AX292" s="13" t="s">
        <v>72</v>
      </c>
      <c r="AY292" s="234" t="s">
        <v>140</v>
      </c>
    </row>
    <row r="293" s="14" customFormat="1">
      <c r="A293" s="14"/>
      <c r="B293" s="245"/>
      <c r="C293" s="246"/>
      <c r="D293" s="225" t="s">
        <v>151</v>
      </c>
      <c r="E293" s="247" t="s">
        <v>19</v>
      </c>
      <c r="F293" s="248" t="s">
        <v>192</v>
      </c>
      <c r="G293" s="246"/>
      <c r="H293" s="249">
        <v>24.890000000000001</v>
      </c>
      <c r="I293" s="250"/>
      <c r="J293" s="246"/>
      <c r="K293" s="246"/>
      <c r="L293" s="251"/>
      <c r="M293" s="252"/>
      <c r="N293" s="253"/>
      <c r="O293" s="253"/>
      <c r="P293" s="253"/>
      <c r="Q293" s="253"/>
      <c r="R293" s="253"/>
      <c r="S293" s="253"/>
      <c r="T293" s="25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5" t="s">
        <v>151</v>
      </c>
      <c r="AU293" s="255" t="s">
        <v>82</v>
      </c>
      <c r="AV293" s="14" t="s">
        <v>147</v>
      </c>
      <c r="AW293" s="14" t="s">
        <v>33</v>
      </c>
      <c r="AX293" s="14" t="s">
        <v>80</v>
      </c>
      <c r="AY293" s="255" t="s">
        <v>140</v>
      </c>
    </row>
    <row r="294" s="2" customFormat="1" ht="24.15" customHeight="1">
      <c r="A294" s="39"/>
      <c r="B294" s="40"/>
      <c r="C294" s="205" t="s">
        <v>532</v>
      </c>
      <c r="D294" s="205" t="s">
        <v>142</v>
      </c>
      <c r="E294" s="206" t="s">
        <v>533</v>
      </c>
      <c r="F294" s="207" t="s">
        <v>534</v>
      </c>
      <c r="G294" s="208" t="s">
        <v>471</v>
      </c>
      <c r="H294" s="209">
        <v>12.85</v>
      </c>
      <c r="I294" s="210"/>
      <c r="J294" s="211">
        <f>ROUND(I294*H294,2)</f>
        <v>0</v>
      </c>
      <c r="K294" s="207" t="s">
        <v>146</v>
      </c>
      <c r="L294" s="45"/>
      <c r="M294" s="212" t="s">
        <v>19</v>
      </c>
      <c r="N294" s="213" t="s">
        <v>43</v>
      </c>
      <c r="O294" s="85"/>
      <c r="P294" s="214">
        <f>O294*H294</f>
        <v>0</v>
      </c>
      <c r="Q294" s="214">
        <v>0.00042999999999999999</v>
      </c>
      <c r="R294" s="214">
        <f>Q294*H294</f>
        <v>0.0055255</v>
      </c>
      <c r="S294" s="214">
        <v>0</v>
      </c>
      <c r="T294" s="215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16" t="s">
        <v>244</v>
      </c>
      <c r="AT294" s="216" t="s">
        <v>142</v>
      </c>
      <c r="AU294" s="216" t="s">
        <v>82</v>
      </c>
      <c r="AY294" s="18" t="s">
        <v>140</v>
      </c>
      <c r="BE294" s="217">
        <f>IF(N294="základní",J294,0)</f>
        <v>0</v>
      </c>
      <c r="BF294" s="217">
        <f>IF(N294="snížená",J294,0)</f>
        <v>0</v>
      </c>
      <c r="BG294" s="217">
        <f>IF(N294="zákl. přenesená",J294,0)</f>
        <v>0</v>
      </c>
      <c r="BH294" s="217">
        <f>IF(N294="sníž. přenesená",J294,0)</f>
        <v>0</v>
      </c>
      <c r="BI294" s="217">
        <f>IF(N294="nulová",J294,0)</f>
        <v>0</v>
      </c>
      <c r="BJ294" s="18" t="s">
        <v>80</v>
      </c>
      <c r="BK294" s="217">
        <f>ROUND(I294*H294,2)</f>
        <v>0</v>
      </c>
      <c r="BL294" s="18" t="s">
        <v>244</v>
      </c>
      <c r="BM294" s="216" t="s">
        <v>535</v>
      </c>
    </row>
    <row r="295" s="2" customFormat="1">
      <c r="A295" s="39"/>
      <c r="B295" s="40"/>
      <c r="C295" s="41"/>
      <c r="D295" s="218" t="s">
        <v>149</v>
      </c>
      <c r="E295" s="41"/>
      <c r="F295" s="219" t="s">
        <v>536</v>
      </c>
      <c r="G295" s="41"/>
      <c r="H295" s="41"/>
      <c r="I295" s="220"/>
      <c r="J295" s="41"/>
      <c r="K295" s="41"/>
      <c r="L295" s="45"/>
      <c r="M295" s="221"/>
      <c r="N295" s="222"/>
      <c r="O295" s="85"/>
      <c r="P295" s="85"/>
      <c r="Q295" s="85"/>
      <c r="R295" s="85"/>
      <c r="S295" s="85"/>
      <c r="T295" s="86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18" t="s">
        <v>149</v>
      </c>
      <c r="AU295" s="18" t="s">
        <v>82</v>
      </c>
    </row>
    <row r="296" s="13" customFormat="1">
      <c r="A296" s="13"/>
      <c r="B296" s="223"/>
      <c r="C296" s="224"/>
      <c r="D296" s="225" t="s">
        <v>151</v>
      </c>
      <c r="E296" s="226" t="s">
        <v>19</v>
      </c>
      <c r="F296" s="227" t="s">
        <v>537</v>
      </c>
      <c r="G296" s="224"/>
      <c r="H296" s="228">
        <v>2</v>
      </c>
      <c r="I296" s="229"/>
      <c r="J296" s="224"/>
      <c r="K296" s="224"/>
      <c r="L296" s="230"/>
      <c r="M296" s="231"/>
      <c r="N296" s="232"/>
      <c r="O296" s="232"/>
      <c r="P296" s="232"/>
      <c r="Q296" s="232"/>
      <c r="R296" s="232"/>
      <c r="S296" s="232"/>
      <c r="T296" s="23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4" t="s">
        <v>151</v>
      </c>
      <c r="AU296" s="234" t="s">
        <v>82</v>
      </c>
      <c r="AV296" s="13" t="s">
        <v>82</v>
      </c>
      <c r="AW296" s="13" t="s">
        <v>33</v>
      </c>
      <c r="AX296" s="13" t="s">
        <v>72</v>
      </c>
      <c r="AY296" s="234" t="s">
        <v>140</v>
      </c>
    </row>
    <row r="297" s="13" customFormat="1">
      <c r="A297" s="13"/>
      <c r="B297" s="223"/>
      <c r="C297" s="224"/>
      <c r="D297" s="225" t="s">
        <v>151</v>
      </c>
      <c r="E297" s="226" t="s">
        <v>19</v>
      </c>
      <c r="F297" s="227" t="s">
        <v>538</v>
      </c>
      <c r="G297" s="224"/>
      <c r="H297" s="228">
        <v>10.85</v>
      </c>
      <c r="I297" s="229"/>
      <c r="J297" s="224"/>
      <c r="K297" s="224"/>
      <c r="L297" s="230"/>
      <c r="M297" s="231"/>
      <c r="N297" s="232"/>
      <c r="O297" s="232"/>
      <c r="P297" s="232"/>
      <c r="Q297" s="232"/>
      <c r="R297" s="232"/>
      <c r="S297" s="232"/>
      <c r="T297" s="23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4" t="s">
        <v>151</v>
      </c>
      <c r="AU297" s="234" t="s">
        <v>82</v>
      </c>
      <c r="AV297" s="13" t="s">
        <v>82</v>
      </c>
      <c r="AW297" s="13" t="s">
        <v>33</v>
      </c>
      <c r="AX297" s="13" t="s">
        <v>72</v>
      </c>
      <c r="AY297" s="234" t="s">
        <v>140</v>
      </c>
    </row>
    <row r="298" s="14" customFormat="1">
      <c r="A298" s="14"/>
      <c r="B298" s="245"/>
      <c r="C298" s="246"/>
      <c r="D298" s="225" t="s">
        <v>151</v>
      </c>
      <c r="E298" s="247" t="s">
        <v>19</v>
      </c>
      <c r="F298" s="248" t="s">
        <v>192</v>
      </c>
      <c r="G298" s="246"/>
      <c r="H298" s="249">
        <v>12.85</v>
      </c>
      <c r="I298" s="250"/>
      <c r="J298" s="246"/>
      <c r="K298" s="246"/>
      <c r="L298" s="251"/>
      <c r="M298" s="252"/>
      <c r="N298" s="253"/>
      <c r="O298" s="253"/>
      <c r="P298" s="253"/>
      <c r="Q298" s="253"/>
      <c r="R298" s="253"/>
      <c r="S298" s="253"/>
      <c r="T298" s="25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5" t="s">
        <v>151</v>
      </c>
      <c r="AU298" s="255" t="s">
        <v>82</v>
      </c>
      <c r="AV298" s="14" t="s">
        <v>147</v>
      </c>
      <c r="AW298" s="14" t="s">
        <v>33</v>
      </c>
      <c r="AX298" s="14" t="s">
        <v>80</v>
      </c>
      <c r="AY298" s="255" t="s">
        <v>140</v>
      </c>
    </row>
    <row r="299" s="2" customFormat="1" ht="16.5" customHeight="1">
      <c r="A299" s="39"/>
      <c r="B299" s="40"/>
      <c r="C299" s="235" t="s">
        <v>539</v>
      </c>
      <c r="D299" s="235" t="s">
        <v>153</v>
      </c>
      <c r="E299" s="236" t="s">
        <v>540</v>
      </c>
      <c r="F299" s="237" t="s">
        <v>541</v>
      </c>
      <c r="G299" s="238" t="s">
        <v>471</v>
      </c>
      <c r="H299" s="239">
        <v>14.135</v>
      </c>
      <c r="I299" s="240"/>
      <c r="J299" s="241">
        <f>ROUND(I299*H299,2)</f>
        <v>0</v>
      </c>
      <c r="K299" s="237" t="s">
        <v>146</v>
      </c>
      <c r="L299" s="242"/>
      <c r="M299" s="243" t="s">
        <v>19</v>
      </c>
      <c r="N299" s="244" t="s">
        <v>43</v>
      </c>
      <c r="O299" s="85"/>
      <c r="P299" s="214">
        <f>O299*H299</f>
        <v>0</v>
      </c>
      <c r="Q299" s="214">
        <v>0.00198</v>
      </c>
      <c r="R299" s="214">
        <f>Q299*H299</f>
        <v>0.0279873</v>
      </c>
      <c r="S299" s="214">
        <v>0</v>
      </c>
      <c r="T299" s="215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16" t="s">
        <v>327</v>
      </c>
      <c r="AT299" s="216" t="s">
        <v>153</v>
      </c>
      <c r="AU299" s="216" t="s">
        <v>82</v>
      </c>
      <c r="AY299" s="18" t="s">
        <v>140</v>
      </c>
      <c r="BE299" s="217">
        <f>IF(N299="základní",J299,0)</f>
        <v>0</v>
      </c>
      <c r="BF299" s="217">
        <f>IF(N299="snížená",J299,0)</f>
        <v>0</v>
      </c>
      <c r="BG299" s="217">
        <f>IF(N299="zákl. přenesená",J299,0)</f>
        <v>0</v>
      </c>
      <c r="BH299" s="217">
        <f>IF(N299="sníž. přenesená",J299,0)</f>
        <v>0</v>
      </c>
      <c r="BI299" s="217">
        <f>IF(N299="nulová",J299,0)</f>
        <v>0</v>
      </c>
      <c r="BJ299" s="18" t="s">
        <v>80</v>
      </c>
      <c r="BK299" s="217">
        <f>ROUND(I299*H299,2)</f>
        <v>0</v>
      </c>
      <c r="BL299" s="18" t="s">
        <v>244</v>
      </c>
      <c r="BM299" s="216" t="s">
        <v>542</v>
      </c>
    </row>
    <row r="300" s="13" customFormat="1">
      <c r="A300" s="13"/>
      <c r="B300" s="223"/>
      <c r="C300" s="224"/>
      <c r="D300" s="225" t="s">
        <v>151</v>
      </c>
      <c r="E300" s="224"/>
      <c r="F300" s="227" t="s">
        <v>543</v>
      </c>
      <c r="G300" s="224"/>
      <c r="H300" s="228">
        <v>14.135</v>
      </c>
      <c r="I300" s="229"/>
      <c r="J300" s="224"/>
      <c r="K300" s="224"/>
      <c r="L300" s="230"/>
      <c r="M300" s="231"/>
      <c r="N300" s="232"/>
      <c r="O300" s="232"/>
      <c r="P300" s="232"/>
      <c r="Q300" s="232"/>
      <c r="R300" s="232"/>
      <c r="S300" s="232"/>
      <c r="T300" s="23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4" t="s">
        <v>151</v>
      </c>
      <c r="AU300" s="234" t="s">
        <v>82</v>
      </c>
      <c r="AV300" s="13" t="s">
        <v>82</v>
      </c>
      <c r="AW300" s="13" t="s">
        <v>4</v>
      </c>
      <c r="AX300" s="13" t="s">
        <v>80</v>
      </c>
      <c r="AY300" s="234" t="s">
        <v>140</v>
      </c>
    </row>
    <row r="301" s="2" customFormat="1" ht="16.5" customHeight="1">
      <c r="A301" s="39"/>
      <c r="B301" s="40"/>
      <c r="C301" s="205" t="s">
        <v>544</v>
      </c>
      <c r="D301" s="205" t="s">
        <v>142</v>
      </c>
      <c r="E301" s="206" t="s">
        <v>545</v>
      </c>
      <c r="F301" s="207" t="s">
        <v>546</v>
      </c>
      <c r="G301" s="208" t="s">
        <v>183</v>
      </c>
      <c r="H301" s="209">
        <v>18.408999999999999</v>
      </c>
      <c r="I301" s="210"/>
      <c r="J301" s="211">
        <f>ROUND(I301*H301,2)</f>
        <v>0</v>
      </c>
      <c r="K301" s="207" t="s">
        <v>146</v>
      </c>
      <c r="L301" s="45"/>
      <c r="M301" s="212" t="s">
        <v>19</v>
      </c>
      <c r="N301" s="213" t="s">
        <v>43</v>
      </c>
      <c r="O301" s="85"/>
      <c r="P301" s="214">
        <f>O301*H301</f>
        <v>0</v>
      </c>
      <c r="Q301" s="214">
        <v>0</v>
      </c>
      <c r="R301" s="214">
        <f>Q301*H301</f>
        <v>0</v>
      </c>
      <c r="S301" s="214">
        <v>0.035299999999999998</v>
      </c>
      <c r="T301" s="215">
        <f>S301*H301</f>
        <v>0.64983769999999996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16" t="s">
        <v>244</v>
      </c>
      <c r="AT301" s="216" t="s">
        <v>142</v>
      </c>
      <c r="AU301" s="216" t="s">
        <v>82</v>
      </c>
      <c r="AY301" s="18" t="s">
        <v>140</v>
      </c>
      <c r="BE301" s="217">
        <f>IF(N301="základní",J301,0)</f>
        <v>0</v>
      </c>
      <c r="BF301" s="217">
        <f>IF(N301="snížená",J301,0)</f>
        <v>0</v>
      </c>
      <c r="BG301" s="217">
        <f>IF(N301="zákl. přenesená",J301,0)</f>
        <v>0</v>
      </c>
      <c r="BH301" s="217">
        <f>IF(N301="sníž. přenesená",J301,0)</f>
        <v>0</v>
      </c>
      <c r="BI301" s="217">
        <f>IF(N301="nulová",J301,0)</f>
        <v>0</v>
      </c>
      <c r="BJ301" s="18" t="s">
        <v>80</v>
      </c>
      <c r="BK301" s="217">
        <f>ROUND(I301*H301,2)</f>
        <v>0</v>
      </c>
      <c r="BL301" s="18" t="s">
        <v>244</v>
      </c>
      <c r="BM301" s="216" t="s">
        <v>547</v>
      </c>
    </row>
    <row r="302" s="2" customFormat="1">
      <c r="A302" s="39"/>
      <c r="B302" s="40"/>
      <c r="C302" s="41"/>
      <c r="D302" s="218" t="s">
        <v>149</v>
      </c>
      <c r="E302" s="41"/>
      <c r="F302" s="219" t="s">
        <v>548</v>
      </c>
      <c r="G302" s="41"/>
      <c r="H302" s="41"/>
      <c r="I302" s="220"/>
      <c r="J302" s="41"/>
      <c r="K302" s="41"/>
      <c r="L302" s="45"/>
      <c r="M302" s="221"/>
      <c r="N302" s="222"/>
      <c r="O302" s="85"/>
      <c r="P302" s="85"/>
      <c r="Q302" s="85"/>
      <c r="R302" s="85"/>
      <c r="S302" s="85"/>
      <c r="T302" s="86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149</v>
      </c>
      <c r="AU302" s="18" t="s">
        <v>82</v>
      </c>
    </row>
    <row r="303" s="13" customFormat="1">
      <c r="A303" s="13"/>
      <c r="B303" s="223"/>
      <c r="C303" s="224"/>
      <c r="D303" s="225" t="s">
        <v>151</v>
      </c>
      <c r="E303" s="226" t="s">
        <v>19</v>
      </c>
      <c r="F303" s="227" t="s">
        <v>549</v>
      </c>
      <c r="G303" s="224"/>
      <c r="H303" s="228">
        <v>7.5519999999999996</v>
      </c>
      <c r="I303" s="229"/>
      <c r="J303" s="224"/>
      <c r="K303" s="224"/>
      <c r="L303" s="230"/>
      <c r="M303" s="231"/>
      <c r="N303" s="232"/>
      <c r="O303" s="232"/>
      <c r="P303" s="232"/>
      <c r="Q303" s="232"/>
      <c r="R303" s="232"/>
      <c r="S303" s="232"/>
      <c r="T303" s="23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4" t="s">
        <v>151</v>
      </c>
      <c r="AU303" s="234" t="s">
        <v>82</v>
      </c>
      <c r="AV303" s="13" t="s">
        <v>82</v>
      </c>
      <c r="AW303" s="13" t="s">
        <v>33</v>
      </c>
      <c r="AX303" s="13" t="s">
        <v>72</v>
      </c>
      <c r="AY303" s="234" t="s">
        <v>140</v>
      </c>
    </row>
    <row r="304" s="13" customFormat="1">
      <c r="A304" s="13"/>
      <c r="B304" s="223"/>
      <c r="C304" s="224"/>
      <c r="D304" s="225" t="s">
        <v>151</v>
      </c>
      <c r="E304" s="226" t="s">
        <v>19</v>
      </c>
      <c r="F304" s="227" t="s">
        <v>550</v>
      </c>
      <c r="G304" s="224"/>
      <c r="H304" s="228">
        <v>10.856999999999999</v>
      </c>
      <c r="I304" s="229"/>
      <c r="J304" s="224"/>
      <c r="K304" s="224"/>
      <c r="L304" s="230"/>
      <c r="M304" s="231"/>
      <c r="N304" s="232"/>
      <c r="O304" s="232"/>
      <c r="P304" s="232"/>
      <c r="Q304" s="232"/>
      <c r="R304" s="232"/>
      <c r="S304" s="232"/>
      <c r="T304" s="23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4" t="s">
        <v>151</v>
      </c>
      <c r="AU304" s="234" t="s">
        <v>82</v>
      </c>
      <c r="AV304" s="13" t="s">
        <v>82</v>
      </c>
      <c r="AW304" s="13" t="s">
        <v>33</v>
      </c>
      <c r="AX304" s="13" t="s">
        <v>72</v>
      </c>
      <c r="AY304" s="234" t="s">
        <v>140</v>
      </c>
    </row>
    <row r="305" s="14" customFormat="1">
      <c r="A305" s="14"/>
      <c r="B305" s="245"/>
      <c r="C305" s="246"/>
      <c r="D305" s="225" t="s">
        <v>151</v>
      </c>
      <c r="E305" s="247" t="s">
        <v>19</v>
      </c>
      <c r="F305" s="248" t="s">
        <v>192</v>
      </c>
      <c r="G305" s="246"/>
      <c r="H305" s="249">
        <v>18.408999999999999</v>
      </c>
      <c r="I305" s="250"/>
      <c r="J305" s="246"/>
      <c r="K305" s="246"/>
      <c r="L305" s="251"/>
      <c r="M305" s="252"/>
      <c r="N305" s="253"/>
      <c r="O305" s="253"/>
      <c r="P305" s="253"/>
      <c r="Q305" s="253"/>
      <c r="R305" s="253"/>
      <c r="S305" s="253"/>
      <c r="T305" s="25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5" t="s">
        <v>151</v>
      </c>
      <c r="AU305" s="255" t="s">
        <v>82</v>
      </c>
      <c r="AV305" s="14" t="s">
        <v>147</v>
      </c>
      <c r="AW305" s="14" t="s">
        <v>33</v>
      </c>
      <c r="AX305" s="14" t="s">
        <v>80</v>
      </c>
      <c r="AY305" s="255" t="s">
        <v>140</v>
      </c>
    </row>
    <row r="306" s="2" customFormat="1" ht="24.15" customHeight="1">
      <c r="A306" s="39"/>
      <c r="B306" s="40"/>
      <c r="C306" s="205" t="s">
        <v>551</v>
      </c>
      <c r="D306" s="205" t="s">
        <v>142</v>
      </c>
      <c r="E306" s="206" t="s">
        <v>552</v>
      </c>
      <c r="F306" s="207" t="s">
        <v>553</v>
      </c>
      <c r="G306" s="208" t="s">
        <v>183</v>
      </c>
      <c r="H306" s="209">
        <v>24.890000000000001</v>
      </c>
      <c r="I306" s="210"/>
      <c r="J306" s="211">
        <f>ROUND(I306*H306,2)</f>
        <v>0</v>
      </c>
      <c r="K306" s="207" t="s">
        <v>146</v>
      </c>
      <c r="L306" s="45"/>
      <c r="M306" s="212" t="s">
        <v>19</v>
      </c>
      <c r="N306" s="213" t="s">
        <v>43</v>
      </c>
      <c r="O306" s="85"/>
      <c r="P306" s="214">
        <f>O306*H306</f>
        <v>0</v>
      </c>
      <c r="Q306" s="214">
        <v>0.0053800000000000002</v>
      </c>
      <c r="R306" s="214">
        <f>Q306*H306</f>
        <v>0.13390820000000001</v>
      </c>
      <c r="S306" s="214">
        <v>0</v>
      </c>
      <c r="T306" s="215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16" t="s">
        <v>244</v>
      </c>
      <c r="AT306" s="216" t="s">
        <v>142</v>
      </c>
      <c r="AU306" s="216" t="s">
        <v>82</v>
      </c>
      <c r="AY306" s="18" t="s">
        <v>140</v>
      </c>
      <c r="BE306" s="217">
        <f>IF(N306="základní",J306,0)</f>
        <v>0</v>
      </c>
      <c r="BF306" s="217">
        <f>IF(N306="snížená",J306,0)</f>
        <v>0</v>
      </c>
      <c r="BG306" s="217">
        <f>IF(N306="zákl. přenesená",J306,0)</f>
        <v>0</v>
      </c>
      <c r="BH306" s="217">
        <f>IF(N306="sníž. přenesená",J306,0)</f>
        <v>0</v>
      </c>
      <c r="BI306" s="217">
        <f>IF(N306="nulová",J306,0)</f>
        <v>0</v>
      </c>
      <c r="BJ306" s="18" t="s">
        <v>80</v>
      </c>
      <c r="BK306" s="217">
        <f>ROUND(I306*H306,2)</f>
        <v>0</v>
      </c>
      <c r="BL306" s="18" t="s">
        <v>244</v>
      </c>
      <c r="BM306" s="216" t="s">
        <v>554</v>
      </c>
    </row>
    <row r="307" s="2" customFormat="1">
      <c r="A307" s="39"/>
      <c r="B307" s="40"/>
      <c r="C307" s="41"/>
      <c r="D307" s="218" t="s">
        <v>149</v>
      </c>
      <c r="E307" s="41"/>
      <c r="F307" s="219" t="s">
        <v>555</v>
      </c>
      <c r="G307" s="41"/>
      <c r="H307" s="41"/>
      <c r="I307" s="220"/>
      <c r="J307" s="41"/>
      <c r="K307" s="41"/>
      <c r="L307" s="45"/>
      <c r="M307" s="221"/>
      <c r="N307" s="222"/>
      <c r="O307" s="85"/>
      <c r="P307" s="85"/>
      <c r="Q307" s="85"/>
      <c r="R307" s="85"/>
      <c r="S307" s="85"/>
      <c r="T307" s="86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18" t="s">
        <v>149</v>
      </c>
      <c r="AU307" s="18" t="s">
        <v>82</v>
      </c>
    </row>
    <row r="308" s="13" customFormat="1">
      <c r="A308" s="13"/>
      <c r="B308" s="223"/>
      <c r="C308" s="224"/>
      <c r="D308" s="225" t="s">
        <v>151</v>
      </c>
      <c r="E308" s="226" t="s">
        <v>19</v>
      </c>
      <c r="F308" s="227" t="s">
        <v>526</v>
      </c>
      <c r="G308" s="224"/>
      <c r="H308" s="228">
        <v>9.5299999999999994</v>
      </c>
      <c r="I308" s="229"/>
      <c r="J308" s="224"/>
      <c r="K308" s="224"/>
      <c r="L308" s="230"/>
      <c r="M308" s="231"/>
      <c r="N308" s="232"/>
      <c r="O308" s="232"/>
      <c r="P308" s="232"/>
      <c r="Q308" s="232"/>
      <c r="R308" s="232"/>
      <c r="S308" s="232"/>
      <c r="T308" s="23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4" t="s">
        <v>151</v>
      </c>
      <c r="AU308" s="234" t="s">
        <v>82</v>
      </c>
      <c r="AV308" s="13" t="s">
        <v>82</v>
      </c>
      <c r="AW308" s="13" t="s">
        <v>33</v>
      </c>
      <c r="AX308" s="13" t="s">
        <v>72</v>
      </c>
      <c r="AY308" s="234" t="s">
        <v>140</v>
      </c>
    </row>
    <row r="309" s="13" customFormat="1">
      <c r="A309" s="13"/>
      <c r="B309" s="223"/>
      <c r="C309" s="224"/>
      <c r="D309" s="225" t="s">
        <v>151</v>
      </c>
      <c r="E309" s="226" t="s">
        <v>19</v>
      </c>
      <c r="F309" s="227" t="s">
        <v>520</v>
      </c>
      <c r="G309" s="224"/>
      <c r="H309" s="228">
        <v>15.359999999999999</v>
      </c>
      <c r="I309" s="229"/>
      <c r="J309" s="224"/>
      <c r="K309" s="224"/>
      <c r="L309" s="230"/>
      <c r="M309" s="231"/>
      <c r="N309" s="232"/>
      <c r="O309" s="232"/>
      <c r="P309" s="232"/>
      <c r="Q309" s="232"/>
      <c r="R309" s="232"/>
      <c r="S309" s="232"/>
      <c r="T309" s="23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4" t="s">
        <v>151</v>
      </c>
      <c r="AU309" s="234" t="s">
        <v>82</v>
      </c>
      <c r="AV309" s="13" t="s">
        <v>82</v>
      </c>
      <c r="AW309" s="13" t="s">
        <v>33</v>
      </c>
      <c r="AX309" s="13" t="s">
        <v>72</v>
      </c>
      <c r="AY309" s="234" t="s">
        <v>140</v>
      </c>
    </row>
    <row r="310" s="14" customFormat="1">
      <c r="A310" s="14"/>
      <c r="B310" s="245"/>
      <c r="C310" s="246"/>
      <c r="D310" s="225" t="s">
        <v>151</v>
      </c>
      <c r="E310" s="247" t="s">
        <v>19</v>
      </c>
      <c r="F310" s="248" t="s">
        <v>192</v>
      </c>
      <c r="G310" s="246"/>
      <c r="H310" s="249">
        <v>24.890000000000001</v>
      </c>
      <c r="I310" s="250"/>
      <c r="J310" s="246"/>
      <c r="K310" s="246"/>
      <c r="L310" s="251"/>
      <c r="M310" s="252"/>
      <c r="N310" s="253"/>
      <c r="O310" s="253"/>
      <c r="P310" s="253"/>
      <c r="Q310" s="253"/>
      <c r="R310" s="253"/>
      <c r="S310" s="253"/>
      <c r="T310" s="25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5" t="s">
        <v>151</v>
      </c>
      <c r="AU310" s="255" t="s">
        <v>82</v>
      </c>
      <c r="AV310" s="14" t="s">
        <v>147</v>
      </c>
      <c r="AW310" s="14" t="s">
        <v>33</v>
      </c>
      <c r="AX310" s="14" t="s">
        <v>80</v>
      </c>
      <c r="AY310" s="255" t="s">
        <v>140</v>
      </c>
    </row>
    <row r="311" s="2" customFormat="1" ht="16.5" customHeight="1">
      <c r="A311" s="39"/>
      <c r="B311" s="40"/>
      <c r="C311" s="235" t="s">
        <v>556</v>
      </c>
      <c r="D311" s="235" t="s">
        <v>153</v>
      </c>
      <c r="E311" s="236" t="s">
        <v>557</v>
      </c>
      <c r="F311" s="237" t="s">
        <v>558</v>
      </c>
      <c r="G311" s="238" t="s">
        <v>183</v>
      </c>
      <c r="H311" s="239">
        <v>27.379000000000001</v>
      </c>
      <c r="I311" s="240"/>
      <c r="J311" s="241">
        <f>ROUND(I311*H311,2)</f>
        <v>0</v>
      </c>
      <c r="K311" s="237" t="s">
        <v>146</v>
      </c>
      <c r="L311" s="242"/>
      <c r="M311" s="243" t="s">
        <v>19</v>
      </c>
      <c r="N311" s="244" t="s">
        <v>43</v>
      </c>
      <c r="O311" s="85"/>
      <c r="P311" s="214">
        <f>O311*H311</f>
        <v>0</v>
      </c>
      <c r="Q311" s="214">
        <v>0.021999999999999999</v>
      </c>
      <c r="R311" s="214">
        <f>Q311*H311</f>
        <v>0.60233800000000004</v>
      </c>
      <c r="S311" s="214">
        <v>0</v>
      </c>
      <c r="T311" s="215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16" t="s">
        <v>327</v>
      </c>
      <c r="AT311" s="216" t="s">
        <v>153</v>
      </c>
      <c r="AU311" s="216" t="s">
        <v>82</v>
      </c>
      <c r="AY311" s="18" t="s">
        <v>140</v>
      </c>
      <c r="BE311" s="217">
        <f>IF(N311="základní",J311,0)</f>
        <v>0</v>
      </c>
      <c r="BF311" s="217">
        <f>IF(N311="snížená",J311,0)</f>
        <v>0</v>
      </c>
      <c r="BG311" s="217">
        <f>IF(N311="zákl. přenesená",J311,0)</f>
        <v>0</v>
      </c>
      <c r="BH311" s="217">
        <f>IF(N311="sníž. přenesená",J311,0)</f>
        <v>0</v>
      </c>
      <c r="BI311" s="217">
        <f>IF(N311="nulová",J311,0)</f>
        <v>0</v>
      </c>
      <c r="BJ311" s="18" t="s">
        <v>80</v>
      </c>
      <c r="BK311" s="217">
        <f>ROUND(I311*H311,2)</f>
        <v>0</v>
      </c>
      <c r="BL311" s="18" t="s">
        <v>244</v>
      </c>
      <c r="BM311" s="216" t="s">
        <v>559</v>
      </c>
    </row>
    <row r="312" s="13" customFormat="1">
      <c r="A312" s="13"/>
      <c r="B312" s="223"/>
      <c r="C312" s="224"/>
      <c r="D312" s="225" t="s">
        <v>151</v>
      </c>
      <c r="E312" s="224"/>
      <c r="F312" s="227" t="s">
        <v>560</v>
      </c>
      <c r="G312" s="224"/>
      <c r="H312" s="228">
        <v>27.379000000000001</v>
      </c>
      <c r="I312" s="229"/>
      <c r="J312" s="224"/>
      <c r="K312" s="224"/>
      <c r="L312" s="230"/>
      <c r="M312" s="231"/>
      <c r="N312" s="232"/>
      <c r="O312" s="232"/>
      <c r="P312" s="232"/>
      <c r="Q312" s="232"/>
      <c r="R312" s="232"/>
      <c r="S312" s="232"/>
      <c r="T312" s="23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4" t="s">
        <v>151</v>
      </c>
      <c r="AU312" s="234" t="s">
        <v>82</v>
      </c>
      <c r="AV312" s="13" t="s">
        <v>82</v>
      </c>
      <c r="AW312" s="13" t="s">
        <v>4</v>
      </c>
      <c r="AX312" s="13" t="s">
        <v>80</v>
      </c>
      <c r="AY312" s="234" t="s">
        <v>140</v>
      </c>
    </row>
    <row r="313" s="2" customFormat="1" ht="16.5" customHeight="1">
      <c r="A313" s="39"/>
      <c r="B313" s="40"/>
      <c r="C313" s="205" t="s">
        <v>561</v>
      </c>
      <c r="D313" s="205" t="s">
        <v>142</v>
      </c>
      <c r="E313" s="206" t="s">
        <v>562</v>
      </c>
      <c r="F313" s="207" t="s">
        <v>563</v>
      </c>
      <c r="G313" s="208" t="s">
        <v>183</v>
      </c>
      <c r="H313" s="209">
        <v>2.7000000000000002</v>
      </c>
      <c r="I313" s="210"/>
      <c r="J313" s="211">
        <f>ROUND(I313*H313,2)</f>
        <v>0</v>
      </c>
      <c r="K313" s="207" t="s">
        <v>146</v>
      </c>
      <c r="L313" s="45"/>
      <c r="M313" s="212" t="s">
        <v>19</v>
      </c>
      <c r="N313" s="213" t="s">
        <v>43</v>
      </c>
      <c r="O313" s="85"/>
      <c r="P313" s="214">
        <f>O313*H313</f>
        <v>0</v>
      </c>
      <c r="Q313" s="214">
        <v>0.0015</v>
      </c>
      <c r="R313" s="214">
        <f>Q313*H313</f>
        <v>0.0040500000000000006</v>
      </c>
      <c r="S313" s="214">
        <v>0</v>
      </c>
      <c r="T313" s="215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16" t="s">
        <v>244</v>
      </c>
      <c r="AT313" s="216" t="s">
        <v>142</v>
      </c>
      <c r="AU313" s="216" t="s">
        <v>82</v>
      </c>
      <c r="AY313" s="18" t="s">
        <v>140</v>
      </c>
      <c r="BE313" s="217">
        <f>IF(N313="základní",J313,0)</f>
        <v>0</v>
      </c>
      <c r="BF313" s="217">
        <f>IF(N313="snížená",J313,0)</f>
        <v>0</v>
      </c>
      <c r="BG313" s="217">
        <f>IF(N313="zákl. přenesená",J313,0)</f>
        <v>0</v>
      </c>
      <c r="BH313" s="217">
        <f>IF(N313="sníž. přenesená",J313,0)</f>
        <v>0</v>
      </c>
      <c r="BI313" s="217">
        <f>IF(N313="nulová",J313,0)</f>
        <v>0</v>
      </c>
      <c r="BJ313" s="18" t="s">
        <v>80</v>
      </c>
      <c r="BK313" s="217">
        <f>ROUND(I313*H313,2)</f>
        <v>0</v>
      </c>
      <c r="BL313" s="18" t="s">
        <v>244</v>
      </c>
      <c r="BM313" s="216" t="s">
        <v>564</v>
      </c>
    </row>
    <row r="314" s="2" customFormat="1">
      <c r="A314" s="39"/>
      <c r="B314" s="40"/>
      <c r="C314" s="41"/>
      <c r="D314" s="218" t="s">
        <v>149</v>
      </c>
      <c r="E314" s="41"/>
      <c r="F314" s="219" t="s">
        <v>565</v>
      </c>
      <c r="G314" s="41"/>
      <c r="H314" s="41"/>
      <c r="I314" s="220"/>
      <c r="J314" s="41"/>
      <c r="K314" s="41"/>
      <c r="L314" s="45"/>
      <c r="M314" s="221"/>
      <c r="N314" s="222"/>
      <c r="O314" s="85"/>
      <c r="P314" s="85"/>
      <c r="Q314" s="85"/>
      <c r="R314" s="85"/>
      <c r="S314" s="85"/>
      <c r="T314" s="86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T314" s="18" t="s">
        <v>149</v>
      </c>
      <c r="AU314" s="18" t="s">
        <v>82</v>
      </c>
    </row>
    <row r="315" s="2" customFormat="1" ht="16.5" customHeight="1">
      <c r="A315" s="39"/>
      <c r="B315" s="40"/>
      <c r="C315" s="235" t="s">
        <v>566</v>
      </c>
      <c r="D315" s="235" t="s">
        <v>153</v>
      </c>
      <c r="E315" s="236" t="s">
        <v>567</v>
      </c>
      <c r="F315" s="237" t="s">
        <v>568</v>
      </c>
      <c r="G315" s="238" t="s">
        <v>499</v>
      </c>
      <c r="H315" s="239">
        <v>8.0999999999999996</v>
      </c>
      <c r="I315" s="240"/>
      <c r="J315" s="241">
        <f>ROUND(I315*H315,2)</f>
        <v>0</v>
      </c>
      <c r="K315" s="237" t="s">
        <v>146</v>
      </c>
      <c r="L315" s="242"/>
      <c r="M315" s="243" t="s">
        <v>19</v>
      </c>
      <c r="N315" s="244" t="s">
        <v>43</v>
      </c>
      <c r="O315" s="85"/>
      <c r="P315" s="214">
        <f>O315*H315</f>
        <v>0</v>
      </c>
      <c r="Q315" s="214">
        <v>0.001</v>
      </c>
      <c r="R315" s="214">
        <f>Q315*H315</f>
        <v>0.0080999999999999996</v>
      </c>
      <c r="S315" s="214">
        <v>0</v>
      </c>
      <c r="T315" s="215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16" t="s">
        <v>327</v>
      </c>
      <c r="AT315" s="216" t="s">
        <v>153</v>
      </c>
      <c r="AU315" s="216" t="s">
        <v>82</v>
      </c>
      <c r="AY315" s="18" t="s">
        <v>140</v>
      </c>
      <c r="BE315" s="217">
        <f>IF(N315="základní",J315,0)</f>
        <v>0</v>
      </c>
      <c r="BF315" s="217">
        <f>IF(N315="snížená",J315,0)</f>
        <v>0</v>
      </c>
      <c r="BG315" s="217">
        <f>IF(N315="zákl. přenesená",J315,0)</f>
        <v>0</v>
      </c>
      <c r="BH315" s="217">
        <f>IF(N315="sníž. přenesená",J315,0)</f>
        <v>0</v>
      </c>
      <c r="BI315" s="217">
        <f>IF(N315="nulová",J315,0)</f>
        <v>0</v>
      </c>
      <c r="BJ315" s="18" t="s">
        <v>80</v>
      </c>
      <c r="BK315" s="217">
        <f>ROUND(I315*H315,2)</f>
        <v>0</v>
      </c>
      <c r="BL315" s="18" t="s">
        <v>244</v>
      </c>
      <c r="BM315" s="216" t="s">
        <v>569</v>
      </c>
    </row>
    <row r="316" s="2" customFormat="1" ht="16.5" customHeight="1">
      <c r="A316" s="39"/>
      <c r="B316" s="40"/>
      <c r="C316" s="205" t="s">
        <v>570</v>
      </c>
      <c r="D316" s="205" t="s">
        <v>142</v>
      </c>
      <c r="E316" s="206" t="s">
        <v>571</v>
      </c>
      <c r="F316" s="207" t="s">
        <v>572</v>
      </c>
      <c r="G316" s="208" t="s">
        <v>254</v>
      </c>
      <c r="H316" s="209">
        <v>1</v>
      </c>
      <c r="I316" s="210"/>
      <c r="J316" s="211">
        <f>ROUND(I316*H316,2)</f>
        <v>0</v>
      </c>
      <c r="K316" s="207" t="s">
        <v>146</v>
      </c>
      <c r="L316" s="45"/>
      <c r="M316" s="212" t="s">
        <v>19</v>
      </c>
      <c r="N316" s="213" t="s">
        <v>43</v>
      </c>
      <c r="O316" s="85"/>
      <c r="P316" s="214">
        <f>O316*H316</f>
        <v>0</v>
      </c>
      <c r="Q316" s="214">
        <v>0.00021000000000000001</v>
      </c>
      <c r="R316" s="214">
        <f>Q316*H316</f>
        <v>0.00021000000000000001</v>
      </c>
      <c r="S316" s="214">
        <v>0</v>
      </c>
      <c r="T316" s="215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16" t="s">
        <v>244</v>
      </c>
      <c r="AT316" s="216" t="s">
        <v>142</v>
      </c>
      <c r="AU316" s="216" t="s">
        <v>82</v>
      </c>
      <c r="AY316" s="18" t="s">
        <v>140</v>
      </c>
      <c r="BE316" s="217">
        <f>IF(N316="základní",J316,0)</f>
        <v>0</v>
      </c>
      <c r="BF316" s="217">
        <f>IF(N316="snížená",J316,0)</f>
        <v>0</v>
      </c>
      <c r="BG316" s="217">
        <f>IF(N316="zákl. přenesená",J316,0)</f>
        <v>0</v>
      </c>
      <c r="BH316" s="217">
        <f>IF(N316="sníž. přenesená",J316,0)</f>
        <v>0</v>
      </c>
      <c r="BI316" s="217">
        <f>IF(N316="nulová",J316,0)</f>
        <v>0</v>
      </c>
      <c r="BJ316" s="18" t="s">
        <v>80</v>
      </c>
      <c r="BK316" s="217">
        <f>ROUND(I316*H316,2)</f>
        <v>0</v>
      </c>
      <c r="BL316" s="18" t="s">
        <v>244</v>
      </c>
      <c r="BM316" s="216" t="s">
        <v>573</v>
      </c>
    </row>
    <row r="317" s="2" customFormat="1">
      <c r="A317" s="39"/>
      <c r="B317" s="40"/>
      <c r="C317" s="41"/>
      <c r="D317" s="218" t="s">
        <v>149</v>
      </c>
      <c r="E317" s="41"/>
      <c r="F317" s="219" t="s">
        <v>574</v>
      </c>
      <c r="G317" s="41"/>
      <c r="H317" s="41"/>
      <c r="I317" s="220"/>
      <c r="J317" s="41"/>
      <c r="K317" s="41"/>
      <c r="L317" s="45"/>
      <c r="M317" s="221"/>
      <c r="N317" s="222"/>
      <c r="O317" s="85"/>
      <c r="P317" s="85"/>
      <c r="Q317" s="85"/>
      <c r="R317" s="85"/>
      <c r="S317" s="85"/>
      <c r="T317" s="86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8" t="s">
        <v>149</v>
      </c>
      <c r="AU317" s="18" t="s">
        <v>82</v>
      </c>
    </row>
    <row r="318" s="2" customFormat="1" ht="16.5" customHeight="1">
      <c r="A318" s="39"/>
      <c r="B318" s="40"/>
      <c r="C318" s="205" t="s">
        <v>575</v>
      </c>
      <c r="D318" s="205" t="s">
        <v>142</v>
      </c>
      <c r="E318" s="206" t="s">
        <v>576</v>
      </c>
      <c r="F318" s="207" t="s">
        <v>577</v>
      </c>
      <c r="G318" s="208" t="s">
        <v>254</v>
      </c>
      <c r="H318" s="209">
        <v>1</v>
      </c>
      <c r="I318" s="210"/>
      <c r="J318" s="211">
        <f>ROUND(I318*H318,2)</f>
        <v>0</v>
      </c>
      <c r="K318" s="207" t="s">
        <v>146</v>
      </c>
      <c r="L318" s="45"/>
      <c r="M318" s="212" t="s">
        <v>19</v>
      </c>
      <c r="N318" s="213" t="s">
        <v>43</v>
      </c>
      <c r="O318" s="85"/>
      <c r="P318" s="214">
        <f>O318*H318</f>
        <v>0</v>
      </c>
      <c r="Q318" s="214">
        <v>0.00018000000000000001</v>
      </c>
      <c r="R318" s="214">
        <f>Q318*H318</f>
        <v>0.00018000000000000001</v>
      </c>
      <c r="S318" s="214">
        <v>0</v>
      </c>
      <c r="T318" s="215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16" t="s">
        <v>244</v>
      </c>
      <c r="AT318" s="216" t="s">
        <v>142</v>
      </c>
      <c r="AU318" s="216" t="s">
        <v>82</v>
      </c>
      <c r="AY318" s="18" t="s">
        <v>140</v>
      </c>
      <c r="BE318" s="217">
        <f>IF(N318="základní",J318,0)</f>
        <v>0</v>
      </c>
      <c r="BF318" s="217">
        <f>IF(N318="snížená",J318,0)</f>
        <v>0</v>
      </c>
      <c r="BG318" s="217">
        <f>IF(N318="zákl. přenesená",J318,0)</f>
        <v>0</v>
      </c>
      <c r="BH318" s="217">
        <f>IF(N318="sníž. přenesená",J318,0)</f>
        <v>0</v>
      </c>
      <c r="BI318" s="217">
        <f>IF(N318="nulová",J318,0)</f>
        <v>0</v>
      </c>
      <c r="BJ318" s="18" t="s">
        <v>80</v>
      </c>
      <c r="BK318" s="217">
        <f>ROUND(I318*H318,2)</f>
        <v>0</v>
      </c>
      <c r="BL318" s="18" t="s">
        <v>244</v>
      </c>
      <c r="BM318" s="216" t="s">
        <v>578</v>
      </c>
    </row>
    <row r="319" s="2" customFormat="1">
      <c r="A319" s="39"/>
      <c r="B319" s="40"/>
      <c r="C319" s="41"/>
      <c r="D319" s="218" t="s">
        <v>149</v>
      </c>
      <c r="E319" s="41"/>
      <c r="F319" s="219" t="s">
        <v>579</v>
      </c>
      <c r="G319" s="41"/>
      <c r="H319" s="41"/>
      <c r="I319" s="220"/>
      <c r="J319" s="41"/>
      <c r="K319" s="41"/>
      <c r="L319" s="45"/>
      <c r="M319" s="221"/>
      <c r="N319" s="222"/>
      <c r="O319" s="85"/>
      <c r="P319" s="85"/>
      <c r="Q319" s="85"/>
      <c r="R319" s="85"/>
      <c r="S319" s="85"/>
      <c r="T319" s="86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T319" s="18" t="s">
        <v>149</v>
      </c>
      <c r="AU319" s="18" t="s">
        <v>82</v>
      </c>
    </row>
    <row r="320" s="2" customFormat="1" ht="16.5" customHeight="1">
      <c r="A320" s="39"/>
      <c r="B320" s="40"/>
      <c r="C320" s="205" t="s">
        <v>580</v>
      </c>
      <c r="D320" s="205" t="s">
        <v>142</v>
      </c>
      <c r="E320" s="206" t="s">
        <v>581</v>
      </c>
      <c r="F320" s="207" t="s">
        <v>582</v>
      </c>
      <c r="G320" s="208" t="s">
        <v>471</v>
      </c>
      <c r="H320" s="209">
        <v>2</v>
      </c>
      <c r="I320" s="210"/>
      <c r="J320" s="211">
        <f>ROUND(I320*H320,2)</f>
        <v>0</v>
      </c>
      <c r="K320" s="207" t="s">
        <v>146</v>
      </c>
      <c r="L320" s="45"/>
      <c r="M320" s="212" t="s">
        <v>19</v>
      </c>
      <c r="N320" s="213" t="s">
        <v>43</v>
      </c>
      <c r="O320" s="85"/>
      <c r="P320" s="214">
        <f>O320*H320</f>
        <v>0</v>
      </c>
      <c r="Q320" s="214">
        <v>0.00142</v>
      </c>
      <c r="R320" s="214">
        <f>Q320*H320</f>
        <v>0.0028400000000000001</v>
      </c>
      <c r="S320" s="214">
        <v>0</v>
      </c>
      <c r="T320" s="215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16" t="s">
        <v>244</v>
      </c>
      <c r="AT320" s="216" t="s">
        <v>142</v>
      </c>
      <c r="AU320" s="216" t="s">
        <v>82</v>
      </c>
      <c r="AY320" s="18" t="s">
        <v>140</v>
      </c>
      <c r="BE320" s="217">
        <f>IF(N320="základní",J320,0)</f>
        <v>0</v>
      </c>
      <c r="BF320" s="217">
        <f>IF(N320="snížená",J320,0)</f>
        <v>0</v>
      </c>
      <c r="BG320" s="217">
        <f>IF(N320="zákl. přenesená",J320,0)</f>
        <v>0</v>
      </c>
      <c r="BH320" s="217">
        <f>IF(N320="sníž. přenesená",J320,0)</f>
        <v>0</v>
      </c>
      <c r="BI320" s="217">
        <f>IF(N320="nulová",J320,0)</f>
        <v>0</v>
      </c>
      <c r="BJ320" s="18" t="s">
        <v>80</v>
      </c>
      <c r="BK320" s="217">
        <f>ROUND(I320*H320,2)</f>
        <v>0</v>
      </c>
      <c r="BL320" s="18" t="s">
        <v>244</v>
      </c>
      <c r="BM320" s="216" t="s">
        <v>583</v>
      </c>
    </row>
    <row r="321" s="2" customFormat="1">
      <c r="A321" s="39"/>
      <c r="B321" s="40"/>
      <c r="C321" s="41"/>
      <c r="D321" s="218" t="s">
        <v>149</v>
      </c>
      <c r="E321" s="41"/>
      <c r="F321" s="219" t="s">
        <v>584</v>
      </c>
      <c r="G321" s="41"/>
      <c r="H321" s="41"/>
      <c r="I321" s="220"/>
      <c r="J321" s="41"/>
      <c r="K321" s="41"/>
      <c r="L321" s="45"/>
      <c r="M321" s="221"/>
      <c r="N321" s="222"/>
      <c r="O321" s="85"/>
      <c r="P321" s="85"/>
      <c r="Q321" s="85"/>
      <c r="R321" s="85"/>
      <c r="S321" s="85"/>
      <c r="T321" s="86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T321" s="18" t="s">
        <v>149</v>
      </c>
      <c r="AU321" s="18" t="s">
        <v>82</v>
      </c>
    </row>
    <row r="322" s="2" customFormat="1" ht="16.5" customHeight="1">
      <c r="A322" s="39"/>
      <c r="B322" s="40"/>
      <c r="C322" s="205" t="s">
        <v>585</v>
      </c>
      <c r="D322" s="205" t="s">
        <v>142</v>
      </c>
      <c r="E322" s="206" t="s">
        <v>586</v>
      </c>
      <c r="F322" s="207" t="s">
        <v>587</v>
      </c>
      <c r="G322" s="208" t="s">
        <v>183</v>
      </c>
      <c r="H322" s="209">
        <v>27.489999999999998</v>
      </c>
      <c r="I322" s="210"/>
      <c r="J322" s="211">
        <f>ROUND(I322*H322,2)</f>
        <v>0</v>
      </c>
      <c r="K322" s="207" t="s">
        <v>146</v>
      </c>
      <c r="L322" s="45"/>
      <c r="M322" s="212" t="s">
        <v>19</v>
      </c>
      <c r="N322" s="213" t="s">
        <v>43</v>
      </c>
      <c r="O322" s="85"/>
      <c r="P322" s="214">
        <f>O322*H322</f>
        <v>0</v>
      </c>
      <c r="Q322" s="214">
        <v>5.0000000000000002E-05</v>
      </c>
      <c r="R322" s="214">
        <f>Q322*H322</f>
        <v>0.0013745000000000001</v>
      </c>
      <c r="S322" s="214">
        <v>0</v>
      </c>
      <c r="T322" s="215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16" t="s">
        <v>244</v>
      </c>
      <c r="AT322" s="216" t="s">
        <v>142</v>
      </c>
      <c r="AU322" s="216" t="s">
        <v>82</v>
      </c>
      <c r="AY322" s="18" t="s">
        <v>140</v>
      </c>
      <c r="BE322" s="217">
        <f>IF(N322="základní",J322,0)</f>
        <v>0</v>
      </c>
      <c r="BF322" s="217">
        <f>IF(N322="snížená",J322,0)</f>
        <v>0</v>
      </c>
      <c r="BG322" s="217">
        <f>IF(N322="zákl. přenesená",J322,0)</f>
        <v>0</v>
      </c>
      <c r="BH322" s="217">
        <f>IF(N322="sníž. přenesená",J322,0)</f>
        <v>0</v>
      </c>
      <c r="BI322" s="217">
        <f>IF(N322="nulová",J322,0)</f>
        <v>0</v>
      </c>
      <c r="BJ322" s="18" t="s">
        <v>80</v>
      </c>
      <c r="BK322" s="217">
        <f>ROUND(I322*H322,2)</f>
        <v>0</v>
      </c>
      <c r="BL322" s="18" t="s">
        <v>244</v>
      </c>
      <c r="BM322" s="216" t="s">
        <v>588</v>
      </c>
    </row>
    <row r="323" s="2" customFormat="1">
      <c r="A323" s="39"/>
      <c r="B323" s="40"/>
      <c r="C323" s="41"/>
      <c r="D323" s="218" t="s">
        <v>149</v>
      </c>
      <c r="E323" s="41"/>
      <c r="F323" s="219" t="s">
        <v>589</v>
      </c>
      <c r="G323" s="41"/>
      <c r="H323" s="41"/>
      <c r="I323" s="220"/>
      <c r="J323" s="41"/>
      <c r="K323" s="41"/>
      <c r="L323" s="45"/>
      <c r="M323" s="221"/>
      <c r="N323" s="222"/>
      <c r="O323" s="85"/>
      <c r="P323" s="85"/>
      <c r="Q323" s="85"/>
      <c r="R323" s="85"/>
      <c r="S323" s="85"/>
      <c r="T323" s="86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T323" s="18" t="s">
        <v>149</v>
      </c>
      <c r="AU323" s="18" t="s">
        <v>82</v>
      </c>
    </row>
    <row r="324" s="13" customFormat="1">
      <c r="A324" s="13"/>
      <c r="B324" s="223"/>
      <c r="C324" s="224"/>
      <c r="D324" s="225" t="s">
        <v>151</v>
      </c>
      <c r="E324" s="226" t="s">
        <v>19</v>
      </c>
      <c r="F324" s="227" t="s">
        <v>590</v>
      </c>
      <c r="G324" s="224"/>
      <c r="H324" s="228">
        <v>12.130000000000001</v>
      </c>
      <c r="I324" s="229"/>
      <c r="J324" s="224"/>
      <c r="K324" s="224"/>
      <c r="L324" s="230"/>
      <c r="M324" s="231"/>
      <c r="N324" s="232"/>
      <c r="O324" s="232"/>
      <c r="P324" s="232"/>
      <c r="Q324" s="232"/>
      <c r="R324" s="232"/>
      <c r="S324" s="232"/>
      <c r="T324" s="23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4" t="s">
        <v>151</v>
      </c>
      <c r="AU324" s="234" t="s">
        <v>82</v>
      </c>
      <c r="AV324" s="13" t="s">
        <v>82</v>
      </c>
      <c r="AW324" s="13" t="s">
        <v>33</v>
      </c>
      <c r="AX324" s="13" t="s">
        <v>72</v>
      </c>
      <c r="AY324" s="234" t="s">
        <v>140</v>
      </c>
    </row>
    <row r="325" s="13" customFormat="1">
      <c r="A325" s="13"/>
      <c r="B325" s="223"/>
      <c r="C325" s="224"/>
      <c r="D325" s="225" t="s">
        <v>151</v>
      </c>
      <c r="E325" s="226" t="s">
        <v>19</v>
      </c>
      <c r="F325" s="227" t="s">
        <v>520</v>
      </c>
      <c r="G325" s="224"/>
      <c r="H325" s="228">
        <v>15.359999999999999</v>
      </c>
      <c r="I325" s="229"/>
      <c r="J325" s="224"/>
      <c r="K325" s="224"/>
      <c r="L325" s="230"/>
      <c r="M325" s="231"/>
      <c r="N325" s="232"/>
      <c r="O325" s="232"/>
      <c r="P325" s="232"/>
      <c r="Q325" s="232"/>
      <c r="R325" s="232"/>
      <c r="S325" s="232"/>
      <c r="T325" s="23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4" t="s">
        <v>151</v>
      </c>
      <c r="AU325" s="234" t="s">
        <v>82</v>
      </c>
      <c r="AV325" s="13" t="s">
        <v>82</v>
      </c>
      <c r="AW325" s="13" t="s">
        <v>33</v>
      </c>
      <c r="AX325" s="13" t="s">
        <v>72</v>
      </c>
      <c r="AY325" s="234" t="s">
        <v>140</v>
      </c>
    </row>
    <row r="326" s="14" customFormat="1">
      <c r="A326" s="14"/>
      <c r="B326" s="245"/>
      <c r="C326" s="246"/>
      <c r="D326" s="225" t="s">
        <v>151</v>
      </c>
      <c r="E326" s="247" t="s">
        <v>19</v>
      </c>
      <c r="F326" s="248" t="s">
        <v>192</v>
      </c>
      <c r="G326" s="246"/>
      <c r="H326" s="249">
        <v>27.489999999999998</v>
      </c>
      <c r="I326" s="250"/>
      <c r="J326" s="246"/>
      <c r="K326" s="246"/>
      <c r="L326" s="251"/>
      <c r="M326" s="252"/>
      <c r="N326" s="253"/>
      <c r="O326" s="253"/>
      <c r="P326" s="253"/>
      <c r="Q326" s="253"/>
      <c r="R326" s="253"/>
      <c r="S326" s="253"/>
      <c r="T326" s="25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5" t="s">
        <v>151</v>
      </c>
      <c r="AU326" s="255" t="s">
        <v>82</v>
      </c>
      <c r="AV326" s="14" t="s">
        <v>147</v>
      </c>
      <c r="AW326" s="14" t="s">
        <v>33</v>
      </c>
      <c r="AX326" s="14" t="s">
        <v>80</v>
      </c>
      <c r="AY326" s="255" t="s">
        <v>140</v>
      </c>
    </row>
    <row r="327" s="2" customFormat="1" ht="24.15" customHeight="1">
      <c r="A327" s="39"/>
      <c r="B327" s="40"/>
      <c r="C327" s="205" t="s">
        <v>591</v>
      </c>
      <c r="D327" s="205" t="s">
        <v>142</v>
      </c>
      <c r="E327" s="206" t="s">
        <v>592</v>
      </c>
      <c r="F327" s="207" t="s">
        <v>593</v>
      </c>
      <c r="G327" s="208" t="s">
        <v>156</v>
      </c>
      <c r="H327" s="209">
        <v>1.294</v>
      </c>
      <c r="I327" s="210"/>
      <c r="J327" s="211">
        <f>ROUND(I327*H327,2)</f>
        <v>0</v>
      </c>
      <c r="K327" s="207" t="s">
        <v>146</v>
      </c>
      <c r="L327" s="45"/>
      <c r="M327" s="212" t="s">
        <v>19</v>
      </c>
      <c r="N327" s="213" t="s">
        <v>43</v>
      </c>
      <c r="O327" s="85"/>
      <c r="P327" s="214">
        <f>O327*H327</f>
        <v>0</v>
      </c>
      <c r="Q327" s="214">
        <v>0</v>
      </c>
      <c r="R327" s="214">
        <f>Q327*H327</f>
        <v>0</v>
      </c>
      <c r="S327" s="214">
        <v>0</v>
      </c>
      <c r="T327" s="215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16" t="s">
        <v>244</v>
      </c>
      <c r="AT327" s="216" t="s">
        <v>142</v>
      </c>
      <c r="AU327" s="216" t="s">
        <v>82</v>
      </c>
      <c r="AY327" s="18" t="s">
        <v>140</v>
      </c>
      <c r="BE327" s="217">
        <f>IF(N327="základní",J327,0)</f>
        <v>0</v>
      </c>
      <c r="BF327" s="217">
        <f>IF(N327="snížená",J327,0)</f>
        <v>0</v>
      </c>
      <c r="BG327" s="217">
        <f>IF(N327="zákl. přenesená",J327,0)</f>
        <v>0</v>
      </c>
      <c r="BH327" s="217">
        <f>IF(N327="sníž. přenesená",J327,0)</f>
        <v>0</v>
      </c>
      <c r="BI327" s="217">
        <f>IF(N327="nulová",J327,0)</f>
        <v>0</v>
      </c>
      <c r="BJ327" s="18" t="s">
        <v>80</v>
      </c>
      <c r="BK327" s="217">
        <f>ROUND(I327*H327,2)</f>
        <v>0</v>
      </c>
      <c r="BL327" s="18" t="s">
        <v>244</v>
      </c>
      <c r="BM327" s="216" t="s">
        <v>594</v>
      </c>
    </row>
    <row r="328" s="2" customFormat="1">
      <c r="A328" s="39"/>
      <c r="B328" s="40"/>
      <c r="C328" s="41"/>
      <c r="D328" s="218" t="s">
        <v>149</v>
      </c>
      <c r="E328" s="41"/>
      <c r="F328" s="219" t="s">
        <v>595</v>
      </c>
      <c r="G328" s="41"/>
      <c r="H328" s="41"/>
      <c r="I328" s="220"/>
      <c r="J328" s="41"/>
      <c r="K328" s="41"/>
      <c r="L328" s="45"/>
      <c r="M328" s="221"/>
      <c r="N328" s="222"/>
      <c r="O328" s="85"/>
      <c r="P328" s="85"/>
      <c r="Q328" s="85"/>
      <c r="R328" s="85"/>
      <c r="S328" s="85"/>
      <c r="T328" s="86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18" t="s">
        <v>149</v>
      </c>
      <c r="AU328" s="18" t="s">
        <v>82</v>
      </c>
    </row>
    <row r="329" s="12" customFormat="1" ht="22.8" customHeight="1">
      <c r="A329" s="12"/>
      <c r="B329" s="189"/>
      <c r="C329" s="190"/>
      <c r="D329" s="191" t="s">
        <v>71</v>
      </c>
      <c r="E329" s="203" t="s">
        <v>596</v>
      </c>
      <c r="F329" s="203" t="s">
        <v>597</v>
      </c>
      <c r="G329" s="190"/>
      <c r="H329" s="190"/>
      <c r="I329" s="193"/>
      <c r="J329" s="204">
        <f>BK329</f>
        <v>0</v>
      </c>
      <c r="K329" s="190"/>
      <c r="L329" s="195"/>
      <c r="M329" s="196"/>
      <c r="N329" s="197"/>
      <c r="O329" s="197"/>
      <c r="P329" s="198">
        <f>SUM(P330:P345)</f>
        <v>0</v>
      </c>
      <c r="Q329" s="197"/>
      <c r="R329" s="198">
        <f>SUM(R330:R345)</f>
        <v>0.10371430000000001</v>
      </c>
      <c r="S329" s="197"/>
      <c r="T329" s="199">
        <f>SUM(T330:T345)</f>
        <v>0.10998000000000001</v>
      </c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R329" s="200" t="s">
        <v>82</v>
      </c>
      <c r="AT329" s="201" t="s">
        <v>71</v>
      </c>
      <c r="AU329" s="201" t="s">
        <v>80</v>
      </c>
      <c r="AY329" s="200" t="s">
        <v>140</v>
      </c>
      <c r="BK329" s="202">
        <f>SUM(BK330:BK345)</f>
        <v>0</v>
      </c>
    </row>
    <row r="330" s="2" customFormat="1" ht="16.5" customHeight="1">
      <c r="A330" s="39"/>
      <c r="B330" s="40"/>
      <c r="C330" s="205" t="s">
        <v>598</v>
      </c>
      <c r="D330" s="205" t="s">
        <v>142</v>
      </c>
      <c r="E330" s="206" t="s">
        <v>599</v>
      </c>
      <c r="F330" s="207" t="s">
        <v>600</v>
      </c>
      <c r="G330" s="208" t="s">
        <v>183</v>
      </c>
      <c r="H330" s="209">
        <v>40.5</v>
      </c>
      <c r="I330" s="210"/>
      <c r="J330" s="211">
        <f>ROUND(I330*H330,2)</f>
        <v>0</v>
      </c>
      <c r="K330" s="207" t="s">
        <v>146</v>
      </c>
      <c r="L330" s="45"/>
      <c r="M330" s="212" t="s">
        <v>19</v>
      </c>
      <c r="N330" s="213" t="s">
        <v>43</v>
      </c>
      <c r="O330" s="85"/>
      <c r="P330" s="214">
        <f>O330*H330</f>
        <v>0</v>
      </c>
      <c r="Q330" s="214">
        <v>0</v>
      </c>
      <c r="R330" s="214">
        <f>Q330*H330</f>
        <v>0</v>
      </c>
      <c r="S330" s="214">
        <v>0.0025000000000000001</v>
      </c>
      <c r="T330" s="215">
        <f>S330*H330</f>
        <v>0.10125000000000001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16" t="s">
        <v>244</v>
      </c>
      <c r="AT330" s="216" t="s">
        <v>142</v>
      </c>
      <c r="AU330" s="216" t="s">
        <v>82</v>
      </c>
      <c r="AY330" s="18" t="s">
        <v>140</v>
      </c>
      <c r="BE330" s="217">
        <f>IF(N330="základní",J330,0)</f>
        <v>0</v>
      </c>
      <c r="BF330" s="217">
        <f>IF(N330="snížená",J330,0)</f>
        <v>0</v>
      </c>
      <c r="BG330" s="217">
        <f>IF(N330="zákl. přenesená",J330,0)</f>
        <v>0</v>
      </c>
      <c r="BH330" s="217">
        <f>IF(N330="sníž. přenesená",J330,0)</f>
        <v>0</v>
      </c>
      <c r="BI330" s="217">
        <f>IF(N330="nulová",J330,0)</f>
        <v>0</v>
      </c>
      <c r="BJ330" s="18" t="s">
        <v>80</v>
      </c>
      <c r="BK330" s="217">
        <f>ROUND(I330*H330,2)</f>
        <v>0</v>
      </c>
      <c r="BL330" s="18" t="s">
        <v>244</v>
      </c>
      <c r="BM330" s="216" t="s">
        <v>601</v>
      </c>
    </row>
    <row r="331" s="2" customFormat="1">
      <c r="A331" s="39"/>
      <c r="B331" s="40"/>
      <c r="C331" s="41"/>
      <c r="D331" s="218" t="s">
        <v>149</v>
      </c>
      <c r="E331" s="41"/>
      <c r="F331" s="219" t="s">
        <v>602</v>
      </c>
      <c r="G331" s="41"/>
      <c r="H331" s="41"/>
      <c r="I331" s="220"/>
      <c r="J331" s="41"/>
      <c r="K331" s="41"/>
      <c r="L331" s="45"/>
      <c r="M331" s="221"/>
      <c r="N331" s="222"/>
      <c r="O331" s="85"/>
      <c r="P331" s="85"/>
      <c r="Q331" s="85"/>
      <c r="R331" s="85"/>
      <c r="S331" s="85"/>
      <c r="T331" s="86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18" t="s">
        <v>149</v>
      </c>
      <c r="AU331" s="18" t="s">
        <v>82</v>
      </c>
    </row>
    <row r="332" s="2" customFormat="1" ht="16.5" customHeight="1">
      <c r="A332" s="39"/>
      <c r="B332" s="40"/>
      <c r="C332" s="205" t="s">
        <v>603</v>
      </c>
      <c r="D332" s="205" t="s">
        <v>142</v>
      </c>
      <c r="E332" s="206" t="s">
        <v>604</v>
      </c>
      <c r="F332" s="207" t="s">
        <v>605</v>
      </c>
      <c r="G332" s="208" t="s">
        <v>183</v>
      </c>
      <c r="H332" s="209">
        <v>38.299999999999997</v>
      </c>
      <c r="I332" s="210"/>
      <c r="J332" s="211">
        <f>ROUND(I332*H332,2)</f>
        <v>0</v>
      </c>
      <c r="K332" s="207" t="s">
        <v>146</v>
      </c>
      <c r="L332" s="45"/>
      <c r="M332" s="212" t="s">
        <v>19</v>
      </c>
      <c r="N332" s="213" t="s">
        <v>43</v>
      </c>
      <c r="O332" s="85"/>
      <c r="P332" s="214">
        <f>O332*H332</f>
        <v>0</v>
      </c>
      <c r="Q332" s="214">
        <v>0.00050000000000000001</v>
      </c>
      <c r="R332" s="214">
        <f>Q332*H332</f>
        <v>0.01915</v>
      </c>
      <c r="S332" s="214">
        <v>0</v>
      </c>
      <c r="T332" s="215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16" t="s">
        <v>244</v>
      </c>
      <c r="AT332" s="216" t="s">
        <v>142</v>
      </c>
      <c r="AU332" s="216" t="s">
        <v>82</v>
      </c>
      <c r="AY332" s="18" t="s">
        <v>140</v>
      </c>
      <c r="BE332" s="217">
        <f>IF(N332="základní",J332,0)</f>
        <v>0</v>
      </c>
      <c r="BF332" s="217">
        <f>IF(N332="snížená",J332,0)</f>
        <v>0</v>
      </c>
      <c r="BG332" s="217">
        <f>IF(N332="zákl. přenesená",J332,0)</f>
        <v>0</v>
      </c>
      <c r="BH332" s="217">
        <f>IF(N332="sníž. přenesená",J332,0)</f>
        <v>0</v>
      </c>
      <c r="BI332" s="217">
        <f>IF(N332="nulová",J332,0)</f>
        <v>0</v>
      </c>
      <c r="BJ332" s="18" t="s">
        <v>80</v>
      </c>
      <c r="BK332" s="217">
        <f>ROUND(I332*H332,2)</f>
        <v>0</v>
      </c>
      <c r="BL332" s="18" t="s">
        <v>244</v>
      </c>
      <c r="BM332" s="216" t="s">
        <v>606</v>
      </c>
    </row>
    <row r="333" s="2" customFormat="1">
      <c r="A333" s="39"/>
      <c r="B333" s="40"/>
      <c r="C333" s="41"/>
      <c r="D333" s="218" t="s">
        <v>149</v>
      </c>
      <c r="E333" s="41"/>
      <c r="F333" s="219" t="s">
        <v>607</v>
      </c>
      <c r="G333" s="41"/>
      <c r="H333" s="41"/>
      <c r="I333" s="220"/>
      <c r="J333" s="41"/>
      <c r="K333" s="41"/>
      <c r="L333" s="45"/>
      <c r="M333" s="221"/>
      <c r="N333" s="222"/>
      <c r="O333" s="85"/>
      <c r="P333" s="85"/>
      <c r="Q333" s="85"/>
      <c r="R333" s="85"/>
      <c r="S333" s="85"/>
      <c r="T333" s="86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T333" s="18" t="s">
        <v>149</v>
      </c>
      <c r="AU333" s="18" t="s">
        <v>82</v>
      </c>
    </row>
    <row r="334" s="13" customFormat="1">
      <c r="A334" s="13"/>
      <c r="B334" s="223"/>
      <c r="C334" s="224"/>
      <c r="D334" s="225" t="s">
        <v>151</v>
      </c>
      <c r="E334" s="226" t="s">
        <v>19</v>
      </c>
      <c r="F334" s="227" t="s">
        <v>608</v>
      </c>
      <c r="G334" s="224"/>
      <c r="H334" s="228">
        <v>38.299999999999997</v>
      </c>
      <c r="I334" s="229"/>
      <c r="J334" s="224"/>
      <c r="K334" s="224"/>
      <c r="L334" s="230"/>
      <c r="M334" s="231"/>
      <c r="N334" s="232"/>
      <c r="O334" s="232"/>
      <c r="P334" s="232"/>
      <c r="Q334" s="232"/>
      <c r="R334" s="232"/>
      <c r="S334" s="232"/>
      <c r="T334" s="23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4" t="s">
        <v>151</v>
      </c>
      <c r="AU334" s="234" t="s">
        <v>82</v>
      </c>
      <c r="AV334" s="13" t="s">
        <v>82</v>
      </c>
      <c r="AW334" s="13" t="s">
        <v>33</v>
      </c>
      <c r="AX334" s="13" t="s">
        <v>80</v>
      </c>
      <c r="AY334" s="234" t="s">
        <v>140</v>
      </c>
    </row>
    <row r="335" s="2" customFormat="1" ht="16.5" customHeight="1">
      <c r="A335" s="39"/>
      <c r="B335" s="40"/>
      <c r="C335" s="235" t="s">
        <v>609</v>
      </c>
      <c r="D335" s="235" t="s">
        <v>153</v>
      </c>
      <c r="E335" s="236" t="s">
        <v>610</v>
      </c>
      <c r="F335" s="237" t="s">
        <v>611</v>
      </c>
      <c r="G335" s="238" t="s">
        <v>183</v>
      </c>
      <c r="H335" s="239">
        <v>42.130000000000003</v>
      </c>
      <c r="I335" s="240"/>
      <c r="J335" s="241">
        <f>ROUND(I335*H335,2)</f>
        <v>0</v>
      </c>
      <c r="K335" s="237" t="s">
        <v>146</v>
      </c>
      <c r="L335" s="242"/>
      <c r="M335" s="243" t="s">
        <v>19</v>
      </c>
      <c r="N335" s="244" t="s">
        <v>43</v>
      </c>
      <c r="O335" s="85"/>
      <c r="P335" s="214">
        <f>O335*H335</f>
        <v>0</v>
      </c>
      <c r="Q335" s="214">
        <v>0.0016999999999999999</v>
      </c>
      <c r="R335" s="214">
        <f>Q335*H335</f>
        <v>0.071621000000000004</v>
      </c>
      <c r="S335" s="214">
        <v>0</v>
      </c>
      <c r="T335" s="215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16" t="s">
        <v>327</v>
      </c>
      <c r="AT335" s="216" t="s">
        <v>153</v>
      </c>
      <c r="AU335" s="216" t="s">
        <v>82</v>
      </c>
      <c r="AY335" s="18" t="s">
        <v>140</v>
      </c>
      <c r="BE335" s="217">
        <f>IF(N335="základní",J335,0)</f>
        <v>0</v>
      </c>
      <c r="BF335" s="217">
        <f>IF(N335="snížená",J335,0)</f>
        <v>0</v>
      </c>
      <c r="BG335" s="217">
        <f>IF(N335="zákl. přenesená",J335,0)</f>
        <v>0</v>
      </c>
      <c r="BH335" s="217">
        <f>IF(N335="sníž. přenesená",J335,0)</f>
        <v>0</v>
      </c>
      <c r="BI335" s="217">
        <f>IF(N335="nulová",J335,0)</f>
        <v>0</v>
      </c>
      <c r="BJ335" s="18" t="s">
        <v>80</v>
      </c>
      <c r="BK335" s="217">
        <f>ROUND(I335*H335,2)</f>
        <v>0</v>
      </c>
      <c r="BL335" s="18" t="s">
        <v>244</v>
      </c>
      <c r="BM335" s="216" t="s">
        <v>612</v>
      </c>
    </row>
    <row r="336" s="13" customFormat="1">
      <c r="A336" s="13"/>
      <c r="B336" s="223"/>
      <c r="C336" s="224"/>
      <c r="D336" s="225" t="s">
        <v>151</v>
      </c>
      <c r="E336" s="224"/>
      <c r="F336" s="227" t="s">
        <v>613</v>
      </c>
      <c r="G336" s="224"/>
      <c r="H336" s="228">
        <v>42.130000000000003</v>
      </c>
      <c r="I336" s="229"/>
      <c r="J336" s="224"/>
      <c r="K336" s="224"/>
      <c r="L336" s="230"/>
      <c r="M336" s="231"/>
      <c r="N336" s="232"/>
      <c r="O336" s="232"/>
      <c r="P336" s="232"/>
      <c r="Q336" s="232"/>
      <c r="R336" s="232"/>
      <c r="S336" s="232"/>
      <c r="T336" s="23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4" t="s">
        <v>151</v>
      </c>
      <c r="AU336" s="234" t="s">
        <v>82</v>
      </c>
      <c r="AV336" s="13" t="s">
        <v>82</v>
      </c>
      <c r="AW336" s="13" t="s">
        <v>4</v>
      </c>
      <c r="AX336" s="13" t="s">
        <v>80</v>
      </c>
      <c r="AY336" s="234" t="s">
        <v>140</v>
      </c>
    </row>
    <row r="337" s="2" customFormat="1" ht="16.5" customHeight="1">
      <c r="A337" s="39"/>
      <c r="B337" s="40"/>
      <c r="C337" s="205" t="s">
        <v>614</v>
      </c>
      <c r="D337" s="205" t="s">
        <v>142</v>
      </c>
      <c r="E337" s="206" t="s">
        <v>615</v>
      </c>
      <c r="F337" s="207" t="s">
        <v>616</v>
      </c>
      <c r="G337" s="208" t="s">
        <v>471</v>
      </c>
      <c r="H337" s="209">
        <v>29.100000000000001</v>
      </c>
      <c r="I337" s="210"/>
      <c r="J337" s="211">
        <f>ROUND(I337*H337,2)</f>
        <v>0</v>
      </c>
      <c r="K337" s="207" t="s">
        <v>146</v>
      </c>
      <c r="L337" s="45"/>
      <c r="M337" s="212" t="s">
        <v>19</v>
      </c>
      <c r="N337" s="213" t="s">
        <v>43</v>
      </c>
      <c r="O337" s="85"/>
      <c r="P337" s="214">
        <f>O337*H337</f>
        <v>0</v>
      </c>
      <c r="Q337" s="214">
        <v>0</v>
      </c>
      <c r="R337" s="214">
        <f>Q337*H337</f>
        <v>0</v>
      </c>
      <c r="S337" s="214">
        <v>0.00029999999999999997</v>
      </c>
      <c r="T337" s="215">
        <f>S337*H337</f>
        <v>0.0087299999999999999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16" t="s">
        <v>244</v>
      </c>
      <c r="AT337" s="216" t="s">
        <v>142</v>
      </c>
      <c r="AU337" s="216" t="s">
        <v>82</v>
      </c>
      <c r="AY337" s="18" t="s">
        <v>140</v>
      </c>
      <c r="BE337" s="217">
        <f>IF(N337="základní",J337,0)</f>
        <v>0</v>
      </c>
      <c r="BF337" s="217">
        <f>IF(N337="snížená",J337,0)</f>
        <v>0</v>
      </c>
      <c r="BG337" s="217">
        <f>IF(N337="zákl. přenesená",J337,0)</f>
        <v>0</v>
      </c>
      <c r="BH337" s="217">
        <f>IF(N337="sníž. přenesená",J337,0)</f>
        <v>0</v>
      </c>
      <c r="BI337" s="217">
        <f>IF(N337="nulová",J337,0)</f>
        <v>0</v>
      </c>
      <c r="BJ337" s="18" t="s">
        <v>80</v>
      </c>
      <c r="BK337" s="217">
        <f>ROUND(I337*H337,2)</f>
        <v>0</v>
      </c>
      <c r="BL337" s="18" t="s">
        <v>244</v>
      </c>
      <c r="BM337" s="216" t="s">
        <v>617</v>
      </c>
    </row>
    <row r="338" s="2" customFormat="1">
      <c r="A338" s="39"/>
      <c r="B338" s="40"/>
      <c r="C338" s="41"/>
      <c r="D338" s="218" t="s">
        <v>149</v>
      </c>
      <c r="E338" s="41"/>
      <c r="F338" s="219" t="s">
        <v>618</v>
      </c>
      <c r="G338" s="41"/>
      <c r="H338" s="41"/>
      <c r="I338" s="220"/>
      <c r="J338" s="41"/>
      <c r="K338" s="41"/>
      <c r="L338" s="45"/>
      <c r="M338" s="221"/>
      <c r="N338" s="222"/>
      <c r="O338" s="85"/>
      <c r="P338" s="85"/>
      <c r="Q338" s="85"/>
      <c r="R338" s="85"/>
      <c r="S338" s="85"/>
      <c r="T338" s="86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T338" s="18" t="s">
        <v>149</v>
      </c>
      <c r="AU338" s="18" t="s">
        <v>82</v>
      </c>
    </row>
    <row r="339" s="2" customFormat="1" ht="16.5" customHeight="1">
      <c r="A339" s="39"/>
      <c r="B339" s="40"/>
      <c r="C339" s="205" t="s">
        <v>619</v>
      </c>
      <c r="D339" s="205" t="s">
        <v>142</v>
      </c>
      <c r="E339" s="206" t="s">
        <v>620</v>
      </c>
      <c r="F339" s="207" t="s">
        <v>621</v>
      </c>
      <c r="G339" s="208" t="s">
        <v>471</v>
      </c>
      <c r="H339" s="209">
        <v>40.960000000000001</v>
      </c>
      <c r="I339" s="210"/>
      <c r="J339" s="211">
        <f>ROUND(I339*H339,2)</f>
        <v>0</v>
      </c>
      <c r="K339" s="207" t="s">
        <v>146</v>
      </c>
      <c r="L339" s="45"/>
      <c r="M339" s="212" t="s">
        <v>19</v>
      </c>
      <c r="N339" s="213" t="s">
        <v>43</v>
      </c>
      <c r="O339" s="85"/>
      <c r="P339" s="214">
        <f>O339*H339</f>
        <v>0</v>
      </c>
      <c r="Q339" s="214">
        <v>1.0000000000000001E-05</v>
      </c>
      <c r="R339" s="214">
        <f>Q339*H339</f>
        <v>0.00040960000000000004</v>
      </c>
      <c r="S339" s="214">
        <v>0</v>
      </c>
      <c r="T339" s="215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16" t="s">
        <v>244</v>
      </c>
      <c r="AT339" s="216" t="s">
        <v>142</v>
      </c>
      <c r="AU339" s="216" t="s">
        <v>82</v>
      </c>
      <c r="AY339" s="18" t="s">
        <v>140</v>
      </c>
      <c r="BE339" s="217">
        <f>IF(N339="základní",J339,0)</f>
        <v>0</v>
      </c>
      <c r="BF339" s="217">
        <f>IF(N339="snížená",J339,0)</f>
        <v>0</v>
      </c>
      <c r="BG339" s="217">
        <f>IF(N339="zákl. přenesená",J339,0)</f>
        <v>0</v>
      </c>
      <c r="BH339" s="217">
        <f>IF(N339="sníž. přenesená",J339,0)</f>
        <v>0</v>
      </c>
      <c r="BI339" s="217">
        <f>IF(N339="nulová",J339,0)</f>
        <v>0</v>
      </c>
      <c r="BJ339" s="18" t="s">
        <v>80</v>
      </c>
      <c r="BK339" s="217">
        <f>ROUND(I339*H339,2)</f>
        <v>0</v>
      </c>
      <c r="BL339" s="18" t="s">
        <v>244</v>
      </c>
      <c r="BM339" s="216" t="s">
        <v>622</v>
      </c>
    </row>
    <row r="340" s="2" customFormat="1">
      <c r="A340" s="39"/>
      <c r="B340" s="40"/>
      <c r="C340" s="41"/>
      <c r="D340" s="218" t="s">
        <v>149</v>
      </c>
      <c r="E340" s="41"/>
      <c r="F340" s="219" t="s">
        <v>623</v>
      </c>
      <c r="G340" s="41"/>
      <c r="H340" s="41"/>
      <c r="I340" s="220"/>
      <c r="J340" s="41"/>
      <c r="K340" s="41"/>
      <c r="L340" s="45"/>
      <c r="M340" s="221"/>
      <c r="N340" s="222"/>
      <c r="O340" s="85"/>
      <c r="P340" s="85"/>
      <c r="Q340" s="85"/>
      <c r="R340" s="85"/>
      <c r="S340" s="85"/>
      <c r="T340" s="86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T340" s="18" t="s">
        <v>149</v>
      </c>
      <c r="AU340" s="18" t="s">
        <v>82</v>
      </c>
    </row>
    <row r="341" s="13" customFormat="1">
      <c r="A341" s="13"/>
      <c r="B341" s="223"/>
      <c r="C341" s="224"/>
      <c r="D341" s="225" t="s">
        <v>151</v>
      </c>
      <c r="E341" s="226" t="s">
        <v>19</v>
      </c>
      <c r="F341" s="227" t="s">
        <v>624</v>
      </c>
      <c r="G341" s="224"/>
      <c r="H341" s="228">
        <v>40.960000000000001</v>
      </c>
      <c r="I341" s="229"/>
      <c r="J341" s="224"/>
      <c r="K341" s="224"/>
      <c r="L341" s="230"/>
      <c r="M341" s="231"/>
      <c r="N341" s="232"/>
      <c r="O341" s="232"/>
      <c r="P341" s="232"/>
      <c r="Q341" s="232"/>
      <c r="R341" s="232"/>
      <c r="S341" s="232"/>
      <c r="T341" s="23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4" t="s">
        <v>151</v>
      </c>
      <c r="AU341" s="234" t="s">
        <v>82</v>
      </c>
      <c r="AV341" s="13" t="s">
        <v>82</v>
      </c>
      <c r="AW341" s="13" t="s">
        <v>33</v>
      </c>
      <c r="AX341" s="13" t="s">
        <v>80</v>
      </c>
      <c r="AY341" s="234" t="s">
        <v>140</v>
      </c>
    </row>
    <row r="342" s="2" customFormat="1" ht="16.5" customHeight="1">
      <c r="A342" s="39"/>
      <c r="B342" s="40"/>
      <c r="C342" s="235" t="s">
        <v>625</v>
      </c>
      <c r="D342" s="235" t="s">
        <v>153</v>
      </c>
      <c r="E342" s="236" t="s">
        <v>626</v>
      </c>
      <c r="F342" s="237" t="s">
        <v>627</v>
      </c>
      <c r="G342" s="238" t="s">
        <v>471</v>
      </c>
      <c r="H342" s="239">
        <v>41.779000000000003</v>
      </c>
      <c r="I342" s="240"/>
      <c r="J342" s="241">
        <f>ROUND(I342*H342,2)</f>
        <v>0</v>
      </c>
      <c r="K342" s="237" t="s">
        <v>146</v>
      </c>
      <c r="L342" s="242"/>
      <c r="M342" s="243" t="s">
        <v>19</v>
      </c>
      <c r="N342" s="244" t="s">
        <v>43</v>
      </c>
      <c r="O342" s="85"/>
      <c r="P342" s="214">
        <f>O342*H342</f>
        <v>0</v>
      </c>
      <c r="Q342" s="214">
        <v>0.00029999999999999997</v>
      </c>
      <c r="R342" s="214">
        <f>Q342*H342</f>
        <v>0.0125337</v>
      </c>
      <c r="S342" s="214">
        <v>0</v>
      </c>
      <c r="T342" s="215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16" t="s">
        <v>327</v>
      </c>
      <c r="AT342" s="216" t="s">
        <v>153</v>
      </c>
      <c r="AU342" s="216" t="s">
        <v>82</v>
      </c>
      <c r="AY342" s="18" t="s">
        <v>140</v>
      </c>
      <c r="BE342" s="217">
        <f>IF(N342="základní",J342,0)</f>
        <v>0</v>
      </c>
      <c r="BF342" s="217">
        <f>IF(N342="snížená",J342,0)</f>
        <v>0</v>
      </c>
      <c r="BG342" s="217">
        <f>IF(N342="zákl. přenesená",J342,0)</f>
        <v>0</v>
      </c>
      <c r="BH342" s="217">
        <f>IF(N342="sníž. přenesená",J342,0)</f>
        <v>0</v>
      </c>
      <c r="BI342" s="217">
        <f>IF(N342="nulová",J342,0)</f>
        <v>0</v>
      </c>
      <c r="BJ342" s="18" t="s">
        <v>80</v>
      </c>
      <c r="BK342" s="217">
        <f>ROUND(I342*H342,2)</f>
        <v>0</v>
      </c>
      <c r="BL342" s="18" t="s">
        <v>244</v>
      </c>
      <c r="BM342" s="216" t="s">
        <v>628</v>
      </c>
    </row>
    <row r="343" s="13" customFormat="1">
      <c r="A343" s="13"/>
      <c r="B343" s="223"/>
      <c r="C343" s="224"/>
      <c r="D343" s="225" t="s">
        <v>151</v>
      </c>
      <c r="E343" s="224"/>
      <c r="F343" s="227" t="s">
        <v>629</v>
      </c>
      <c r="G343" s="224"/>
      <c r="H343" s="228">
        <v>41.779000000000003</v>
      </c>
      <c r="I343" s="229"/>
      <c r="J343" s="224"/>
      <c r="K343" s="224"/>
      <c r="L343" s="230"/>
      <c r="M343" s="231"/>
      <c r="N343" s="232"/>
      <c r="O343" s="232"/>
      <c r="P343" s="232"/>
      <c r="Q343" s="232"/>
      <c r="R343" s="232"/>
      <c r="S343" s="232"/>
      <c r="T343" s="23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4" t="s">
        <v>151</v>
      </c>
      <c r="AU343" s="234" t="s">
        <v>82</v>
      </c>
      <c r="AV343" s="13" t="s">
        <v>82</v>
      </c>
      <c r="AW343" s="13" t="s">
        <v>4</v>
      </c>
      <c r="AX343" s="13" t="s">
        <v>80</v>
      </c>
      <c r="AY343" s="234" t="s">
        <v>140</v>
      </c>
    </row>
    <row r="344" s="2" customFormat="1" ht="24.15" customHeight="1">
      <c r="A344" s="39"/>
      <c r="B344" s="40"/>
      <c r="C344" s="205" t="s">
        <v>630</v>
      </c>
      <c r="D344" s="205" t="s">
        <v>142</v>
      </c>
      <c r="E344" s="206" t="s">
        <v>631</v>
      </c>
      <c r="F344" s="207" t="s">
        <v>632</v>
      </c>
      <c r="G344" s="208" t="s">
        <v>156</v>
      </c>
      <c r="H344" s="209">
        <v>0.104</v>
      </c>
      <c r="I344" s="210"/>
      <c r="J344" s="211">
        <f>ROUND(I344*H344,2)</f>
        <v>0</v>
      </c>
      <c r="K344" s="207" t="s">
        <v>146</v>
      </c>
      <c r="L344" s="45"/>
      <c r="M344" s="212" t="s">
        <v>19</v>
      </c>
      <c r="N344" s="213" t="s">
        <v>43</v>
      </c>
      <c r="O344" s="85"/>
      <c r="P344" s="214">
        <f>O344*H344</f>
        <v>0</v>
      </c>
      <c r="Q344" s="214">
        <v>0</v>
      </c>
      <c r="R344" s="214">
        <f>Q344*H344</f>
        <v>0</v>
      </c>
      <c r="S344" s="214">
        <v>0</v>
      </c>
      <c r="T344" s="215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16" t="s">
        <v>244</v>
      </c>
      <c r="AT344" s="216" t="s">
        <v>142</v>
      </c>
      <c r="AU344" s="216" t="s">
        <v>82</v>
      </c>
      <c r="AY344" s="18" t="s">
        <v>140</v>
      </c>
      <c r="BE344" s="217">
        <f>IF(N344="základní",J344,0)</f>
        <v>0</v>
      </c>
      <c r="BF344" s="217">
        <f>IF(N344="snížená",J344,0)</f>
        <v>0</v>
      </c>
      <c r="BG344" s="217">
        <f>IF(N344="zákl. přenesená",J344,0)</f>
        <v>0</v>
      </c>
      <c r="BH344" s="217">
        <f>IF(N344="sníž. přenesená",J344,0)</f>
        <v>0</v>
      </c>
      <c r="BI344" s="217">
        <f>IF(N344="nulová",J344,0)</f>
        <v>0</v>
      </c>
      <c r="BJ344" s="18" t="s">
        <v>80</v>
      </c>
      <c r="BK344" s="217">
        <f>ROUND(I344*H344,2)</f>
        <v>0</v>
      </c>
      <c r="BL344" s="18" t="s">
        <v>244</v>
      </c>
      <c r="BM344" s="216" t="s">
        <v>633</v>
      </c>
    </row>
    <row r="345" s="2" customFormat="1">
      <c r="A345" s="39"/>
      <c r="B345" s="40"/>
      <c r="C345" s="41"/>
      <c r="D345" s="218" t="s">
        <v>149</v>
      </c>
      <c r="E345" s="41"/>
      <c r="F345" s="219" t="s">
        <v>634</v>
      </c>
      <c r="G345" s="41"/>
      <c r="H345" s="41"/>
      <c r="I345" s="220"/>
      <c r="J345" s="41"/>
      <c r="K345" s="41"/>
      <c r="L345" s="45"/>
      <c r="M345" s="221"/>
      <c r="N345" s="222"/>
      <c r="O345" s="85"/>
      <c r="P345" s="85"/>
      <c r="Q345" s="85"/>
      <c r="R345" s="85"/>
      <c r="S345" s="85"/>
      <c r="T345" s="86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T345" s="18" t="s">
        <v>149</v>
      </c>
      <c r="AU345" s="18" t="s">
        <v>82</v>
      </c>
    </row>
    <row r="346" s="12" customFormat="1" ht="22.8" customHeight="1">
      <c r="A346" s="12"/>
      <c r="B346" s="189"/>
      <c r="C346" s="190"/>
      <c r="D346" s="191" t="s">
        <v>71</v>
      </c>
      <c r="E346" s="203" t="s">
        <v>635</v>
      </c>
      <c r="F346" s="203" t="s">
        <v>636</v>
      </c>
      <c r="G346" s="190"/>
      <c r="H346" s="190"/>
      <c r="I346" s="193"/>
      <c r="J346" s="204">
        <f>BK346</f>
        <v>0</v>
      </c>
      <c r="K346" s="190"/>
      <c r="L346" s="195"/>
      <c r="M346" s="196"/>
      <c r="N346" s="197"/>
      <c r="O346" s="197"/>
      <c r="P346" s="198">
        <f>SUM(P347:P393)</f>
        <v>0</v>
      </c>
      <c r="Q346" s="197"/>
      <c r="R346" s="198">
        <f>SUM(R347:R393)</f>
        <v>1.44053575</v>
      </c>
      <c r="S346" s="197"/>
      <c r="T346" s="199">
        <f>SUM(T347:T393)</f>
        <v>2.1992775</v>
      </c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R346" s="200" t="s">
        <v>82</v>
      </c>
      <c r="AT346" s="201" t="s">
        <v>71</v>
      </c>
      <c r="AU346" s="201" t="s">
        <v>80</v>
      </c>
      <c r="AY346" s="200" t="s">
        <v>140</v>
      </c>
      <c r="BK346" s="202">
        <f>SUM(BK347:BK393)</f>
        <v>0</v>
      </c>
    </row>
    <row r="347" s="2" customFormat="1" ht="16.5" customHeight="1">
      <c r="A347" s="39"/>
      <c r="B347" s="40"/>
      <c r="C347" s="205" t="s">
        <v>637</v>
      </c>
      <c r="D347" s="205" t="s">
        <v>142</v>
      </c>
      <c r="E347" s="206" t="s">
        <v>638</v>
      </c>
      <c r="F347" s="207" t="s">
        <v>639</v>
      </c>
      <c r="G347" s="208" t="s">
        <v>183</v>
      </c>
      <c r="H347" s="209">
        <v>56.375</v>
      </c>
      <c r="I347" s="210"/>
      <c r="J347" s="211">
        <f>ROUND(I347*H347,2)</f>
        <v>0</v>
      </c>
      <c r="K347" s="207" t="s">
        <v>146</v>
      </c>
      <c r="L347" s="45"/>
      <c r="M347" s="212" t="s">
        <v>19</v>
      </c>
      <c r="N347" s="213" t="s">
        <v>43</v>
      </c>
      <c r="O347" s="85"/>
      <c r="P347" s="214">
        <f>O347*H347</f>
        <v>0</v>
      </c>
      <c r="Q347" s="214">
        <v>0</v>
      </c>
      <c r="R347" s="214">
        <f>Q347*H347</f>
        <v>0</v>
      </c>
      <c r="S347" s="214">
        <v>0</v>
      </c>
      <c r="T347" s="215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16" t="s">
        <v>244</v>
      </c>
      <c r="AT347" s="216" t="s">
        <v>142</v>
      </c>
      <c r="AU347" s="216" t="s">
        <v>82</v>
      </c>
      <c r="AY347" s="18" t="s">
        <v>140</v>
      </c>
      <c r="BE347" s="217">
        <f>IF(N347="základní",J347,0)</f>
        <v>0</v>
      </c>
      <c r="BF347" s="217">
        <f>IF(N347="snížená",J347,0)</f>
        <v>0</v>
      </c>
      <c r="BG347" s="217">
        <f>IF(N347="zákl. přenesená",J347,0)</f>
        <v>0</v>
      </c>
      <c r="BH347" s="217">
        <f>IF(N347="sníž. přenesená",J347,0)</f>
        <v>0</v>
      </c>
      <c r="BI347" s="217">
        <f>IF(N347="nulová",J347,0)</f>
        <v>0</v>
      </c>
      <c r="BJ347" s="18" t="s">
        <v>80</v>
      </c>
      <c r="BK347" s="217">
        <f>ROUND(I347*H347,2)</f>
        <v>0</v>
      </c>
      <c r="BL347" s="18" t="s">
        <v>244</v>
      </c>
      <c r="BM347" s="216" t="s">
        <v>640</v>
      </c>
    </row>
    <row r="348" s="2" customFormat="1">
      <c r="A348" s="39"/>
      <c r="B348" s="40"/>
      <c r="C348" s="41"/>
      <c r="D348" s="218" t="s">
        <v>149</v>
      </c>
      <c r="E348" s="41"/>
      <c r="F348" s="219" t="s">
        <v>641</v>
      </c>
      <c r="G348" s="41"/>
      <c r="H348" s="41"/>
      <c r="I348" s="220"/>
      <c r="J348" s="41"/>
      <c r="K348" s="41"/>
      <c r="L348" s="45"/>
      <c r="M348" s="221"/>
      <c r="N348" s="222"/>
      <c r="O348" s="85"/>
      <c r="P348" s="85"/>
      <c r="Q348" s="85"/>
      <c r="R348" s="85"/>
      <c r="S348" s="85"/>
      <c r="T348" s="86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T348" s="18" t="s">
        <v>149</v>
      </c>
      <c r="AU348" s="18" t="s">
        <v>82</v>
      </c>
    </row>
    <row r="349" s="13" customFormat="1">
      <c r="A349" s="13"/>
      <c r="B349" s="223"/>
      <c r="C349" s="224"/>
      <c r="D349" s="225" t="s">
        <v>151</v>
      </c>
      <c r="E349" s="226" t="s">
        <v>19</v>
      </c>
      <c r="F349" s="227" t="s">
        <v>642</v>
      </c>
      <c r="G349" s="224"/>
      <c r="H349" s="228">
        <v>28.699999999999999</v>
      </c>
      <c r="I349" s="229"/>
      <c r="J349" s="224"/>
      <c r="K349" s="224"/>
      <c r="L349" s="230"/>
      <c r="M349" s="231"/>
      <c r="N349" s="232"/>
      <c r="O349" s="232"/>
      <c r="P349" s="232"/>
      <c r="Q349" s="232"/>
      <c r="R349" s="232"/>
      <c r="S349" s="232"/>
      <c r="T349" s="23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4" t="s">
        <v>151</v>
      </c>
      <c r="AU349" s="234" t="s">
        <v>82</v>
      </c>
      <c r="AV349" s="13" t="s">
        <v>82</v>
      </c>
      <c r="AW349" s="13" t="s">
        <v>33</v>
      </c>
      <c r="AX349" s="13" t="s">
        <v>72</v>
      </c>
      <c r="AY349" s="234" t="s">
        <v>140</v>
      </c>
    </row>
    <row r="350" s="13" customFormat="1">
      <c r="A350" s="13"/>
      <c r="B350" s="223"/>
      <c r="C350" s="224"/>
      <c r="D350" s="225" t="s">
        <v>151</v>
      </c>
      <c r="E350" s="226" t="s">
        <v>19</v>
      </c>
      <c r="F350" s="227" t="s">
        <v>643</v>
      </c>
      <c r="G350" s="224"/>
      <c r="H350" s="228">
        <v>27.675000000000001</v>
      </c>
      <c r="I350" s="229"/>
      <c r="J350" s="224"/>
      <c r="K350" s="224"/>
      <c r="L350" s="230"/>
      <c r="M350" s="231"/>
      <c r="N350" s="232"/>
      <c r="O350" s="232"/>
      <c r="P350" s="232"/>
      <c r="Q350" s="232"/>
      <c r="R350" s="232"/>
      <c r="S350" s="232"/>
      <c r="T350" s="23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34" t="s">
        <v>151</v>
      </c>
      <c r="AU350" s="234" t="s">
        <v>82</v>
      </c>
      <c r="AV350" s="13" t="s">
        <v>82</v>
      </c>
      <c r="AW350" s="13" t="s">
        <v>33</v>
      </c>
      <c r="AX350" s="13" t="s">
        <v>72</v>
      </c>
      <c r="AY350" s="234" t="s">
        <v>140</v>
      </c>
    </row>
    <row r="351" s="14" customFormat="1">
      <c r="A351" s="14"/>
      <c r="B351" s="245"/>
      <c r="C351" s="246"/>
      <c r="D351" s="225" t="s">
        <v>151</v>
      </c>
      <c r="E351" s="247" t="s">
        <v>19</v>
      </c>
      <c r="F351" s="248" t="s">
        <v>192</v>
      </c>
      <c r="G351" s="246"/>
      <c r="H351" s="249">
        <v>56.375</v>
      </c>
      <c r="I351" s="250"/>
      <c r="J351" s="246"/>
      <c r="K351" s="246"/>
      <c r="L351" s="251"/>
      <c r="M351" s="252"/>
      <c r="N351" s="253"/>
      <c r="O351" s="253"/>
      <c r="P351" s="253"/>
      <c r="Q351" s="253"/>
      <c r="R351" s="253"/>
      <c r="S351" s="253"/>
      <c r="T351" s="25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5" t="s">
        <v>151</v>
      </c>
      <c r="AU351" s="255" t="s">
        <v>82</v>
      </c>
      <c r="AV351" s="14" t="s">
        <v>147</v>
      </c>
      <c r="AW351" s="14" t="s">
        <v>33</v>
      </c>
      <c r="AX351" s="14" t="s">
        <v>80</v>
      </c>
      <c r="AY351" s="255" t="s">
        <v>140</v>
      </c>
    </row>
    <row r="352" s="2" customFormat="1" ht="16.5" customHeight="1">
      <c r="A352" s="39"/>
      <c r="B352" s="40"/>
      <c r="C352" s="205" t="s">
        <v>644</v>
      </c>
      <c r="D352" s="205" t="s">
        <v>142</v>
      </c>
      <c r="E352" s="206" t="s">
        <v>645</v>
      </c>
      <c r="F352" s="207" t="s">
        <v>646</v>
      </c>
      <c r="G352" s="208" t="s">
        <v>183</v>
      </c>
      <c r="H352" s="209">
        <v>56.375</v>
      </c>
      <c r="I352" s="210"/>
      <c r="J352" s="211">
        <f>ROUND(I352*H352,2)</f>
        <v>0</v>
      </c>
      <c r="K352" s="207" t="s">
        <v>146</v>
      </c>
      <c r="L352" s="45"/>
      <c r="M352" s="212" t="s">
        <v>19</v>
      </c>
      <c r="N352" s="213" t="s">
        <v>43</v>
      </c>
      <c r="O352" s="85"/>
      <c r="P352" s="214">
        <f>O352*H352</f>
        <v>0</v>
      </c>
      <c r="Q352" s="214">
        <v>0.00029999999999999997</v>
      </c>
      <c r="R352" s="214">
        <f>Q352*H352</f>
        <v>0.016912499999999997</v>
      </c>
      <c r="S352" s="214">
        <v>0</v>
      </c>
      <c r="T352" s="215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16" t="s">
        <v>244</v>
      </c>
      <c r="AT352" s="216" t="s">
        <v>142</v>
      </c>
      <c r="AU352" s="216" t="s">
        <v>82</v>
      </c>
      <c r="AY352" s="18" t="s">
        <v>140</v>
      </c>
      <c r="BE352" s="217">
        <f>IF(N352="základní",J352,0)</f>
        <v>0</v>
      </c>
      <c r="BF352" s="217">
        <f>IF(N352="snížená",J352,0)</f>
        <v>0</v>
      </c>
      <c r="BG352" s="217">
        <f>IF(N352="zákl. přenesená",J352,0)</f>
        <v>0</v>
      </c>
      <c r="BH352" s="217">
        <f>IF(N352="sníž. přenesená",J352,0)</f>
        <v>0</v>
      </c>
      <c r="BI352" s="217">
        <f>IF(N352="nulová",J352,0)</f>
        <v>0</v>
      </c>
      <c r="BJ352" s="18" t="s">
        <v>80</v>
      </c>
      <c r="BK352" s="217">
        <f>ROUND(I352*H352,2)</f>
        <v>0</v>
      </c>
      <c r="BL352" s="18" t="s">
        <v>244</v>
      </c>
      <c r="BM352" s="216" t="s">
        <v>647</v>
      </c>
    </row>
    <row r="353" s="2" customFormat="1">
      <c r="A353" s="39"/>
      <c r="B353" s="40"/>
      <c r="C353" s="41"/>
      <c r="D353" s="218" t="s">
        <v>149</v>
      </c>
      <c r="E353" s="41"/>
      <c r="F353" s="219" t="s">
        <v>648</v>
      </c>
      <c r="G353" s="41"/>
      <c r="H353" s="41"/>
      <c r="I353" s="220"/>
      <c r="J353" s="41"/>
      <c r="K353" s="41"/>
      <c r="L353" s="45"/>
      <c r="M353" s="221"/>
      <c r="N353" s="222"/>
      <c r="O353" s="85"/>
      <c r="P353" s="85"/>
      <c r="Q353" s="85"/>
      <c r="R353" s="85"/>
      <c r="S353" s="85"/>
      <c r="T353" s="86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T353" s="18" t="s">
        <v>149</v>
      </c>
      <c r="AU353" s="18" t="s">
        <v>82</v>
      </c>
    </row>
    <row r="354" s="13" customFormat="1">
      <c r="A354" s="13"/>
      <c r="B354" s="223"/>
      <c r="C354" s="224"/>
      <c r="D354" s="225" t="s">
        <v>151</v>
      </c>
      <c r="E354" s="226" t="s">
        <v>19</v>
      </c>
      <c r="F354" s="227" t="s">
        <v>642</v>
      </c>
      <c r="G354" s="224"/>
      <c r="H354" s="228">
        <v>28.699999999999999</v>
      </c>
      <c r="I354" s="229"/>
      <c r="J354" s="224"/>
      <c r="K354" s="224"/>
      <c r="L354" s="230"/>
      <c r="M354" s="231"/>
      <c r="N354" s="232"/>
      <c r="O354" s="232"/>
      <c r="P354" s="232"/>
      <c r="Q354" s="232"/>
      <c r="R354" s="232"/>
      <c r="S354" s="232"/>
      <c r="T354" s="23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4" t="s">
        <v>151</v>
      </c>
      <c r="AU354" s="234" t="s">
        <v>82</v>
      </c>
      <c r="AV354" s="13" t="s">
        <v>82</v>
      </c>
      <c r="AW354" s="13" t="s">
        <v>33</v>
      </c>
      <c r="AX354" s="13" t="s">
        <v>72</v>
      </c>
      <c r="AY354" s="234" t="s">
        <v>140</v>
      </c>
    </row>
    <row r="355" s="13" customFormat="1">
      <c r="A355" s="13"/>
      <c r="B355" s="223"/>
      <c r="C355" s="224"/>
      <c r="D355" s="225" t="s">
        <v>151</v>
      </c>
      <c r="E355" s="226" t="s">
        <v>19</v>
      </c>
      <c r="F355" s="227" t="s">
        <v>643</v>
      </c>
      <c r="G355" s="224"/>
      <c r="H355" s="228">
        <v>27.675000000000001</v>
      </c>
      <c r="I355" s="229"/>
      <c r="J355" s="224"/>
      <c r="K355" s="224"/>
      <c r="L355" s="230"/>
      <c r="M355" s="231"/>
      <c r="N355" s="232"/>
      <c r="O355" s="232"/>
      <c r="P355" s="232"/>
      <c r="Q355" s="232"/>
      <c r="R355" s="232"/>
      <c r="S355" s="232"/>
      <c r="T355" s="23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34" t="s">
        <v>151</v>
      </c>
      <c r="AU355" s="234" t="s">
        <v>82</v>
      </c>
      <c r="AV355" s="13" t="s">
        <v>82</v>
      </c>
      <c r="AW355" s="13" t="s">
        <v>33</v>
      </c>
      <c r="AX355" s="13" t="s">
        <v>72</v>
      </c>
      <c r="AY355" s="234" t="s">
        <v>140</v>
      </c>
    </row>
    <row r="356" s="14" customFormat="1">
      <c r="A356" s="14"/>
      <c r="B356" s="245"/>
      <c r="C356" s="246"/>
      <c r="D356" s="225" t="s">
        <v>151</v>
      </c>
      <c r="E356" s="247" t="s">
        <v>19</v>
      </c>
      <c r="F356" s="248" t="s">
        <v>192</v>
      </c>
      <c r="G356" s="246"/>
      <c r="H356" s="249">
        <v>56.375</v>
      </c>
      <c r="I356" s="250"/>
      <c r="J356" s="246"/>
      <c r="K356" s="246"/>
      <c r="L356" s="251"/>
      <c r="M356" s="252"/>
      <c r="N356" s="253"/>
      <c r="O356" s="253"/>
      <c r="P356" s="253"/>
      <c r="Q356" s="253"/>
      <c r="R356" s="253"/>
      <c r="S356" s="253"/>
      <c r="T356" s="25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5" t="s">
        <v>151</v>
      </c>
      <c r="AU356" s="255" t="s">
        <v>82</v>
      </c>
      <c r="AV356" s="14" t="s">
        <v>147</v>
      </c>
      <c r="AW356" s="14" t="s">
        <v>33</v>
      </c>
      <c r="AX356" s="14" t="s">
        <v>80</v>
      </c>
      <c r="AY356" s="255" t="s">
        <v>140</v>
      </c>
    </row>
    <row r="357" s="2" customFormat="1" ht="16.5" customHeight="1">
      <c r="A357" s="39"/>
      <c r="B357" s="40"/>
      <c r="C357" s="205" t="s">
        <v>649</v>
      </c>
      <c r="D357" s="205" t="s">
        <v>142</v>
      </c>
      <c r="E357" s="206" t="s">
        <v>650</v>
      </c>
      <c r="F357" s="207" t="s">
        <v>651</v>
      </c>
      <c r="G357" s="208" t="s">
        <v>183</v>
      </c>
      <c r="H357" s="209">
        <v>4</v>
      </c>
      <c r="I357" s="210"/>
      <c r="J357" s="211">
        <f>ROUND(I357*H357,2)</f>
        <v>0</v>
      </c>
      <c r="K357" s="207" t="s">
        <v>146</v>
      </c>
      <c r="L357" s="45"/>
      <c r="M357" s="212" t="s">
        <v>19</v>
      </c>
      <c r="N357" s="213" t="s">
        <v>43</v>
      </c>
      <c r="O357" s="85"/>
      <c r="P357" s="214">
        <f>O357*H357</f>
        <v>0</v>
      </c>
      <c r="Q357" s="214">
        <v>0.0015</v>
      </c>
      <c r="R357" s="214">
        <f>Q357*H357</f>
        <v>0.0060000000000000001</v>
      </c>
      <c r="S357" s="214">
        <v>0</v>
      </c>
      <c r="T357" s="215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16" t="s">
        <v>244</v>
      </c>
      <c r="AT357" s="216" t="s">
        <v>142</v>
      </c>
      <c r="AU357" s="216" t="s">
        <v>82</v>
      </c>
      <c r="AY357" s="18" t="s">
        <v>140</v>
      </c>
      <c r="BE357" s="217">
        <f>IF(N357="základní",J357,0)</f>
        <v>0</v>
      </c>
      <c r="BF357" s="217">
        <f>IF(N357="snížená",J357,0)</f>
        <v>0</v>
      </c>
      <c r="BG357" s="217">
        <f>IF(N357="zákl. přenesená",J357,0)</f>
        <v>0</v>
      </c>
      <c r="BH357" s="217">
        <f>IF(N357="sníž. přenesená",J357,0)</f>
        <v>0</v>
      </c>
      <c r="BI357" s="217">
        <f>IF(N357="nulová",J357,0)</f>
        <v>0</v>
      </c>
      <c r="BJ357" s="18" t="s">
        <v>80</v>
      </c>
      <c r="BK357" s="217">
        <f>ROUND(I357*H357,2)</f>
        <v>0</v>
      </c>
      <c r="BL357" s="18" t="s">
        <v>244</v>
      </c>
      <c r="BM357" s="216" t="s">
        <v>652</v>
      </c>
    </row>
    <row r="358" s="2" customFormat="1">
      <c r="A358" s="39"/>
      <c r="B358" s="40"/>
      <c r="C358" s="41"/>
      <c r="D358" s="218" t="s">
        <v>149</v>
      </c>
      <c r="E358" s="41"/>
      <c r="F358" s="219" t="s">
        <v>653</v>
      </c>
      <c r="G358" s="41"/>
      <c r="H358" s="41"/>
      <c r="I358" s="220"/>
      <c r="J358" s="41"/>
      <c r="K358" s="41"/>
      <c r="L358" s="45"/>
      <c r="M358" s="221"/>
      <c r="N358" s="222"/>
      <c r="O358" s="85"/>
      <c r="P358" s="85"/>
      <c r="Q358" s="85"/>
      <c r="R358" s="85"/>
      <c r="S358" s="85"/>
      <c r="T358" s="86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T358" s="18" t="s">
        <v>149</v>
      </c>
      <c r="AU358" s="18" t="s">
        <v>82</v>
      </c>
    </row>
    <row r="359" s="2" customFormat="1" ht="16.5" customHeight="1">
      <c r="A359" s="39"/>
      <c r="B359" s="40"/>
      <c r="C359" s="235" t="s">
        <v>654</v>
      </c>
      <c r="D359" s="235" t="s">
        <v>153</v>
      </c>
      <c r="E359" s="236" t="s">
        <v>567</v>
      </c>
      <c r="F359" s="237" t="s">
        <v>568</v>
      </c>
      <c r="G359" s="238" t="s">
        <v>499</v>
      </c>
      <c r="H359" s="239">
        <v>12</v>
      </c>
      <c r="I359" s="240"/>
      <c r="J359" s="241">
        <f>ROUND(I359*H359,2)</f>
        <v>0</v>
      </c>
      <c r="K359" s="237" t="s">
        <v>146</v>
      </c>
      <c r="L359" s="242"/>
      <c r="M359" s="243" t="s">
        <v>19</v>
      </c>
      <c r="N359" s="244" t="s">
        <v>43</v>
      </c>
      <c r="O359" s="85"/>
      <c r="P359" s="214">
        <f>O359*H359</f>
        <v>0</v>
      </c>
      <c r="Q359" s="214">
        <v>0.001</v>
      </c>
      <c r="R359" s="214">
        <f>Q359*H359</f>
        <v>0.012</v>
      </c>
      <c r="S359" s="214">
        <v>0</v>
      </c>
      <c r="T359" s="215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16" t="s">
        <v>327</v>
      </c>
      <c r="AT359" s="216" t="s">
        <v>153</v>
      </c>
      <c r="AU359" s="216" t="s">
        <v>82</v>
      </c>
      <c r="AY359" s="18" t="s">
        <v>140</v>
      </c>
      <c r="BE359" s="217">
        <f>IF(N359="základní",J359,0)</f>
        <v>0</v>
      </c>
      <c r="BF359" s="217">
        <f>IF(N359="snížená",J359,0)</f>
        <v>0</v>
      </c>
      <c r="BG359" s="217">
        <f>IF(N359="zákl. přenesená",J359,0)</f>
        <v>0</v>
      </c>
      <c r="BH359" s="217">
        <f>IF(N359="sníž. přenesená",J359,0)</f>
        <v>0</v>
      </c>
      <c r="BI359" s="217">
        <f>IF(N359="nulová",J359,0)</f>
        <v>0</v>
      </c>
      <c r="BJ359" s="18" t="s">
        <v>80</v>
      </c>
      <c r="BK359" s="217">
        <f>ROUND(I359*H359,2)</f>
        <v>0</v>
      </c>
      <c r="BL359" s="18" t="s">
        <v>244</v>
      </c>
      <c r="BM359" s="216" t="s">
        <v>655</v>
      </c>
    </row>
    <row r="360" s="2" customFormat="1" ht="16.5" customHeight="1">
      <c r="A360" s="39"/>
      <c r="B360" s="40"/>
      <c r="C360" s="205" t="s">
        <v>656</v>
      </c>
      <c r="D360" s="205" t="s">
        <v>142</v>
      </c>
      <c r="E360" s="206" t="s">
        <v>657</v>
      </c>
      <c r="F360" s="207" t="s">
        <v>658</v>
      </c>
      <c r="G360" s="208" t="s">
        <v>254</v>
      </c>
      <c r="H360" s="209">
        <v>2</v>
      </c>
      <c r="I360" s="210"/>
      <c r="J360" s="211">
        <f>ROUND(I360*H360,2)</f>
        <v>0</v>
      </c>
      <c r="K360" s="207" t="s">
        <v>146</v>
      </c>
      <c r="L360" s="45"/>
      <c r="M360" s="212" t="s">
        <v>19</v>
      </c>
      <c r="N360" s="213" t="s">
        <v>43</v>
      </c>
      <c r="O360" s="85"/>
      <c r="P360" s="214">
        <f>O360*H360</f>
        <v>0</v>
      </c>
      <c r="Q360" s="214">
        <v>0.00021000000000000001</v>
      </c>
      <c r="R360" s="214">
        <f>Q360*H360</f>
        <v>0.00042000000000000002</v>
      </c>
      <c r="S360" s="214">
        <v>0</v>
      </c>
      <c r="T360" s="215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16" t="s">
        <v>244</v>
      </c>
      <c r="AT360" s="216" t="s">
        <v>142</v>
      </c>
      <c r="AU360" s="216" t="s">
        <v>82</v>
      </c>
      <c r="AY360" s="18" t="s">
        <v>140</v>
      </c>
      <c r="BE360" s="217">
        <f>IF(N360="základní",J360,0)</f>
        <v>0</v>
      </c>
      <c r="BF360" s="217">
        <f>IF(N360="snížená",J360,0)</f>
        <v>0</v>
      </c>
      <c r="BG360" s="217">
        <f>IF(N360="zákl. přenesená",J360,0)</f>
        <v>0</v>
      </c>
      <c r="BH360" s="217">
        <f>IF(N360="sníž. přenesená",J360,0)</f>
        <v>0</v>
      </c>
      <c r="BI360" s="217">
        <f>IF(N360="nulová",J360,0)</f>
        <v>0</v>
      </c>
      <c r="BJ360" s="18" t="s">
        <v>80</v>
      </c>
      <c r="BK360" s="217">
        <f>ROUND(I360*H360,2)</f>
        <v>0</v>
      </c>
      <c r="BL360" s="18" t="s">
        <v>244</v>
      </c>
      <c r="BM360" s="216" t="s">
        <v>659</v>
      </c>
    </row>
    <row r="361" s="2" customFormat="1">
      <c r="A361" s="39"/>
      <c r="B361" s="40"/>
      <c r="C361" s="41"/>
      <c r="D361" s="218" t="s">
        <v>149</v>
      </c>
      <c r="E361" s="41"/>
      <c r="F361" s="219" t="s">
        <v>660</v>
      </c>
      <c r="G361" s="41"/>
      <c r="H361" s="41"/>
      <c r="I361" s="220"/>
      <c r="J361" s="41"/>
      <c r="K361" s="41"/>
      <c r="L361" s="45"/>
      <c r="M361" s="221"/>
      <c r="N361" s="222"/>
      <c r="O361" s="85"/>
      <c r="P361" s="85"/>
      <c r="Q361" s="85"/>
      <c r="R361" s="85"/>
      <c r="S361" s="85"/>
      <c r="T361" s="86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T361" s="18" t="s">
        <v>149</v>
      </c>
      <c r="AU361" s="18" t="s">
        <v>82</v>
      </c>
    </row>
    <row r="362" s="2" customFormat="1" ht="21.75" customHeight="1">
      <c r="A362" s="39"/>
      <c r="B362" s="40"/>
      <c r="C362" s="205" t="s">
        <v>661</v>
      </c>
      <c r="D362" s="205" t="s">
        <v>142</v>
      </c>
      <c r="E362" s="206" t="s">
        <v>662</v>
      </c>
      <c r="F362" s="207" t="s">
        <v>663</v>
      </c>
      <c r="G362" s="208" t="s">
        <v>183</v>
      </c>
      <c r="H362" s="209">
        <v>6.9500000000000002</v>
      </c>
      <c r="I362" s="210"/>
      <c r="J362" s="211">
        <f>ROUND(I362*H362,2)</f>
        <v>0</v>
      </c>
      <c r="K362" s="207" t="s">
        <v>146</v>
      </c>
      <c r="L362" s="45"/>
      <c r="M362" s="212" t="s">
        <v>19</v>
      </c>
      <c r="N362" s="213" t="s">
        <v>43</v>
      </c>
      <c r="O362" s="85"/>
      <c r="P362" s="214">
        <f>O362*H362</f>
        <v>0</v>
      </c>
      <c r="Q362" s="214">
        <v>0.0044999999999999997</v>
      </c>
      <c r="R362" s="214">
        <f>Q362*H362</f>
        <v>0.031274999999999997</v>
      </c>
      <c r="S362" s="214">
        <v>0</v>
      </c>
      <c r="T362" s="215">
        <f>S362*H362</f>
        <v>0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216" t="s">
        <v>244</v>
      </c>
      <c r="AT362" s="216" t="s">
        <v>142</v>
      </c>
      <c r="AU362" s="216" t="s">
        <v>82</v>
      </c>
      <c r="AY362" s="18" t="s">
        <v>140</v>
      </c>
      <c r="BE362" s="217">
        <f>IF(N362="základní",J362,0)</f>
        <v>0</v>
      </c>
      <c r="BF362" s="217">
        <f>IF(N362="snížená",J362,0)</f>
        <v>0</v>
      </c>
      <c r="BG362" s="217">
        <f>IF(N362="zákl. přenesená",J362,0)</f>
        <v>0</v>
      </c>
      <c r="BH362" s="217">
        <f>IF(N362="sníž. přenesená",J362,0)</f>
        <v>0</v>
      </c>
      <c r="BI362" s="217">
        <f>IF(N362="nulová",J362,0)</f>
        <v>0</v>
      </c>
      <c r="BJ362" s="18" t="s">
        <v>80</v>
      </c>
      <c r="BK362" s="217">
        <f>ROUND(I362*H362,2)</f>
        <v>0</v>
      </c>
      <c r="BL362" s="18" t="s">
        <v>244</v>
      </c>
      <c r="BM362" s="216" t="s">
        <v>664</v>
      </c>
    </row>
    <row r="363" s="2" customFormat="1">
      <c r="A363" s="39"/>
      <c r="B363" s="40"/>
      <c r="C363" s="41"/>
      <c r="D363" s="218" t="s">
        <v>149</v>
      </c>
      <c r="E363" s="41"/>
      <c r="F363" s="219" t="s">
        <v>665</v>
      </c>
      <c r="G363" s="41"/>
      <c r="H363" s="41"/>
      <c r="I363" s="220"/>
      <c r="J363" s="41"/>
      <c r="K363" s="41"/>
      <c r="L363" s="45"/>
      <c r="M363" s="221"/>
      <c r="N363" s="222"/>
      <c r="O363" s="85"/>
      <c r="P363" s="85"/>
      <c r="Q363" s="85"/>
      <c r="R363" s="85"/>
      <c r="S363" s="85"/>
      <c r="T363" s="86"/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T363" s="18" t="s">
        <v>149</v>
      </c>
      <c r="AU363" s="18" t="s">
        <v>82</v>
      </c>
    </row>
    <row r="364" s="13" customFormat="1">
      <c r="A364" s="13"/>
      <c r="B364" s="223"/>
      <c r="C364" s="224"/>
      <c r="D364" s="225" t="s">
        <v>151</v>
      </c>
      <c r="E364" s="226" t="s">
        <v>19</v>
      </c>
      <c r="F364" s="227" t="s">
        <v>666</v>
      </c>
      <c r="G364" s="224"/>
      <c r="H364" s="228">
        <v>5.4000000000000004</v>
      </c>
      <c r="I364" s="229"/>
      <c r="J364" s="224"/>
      <c r="K364" s="224"/>
      <c r="L364" s="230"/>
      <c r="M364" s="231"/>
      <c r="N364" s="232"/>
      <c r="O364" s="232"/>
      <c r="P364" s="232"/>
      <c r="Q364" s="232"/>
      <c r="R364" s="232"/>
      <c r="S364" s="232"/>
      <c r="T364" s="23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4" t="s">
        <v>151</v>
      </c>
      <c r="AU364" s="234" t="s">
        <v>82</v>
      </c>
      <c r="AV364" s="13" t="s">
        <v>82</v>
      </c>
      <c r="AW364" s="13" t="s">
        <v>33</v>
      </c>
      <c r="AX364" s="13" t="s">
        <v>72</v>
      </c>
      <c r="AY364" s="234" t="s">
        <v>140</v>
      </c>
    </row>
    <row r="365" s="13" customFormat="1">
      <c r="A365" s="13"/>
      <c r="B365" s="223"/>
      <c r="C365" s="224"/>
      <c r="D365" s="225" t="s">
        <v>151</v>
      </c>
      <c r="E365" s="226" t="s">
        <v>19</v>
      </c>
      <c r="F365" s="227" t="s">
        <v>667</v>
      </c>
      <c r="G365" s="224"/>
      <c r="H365" s="228">
        <v>1.55</v>
      </c>
      <c r="I365" s="229"/>
      <c r="J365" s="224"/>
      <c r="K365" s="224"/>
      <c r="L365" s="230"/>
      <c r="M365" s="231"/>
      <c r="N365" s="232"/>
      <c r="O365" s="232"/>
      <c r="P365" s="232"/>
      <c r="Q365" s="232"/>
      <c r="R365" s="232"/>
      <c r="S365" s="232"/>
      <c r="T365" s="23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4" t="s">
        <v>151</v>
      </c>
      <c r="AU365" s="234" t="s">
        <v>82</v>
      </c>
      <c r="AV365" s="13" t="s">
        <v>82</v>
      </c>
      <c r="AW365" s="13" t="s">
        <v>33</v>
      </c>
      <c r="AX365" s="13" t="s">
        <v>72</v>
      </c>
      <c r="AY365" s="234" t="s">
        <v>140</v>
      </c>
    </row>
    <row r="366" s="14" customFormat="1">
      <c r="A366" s="14"/>
      <c r="B366" s="245"/>
      <c r="C366" s="246"/>
      <c r="D366" s="225" t="s">
        <v>151</v>
      </c>
      <c r="E366" s="247" t="s">
        <v>19</v>
      </c>
      <c r="F366" s="248" t="s">
        <v>192</v>
      </c>
      <c r="G366" s="246"/>
      <c r="H366" s="249">
        <v>6.9500000000000002</v>
      </c>
      <c r="I366" s="250"/>
      <c r="J366" s="246"/>
      <c r="K366" s="246"/>
      <c r="L366" s="251"/>
      <c r="M366" s="252"/>
      <c r="N366" s="253"/>
      <c r="O366" s="253"/>
      <c r="P366" s="253"/>
      <c r="Q366" s="253"/>
      <c r="R366" s="253"/>
      <c r="S366" s="253"/>
      <c r="T366" s="25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55" t="s">
        <v>151</v>
      </c>
      <c r="AU366" s="255" t="s">
        <v>82</v>
      </c>
      <c r="AV366" s="14" t="s">
        <v>147</v>
      </c>
      <c r="AW366" s="14" t="s">
        <v>33</v>
      </c>
      <c r="AX366" s="14" t="s">
        <v>80</v>
      </c>
      <c r="AY366" s="255" t="s">
        <v>140</v>
      </c>
    </row>
    <row r="367" s="2" customFormat="1" ht="16.5" customHeight="1">
      <c r="A367" s="39"/>
      <c r="B367" s="40"/>
      <c r="C367" s="205" t="s">
        <v>668</v>
      </c>
      <c r="D367" s="205" t="s">
        <v>142</v>
      </c>
      <c r="E367" s="206" t="s">
        <v>669</v>
      </c>
      <c r="F367" s="207" t="s">
        <v>670</v>
      </c>
      <c r="G367" s="208" t="s">
        <v>183</v>
      </c>
      <c r="H367" s="209">
        <v>26.984999999999999</v>
      </c>
      <c r="I367" s="210"/>
      <c r="J367" s="211">
        <f>ROUND(I367*H367,2)</f>
        <v>0</v>
      </c>
      <c r="K367" s="207" t="s">
        <v>146</v>
      </c>
      <c r="L367" s="45"/>
      <c r="M367" s="212" t="s">
        <v>19</v>
      </c>
      <c r="N367" s="213" t="s">
        <v>43</v>
      </c>
      <c r="O367" s="85"/>
      <c r="P367" s="214">
        <f>O367*H367</f>
        <v>0</v>
      </c>
      <c r="Q367" s="214">
        <v>0</v>
      </c>
      <c r="R367" s="214">
        <f>Q367*H367</f>
        <v>0</v>
      </c>
      <c r="S367" s="214">
        <v>0.081500000000000003</v>
      </c>
      <c r="T367" s="215">
        <f>S367*H367</f>
        <v>2.1992775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16" t="s">
        <v>244</v>
      </c>
      <c r="AT367" s="216" t="s">
        <v>142</v>
      </c>
      <c r="AU367" s="216" t="s">
        <v>82</v>
      </c>
      <c r="AY367" s="18" t="s">
        <v>140</v>
      </c>
      <c r="BE367" s="217">
        <f>IF(N367="základní",J367,0)</f>
        <v>0</v>
      </c>
      <c r="BF367" s="217">
        <f>IF(N367="snížená",J367,0)</f>
        <v>0</v>
      </c>
      <c r="BG367" s="217">
        <f>IF(N367="zákl. přenesená",J367,0)</f>
        <v>0</v>
      </c>
      <c r="BH367" s="217">
        <f>IF(N367="sníž. přenesená",J367,0)</f>
        <v>0</v>
      </c>
      <c r="BI367" s="217">
        <f>IF(N367="nulová",J367,0)</f>
        <v>0</v>
      </c>
      <c r="BJ367" s="18" t="s">
        <v>80</v>
      </c>
      <c r="BK367" s="217">
        <f>ROUND(I367*H367,2)</f>
        <v>0</v>
      </c>
      <c r="BL367" s="18" t="s">
        <v>244</v>
      </c>
      <c r="BM367" s="216" t="s">
        <v>671</v>
      </c>
    </row>
    <row r="368" s="2" customFormat="1">
      <c r="A368" s="39"/>
      <c r="B368" s="40"/>
      <c r="C368" s="41"/>
      <c r="D368" s="218" t="s">
        <v>149</v>
      </c>
      <c r="E368" s="41"/>
      <c r="F368" s="219" t="s">
        <v>672</v>
      </c>
      <c r="G368" s="41"/>
      <c r="H368" s="41"/>
      <c r="I368" s="220"/>
      <c r="J368" s="41"/>
      <c r="K368" s="41"/>
      <c r="L368" s="45"/>
      <c r="M368" s="221"/>
      <c r="N368" s="222"/>
      <c r="O368" s="85"/>
      <c r="P368" s="85"/>
      <c r="Q368" s="85"/>
      <c r="R368" s="85"/>
      <c r="S368" s="85"/>
      <c r="T368" s="86"/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T368" s="18" t="s">
        <v>149</v>
      </c>
      <c r="AU368" s="18" t="s">
        <v>82</v>
      </c>
    </row>
    <row r="369" s="13" customFormat="1">
      <c r="A369" s="13"/>
      <c r="B369" s="223"/>
      <c r="C369" s="224"/>
      <c r="D369" s="225" t="s">
        <v>151</v>
      </c>
      <c r="E369" s="226" t="s">
        <v>19</v>
      </c>
      <c r="F369" s="227" t="s">
        <v>339</v>
      </c>
      <c r="G369" s="224"/>
      <c r="H369" s="228">
        <v>12.300000000000001</v>
      </c>
      <c r="I369" s="229"/>
      <c r="J369" s="224"/>
      <c r="K369" s="224"/>
      <c r="L369" s="230"/>
      <c r="M369" s="231"/>
      <c r="N369" s="232"/>
      <c r="O369" s="232"/>
      <c r="P369" s="232"/>
      <c r="Q369" s="232"/>
      <c r="R369" s="232"/>
      <c r="S369" s="232"/>
      <c r="T369" s="23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4" t="s">
        <v>151</v>
      </c>
      <c r="AU369" s="234" t="s">
        <v>82</v>
      </c>
      <c r="AV369" s="13" t="s">
        <v>82</v>
      </c>
      <c r="AW369" s="13" t="s">
        <v>33</v>
      </c>
      <c r="AX369" s="13" t="s">
        <v>72</v>
      </c>
      <c r="AY369" s="234" t="s">
        <v>140</v>
      </c>
    </row>
    <row r="370" s="13" customFormat="1">
      <c r="A370" s="13"/>
      <c r="B370" s="223"/>
      <c r="C370" s="224"/>
      <c r="D370" s="225" t="s">
        <v>151</v>
      </c>
      <c r="E370" s="226" t="s">
        <v>19</v>
      </c>
      <c r="F370" s="227" t="s">
        <v>340</v>
      </c>
      <c r="G370" s="224"/>
      <c r="H370" s="228">
        <v>14.685000000000001</v>
      </c>
      <c r="I370" s="229"/>
      <c r="J370" s="224"/>
      <c r="K370" s="224"/>
      <c r="L370" s="230"/>
      <c r="M370" s="231"/>
      <c r="N370" s="232"/>
      <c r="O370" s="232"/>
      <c r="P370" s="232"/>
      <c r="Q370" s="232"/>
      <c r="R370" s="232"/>
      <c r="S370" s="232"/>
      <c r="T370" s="23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34" t="s">
        <v>151</v>
      </c>
      <c r="AU370" s="234" t="s">
        <v>82</v>
      </c>
      <c r="AV370" s="13" t="s">
        <v>82</v>
      </c>
      <c r="AW370" s="13" t="s">
        <v>33</v>
      </c>
      <c r="AX370" s="13" t="s">
        <v>72</v>
      </c>
      <c r="AY370" s="234" t="s">
        <v>140</v>
      </c>
    </row>
    <row r="371" s="14" customFormat="1">
      <c r="A371" s="14"/>
      <c r="B371" s="245"/>
      <c r="C371" s="246"/>
      <c r="D371" s="225" t="s">
        <v>151</v>
      </c>
      <c r="E371" s="247" t="s">
        <v>19</v>
      </c>
      <c r="F371" s="248" t="s">
        <v>192</v>
      </c>
      <c r="G371" s="246"/>
      <c r="H371" s="249">
        <v>26.984999999999999</v>
      </c>
      <c r="I371" s="250"/>
      <c r="J371" s="246"/>
      <c r="K371" s="246"/>
      <c r="L371" s="251"/>
      <c r="M371" s="252"/>
      <c r="N371" s="253"/>
      <c r="O371" s="253"/>
      <c r="P371" s="253"/>
      <c r="Q371" s="253"/>
      <c r="R371" s="253"/>
      <c r="S371" s="253"/>
      <c r="T371" s="25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55" t="s">
        <v>151</v>
      </c>
      <c r="AU371" s="255" t="s">
        <v>82</v>
      </c>
      <c r="AV371" s="14" t="s">
        <v>147</v>
      </c>
      <c r="AW371" s="14" t="s">
        <v>33</v>
      </c>
      <c r="AX371" s="14" t="s">
        <v>80</v>
      </c>
      <c r="AY371" s="255" t="s">
        <v>140</v>
      </c>
    </row>
    <row r="372" s="2" customFormat="1" ht="21.75" customHeight="1">
      <c r="A372" s="39"/>
      <c r="B372" s="40"/>
      <c r="C372" s="205" t="s">
        <v>673</v>
      </c>
      <c r="D372" s="205" t="s">
        <v>142</v>
      </c>
      <c r="E372" s="206" t="s">
        <v>674</v>
      </c>
      <c r="F372" s="207" t="s">
        <v>675</v>
      </c>
      <c r="G372" s="208" t="s">
        <v>183</v>
      </c>
      <c r="H372" s="209">
        <v>56.375</v>
      </c>
      <c r="I372" s="210"/>
      <c r="J372" s="211">
        <f>ROUND(I372*H372,2)</f>
        <v>0</v>
      </c>
      <c r="K372" s="207" t="s">
        <v>146</v>
      </c>
      <c r="L372" s="45"/>
      <c r="M372" s="212" t="s">
        <v>19</v>
      </c>
      <c r="N372" s="213" t="s">
        <v>43</v>
      </c>
      <c r="O372" s="85"/>
      <c r="P372" s="214">
        <f>O372*H372</f>
        <v>0</v>
      </c>
      <c r="Q372" s="214">
        <v>0.0053800000000000002</v>
      </c>
      <c r="R372" s="214">
        <f>Q372*H372</f>
        <v>0.3032975</v>
      </c>
      <c r="S372" s="214">
        <v>0</v>
      </c>
      <c r="T372" s="215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16" t="s">
        <v>244</v>
      </c>
      <c r="AT372" s="216" t="s">
        <v>142</v>
      </c>
      <c r="AU372" s="216" t="s">
        <v>82</v>
      </c>
      <c r="AY372" s="18" t="s">
        <v>140</v>
      </c>
      <c r="BE372" s="217">
        <f>IF(N372="základní",J372,0)</f>
        <v>0</v>
      </c>
      <c r="BF372" s="217">
        <f>IF(N372="snížená",J372,0)</f>
        <v>0</v>
      </c>
      <c r="BG372" s="217">
        <f>IF(N372="zákl. přenesená",J372,0)</f>
        <v>0</v>
      </c>
      <c r="BH372" s="217">
        <f>IF(N372="sníž. přenesená",J372,0)</f>
        <v>0</v>
      </c>
      <c r="BI372" s="217">
        <f>IF(N372="nulová",J372,0)</f>
        <v>0</v>
      </c>
      <c r="BJ372" s="18" t="s">
        <v>80</v>
      </c>
      <c r="BK372" s="217">
        <f>ROUND(I372*H372,2)</f>
        <v>0</v>
      </c>
      <c r="BL372" s="18" t="s">
        <v>244</v>
      </c>
      <c r="BM372" s="216" t="s">
        <v>676</v>
      </c>
    </row>
    <row r="373" s="2" customFormat="1">
      <c r="A373" s="39"/>
      <c r="B373" s="40"/>
      <c r="C373" s="41"/>
      <c r="D373" s="218" t="s">
        <v>149</v>
      </c>
      <c r="E373" s="41"/>
      <c r="F373" s="219" t="s">
        <v>677</v>
      </c>
      <c r="G373" s="41"/>
      <c r="H373" s="41"/>
      <c r="I373" s="220"/>
      <c r="J373" s="41"/>
      <c r="K373" s="41"/>
      <c r="L373" s="45"/>
      <c r="M373" s="221"/>
      <c r="N373" s="222"/>
      <c r="O373" s="85"/>
      <c r="P373" s="85"/>
      <c r="Q373" s="85"/>
      <c r="R373" s="85"/>
      <c r="S373" s="85"/>
      <c r="T373" s="86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T373" s="18" t="s">
        <v>149</v>
      </c>
      <c r="AU373" s="18" t="s">
        <v>82</v>
      </c>
    </row>
    <row r="374" s="13" customFormat="1">
      <c r="A374" s="13"/>
      <c r="B374" s="223"/>
      <c r="C374" s="224"/>
      <c r="D374" s="225" t="s">
        <v>151</v>
      </c>
      <c r="E374" s="226" t="s">
        <v>19</v>
      </c>
      <c r="F374" s="227" t="s">
        <v>642</v>
      </c>
      <c r="G374" s="224"/>
      <c r="H374" s="228">
        <v>28.699999999999999</v>
      </c>
      <c r="I374" s="229"/>
      <c r="J374" s="224"/>
      <c r="K374" s="224"/>
      <c r="L374" s="230"/>
      <c r="M374" s="231"/>
      <c r="N374" s="232"/>
      <c r="O374" s="232"/>
      <c r="P374" s="232"/>
      <c r="Q374" s="232"/>
      <c r="R374" s="232"/>
      <c r="S374" s="232"/>
      <c r="T374" s="23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4" t="s">
        <v>151</v>
      </c>
      <c r="AU374" s="234" t="s">
        <v>82</v>
      </c>
      <c r="AV374" s="13" t="s">
        <v>82</v>
      </c>
      <c r="AW374" s="13" t="s">
        <v>33</v>
      </c>
      <c r="AX374" s="13" t="s">
        <v>72</v>
      </c>
      <c r="AY374" s="234" t="s">
        <v>140</v>
      </c>
    </row>
    <row r="375" s="13" customFormat="1">
      <c r="A375" s="13"/>
      <c r="B375" s="223"/>
      <c r="C375" s="224"/>
      <c r="D375" s="225" t="s">
        <v>151</v>
      </c>
      <c r="E375" s="226" t="s">
        <v>19</v>
      </c>
      <c r="F375" s="227" t="s">
        <v>643</v>
      </c>
      <c r="G375" s="224"/>
      <c r="H375" s="228">
        <v>27.675000000000001</v>
      </c>
      <c r="I375" s="229"/>
      <c r="J375" s="224"/>
      <c r="K375" s="224"/>
      <c r="L375" s="230"/>
      <c r="M375" s="231"/>
      <c r="N375" s="232"/>
      <c r="O375" s="232"/>
      <c r="P375" s="232"/>
      <c r="Q375" s="232"/>
      <c r="R375" s="232"/>
      <c r="S375" s="232"/>
      <c r="T375" s="23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4" t="s">
        <v>151</v>
      </c>
      <c r="AU375" s="234" t="s">
        <v>82</v>
      </c>
      <c r="AV375" s="13" t="s">
        <v>82</v>
      </c>
      <c r="AW375" s="13" t="s">
        <v>33</v>
      </c>
      <c r="AX375" s="13" t="s">
        <v>72</v>
      </c>
      <c r="AY375" s="234" t="s">
        <v>140</v>
      </c>
    </row>
    <row r="376" s="14" customFormat="1">
      <c r="A376" s="14"/>
      <c r="B376" s="245"/>
      <c r="C376" s="246"/>
      <c r="D376" s="225" t="s">
        <v>151</v>
      </c>
      <c r="E376" s="247" t="s">
        <v>19</v>
      </c>
      <c r="F376" s="248" t="s">
        <v>192</v>
      </c>
      <c r="G376" s="246"/>
      <c r="H376" s="249">
        <v>56.375</v>
      </c>
      <c r="I376" s="250"/>
      <c r="J376" s="246"/>
      <c r="K376" s="246"/>
      <c r="L376" s="251"/>
      <c r="M376" s="252"/>
      <c r="N376" s="253"/>
      <c r="O376" s="253"/>
      <c r="P376" s="253"/>
      <c r="Q376" s="253"/>
      <c r="R376" s="253"/>
      <c r="S376" s="253"/>
      <c r="T376" s="25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5" t="s">
        <v>151</v>
      </c>
      <c r="AU376" s="255" t="s">
        <v>82</v>
      </c>
      <c r="AV376" s="14" t="s">
        <v>147</v>
      </c>
      <c r="AW376" s="14" t="s">
        <v>33</v>
      </c>
      <c r="AX376" s="14" t="s">
        <v>80</v>
      </c>
      <c r="AY376" s="255" t="s">
        <v>140</v>
      </c>
    </row>
    <row r="377" s="2" customFormat="1" ht="16.5" customHeight="1">
      <c r="A377" s="39"/>
      <c r="B377" s="40"/>
      <c r="C377" s="235" t="s">
        <v>678</v>
      </c>
      <c r="D377" s="235" t="s">
        <v>153</v>
      </c>
      <c r="E377" s="236" t="s">
        <v>679</v>
      </c>
      <c r="F377" s="237" t="s">
        <v>680</v>
      </c>
      <c r="G377" s="238" t="s">
        <v>183</v>
      </c>
      <c r="H377" s="239">
        <v>62.012999999999998</v>
      </c>
      <c r="I377" s="240"/>
      <c r="J377" s="241">
        <f>ROUND(I377*H377,2)</f>
        <v>0</v>
      </c>
      <c r="K377" s="237" t="s">
        <v>146</v>
      </c>
      <c r="L377" s="242"/>
      <c r="M377" s="243" t="s">
        <v>19</v>
      </c>
      <c r="N377" s="244" t="s">
        <v>43</v>
      </c>
      <c r="O377" s="85"/>
      <c r="P377" s="214">
        <f>O377*H377</f>
        <v>0</v>
      </c>
      <c r="Q377" s="214">
        <v>0.016</v>
      </c>
      <c r="R377" s="214">
        <f>Q377*H377</f>
        <v>0.99220799999999998</v>
      </c>
      <c r="S377" s="214">
        <v>0</v>
      </c>
      <c r="T377" s="215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16" t="s">
        <v>327</v>
      </c>
      <c r="AT377" s="216" t="s">
        <v>153</v>
      </c>
      <c r="AU377" s="216" t="s">
        <v>82</v>
      </c>
      <c r="AY377" s="18" t="s">
        <v>140</v>
      </c>
      <c r="BE377" s="217">
        <f>IF(N377="základní",J377,0)</f>
        <v>0</v>
      </c>
      <c r="BF377" s="217">
        <f>IF(N377="snížená",J377,0)</f>
        <v>0</v>
      </c>
      <c r="BG377" s="217">
        <f>IF(N377="zákl. přenesená",J377,0)</f>
        <v>0</v>
      </c>
      <c r="BH377" s="217">
        <f>IF(N377="sníž. přenesená",J377,0)</f>
        <v>0</v>
      </c>
      <c r="BI377" s="217">
        <f>IF(N377="nulová",J377,0)</f>
        <v>0</v>
      </c>
      <c r="BJ377" s="18" t="s">
        <v>80</v>
      </c>
      <c r="BK377" s="217">
        <f>ROUND(I377*H377,2)</f>
        <v>0</v>
      </c>
      <c r="BL377" s="18" t="s">
        <v>244</v>
      </c>
      <c r="BM377" s="216" t="s">
        <v>681</v>
      </c>
    </row>
    <row r="378" s="13" customFormat="1">
      <c r="A378" s="13"/>
      <c r="B378" s="223"/>
      <c r="C378" s="224"/>
      <c r="D378" s="225" t="s">
        <v>151</v>
      </c>
      <c r="E378" s="224"/>
      <c r="F378" s="227" t="s">
        <v>682</v>
      </c>
      <c r="G378" s="224"/>
      <c r="H378" s="228">
        <v>62.012999999999998</v>
      </c>
      <c r="I378" s="229"/>
      <c r="J378" s="224"/>
      <c r="K378" s="224"/>
      <c r="L378" s="230"/>
      <c r="M378" s="231"/>
      <c r="N378" s="232"/>
      <c r="O378" s="232"/>
      <c r="P378" s="232"/>
      <c r="Q378" s="232"/>
      <c r="R378" s="232"/>
      <c r="S378" s="232"/>
      <c r="T378" s="23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4" t="s">
        <v>151</v>
      </c>
      <c r="AU378" s="234" t="s">
        <v>82</v>
      </c>
      <c r="AV378" s="13" t="s">
        <v>82</v>
      </c>
      <c r="AW378" s="13" t="s">
        <v>4</v>
      </c>
      <c r="AX378" s="13" t="s">
        <v>80</v>
      </c>
      <c r="AY378" s="234" t="s">
        <v>140</v>
      </c>
    </row>
    <row r="379" s="2" customFormat="1" ht="16.5" customHeight="1">
      <c r="A379" s="39"/>
      <c r="B379" s="40"/>
      <c r="C379" s="205" t="s">
        <v>683</v>
      </c>
      <c r="D379" s="205" t="s">
        <v>142</v>
      </c>
      <c r="E379" s="206" t="s">
        <v>684</v>
      </c>
      <c r="F379" s="207" t="s">
        <v>685</v>
      </c>
      <c r="G379" s="208" t="s">
        <v>183</v>
      </c>
      <c r="H379" s="209">
        <v>2</v>
      </c>
      <c r="I379" s="210"/>
      <c r="J379" s="211">
        <f>ROUND(I379*H379,2)</f>
        <v>0</v>
      </c>
      <c r="K379" s="207" t="s">
        <v>146</v>
      </c>
      <c r="L379" s="45"/>
      <c r="M379" s="212" t="s">
        <v>19</v>
      </c>
      <c r="N379" s="213" t="s">
        <v>43</v>
      </c>
      <c r="O379" s="85"/>
      <c r="P379" s="214">
        <f>O379*H379</f>
        <v>0</v>
      </c>
      <c r="Q379" s="214">
        <v>0.00149</v>
      </c>
      <c r="R379" s="214">
        <f>Q379*H379</f>
        <v>0.00298</v>
      </c>
      <c r="S379" s="214">
        <v>0</v>
      </c>
      <c r="T379" s="215">
        <f>S379*H379</f>
        <v>0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216" t="s">
        <v>244</v>
      </c>
      <c r="AT379" s="216" t="s">
        <v>142</v>
      </c>
      <c r="AU379" s="216" t="s">
        <v>82</v>
      </c>
      <c r="AY379" s="18" t="s">
        <v>140</v>
      </c>
      <c r="BE379" s="217">
        <f>IF(N379="základní",J379,0)</f>
        <v>0</v>
      </c>
      <c r="BF379" s="217">
        <f>IF(N379="snížená",J379,0)</f>
        <v>0</v>
      </c>
      <c r="BG379" s="217">
        <f>IF(N379="zákl. přenesená",J379,0)</f>
        <v>0</v>
      </c>
      <c r="BH379" s="217">
        <f>IF(N379="sníž. přenesená",J379,0)</f>
        <v>0</v>
      </c>
      <c r="BI379" s="217">
        <f>IF(N379="nulová",J379,0)</f>
        <v>0</v>
      </c>
      <c r="BJ379" s="18" t="s">
        <v>80</v>
      </c>
      <c r="BK379" s="217">
        <f>ROUND(I379*H379,2)</f>
        <v>0</v>
      </c>
      <c r="BL379" s="18" t="s">
        <v>244</v>
      </c>
      <c r="BM379" s="216" t="s">
        <v>686</v>
      </c>
    </row>
    <row r="380" s="2" customFormat="1">
      <c r="A380" s="39"/>
      <c r="B380" s="40"/>
      <c r="C380" s="41"/>
      <c r="D380" s="218" t="s">
        <v>149</v>
      </c>
      <c r="E380" s="41"/>
      <c r="F380" s="219" t="s">
        <v>687</v>
      </c>
      <c r="G380" s="41"/>
      <c r="H380" s="41"/>
      <c r="I380" s="220"/>
      <c r="J380" s="41"/>
      <c r="K380" s="41"/>
      <c r="L380" s="45"/>
      <c r="M380" s="221"/>
      <c r="N380" s="222"/>
      <c r="O380" s="85"/>
      <c r="P380" s="85"/>
      <c r="Q380" s="85"/>
      <c r="R380" s="85"/>
      <c r="S380" s="85"/>
      <c r="T380" s="86"/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T380" s="18" t="s">
        <v>149</v>
      </c>
      <c r="AU380" s="18" t="s">
        <v>82</v>
      </c>
    </row>
    <row r="381" s="2" customFormat="1" ht="16.5" customHeight="1">
      <c r="A381" s="39"/>
      <c r="B381" s="40"/>
      <c r="C381" s="235" t="s">
        <v>688</v>
      </c>
      <c r="D381" s="235" t="s">
        <v>153</v>
      </c>
      <c r="E381" s="236" t="s">
        <v>689</v>
      </c>
      <c r="F381" s="237" t="s">
        <v>690</v>
      </c>
      <c r="G381" s="238" t="s">
        <v>183</v>
      </c>
      <c r="H381" s="239">
        <v>2.2000000000000002</v>
      </c>
      <c r="I381" s="240"/>
      <c r="J381" s="241">
        <f>ROUND(I381*H381,2)</f>
        <v>0</v>
      </c>
      <c r="K381" s="237" t="s">
        <v>146</v>
      </c>
      <c r="L381" s="242"/>
      <c r="M381" s="243" t="s">
        <v>19</v>
      </c>
      <c r="N381" s="244" t="s">
        <v>43</v>
      </c>
      <c r="O381" s="85"/>
      <c r="P381" s="214">
        <f>O381*H381</f>
        <v>0</v>
      </c>
      <c r="Q381" s="214">
        <v>0.0074999999999999997</v>
      </c>
      <c r="R381" s="214">
        <f>Q381*H381</f>
        <v>0.016500000000000001</v>
      </c>
      <c r="S381" s="214">
        <v>0</v>
      </c>
      <c r="T381" s="215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16" t="s">
        <v>327</v>
      </c>
      <c r="AT381" s="216" t="s">
        <v>153</v>
      </c>
      <c r="AU381" s="216" t="s">
        <v>82</v>
      </c>
      <c r="AY381" s="18" t="s">
        <v>140</v>
      </c>
      <c r="BE381" s="217">
        <f>IF(N381="základní",J381,0)</f>
        <v>0</v>
      </c>
      <c r="BF381" s="217">
        <f>IF(N381="snížená",J381,0)</f>
        <v>0</v>
      </c>
      <c r="BG381" s="217">
        <f>IF(N381="zákl. přenesená",J381,0)</f>
        <v>0</v>
      </c>
      <c r="BH381" s="217">
        <f>IF(N381="sníž. přenesená",J381,0)</f>
        <v>0</v>
      </c>
      <c r="BI381" s="217">
        <f>IF(N381="nulová",J381,0)</f>
        <v>0</v>
      </c>
      <c r="BJ381" s="18" t="s">
        <v>80</v>
      </c>
      <c r="BK381" s="217">
        <f>ROUND(I381*H381,2)</f>
        <v>0</v>
      </c>
      <c r="BL381" s="18" t="s">
        <v>244</v>
      </c>
      <c r="BM381" s="216" t="s">
        <v>691</v>
      </c>
    </row>
    <row r="382" s="13" customFormat="1">
      <c r="A382" s="13"/>
      <c r="B382" s="223"/>
      <c r="C382" s="224"/>
      <c r="D382" s="225" t="s">
        <v>151</v>
      </c>
      <c r="E382" s="224"/>
      <c r="F382" s="227" t="s">
        <v>692</v>
      </c>
      <c r="G382" s="224"/>
      <c r="H382" s="228">
        <v>2.2000000000000002</v>
      </c>
      <c r="I382" s="229"/>
      <c r="J382" s="224"/>
      <c r="K382" s="224"/>
      <c r="L382" s="230"/>
      <c r="M382" s="231"/>
      <c r="N382" s="232"/>
      <c r="O382" s="232"/>
      <c r="P382" s="232"/>
      <c r="Q382" s="232"/>
      <c r="R382" s="232"/>
      <c r="S382" s="232"/>
      <c r="T382" s="23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4" t="s">
        <v>151</v>
      </c>
      <c r="AU382" s="234" t="s">
        <v>82</v>
      </c>
      <c r="AV382" s="13" t="s">
        <v>82</v>
      </c>
      <c r="AW382" s="13" t="s">
        <v>4</v>
      </c>
      <c r="AX382" s="13" t="s">
        <v>80</v>
      </c>
      <c r="AY382" s="234" t="s">
        <v>140</v>
      </c>
    </row>
    <row r="383" s="2" customFormat="1" ht="16.5" customHeight="1">
      <c r="A383" s="39"/>
      <c r="B383" s="40"/>
      <c r="C383" s="205" t="s">
        <v>693</v>
      </c>
      <c r="D383" s="205" t="s">
        <v>142</v>
      </c>
      <c r="E383" s="206" t="s">
        <v>694</v>
      </c>
      <c r="F383" s="207" t="s">
        <v>695</v>
      </c>
      <c r="G383" s="208" t="s">
        <v>471</v>
      </c>
      <c r="H383" s="209">
        <v>9</v>
      </c>
      <c r="I383" s="210"/>
      <c r="J383" s="211">
        <f>ROUND(I383*H383,2)</f>
        <v>0</v>
      </c>
      <c r="K383" s="207" t="s">
        <v>146</v>
      </c>
      <c r="L383" s="45"/>
      <c r="M383" s="212" t="s">
        <v>19</v>
      </c>
      <c r="N383" s="213" t="s">
        <v>43</v>
      </c>
      <c r="O383" s="85"/>
      <c r="P383" s="214">
        <f>O383*H383</f>
        <v>0</v>
      </c>
      <c r="Q383" s="214">
        <v>0.00611</v>
      </c>
      <c r="R383" s="214">
        <f>Q383*H383</f>
        <v>0.054989999999999997</v>
      </c>
      <c r="S383" s="214">
        <v>0</v>
      </c>
      <c r="T383" s="215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16" t="s">
        <v>244</v>
      </c>
      <c r="AT383" s="216" t="s">
        <v>142</v>
      </c>
      <c r="AU383" s="216" t="s">
        <v>82</v>
      </c>
      <c r="AY383" s="18" t="s">
        <v>140</v>
      </c>
      <c r="BE383" s="217">
        <f>IF(N383="základní",J383,0)</f>
        <v>0</v>
      </c>
      <c r="BF383" s="217">
        <f>IF(N383="snížená",J383,0)</f>
        <v>0</v>
      </c>
      <c r="BG383" s="217">
        <f>IF(N383="zákl. přenesená",J383,0)</f>
        <v>0</v>
      </c>
      <c r="BH383" s="217">
        <f>IF(N383="sníž. přenesená",J383,0)</f>
        <v>0</v>
      </c>
      <c r="BI383" s="217">
        <f>IF(N383="nulová",J383,0)</f>
        <v>0</v>
      </c>
      <c r="BJ383" s="18" t="s">
        <v>80</v>
      </c>
      <c r="BK383" s="217">
        <f>ROUND(I383*H383,2)</f>
        <v>0</v>
      </c>
      <c r="BL383" s="18" t="s">
        <v>244</v>
      </c>
      <c r="BM383" s="216" t="s">
        <v>696</v>
      </c>
    </row>
    <row r="384" s="2" customFormat="1">
      <c r="A384" s="39"/>
      <c r="B384" s="40"/>
      <c r="C384" s="41"/>
      <c r="D384" s="218" t="s">
        <v>149</v>
      </c>
      <c r="E384" s="41"/>
      <c r="F384" s="219" t="s">
        <v>697</v>
      </c>
      <c r="G384" s="41"/>
      <c r="H384" s="41"/>
      <c r="I384" s="220"/>
      <c r="J384" s="41"/>
      <c r="K384" s="41"/>
      <c r="L384" s="45"/>
      <c r="M384" s="221"/>
      <c r="N384" s="222"/>
      <c r="O384" s="85"/>
      <c r="P384" s="85"/>
      <c r="Q384" s="85"/>
      <c r="R384" s="85"/>
      <c r="S384" s="85"/>
      <c r="T384" s="86"/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T384" s="18" t="s">
        <v>149</v>
      </c>
      <c r="AU384" s="18" t="s">
        <v>82</v>
      </c>
    </row>
    <row r="385" s="2" customFormat="1" ht="16.5" customHeight="1">
      <c r="A385" s="39"/>
      <c r="B385" s="40"/>
      <c r="C385" s="235" t="s">
        <v>698</v>
      </c>
      <c r="D385" s="235" t="s">
        <v>153</v>
      </c>
      <c r="E385" s="236" t="s">
        <v>699</v>
      </c>
      <c r="F385" s="237" t="s">
        <v>700</v>
      </c>
      <c r="G385" s="238" t="s">
        <v>471</v>
      </c>
      <c r="H385" s="239">
        <v>9.4499999999999993</v>
      </c>
      <c r="I385" s="240"/>
      <c r="J385" s="241">
        <f>ROUND(I385*H385,2)</f>
        <v>0</v>
      </c>
      <c r="K385" s="237" t="s">
        <v>146</v>
      </c>
      <c r="L385" s="242"/>
      <c r="M385" s="243" t="s">
        <v>19</v>
      </c>
      <c r="N385" s="244" t="s">
        <v>43</v>
      </c>
      <c r="O385" s="85"/>
      <c r="P385" s="214">
        <f>O385*H385</f>
        <v>0</v>
      </c>
      <c r="Q385" s="214">
        <v>0.00012</v>
      </c>
      <c r="R385" s="214">
        <f>Q385*H385</f>
        <v>0.001134</v>
      </c>
      <c r="S385" s="214">
        <v>0</v>
      </c>
      <c r="T385" s="215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16" t="s">
        <v>327</v>
      </c>
      <c r="AT385" s="216" t="s">
        <v>153</v>
      </c>
      <c r="AU385" s="216" t="s">
        <v>82</v>
      </c>
      <c r="AY385" s="18" t="s">
        <v>140</v>
      </c>
      <c r="BE385" s="217">
        <f>IF(N385="základní",J385,0)</f>
        <v>0</v>
      </c>
      <c r="BF385" s="217">
        <f>IF(N385="snížená",J385,0)</f>
        <v>0</v>
      </c>
      <c r="BG385" s="217">
        <f>IF(N385="zákl. přenesená",J385,0)</f>
        <v>0</v>
      </c>
      <c r="BH385" s="217">
        <f>IF(N385="sníž. přenesená",J385,0)</f>
        <v>0</v>
      </c>
      <c r="BI385" s="217">
        <f>IF(N385="nulová",J385,0)</f>
        <v>0</v>
      </c>
      <c r="BJ385" s="18" t="s">
        <v>80</v>
      </c>
      <c r="BK385" s="217">
        <f>ROUND(I385*H385,2)</f>
        <v>0</v>
      </c>
      <c r="BL385" s="18" t="s">
        <v>244</v>
      </c>
      <c r="BM385" s="216" t="s">
        <v>701</v>
      </c>
    </row>
    <row r="386" s="13" customFormat="1">
      <c r="A386" s="13"/>
      <c r="B386" s="223"/>
      <c r="C386" s="224"/>
      <c r="D386" s="225" t="s">
        <v>151</v>
      </c>
      <c r="E386" s="224"/>
      <c r="F386" s="227" t="s">
        <v>702</v>
      </c>
      <c r="G386" s="224"/>
      <c r="H386" s="228">
        <v>9.4499999999999993</v>
      </c>
      <c r="I386" s="229"/>
      <c r="J386" s="224"/>
      <c r="K386" s="224"/>
      <c r="L386" s="230"/>
      <c r="M386" s="231"/>
      <c r="N386" s="232"/>
      <c r="O386" s="232"/>
      <c r="P386" s="232"/>
      <c r="Q386" s="232"/>
      <c r="R386" s="232"/>
      <c r="S386" s="232"/>
      <c r="T386" s="23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34" t="s">
        <v>151</v>
      </c>
      <c r="AU386" s="234" t="s">
        <v>82</v>
      </c>
      <c r="AV386" s="13" t="s">
        <v>82</v>
      </c>
      <c r="AW386" s="13" t="s">
        <v>4</v>
      </c>
      <c r="AX386" s="13" t="s">
        <v>80</v>
      </c>
      <c r="AY386" s="234" t="s">
        <v>140</v>
      </c>
    </row>
    <row r="387" s="2" customFormat="1" ht="16.5" customHeight="1">
      <c r="A387" s="39"/>
      <c r="B387" s="40"/>
      <c r="C387" s="205" t="s">
        <v>703</v>
      </c>
      <c r="D387" s="205" t="s">
        <v>142</v>
      </c>
      <c r="E387" s="206" t="s">
        <v>704</v>
      </c>
      <c r="F387" s="207" t="s">
        <v>705</v>
      </c>
      <c r="G387" s="208" t="s">
        <v>183</v>
      </c>
      <c r="H387" s="209">
        <v>56.375</v>
      </c>
      <c r="I387" s="210"/>
      <c r="J387" s="211">
        <f>ROUND(I387*H387,2)</f>
        <v>0</v>
      </c>
      <c r="K387" s="207" t="s">
        <v>146</v>
      </c>
      <c r="L387" s="45"/>
      <c r="M387" s="212" t="s">
        <v>19</v>
      </c>
      <c r="N387" s="213" t="s">
        <v>43</v>
      </c>
      <c r="O387" s="85"/>
      <c r="P387" s="214">
        <f>O387*H387</f>
        <v>0</v>
      </c>
      <c r="Q387" s="214">
        <v>5.0000000000000002E-05</v>
      </c>
      <c r="R387" s="214">
        <f>Q387*H387</f>
        <v>0.0028187500000000001</v>
      </c>
      <c r="S387" s="214">
        <v>0</v>
      </c>
      <c r="T387" s="215">
        <f>S387*H387</f>
        <v>0</v>
      </c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R387" s="216" t="s">
        <v>244</v>
      </c>
      <c r="AT387" s="216" t="s">
        <v>142</v>
      </c>
      <c r="AU387" s="216" t="s">
        <v>82</v>
      </c>
      <c r="AY387" s="18" t="s">
        <v>140</v>
      </c>
      <c r="BE387" s="217">
        <f>IF(N387="základní",J387,0)</f>
        <v>0</v>
      </c>
      <c r="BF387" s="217">
        <f>IF(N387="snížená",J387,0)</f>
        <v>0</v>
      </c>
      <c r="BG387" s="217">
        <f>IF(N387="zákl. přenesená",J387,0)</f>
        <v>0</v>
      </c>
      <c r="BH387" s="217">
        <f>IF(N387="sníž. přenesená",J387,0)</f>
        <v>0</v>
      </c>
      <c r="BI387" s="217">
        <f>IF(N387="nulová",J387,0)</f>
        <v>0</v>
      </c>
      <c r="BJ387" s="18" t="s">
        <v>80</v>
      </c>
      <c r="BK387" s="217">
        <f>ROUND(I387*H387,2)</f>
        <v>0</v>
      </c>
      <c r="BL387" s="18" t="s">
        <v>244</v>
      </c>
      <c r="BM387" s="216" t="s">
        <v>706</v>
      </c>
    </row>
    <row r="388" s="2" customFormat="1">
      <c r="A388" s="39"/>
      <c r="B388" s="40"/>
      <c r="C388" s="41"/>
      <c r="D388" s="218" t="s">
        <v>149</v>
      </c>
      <c r="E388" s="41"/>
      <c r="F388" s="219" t="s">
        <v>707</v>
      </c>
      <c r="G388" s="41"/>
      <c r="H388" s="41"/>
      <c r="I388" s="220"/>
      <c r="J388" s="41"/>
      <c r="K388" s="41"/>
      <c r="L388" s="45"/>
      <c r="M388" s="221"/>
      <c r="N388" s="222"/>
      <c r="O388" s="85"/>
      <c r="P388" s="85"/>
      <c r="Q388" s="85"/>
      <c r="R388" s="85"/>
      <c r="S388" s="85"/>
      <c r="T388" s="86"/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T388" s="18" t="s">
        <v>149</v>
      </c>
      <c r="AU388" s="18" t="s">
        <v>82</v>
      </c>
    </row>
    <row r="389" s="13" customFormat="1">
      <c r="A389" s="13"/>
      <c r="B389" s="223"/>
      <c r="C389" s="224"/>
      <c r="D389" s="225" t="s">
        <v>151</v>
      </c>
      <c r="E389" s="226" t="s">
        <v>19</v>
      </c>
      <c r="F389" s="227" t="s">
        <v>642</v>
      </c>
      <c r="G389" s="224"/>
      <c r="H389" s="228">
        <v>28.699999999999999</v>
      </c>
      <c r="I389" s="229"/>
      <c r="J389" s="224"/>
      <c r="K389" s="224"/>
      <c r="L389" s="230"/>
      <c r="M389" s="231"/>
      <c r="N389" s="232"/>
      <c r="O389" s="232"/>
      <c r="P389" s="232"/>
      <c r="Q389" s="232"/>
      <c r="R389" s="232"/>
      <c r="S389" s="232"/>
      <c r="T389" s="23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34" t="s">
        <v>151</v>
      </c>
      <c r="AU389" s="234" t="s">
        <v>82</v>
      </c>
      <c r="AV389" s="13" t="s">
        <v>82</v>
      </c>
      <c r="AW389" s="13" t="s">
        <v>33</v>
      </c>
      <c r="AX389" s="13" t="s">
        <v>72</v>
      </c>
      <c r="AY389" s="234" t="s">
        <v>140</v>
      </c>
    </row>
    <row r="390" s="13" customFormat="1">
      <c r="A390" s="13"/>
      <c r="B390" s="223"/>
      <c r="C390" s="224"/>
      <c r="D390" s="225" t="s">
        <v>151</v>
      </c>
      <c r="E390" s="226" t="s">
        <v>19</v>
      </c>
      <c r="F390" s="227" t="s">
        <v>643</v>
      </c>
      <c r="G390" s="224"/>
      <c r="H390" s="228">
        <v>27.675000000000001</v>
      </c>
      <c r="I390" s="229"/>
      <c r="J390" s="224"/>
      <c r="K390" s="224"/>
      <c r="L390" s="230"/>
      <c r="M390" s="231"/>
      <c r="N390" s="232"/>
      <c r="O390" s="232"/>
      <c r="P390" s="232"/>
      <c r="Q390" s="232"/>
      <c r="R390" s="232"/>
      <c r="S390" s="232"/>
      <c r="T390" s="23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34" t="s">
        <v>151</v>
      </c>
      <c r="AU390" s="234" t="s">
        <v>82</v>
      </c>
      <c r="AV390" s="13" t="s">
        <v>82</v>
      </c>
      <c r="AW390" s="13" t="s">
        <v>33</v>
      </c>
      <c r="AX390" s="13" t="s">
        <v>72</v>
      </c>
      <c r="AY390" s="234" t="s">
        <v>140</v>
      </c>
    </row>
    <row r="391" s="14" customFormat="1">
      <c r="A391" s="14"/>
      <c r="B391" s="245"/>
      <c r="C391" s="246"/>
      <c r="D391" s="225" t="s">
        <v>151</v>
      </c>
      <c r="E391" s="247" t="s">
        <v>19</v>
      </c>
      <c r="F391" s="248" t="s">
        <v>192</v>
      </c>
      <c r="G391" s="246"/>
      <c r="H391" s="249">
        <v>56.375</v>
      </c>
      <c r="I391" s="250"/>
      <c r="J391" s="246"/>
      <c r="K391" s="246"/>
      <c r="L391" s="251"/>
      <c r="M391" s="252"/>
      <c r="N391" s="253"/>
      <c r="O391" s="253"/>
      <c r="P391" s="253"/>
      <c r="Q391" s="253"/>
      <c r="R391" s="253"/>
      <c r="S391" s="253"/>
      <c r="T391" s="25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55" t="s">
        <v>151</v>
      </c>
      <c r="AU391" s="255" t="s">
        <v>82</v>
      </c>
      <c r="AV391" s="14" t="s">
        <v>147</v>
      </c>
      <c r="AW391" s="14" t="s">
        <v>33</v>
      </c>
      <c r="AX391" s="14" t="s">
        <v>80</v>
      </c>
      <c r="AY391" s="255" t="s">
        <v>140</v>
      </c>
    </row>
    <row r="392" s="2" customFormat="1" ht="24.15" customHeight="1">
      <c r="A392" s="39"/>
      <c r="B392" s="40"/>
      <c r="C392" s="205" t="s">
        <v>708</v>
      </c>
      <c r="D392" s="205" t="s">
        <v>142</v>
      </c>
      <c r="E392" s="206" t="s">
        <v>709</v>
      </c>
      <c r="F392" s="207" t="s">
        <v>710</v>
      </c>
      <c r="G392" s="208" t="s">
        <v>156</v>
      </c>
      <c r="H392" s="209">
        <v>1.4410000000000001</v>
      </c>
      <c r="I392" s="210"/>
      <c r="J392" s="211">
        <f>ROUND(I392*H392,2)</f>
        <v>0</v>
      </c>
      <c r="K392" s="207" t="s">
        <v>146</v>
      </c>
      <c r="L392" s="45"/>
      <c r="M392" s="212" t="s">
        <v>19</v>
      </c>
      <c r="N392" s="213" t="s">
        <v>43</v>
      </c>
      <c r="O392" s="85"/>
      <c r="P392" s="214">
        <f>O392*H392</f>
        <v>0</v>
      </c>
      <c r="Q392" s="214">
        <v>0</v>
      </c>
      <c r="R392" s="214">
        <f>Q392*H392</f>
        <v>0</v>
      </c>
      <c r="S392" s="214">
        <v>0</v>
      </c>
      <c r="T392" s="215">
        <f>S392*H392</f>
        <v>0</v>
      </c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R392" s="216" t="s">
        <v>244</v>
      </c>
      <c r="AT392" s="216" t="s">
        <v>142</v>
      </c>
      <c r="AU392" s="216" t="s">
        <v>82</v>
      </c>
      <c r="AY392" s="18" t="s">
        <v>140</v>
      </c>
      <c r="BE392" s="217">
        <f>IF(N392="základní",J392,0)</f>
        <v>0</v>
      </c>
      <c r="BF392" s="217">
        <f>IF(N392="snížená",J392,0)</f>
        <v>0</v>
      </c>
      <c r="BG392" s="217">
        <f>IF(N392="zákl. přenesená",J392,0)</f>
        <v>0</v>
      </c>
      <c r="BH392" s="217">
        <f>IF(N392="sníž. přenesená",J392,0)</f>
        <v>0</v>
      </c>
      <c r="BI392" s="217">
        <f>IF(N392="nulová",J392,0)</f>
        <v>0</v>
      </c>
      <c r="BJ392" s="18" t="s">
        <v>80</v>
      </c>
      <c r="BK392" s="217">
        <f>ROUND(I392*H392,2)</f>
        <v>0</v>
      </c>
      <c r="BL392" s="18" t="s">
        <v>244</v>
      </c>
      <c r="BM392" s="216" t="s">
        <v>711</v>
      </c>
    </row>
    <row r="393" s="2" customFormat="1">
      <c r="A393" s="39"/>
      <c r="B393" s="40"/>
      <c r="C393" s="41"/>
      <c r="D393" s="218" t="s">
        <v>149</v>
      </c>
      <c r="E393" s="41"/>
      <c r="F393" s="219" t="s">
        <v>712</v>
      </c>
      <c r="G393" s="41"/>
      <c r="H393" s="41"/>
      <c r="I393" s="220"/>
      <c r="J393" s="41"/>
      <c r="K393" s="41"/>
      <c r="L393" s="45"/>
      <c r="M393" s="221"/>
      <c r="N393" s="222"/>
      <c r="O393" s="85"/>
      <c r="P393" s="85"/>
      <c r="Q393" s="85"/>
      <c r="R393" s="85"/>
      <c r="S393" s="85"/>
      <c r="T393" s="86"/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T393" s="18" t="s">
        <v>149</v>
      </c>
      <c r="AU393" s="18" t="s">
        <v>82</v>
      </c>
    </row>
    <row r="394" s="12" customFormat="1" ht="22.8" customHeight="1">
      <c r="A394" s="12"/>
      <c r="B394" s="189"/>
      <c r="C394" s="190"/>
      <c r="D394" s="191" t="s">
        <v>71</v>
      </c>
      <c r="E394" s="203" t="s">
        <v>713</v>
      </c>
      <c r="F394" s="203" t="s">
        <v>714</v>
      </c>
      <c r="G394" s="190"/>
      <c r="H394" s="190"/>
      <c r="I394" s="193"/>
      <c r="J394" s="204">
        <f>BK394</f>
        <v>0</v>
      </c>
      <c r="K394" s="190"/>
      <c r="L394" s="195"/>
      <c r="M394" s="196"/>
      <c r="N394" s="197"/>
      <c r="O394" s="197"/>
      <c r="P394" s="198">
        <f>SUM(P395:P396)</f>
        <v>0</v>
      </c>
      <c r="Q394" s="197"/>
      <c r="R394" s="198">
        <f>SUM(R395:R396)</f>
        <v>0.0028320000000000003</v>
      </c>
      <c r="S394" s="197"/>
      <c r="T394" s="199">
        <f>SUM(T395:T396)</f>
        <v>0</v>
      </c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R394" s="200" t="s">
        <v>82</v>
      </c>
      <c r="AT394" s="201" t="s">
        <v>71</v>
      </c>
      <c r="AU394" s="201" t="s">
        <v>80</v>
      </c>
      <c r="AY394" s="200" t="s">
        <v>140</v>
      </c>
      <c r="BK394" s="202">
        <f>SUM(BK395:BK396)</f>
        <v>0</v>
      </c>
    </row>
    <row r="395" s="2" customFormat="1" ht="16.5" customHeight="1">
      <c r="A395" s="39"/>
      <c r="B395" s="40"/>
      <c r="C395" s="205" t="s">
        <v>715</v>
      </c>
      <c r="D395" s="205" t="s">
        <v>142</v>
      </c>
      <c r="E395" s="206" t="s">
        <v>716</v>
      </c>
      <c r="F395" s="207" t="s">
        <v>717</v>
      </c>
      <c r="G395" s="208" t="s">
        <v>183</v>
      </c>
      <c r="H395" s="209">
        <v>23.600000000000001</v>
      </c>
      <c r="I395" s="210"/>
      <c r="J395" s="211">
        <f>ROUND(I395*H395,2)</f>
        <v>0</v>
      </c>
      <c r="K395" s="207" t="s">
        <v>146</v>
      </c>
      <c r="L395" s="45"/>
      <c r="M395" s="212" t="s">
        <v>19</v>
      </c>
      <c r="N395" s="213" t="s">
        <v>43</v>
      </c>
      <c r="O395" s="85"/>
      <c r="P395" s="214">
        <f>O395*H395</f>
        <v>0</v>
      </c>
      <c r="Q395" s="214">
        <v>0.00012</v>
      </c>
      <c r="R395" s="214">
        <f>Q395*H395</f>
        <v>0.0028320000000000003</v>
      </c>
      <c r="S395" s="214">
        <v>0</v>
      </c>
      <c r="T395" s="215">
        <f>S395*H395</f>
        <v>0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216" t="s">
        <v>244</v>
      </c>
      <c r="AT395" s="216" t="s">
        <v>142</v>
      </c>
      <c r="AU395" s="216" t="s">
        <v>82</v>
      </c>
      <c r="AY395" s="18" t="s">
        <v>140</v>
      </c>
      <c r="BE395" s="217">
        <f>IF(N395="základní",J395,0)</f>
        <v>0</v>
      </c>
      <c r="BF395" s="217">
        <f>IF(N395="snížená",J395,0)</f>
        <v>0</v>
      </c>
      <c r="BG395" s="217">
        <f>IF(N395="zákl. přenesená",J395,0)</f>
        <v>0</v>
      </c>
      <c r="BH395" s="217">
        <f>IF(N395="sníž. přenesená",J395,0)</f>
        <v>0</v>
      </c>
      <c r="BI395" s="217">
        <f>IF(N395="nulová",J395,0)</f>
        <v>0</v>
      </c>
      <c r="BJ395" s="18" t="s">
        <v>80</v>
      </c>
      <c r="BK395" s="217">
        <f>ROUND(I395*H395,2)</f>
        <v>0</v>
      </c>
      <c r="BL395" s="18" t="s">
        <v>244</v>
      </c>
      <c r="BM395" s="216" t="s">
        <v>718</v>
      </c>
    </row>
    <row r="396" s="2" customFormat="1">
      <c r="A396" s="39"/>
      <c r="B396" s="40"/>
      <c r="C396" s="41"/>
      <c r="D396" s="218" t="s">
        <v>149</v>
      </c>
      <c r="E396" s="41"/>
      <c r="F396" s="219" t="s">
        <v>719</v>
      </c>
      <c r="G396" s="41"/>
      <c r="H396" s="41"/>
      <c r="I396" s="220"/>
      <c r="J396" s="41"/>
      <c r="K396" s="41"/>
      <c r="L396" s="45"/>
      <c r="M396" s="221"/>
      <c r="N396" s="222"/>
      <c r="O396" s="85"/>
      <c r="P396" s="85"/>
      <c r="Q396" s="85"/>
      <c r="R396" s="85"/>
      <c r="S396" s="85"/>
      <c r="T396" s="86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T396" s="18" t="s">
        <v>149</v>
      </c>
      <c r="AU396" s="18" t="s">
        <v>82</v>
      </c>
    </row>
    <row r="397" s="12" customFormat="1" ht="22.8" customHeight="1">
      <c r="A397" s="12"/>
      <c r="B397" s="189"/>
      <c r="C397" s="190"/>
      <c r="D397" s="191" t="s">
        <v>71</v>
      </c>
      <c r="E397" s="203" t="s">
        <v>720</v>
      </c>
      <c r="F397" s="203" t="s">
        <v>721</v>
      </c>
      <c r="G397" s="190"/>
      <c r="H397" s="190"/>
      <c r="I397" s="193"/>
      <c r="J397" s="204">
        <f>BK397</f>
        <v>0</v>
      </c>
      <c r="K397" s="190"/>
      <c r="L397" s="195"/>
      <c r="M397" s="196"/>
      <c r="N397" s="197"/>
      <c r="O397" s="197"/>
      <c r="P397" s="198">
        <f>SUM(P398:P418)</f>
        <v>0</v>
      </c>
      <c r="Q397" s="197"/>
      <c r="R397" s="198">
        <f>SUM(R398:R418)</f>
        <v>0.09244803</v>
      </c>
      <c r="S397" s="197"/>
      <c r="T397" s="199">
        <f>SUM(T398:T418)</f>
        <v>0</v>
      </c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R397" s="200" t="s">
        <v>82</v>
      </c>
      <c r="AT397" s="201" t="s">
        <v>71</v>
      </c>
      <c r="AU397" s="201" t="s">
        <v>80</v>
      </c>
      <c r="AY397" s="200" t="s">
        <v>140</v>
      </c>
      <c r="BK397" s="202">
        <f>SUM(BK398:BK418)</f>
        <v>0</v>
      </c>
    </row>
    <row r="398" s="2" customFormat="1" ht="16.5" customHeight="1">
      <c r="A398" s="39"/>
      <c r="B398" s="40"/>
      <c r="C398" s="205" t="s">
        <v>722</v>
      </c>
      <c r="D398" s="205" t="s">
        <v>142</v>
      </c>
      <c r="E398" s="206" t="s">
        <v>723</v>
      </c>
      <c r="F398" s="207" t="s">
        <v>724</v>
      </c>
      <c r="G398" s="208" t="s">
        <v>183</v>
      </c>
      <c r="H398" s="209">
        <v>225.483</v>
      </c>
      <c r="I398" s="210"/>
      <c r="J398" s="211">
        <f>ROUND(I398*H398,2)</f>
        <v>0</v>
      </c>
      <c r="K398" s="207" t="s">
        <v>146</v>
      </c>
      <c r="L398" s="45"/>
      <c r="M398" s="212" t="s">
        <v>19</v>
      </c>
      <c r="N398" s="213" t="s">
        <v>43</v>
      </c>
      <c r="O398" s="85"/>
      <c r="P398" s="214">
        <f>O398*H398</f>
        <v>0</v>
      </c>
      <c r="Q398" s="214">
        <v>0</v>
      </c>
      <c r="R398" s="214">
        <f>Q398*H398</f>
        <v>0</v>
      </c>
      <c r="S398" s="214">
        <v>0</v>
      </c>
      <c r="T398" s="215">
        <f>S398*H398</f>
        <v>0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216" t="s">
        <v>244</v>
      </c>
      <c r="AT398" s="216" t="s">
        <v>142</v>
      </c>
      <c r="AU398" s="216" t="s">
        <v>82</v>
      </c>
      <c r="AY398" s="18" t="s">
        <v>140</v>
      </c>
      <c r="BE398" s="217">
        <f>IF(N398="základní",J398,0)</f>
        <v>0</v>
      </c>
      <c r="BF398" s="217">
        <f>IF(N398="snížená",J398,0)</f>
        <v>0</v>
      </c>
      <c r="BG398" s="217">
        <f>IF(N398="zákl. přenesená",J398,0)</f>
        <v>0</v>
      </c>
      <c r="BH398" s="217">
        <f>IF(N398="sníž. přenesená",J398,0)</f>
        <v>0</v>
      </c>
      <c r="BI398" s="217">
        <f>IF(N398="nulová",J398,0)</f>
        <v>0</v>
      </c>
      <c r="BJ398" s="18" t="s">
        <v>80</v>
      </c>
      <c r="BK398" s="217">
        <f>ROUND(I398*H398,2)</f>
        <v>0</v>
      </c>
      <c r="BL398" s="18" t="s">
        <v>244</v>
      </c>
      <c r="BM398" s="216" t="s">
        <v>725</v>
      </c>
    </row>
    <row r="399" s="2" customFormat="1">
      <c r="A399" s="39"/>
      <c r="B399" s="40"/>
      <c r="C399" s="41"/>
      <c r="D399" s="218" t="s">
        <v>149</v>
      </c>
      <c r="E399" s="41"/>
      <c r="F399" s="219" t="s">
        <v>726</v>
      </c>
      <c r="G399" s="41"/>
      <c r="H399" s="41"/>
      <c r="I399" s="220"/>
      <c r="J399" s="41"/>
      <c r="K399" s="41"/>
      <c r="L399" s="45"/>
      <c r="M399" s="221"/>
      <c r="N399" s="222"/>
      <c r="O399" s="85"/>
      <c r="P399" s="85"/>
      <c r="Q399" s="85"/>
      <c r="R399" s="85"/>
      <c r="S399" s="85"/>
      <c r="T399" s="86"/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T399" s="18" t="s">
        <v>149</v>
      </c>
      <c r="AU399" s="18" t="s">
        <v>82</v>
      </c>
    </row>
    <row r="400" s="13" customFormat="1">
      <c r="A400" s="13"/>
      <c r="B400" s="223"/>
      <c r="C400" s="224"/>
      <c r="D400" s="225" t="s">
        <v>151</v>
      </c>
      <c r="E400" s="226" t="s">
        <v>19</v>
      </c>
      <c r="F400" s="227" t="s">
        <v>727</v>
      </c>
      <c r="G400" s="224"/>
      <c r="H400" s="228">
        <v>10.24</v>
      </c>
      <c r="I400" s="229"/>
      <c r="J400" s="224"/>
      <c r="K400" s="224"/>
      <c r="L400" s="230"/>
      <c r="M400" s="231"/>
      <c r="N400" s="232"/>
      <c r="O400" s="232"/>
      <c r="P400" s="232"/>
      <c r="Q400" s="232"/>
      <c r="R400" s="232"/>
      <c r="S400" s="232"/>
      <c r="T400" s="23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34" t="s">
        <v>151</v>
      </c>
      <c r="AU400" s="234" t="s">
        <v>82</v>
      </c>
      <c r="AV400" s="13" t="s">
        <v>82</v>
      </c>
      <c r="AW400" s="13" t="s">
        <v>33</v>
      </c>
      <c r="AX400" s="13" t="s">
        <v>72</v>
      </c>
      <c r="AY400" s="234" t="s">
        <v>140</v>
      </c>
    </row>
    <row r="401" s="13" customFormat="1">
      <c r="A401" s="13"/>
      <c r="B401" s="223"/>
      <c r="C401" s="224"/>
      <c r="D401" s="225" t="s">
        <v>151</v>
      </c>
      <c r="E401" s="226" t="s">
        <v>19</v>
      </c>
      <c r="F401" s="227" t="s">
        <v>728</v>
      </c>
      <c r="G401" s="224"/>
      <c r="H401" s="228">
        <v>19.600000000000001</v>
      </c>
      <c r="I401" s="229"/>
      <c r="J401" s="224"/>
      <c r="K401" s="224"/>
      <c r="L401" s="230"/>
      <c r="M401" s="231"/>
      <c r="N401" s="232"/>
      <c r="O401" s="232"/>
      <c r="P401" s="232"/>
      <c r="Q401" s="232"/>
      <c r="R401" s="232"/>
      <c r="S401" s="232"/>
      <c r="T401" s="23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4" t="s">
        <v>151</v>
      </c>
      <c r="AU401" s="234" t="s">
        <v>82</v>
      </c>
      <c r="AV401" s="13" t="s">
        <v>82</v>
      </c>
      <c r="AW401" s="13" t="s">
        <v>33</v>
      </c>
      <c r="AX401" s="13" t="s">
        <v>72</v>
      </c>
      <c r="AY401" s="234" t="s">
        <v>140</v>
      </c>
    </row>
    <row r="402" s="13" customFormat="1">
      <c r="A402" s="13"/>
      <c r="B402" s="223"/>
      <c r="C402" s="224"/>
      <c r="D402" s="225" t="s">
        <v>151</v>
      </c>
      <c r="E402" s="226" t="s">
        <v>19</v>
      </c>
      <c r="F402" s="227" t="s">
        <v>729</v>
      </c>
      <c r="G402" s="224"/>
      <c r="H402" s="228">
        <v>8.9900000000000002</v>
      </c>
      <c r="I402" s="229"/>
      <c r="J402" s="224"/>
      <c r="K402" s="224"/>
      <c r="L402" s="230"/>
      <c r="M402" s="231"/>
      <c r="N402" s="232"/>
      <c r="O402" s="232"/>
      <c r="P402" s="232"/>
      <c r="Q402" s="232"/>
      <c r="R402" s="232"/>
      <c r="S402" s="232"/>
      <c r="T402" s="23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34" t="s">
        <v>151</v>
      </c>
      <c r="AU402" s="234" t="s">
        <v>82</v>
      </c>
      <c r="AV402" s="13" t="s">
        <v>82</v>
      </c>
      <c r="AW402" s="13" t="s">
        <v>33</v>
      </c>
      <c r="AX402" s="13" t="s">
        <v>72</v>
      </c>
      <c r="AY402" s="234" t="s">
        <v>140</v>
      </c>
    </row>
    <row r="403" s="13" customFormat="1">
      <c r="A403" s="13"/>
      <c r="B403" s="223"/>
      <c r="C403" s="224"/>
      <c r="D403" s="225" t="s">
        <v>151</v>
      </c>
      <c r="E403" s="226" t="s">
        <v>19</v>
      </c>
      <c r="F403" s="227" t="s">
        <v>730</v>
      </c>
      <c r="G403" s="224"/>
      <c r="H403" s="228">
        <v>11.060000000000001</v>
      </c>
      <c r="I403" s="229"/>
      <c r="J403" s="224"/>
      <c r="K403" s="224"/>
      <c r="L403" s="230"/>
      <c r="M403" s="231"/>
      <c r="N403" s="232"/>
      <c r="O403" s="232"/>
      <c r="P403" s="232"/>
      <c r="Q403" s="232"/>
      <c r="R403" s="232"/>
      <c r="S403" s="232"/>
      <c r="T403" s="23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4" t="s">
        <v>151</v>
      </c>
      <c r="AU403" s="234" t="s">
        <v>82</v>
      </c>
      <c r="AV403" s="13" t="s">
        <v>82</v>
      </c>
      <c r="AW403" s="13" t="s">
        <v>33</v>
      </c>
      <c r="AX403" s="13" t="s">
        <v>72</v>
      </c>
      <c r="AY403" s="234" t="s">
        <v>140</v>
      </c>
    </row>
    <row r="404" s="13" customFormat="1">
      <c r="A404" s="13"/>
      <c r="B404" s="223"/>
      <c r="C404" s="224"/>
      <c r="D404" s="225" t="s">
        <v>151</v>
      </c>
      <c r="E404" s="226" t="s">
        <v>19</v>
      </c>
      <c r="F404" s="227" t="s">
        <v>731</v>
      </c>
      <c r="G404" s="224"/>
      <c r="H404" s="228">
        <v>59.534999999999997</v>
      </c>
      <c r="I404" s="229"/>
      <c r="J404" s="224"/>
      <c r="K404" s="224"/>
      <c r="L404" s="230"/>
      <c r="M404" s="231"/>
      <c r="N404" s="232"/>
      <c r="O404" s="232"/>
      <c r="P404" s="232"/>
      <c r="Q404" s="232"/>
      <c r="R404" s="232"/>
      <c r="S404" s="232"/>
      <c r="T404" s="23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4" t="s">
        <v>151</v>
      </c>
      <c r="AU404" s="234" t="s">
        <v>82</v>
      </c>
      <c r="AV404" s="13" t="s">
        <v>82</v>
      </c>
      <c r="AW404" s="13" t="s">
        <v>33</v>
      </c>
      <c r="AX404" s="13" t="s">
        <v>72</v>
      </c>
      <c r="AY404" s="234" t="s">
        <v>140</v>
      </c>
    </row>
    <row r="405" s="13" customFormat="1">
      <c r="A405" s="13"/>
      <c r="B405" s="223"/>
      <c r="C405" s="224"/>
      <c r="D405" s="225" t="s">
        <v>151</v>
      </c>
      <c r="E405" s="226" t="s">
        <v>19</v>
      </c>
      <c r="F405" s="227" t="s">
        <v>732</v>
      </c>
      <c r="G405" s="224"/>
      <c r="H405" s="228">
        <v>40.5</v>
      </c>
      <c r="I405" s="229"/>
      <c r="J405" s="224"/>
      <c r="K405" s="224"/>
      <c r="L405" s="230"/>
      <c r="M405" s="231"/>
      <c r="N405" s="232"/>
      <c r="O405" s="232"/>
      <c r="P405" s="232"/>
      <c r="Q405" s="232"/>
      <c r="R405" s="232"/>
      <c r="S405" s="232"/>
      <c r="T405" s="23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4" t="s">
        <v>151</v>
      </c>
      <c r="AU405" s="234" t="s">
        <v>82</v>
      </c>
      <c r="AV405" s="13" t="s">
        <v>82</v>
      </c>
      <c r="AW405" s="13" t="s">
        <v>33</v>
      </c>
      <c r="AX405" s="13" t="s">
        <v>72</v>
      </c>
      <c r="AY405" s="234" t="s">
        <v>140</v>
      </c>
    </row>
    <row r="406" s="13" customFormat="1">
      <c r="A406" s="13"/>
      <c r="B406" s="223"/>
      <c r="C406" s="224"/>
      <c r="D406" s="225" t="s">
        <v>151</v>
      </c>
      <c r="E406" s="226" t="s">
        <v>19</v>
      </c>
      <c r="F406" s="227" t="s">
        <v>733</v>
      </c>
      <c r="G406" s="224"/>
      <c r="H406" s="228">
        <v>22.530000000000001</v>
      </c>
      <c r="I406" s="229"/>
      <c r="J406" s="224"/>
      <c r="K406" s="224"/>
      <c r="L406" s="230"/>
      <c r="M406" s="231"/>
      <c r="N406" s="232"/>
      <c r="O406" s="232"/>
      <c r="P406" s="232"/>
      <c r="Q406" s="232"/>
      <c r="R406" s="232"/>
      <c r="S406" s="232"/>
      <c r="T406" s="23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34" t="s">
        <v>151</v>
      </c>
      <c r="AU406" s="234" t="s">
        <v>82</v>
      </c>
      <c r="AV406" s="13" t="s">
        <v>82</v>
      </c>
      <c r="AW406" s="13" t="s">
        <v>33</v>
      </c>
      <c r="AX406" s="13" t="s">
        <v>72</v>
      </c>
      <c r="AY406" s="234" t="s">
        <v>140</v>
      </c>
    </row>
    <row r="407" s="13" customFormat="1">
      <c r="A407" s="13"/>
      <c r="B407" s="223"/>
      <c r="C407" s="224"/>
      <c r="D407" s="225" t="s">
        <v>151</v>
      </c>
      <c r="E407" s="226" t="s">
        <v>19</v>
      </c>
      <c r="F407" s="227" t="s">
        <v>734</v>
      </c>
      <c r="G407" s="224"/>
      <c r="H407" s="228">
        <v>7.5599999999999996</v>
      </c>
      <c r="I407" s="229"/>
      <c r="J407" s="224"/>
      <c r="K407" s="224"/>
      <c r="L407" s="230"/>
      <c r="M407" s="231"/>
      <c r="N407" s="232"/>
      <c r="O407" s="232"/>
      <c r="P407" s="232"/>
      <c r="Q407" s="232"/>
      <c r="R407" s="232"/>
      <c r="S407" s="232"/>
      <c r="T407" s="23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34" t="s">
        <v>151</v>
      </c>
      <c r="AU407" s="234" t="s">
        <v>82</v>
      </c>
      <c r="AV407" s="13" t="s">
        <v>82</v>
      </c>
      <c r="AW407" s="13" t="s">
        <v>33</v>
      </c>
      <c r="AX407" s="13" t="s">
        <v>72</v>
      </c>
      <c r="AY407" s="234" t="s">
        <v>140</v>
      </c>
    </row>
    <row r="408" s="13" customFormat="1">
      <c r="A408" s="13"/>
      <c r="B408" s="223"/>
      <c r="C408" s="224"/>
      <c r="D408" s="225" t="s">
        <v>151</v>
      </c>
      <c r="E408" s="226" t="s">
        <v>19</v>
      </c>
      <c r="F408" s="227" t="s">
        <v>735</v>
      </c>
      <c r="G408" s="224"/>
      <c r="H408" s="228">
        <v>20.117999999999999</v>
      </c>
      <c r="I408" s="229"/>
      <c r="J408" s="224"/>
      <c r="K408" s="224"/>
      <c r="L408" s="230"/>
      <c r="M408" s="231"/>
      <c r="N408" s="232"/>
      <c r="O408" s="232"/>
      <c r="P408" s="232"/>
      <c r="Q408" s="232"/>
      <c r="R408" s="232"/>
      <c r="S408" s="232"/>
      <c r="T408" s="23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4" t="s">
        <v>151</v>
      </c>
      <c r="AU408" s="234" t="s">
        <v>82</v>
      </c>
      <c r="AV408" s="13" t="s">
        <v>82</v>
      </c>
      <c r="AW408" s="13" t="s">
        <v>33</v>
      </c>
      <c r="AX408" s="13" t="s">
        <v>72</v>
      </c>
      <c r="AY408" s="234" t="s">
        <v>140</v>
      </c>
    </row>
    <row r="409" s="13" customFormat="1">
      <c r="A409" s="13"/>
      <c r="B409" s="223"/>
      <c r="C409" s="224"/>
      <c r="D409" s="225" t="s">
        <v>151</v>
      </c>
      <c r="E409" s="226" t="s">
        <v>19</v>
      </c>
      <c r="F409" s="227" t="s">
        <v>736</v>
      </c>
      <c r="G409" s="224"/>
      <c r="H409" s="228">
        <v>6.3179999999999996</v>
      </c>
      <c r="I409" s="229"/>
      <c r="J409" s="224"/>
      <c r="K409" s="224"/>
      <c r="L409" s="230"/>
      <c r="M409" s="231"/>
      <c r="N409" s="232"/>
      <c r="O409" s="232"/>
      <c r="P409" s="232"/>
      <c r="Q409" s="232"/>
      <c r="R409" s="232"/>
      <c r="S409" s="232"/>
      <c r="T409" s="23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34" t="s">
        <v>151</v>
      </c>
      <c r="AU409" s="234" t="s">
        <v>82</v>
      </c>
      <c r="AV409" s="13" t="s">
        <v>82</v>
      </c>
      <c r="AW409" s="13" t="s">
        <v>33</v>
      </c>
      <c r="AX409" s="13" t="s">
        <v>72</v>
      </c>
      <c r="AY409" s="234" t="s">
        <v>140</v>
      </c>
    </row>
    <row r="410" s="13" customFormat="1">
      <c r="A410" s="13"/>
      <c r="B410" s="223"/>
      <c r="C410" s="224"/>
      <c r="D410" s="225" t="s">
        <v>151</v>
      </c>
      <c r="E410" s="226" t="s">
        <v>19</v>
      </c>
      <c r="F410" s="227" t="s">
        <v>737</v>
      </c>
      <c r="G410" s="224"/>
      <c r="H410" s="228">
        <v>7.8520000000000003</v>
      </c>
      <c r="I410" s="229"/>
      <c r="J410" s="224"/>
      <c r="K410" s="224"/>
      <c r="L410" s="230"/>
      <c r="M410" s="231"/>
      <c r="N410" s="232"/>
      <c r="O410" s="232"/>
      <c r="P410" s="232"/>
      <c r="Q410" s="232"/>
      <c r="R410" s="232"/>
      <c r="S410" s="232"/>
      <c r="T410" s="23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34" t="s">
        <v>151</v>
      </c>
      <c r="AU410" s="234" t="s">
        <v>82</v>
      </c>
      <c r="AV410" s="13" t="s">
        <v>82</v>
      </c>
      <c r="AW410" s="13" t="s">
        <v>33</v>
      </c>
      <c r="AX410" s="13" t="s">
        <v>72</v>
      </c>
      <c r="AY410" s="234" t="s">
        <v>140</v>
      </c>
    </row>
    <row r="411" s="13" customFormat="1">
      <c r="A411" s="13"/>
      <c r="B411" s="223"/>
      <c r="C411" s="224"/>
      <c r="D411" s="225" t="s">
        <v>151</v>
      </c>
      <c r="E411" s="226" t="s">
        <v>19</v>
      </c>
      <c r="F411" s="227" t="s">
        <v>738</v>
      </c>
      <c r="G411" s="224"/>
      <c r="H411" s="228">
        <v>11.18</v>
      </c>
      <c r="I411" s="229"/>
      <c r="J411" s="224"/>
      <c r="K411" s="224"/>
      <c r="L411" s="230"/>
      <c r="M411" s="231"/>
      <c r="N411" s="232"/>
      <c r="O411" s="232"/>
      <c r="P411" s="232"/>
      <c r="Q411" s="232"/>
      <c r="R411" s="232"/>
      <c r="S411" s="232"/>
      <c r="T411" s="23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34" t="s">
        <v>151</v>
      </c>
      <c r="AU411" s="234" t="s">
        <v>82</v>
      </c>
      <c r="AV411" s="13" t="s">
        <v>82</v>
      </c>
      <c r="AW411" s="13" t="s">
        <v>33</v>
      </c>
      <c r="AX411" s="13" t="s">
        <v>72</v>
      </c>
      <c r="AY411" s="234" t="s">
        <v>140</v>
      </c>
    </row>
    <row r="412" s="14" customFormat="1">
      <c r="A412" s="14"/>
      <c r="B412" s="245"/>
      <c r="C412" s="246"/>
      <c r="D412" s="225" t="s">
        <v>151</v>
      </c>
      <c r="E412" s="247" t="s">
        <v>19</v>
      </c>
      <c r="F412" s="248" t="s">
        <v>192</v>
      </c>
      <c r="G412" s="246"/>
      <c r="H412" s="249">
        <v>225.483</v>
      </c>
      <c r="I412" s="250"/>
      <c r="J412" s="246"/>
      <c r="K412" s="246"/>
      <c r="L412" s="251"/>
      <c r="M412" s="252"/>
      <c r="N412" s="253"/>
      <c r="O412" s="253"/>
      <c r="P412" s="253"/>
      <c r="Q412" s="253"/>
      <c r="R412" s="253"/>
      <c r="S412" s="253"/>
      <c r="T412" s="25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55" t="s">
        <v>151</v>
      </c>
      <c r="AU412" s="255" t="s">
        <v>82</v>
      </c>
      <c r="AV412" s="14" t="s">
        <v>147</v>
      </c>
      <c r="AW412" s="14" t="s">
        <v>33</v>
      </c>
      <c r="AX412" s="14" t="s">
        <v>80</v>
      </c>
      <c r="AY412" s="255" t="s">
        <v>140</v>
      </c>
    </row>
    <row r="413" s="2" customFormat="1" ht="16.5" customHeight="1">
      <c r="A413" s="39"/>
      <c r="B413" s="40"/>
      <c r="C413" s="205" t="s">
        <v>739</v>
      </c>
      <c r="D413" s="205" t="s">
        <v>142</v>
      </c>
      <c r="E413" s="206" t="s">
        <v>740</v>
      </c>
      <c r="F413" s="207" t="s">
        <v>741</v>
      </c>
      <c r="G413" s="208" t="s">
        <v>183</v>
      </c>
      <c r="H413" s="209">
        <v>225.483</v>
      </c>
      <c r="I413" s="210"/>
      <c r="J413" s="211">
        <f>ROUND(I413*H413,2)</f>
        <v>0</v>
      </c>
      <c r="K413" s="207" t="s">
        <v>146</v>
      </c>
      <c r="L413" s="45"/>
      <c r="M413" s="212" t="s">
        <v>19</v>
      </c>
      <c r="N413" s="213" t="s">
        <v>43</v>
      </c>
      <c r="O413" s="85"/>
      <c r="P413" s="214">
        <f>O413*H413</f>
        <v>0</v>
      </c>
      <c r="Q413" s="214">
        <v>0</v>
      </c>
      <c r="R413" s="214">
        <f>Q413*H413</f>
        <v>0</v>
      </c>
      <c r="S413" s="214">
        <v>0</v>
      </c>
      <c r="T413" s="215">
        <f>S413*H413</f>
        <v>0</v>
      </c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R413" s="216" t="s">
        <v>244</v>
      </c>
      <c r="AT413" s="216" t="s">
        <v>142</v>
      </c>
      <c r="AU413" s="216" t="s">
        <v>82</v>
      </c>
      <c r="AY413" s="18" t="s">
        <v>140</v>
      </c>
      <c r="BE413" s="217">
        <f>IF(N413="základní",J413,0)</f>
        <v>0</v>
      </c>
      <c r="BF413" s="217">
        <f>IF(N413="snížená",J413,0)</f>
        <v>0</v>
      </c>
      <c r="BG413" s="217">
        <f>IF(N413="zákl. přenesená",J413,0)</f>
        <v>0</v>
      </c>
      <c r="BH413" s="217">
        <f>IF(N413="sníž. přenesená",J413,0)</f>
        <v>0</v>
      </c>
      <c r="BI413" s="217">
        <f>IF(N413="nulová",J413,0)</f>
        <v>0</v>
      </c>
      <c r="BJ413" s="18" t="s">
        <v>80</v>
      </c>
      <c r="BK413" s="217">
        <f>ROUND(I413*H413,2)</f>
        <v>0</v>
      </c>
      <c r="BL413" s="18" t="s">
        <v>244</v>
      </c>
      <c r="BM413" s="216" t="s">
        <v>742</v>
      </c>
    </row>
    <row r="414" s="2" customFormat="1">
      <c r="A414" s="39"/>
      <c r="B414" s="40"/>
      <c r="C414" s="41"/>
      <c r="D414" s="218" t="s">
        <v>149</v>
      </c>
      <c r="E414" s="41"/>
      <c r="F414" s="219" t="s">
        <v>743</v>
      </c>
      <c r="G414" s="41"/>
      <c r="H414" s="41"/>
      <c r="I414" s="220"/>
      <c r="J414" s="41"/>
      <c r="K414" s="41"/>
      <c r="L414" s="45"/>
      <c r="M414" s="221"/>
      <c r="N414" s="222"/>
      <c r="O414" s="85"/>
      <c r="P414" s="85"/>
      <c r="Q414" s="85"/>
      <c r="R414" s="85"/>
      <c r="S414" s="85"/>
      <c r="T414" s="86"/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T414" s="18" t="s">
        <v>149</v>
      </c>
      <c r="AU414" s="18" t="s">
        <v>82</v>
      </c>
    </row>
    <row r="415" s="2" customFormat="1" ht="16.5" customHeight="1">
      <c r="A415" s="39"/>
      <c r="B415" s="40"/>
      <c r="C415" s="205" t="s">
        <v>744</v>
      </c>
      <c r="D415" s="205" t="s">
        <v>142</v>
      </c>
      <c r="E415" s="206" t="s">
        <v>745</v>
      </c>
      <c r="F415" s="207" t="s">
        <v>746</v>
      </c>
      <c r="G415" s="208" t="s">
        <v>183</v>
      </c>
      <c r="H415" s="209">
        <v>225.483</v>
      </c>
      <c r="I415" s="210"/>
      <c r="J415" s="211">
        <f>ROUND(I415*H415,2)</f>
        <v>0</v>
      </c>
      <c r="K415" s="207" t="s">
        <v>146</v>
      </c>
      <c r="L415" s="45"/>
      <c r="M415" s="212" t="s">
        <v>19</v>
      </c>
      <c r="N415" s="213" t="s">
        <v>43</v>
      </c>
      <c r="O415" s="85"/>
      <c r="P415" s="214">
        <f>O415*H415</f>
        <v>0</v>
      </c>
      <c r="Q415" s="214">
        <v>0.00021000000000000001</v>
      </c>
      <c r="R415" s="214">
        <f>Q415*H415</f>
        <v>0.04735143</v>
      </c>
      <c r="S415" s="214">
        <v>0</v>
      </c>
      <c r="T415" s="215">
        <f>S415*H415</f>
        <v>0</v>
      </c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R415" s="216" t="s">
        <v>244</v>
      </c>
      <c r="AT415" s="216" t="s">
        <v>142</v>
      </c>
      <c r="AU415" s="216" t="s">
        <v>82</v>
      </c>
      <c r="AY415" s="18" t="s">
        <v>140</v>
      </c>
      <c r="BE415" s="217">
        <f>IF(N415="základní",J415,0)</f>
        <v>0</v>
      </c>
      <c r="BF415" s="217">
        <f>IF(N415="snížená",J415,0)</f>
        <v>0</v>
      </c>
      <c r="BG415" s="217">
        <f>IF(N415="zákl. přenesená",J415,0)</f>
        <v>0</v>
      </c>
      <c r="BH415" s="217">
        <f>IF(N415="sníž. přenesená",J415,0)</f>
        <v>0</v>
      </c>
      <c r="BI415" s="217">
        <f>IF(N415="nulová",J415,0)</f>
        <v>0</v>
      </c>
      <c r="BJ415" s="18" t="s">
        <v>80</v>
      </c>
      <c r="BK415" s="217">
        <f>ROUND(I415*H415,2)</f>
        <v>0</v>
      </c>
      <c r="BL415" s="18" t="s">
        <v>244</v>
      </c>
      <c r="BM415" s="216" t="s">
        <v>747</v>
      </c>
    </row>
    <row r="416" s="2" customFormat="1">
      <c r="A416" s="39"/>
      <c r="B416" s="40"/>
      <c r="C416" s="41"/>
      <c r="D416" s="218" t="s">
        <v>149</v>
      </c>
      <c r="E416" s="41"/>
      <c r="F416" s="219" t="s">
        <v>748</v>
      </c>
      <c r="G416" s="41"/>
      <c r="H416" s="41"/>
      <c r="I416" s="220"/>
      <c r="J416" s="41"/>
      <c r="K416" s="41"/>
      <c r="L416" s="45"/>
      <c r="M416" s="221"/>
      <c r="N416" s="222"/>
      <c r="O416" s="85"/>
      <c r="P416" s="85"/>
      <c r="Q416" s="85"/>
      <c r="R416" s="85"/>
      <c r="S416" s="85"/>
      <c r="T416" s="86"/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T416" s="18" t="s">
        <v>149</v>
      </c>
      <c r="AU416" s="18" t="s">
        <v>82</v>
      </c>
    </row>
    <row r="417" s="2" customFormat="1" ht="24.15" customHeight="1">
      <c r="A417" s="39"/>
      <c r="B417" s="40"/>
      <c r="C417" s="205" t="s">
        <v>749</v>
      </c>
      <c r="D417" s="205" t="s">
        <v>142</v>
      </c>
      <c r="E417" s="206" t="s">
        <v>750</v>
      </c>
      <c r="F417" s="207" t="s">
        <v>751</v>
      </c>
      <c r="G417" s="208" t="s">
        <v>183</v>
      </c>
      <c r="H417" s="209">
        <v>225.483</v>
      </c>
      <c r="I417" s="210"/>
      <c r="J417" s="211">
        <f>ROUND(I417*H417,2)</f>
        <v>0</v>
      </c>
      <c r="K417" s="207" t="s">
        <v>146</v>
      </c>
      <c r="L417" s="45"/>
      <c r="M417" s="212" t="s">
        <v>19</v>
      </c>
      <c r="N417" s="213" t="s">
        <v>43</v>
      </c>
      <c r="O417" s="85"/>
      <c r="P417" s="214">
        <f>O417*H417</f>
        <v>0</v>
      </c>
      <c r="Q417" s="214">
        <v>0.00020000000000000001</v>
      </c>
      <c r="R417" s="214">
        <f>Q417*H417</f>
        <v>0.045096600000000001</v>
      </c>
      <c r="S417" s="214">
        <v>0</v>
      </c>
      <c r="T417" s="215">
        <f>S417*H417</f>
        <v>0</v>
      </c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R417" s="216" t="s">
        <v>244</v>
      </c>
      <c r="AT417" s="216" t="s">
        <v>142</v>
      </c>
      <c r="AU417" s="216" t="s">
        <v>82</v>
      </c>
      <c r="AY417" s="18" t="s">
        <v>140</v>
      </c>
      <c r="BE417" s="217">
        <f>IF(N417="základní",J417,0)</f>
        <v>0</v>
      </c>
      <c r="BF417" s="217">
        <f>IF(N417="snížená",J417,0)</f>
        <v>0</v>
      </c>
      <c r="BG417" s="217">
        <f>IF(N417="zákl. přenesená",J417,0)</f>
        <v>0</v>
      </c>
      <c r="BH417" s="217">
        <f>IF(N417="sníž. přenesená",J417,0)</f>
        <v>0</v>
      </c>
      <c r="BI417" s="217">
        <f>IF(N417="nulová",J417,0)</f>
        <v>0</v>
      </c>
      <c r="BJ417" s="18" t="s">
        <v>80</v>
      </c>
      <c r="BK417" s="217">
        <f>ROUND(I417*H417,2)</f>
        <v>0</v>
      </c>
      <c r="BL417" s="18" t="s">
        <v>244</v>
      </c>
      <c r="BM417" s="216" t="s">
        <v>752</v>
      </c>
    </row>
    <row r="418" s="2" customFormat="1">
      <c r="A418" s="39"/>
      <c r="B418" s="40"/>
      <c r="C418" s="41"/>
      <c r="D418" s="218" t="s">
        <v>149</v>
      </c>
      <c r="E418" s="41"/>
      <c r="F418" s="219" t="s">
        <v>753</v>
      </c>
      <c r="G418" s="41"/>
      <c r="H418" s="41"/>
      <c r="I418" s="220"/>
      <c r="J418" s="41"/>
      <c r="K418" s="41"/>
      <c r="L418" s="45"/>
      <c r="M418" s="221"/>
      <c r="N418" s="222"/>
      <c r="O418" s="85"/>
      <c r="P418" s="85"/>
      <c r="Q418" s="85"/>
      <c r="R418" s="85"/>
      <c r="S418" s="85"/>
      <c r="T418" s="86"/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T418" s="18" t="s">
        <v>149</v>
      </c>
      <c r="AU418" s="18" t="s">
        <v>82</v>
      </c>
    </row>
    <row r="419" s="12" customFormat="1" ht="25.92" customHeight="1">
      <c r="A419" s="12"/>
      <c r="B419" s="189"/>
      <c r="C419" s="190"/>
      <c r="D419" s="191" t="s">
        <v>71</v>
      </c>
      <c r="E419" s="192" t="s">
        <v>754</v>
      </c>
      <c r="F419" s="192" t="s">
        <v>755</v>
      </c>
      <c r="G419" s="190"/>
      <c r="H419" s="190"/>
      <c r="I419" s="193"/>
      <c r="J419" s="194">
        <f>BK419</f>
        <v>0</v>
      </c>
      <c r="K419" s="190"/>
      <c r="L419" s="195"/>
      <c r="M419" s="196"/>
      <c r="N419" s="197"/>
      <c r="O419" s="197"/>
      <c r="P419" s="198">
        <f>P420+P424</f>
        <v>0</v>
      </c>
      <c r="Q419" s="197"/>
      <c r="R419" s="198">
        <f>R420+R424</f>
        <v>0</v>
      </c>
      <c r="S419" s="197"/>
      <c r="T419" s="199">
        <f>T420+T424</f>
        <v>0</v>
      </c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R419" s="200" t="s">
        <v>171</v>
      </c>
      <c r="AT419" s="201" t="s">
        <v>71</v>
      </c>
      <c r="AU419" s="201" t="s">
        <v>72</v>
      </c>
      <c r="AY419" s="200" t="s">
        <v>140</v>
      </c>
      <c r="BK419" s="202">
        <f>BK420+BK424</f>
        <v>0</v>
      </c>
    </row>
    <row r="420" s="12" customFormat="1" ht="22.8" customHeight="1">
      <c r="A420" s="12"/>
      <c r="B420" s="189"/>
      <c r="C420" s="190"/>
      <c r="D420" s="191" t="s">
        <v>71</v>
      </c>
      <c r="E420" s="203" t="s">
        <v>756</v>
      </c>
      <c r="F420" s="203" t="s">
        <v>757</v>
      </c>
      <c r="G420" s="190"/>
      <c r="H420" s="190"/>
      <c r="I420" s="193"/>
      <c r="J420" s="204">
        <f>BK420</f>
        <v>0</v>
      </c>
      <c r="K420" s="190"/>
      <c r="L420" s="195"/>
      <c r="M420" s="196"/>
      <c r="N420" s="197"/>
      <c r="O420" s="197"/>
      <c r="P420" s="198">
        <f>SUM(P421:P423)</f>
        <v>0</v>
      </c>
      <c r="Q420" s="197"/>
      <c r="R420" s="198">
        <f>SUM(R421:R423)</f>
        <v>0</v>
      </c>
      <c r="S420" s="197"/>
      <c r="T420" s="199">
        <f>SUM(T421:T423)</f>
        <v>0</v>
      </c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R420" s="200" t="s">
        <v>171</v>
      </c>
      <c r="AT420" s="201" t="s">
        <v>71</v>
      </c>
      <c r="AU420" s="201" t="s">
        <v>80</v>
      </c>
      <c r="AY420" s="200" t="s">
        <v>140</v>
      </c>
      <c r="BK420" s="202">
        <f>SUM(BK421:BK423)</f>
        <v>0</v>
      </c>
    </row>
    <row r="421" s="2" customFormat="1" ht="24.15" customHeight="1">
      <c r="A421" s="39"/>
      <c r="B421" s="40"/>
      <c r="C421" s="205" t="s">
        <v>758</v>
      </c>
      <c r="D421" s="205" t="s">
        <v>142</v>
      </c>
      <c r="E421" s="206" t="s">
        <v>759</v>
      </c>
      <c r="F421" s="207" t="s">
        <v>760</v>
      </c>
      <c r="G421" s="208" t="s">
        <v>761</v>
      </c>
      <c r="H421" s="209">
        <v>1</v>
      </c>
      <c r="I421" s="210"/>
      <c r="J421" s="211">
        <f>ROUND(I421*H421,2)</f>
        <v>0</v>
      </c>
      <c r="K421" s="207" t="s">
        <v>146</v>
      </c>
      <c r="L421" s="45"/>
      <c r="M421" s="212" t="s">
        <v>19</v>
      </c>
      <c r="N421" s="213" t="s">
        <v>43</v>
      </c>
      <c r="O421" s="85"/>
      <c r="P421" s="214">
        <f>O421*H421</f>
        <v>0</v>
      </c>
      <c r="Q421" s="214">
        <v>0</v>
      </c>
      <c r="R421" s="214">
        <f>Q421*H421</f>
        <v>0</v>
      </c>
      <c r="S421" s="214">
        <v>0</v>
      </c>
      <c r="T421" s="215">
        <f>S421*H421</f>
        <v>0</v>
      </c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R421" s="216" t="s">
        <v>762</v>
      </c>
      <c r="AT421" s="216" t="s">
        <v>142</v>
      </c>
      <c r="AU421" s="216" t="s">
        <v>82</v>
      </c>
      <c r="AY421" s="18" t="s">
        <v>140</v>
      </c>
      <c r="BE421" s="217">
        <f>IF(N421="základní",J421,0)</f>
        <v>0</v>
      </c>
      <c r="BF421" s="217">
        <f>IF(N421="snížená",J421,0)</f>
        <v>0</v>
      </c>
      <c r="BG421" s="217">
        <f>IF(N421="zákl. přenesená",J421,0)</f>
        <v>0</v>
      </c>
      <c r="BH421" s="217">
        <f>IF(N421="sníž. přenesená",J421,0)</f>
        <v>0</v>
      </c>
      <c r="BI421" s="217">
        <f>IF(N421="nulová",J421,0)</f>
        <v>0</v>
      </c>
      <c r="BJ421" s="18" t="s">
        <v>80</v>
      </c>
      <c r="BK421" s="217">
        <f>ROUND(I421*H421,2)</f>
        <v>0</v>
      </c>
      <c r="BL421" s="18" t="s">
        <v>762</v>
      </c>
      <c r="BM421" s="216" t="s">
        <v>763</v>
      </c>
    </row>
    <row r="422" s="2" customFormat="1">
      <c r="A422" s="39"/>
      <c r="B422" s="40"/>
      <c r="C422" s="41"/>
      <c r="D422" s="218" t="s">
        <v>149</v>
      </c>
      <c r="E422" s="41"/>
      <c r="F422" s="219" t="s">
        <v>764</v>
      </c>
      <c r="G422" s="41"/>
      <c r="H422" s="41"/>
      <c r="I422" s="220"/>
      <c r="J422" s="41"/>
      <c r="K422" s="41"/>
      <c r="L422" s="45"/>
      <c r="M422" s="221"/>
      <c r="N422" s="222"/>
      <c r="O422" s="85"/>
      <c r="P422" s="85"/>
      <c r="Q422" s="85"/>
      <c r="R422" s="85"/>
      <c r="S422" s="85"/>
      <c r="T422" s="86"/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T422" s="18" t="s">
        <v>149</v>
      </c>
      <c r="AU422" s="18" t="s">
        <v>82</v>
      </c>
    </row>
    <row r="423" s="13" customFormat="1">
      <c r="A423" s="13"/>
      <c r="B423" s="223"/>
      <c r="C423" s="224"/>
      <c r="D423" s="225" t="s">
        <v>151</v>
      </c>
      <c r="E423" s="226" t="s">
        <v>19</v>
      </c>
      <c r="F423" s="227" t="s">
        <v>80</v>
      </c>
      <c r="G423" s="224"/>
      <c r="H423" s="228">
        <v>1</v>
      </c>
      <c r="I423" s="229"/>
      <c r="J423" s="224"/>
      <c r="K423" s="224"/>
      <c r="L423" s="230"/>
      <c r="M423" s="231"/>
      <c r="N423" s="232"/>
      <c r="O423" s="232"/>
      <c r="P423" s="232"/>
      <c r="Q423" s="232"/>
      <c r="R423" s="232"/>
      <c r="S423" s="232"/>
      <c r="T423" s="23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34" t="s">
        <v>151</v>
      </c>
      <c r="AU423" s="234" t="s">
        <v>82</v>
      </c>
      <c r="AV423" s="13" t="s">
        <v>82</v>
      </c>
      <c r="AW423" s="13" t="s">
        <v>33</v>
      </c>
      <c r="AX423" s="13" t="s">
        <v>80</v>
      </c>
      <c r="AY423" s="234" t="s">
        <v>140</v>
      </c>
    </row>
    <row r="424" s="12" customFormat="1" ht="22.8" customHeight="1">
      <c r="A424" s="12"/>
      <c r="B424" s="189"/>
      <c r="C424" s="190"/>
      <c r="D424" s="191" t="s">
        <v>71</v>
      </c>
      <c r="E424" s="203" t="s">
        <v>765</v>
      </c>
      <c r="F424" s="203" t="s">
        <v>766</v>
      </c>
      <c r="G424" s="190"/>
      <c r="H424" s="190"/>
      <c r="I424" s="193"/>
      <c r="J424" s="204">
        <f>BK424</f>
        <v>0</v>
      </c>
      <c r="K424" s="190"/>
      <c r="L424" s="195"/>
      <c r="M424" s="196"/>
      <c r="N424" s="197"/>
      <c r="O424" s="197"/>
      <c r="P424" s="198">
        <f>SUM(P425:P426)</f>
        <v>0</v>
      </c>
      <c r="Q424" s="197"/>
      <c r="R424" s="198">
        <f>SUM(R425:R426)</f>
        <v>0</v>
      </c>
      <c r="S424" s="197"/>
      <c r="T424" s="199">
        <f>SUM(T425:T426)</f>
        <v>0</v>
      </c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R424" s="200" t="s">
        <v>171</v>
      </c>
      <c r="AT424" s="201" t="s">
        <v>71</v>
      </c>
      <c r="AU424" s="201" t="s">
        <v>80</v>
      </c>
      <c r="AY424" s="200" t="s">
        <v>140</v>
      </c>
      <c r="BK424" s="202">
        <f>SUM(BK425:BK426)</f>
        <v>0</v>
      </c>
    </row>
    <row r="425" s="2" customFormat="1" ht="24.15" customHeight="1">
      <c r="A425" s="39"/>
      <c r="B425" s="40"/>
      <c r="C425" s="205" t="s">
        <v>767</v>
      </c>
      <c r="D425" s="205" t="s">
        <v>142</v>
      </c>
      <c r="E425" s="206" t="s">
        <v>768</v>
      </c>
      <c r="F425" s="207" t="s">
        <v>769</v>
      </c>
      <c r="G425" s="208" t="s">
        <v>761</v>
      </c>
      <c r="H425" s="209">
        <v>1</v>
      </c>
      <c r="I425" s="210"/>
      <c r="J425" s="211">
        <f>ROUND(I425*H425,2)</f>
        <v>0</v>
      </c>
      <c r="K425" s="207" t="s">
        <v>146</v>
      </c>
      <c r="L425" s="45"/>
      <c r="M425" s="212" t="s">
        <v>19</v>
      </c>
      <c r="N425" s="213" t="s">
        <v>43</v>
      </c>
      <c r="O425" s="85"/>
      <c r="P425" s="214">
        <f>O425*H425</f>
        <v>0</v>
      </c>
      <c r="Q425" s="214">
        <v>0</v>
      </c>
      <c r="R425" s="214">
        <f>Q425*H425</f>
        <v>0</v>
      </c>
      <c r="S425" s="214">
        <v>0</v>
      </c>
      <c r="T425" s="215">
        <f>S425*H425</f>
        <v>0</v>
      </c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R425" s="216" t="s">
        <v>762</v>
      </c>
      <c r="AT425" s="216" t="s">
        <v>142</v>
      </c>
      <c r="AU425" s="216" t="s">
        <v>82</v>
      </c>
      <c r="AY425" s="18" t="s">
        <v>140</v>
      </c>
      <c r="BE425" s="217">
        <f>IF(N425="základní",J425,0)</f>
        <v>0</v>
      </c>
      <c r="BF425" s="217">
        <f>IF(N425="snížená",J425,0)</f>
        <v>0</v>
      </c>
      <c r="BG425" s="217">
        <f>IF(N425="zákl. přenesená",J425,0)</f>
        <v>0</v>
      </c>
      <c r="BH425" s="217">
        <f>IF(N425="sníž. přenesená",J425,0)</f>
        <v>0</v>
      </c>
      <c r="BI425" s="217">
        <f>IF(N425="nulová",J425,0)</f>
        <v>0</v>
      </c>
      <c r="BJ425" s="18" t="s">
        <v>80</v>
      </c>
      <c r="BK425" s="217">
        <f>ROUND(I425*H425,2)</f>
        <v>0</v>
      </c>
      <c r="BL425" s="18" t="s">
        <v>762</v>
      </c>
      <c r="BM425" s="216" t="s">
        <v>770</v>
      </c>
    </row>
    <row r="426" s="2" customFormat="1">
      <c r="A426" s="39"/>
      <c r="B426" s="40"/>
      <c r="C426" s="41"/>
      <c r="D426" s="218" t="s">
        <v>149</v>
      </c>
      <c r="E426" s="41"/>
      <c r="F426" s="219" t="s">
        <v>771</v>
      </c>
      <c r="G426" s="41"/>
      <c r="H426" s="41"/>
      <c r="I426" s="220"/>
      <c r="J426" s="41"/>
      <c r="K426" s="41"/>
      <c r="L426" s="45"/>
      <c r="M426" s="256"/>
      <c r="N426" s="257"/>
      <c r="O426" s="258"/>
      <c r="P426" s="258"/>
      <c r="Q426" s="258"/>
      <c r="R426" s="258"/>
      <c r="S426" s="258"/>
      <c r="T426" s="259"/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T426" s="18" t="s">
        <v>149</v>
      </c>
      <c r="AU426" s="18" t="s">
        <v>82</v>
      </c>
    </row>
    <row r="427" s="2" customFormat="1" ht="6.96" customHeight="1">
      <c r="A427" s="39"/>
      <c r="B427" s="60"/>
      <c r="C427" s="61"/>
      <c r="D427" s="61"/>
      <c r="E427" s="61"/>
      <c r="F427" s="61"/>
      <c r="G427" s="61"/>
      <c r="H427" s="61"/>
      <c r="I427" s="61"/>
      <c r="J427" s="61"/>
      <c r="K427" s="61"/>
      <c r="L427" s="45"/>
      <c r="M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</row>
  </sheetData>
  <sheetProtection sheet="1" autoFilter="0" formatColumns="0" formatRows="0" objects="1" scenarios="1" spinCount="100000" saltValue="6FC5RPu6b7ERY7x74dmv1OMujRAioSdK+Ydi4+HG6gTE66iKhWTfHiVMA+kN1Uhiz2HvOe3fobd/B1ASszCruw==" hashValue="ew5dFRT5SwpfN5dwBVn8y51lrJbqysoLsh3rKrC31HntEUApXLWPO3v+XsH+fML0XnJhk9O0tZwVLylrPg+C6w==" algorithmName="SHA-512" password="CC35"/>
  <autoFilter ref="C98:K426"/>
  <mergeCells count="9">
    <mergeCell ref="E7:H7"/>
    <mergeCell ref="E9:H9"/>
    <mergeCell ref="E18:H18"/>
    <mergeCell ref="E27:H27"/>
    <mergeCell ref="E48:H48"/>
    <mergeCell ref="E50:H50"/>
    <mergeCell ref="E89:H89"/>
    <mergeCell ref="E91:H91"/>
    <mergeCell ref="L2:V2"/>
  </mergeCells>
  <hyperlinks>
    <hyperlink ref="F103" r:id="rId1" display="https://podminky.urs.cz/item/CS_URS_2025_01/271532212"/>
    <hyperlink ref="F108" r:id="rId2" display="https://podminky.urs.cz/item/CS_URS_2025_01/311231116"/>
    <hyperlink ref="F111" r:id="rId3" display="https://podminky.urs.cz/item/CS_URS_2025_01/317941121"/>
    <hyperlink ref="F117" r:id="rId4" display="https://podminky.urs.cz/item/CS_URS_2025_01/319201321"/>
    <hyperlink ref="F119" r:id="rId5" display="https://podminky.urs.cz/item/CS_URS_2025_01/342241162"/>
    <hyperlink ref="F124" r:id="rId6" display="https://podminky.urs.cz/item/CS_URS_2025_01/342272225"/>
    <hyperlink ref="F129" r:id="rId7" display="https://podminky.urs.cz/item/CS_URS_2025_01/342272245"/>
    <hyperlink ref="F133" r:id="rId8" display="https://podminky.urs.cz/item/CS_URS_2025_01/612321131"/>
    <hyperlink ref="F135" r:id="rId9" display="https://podminky.urs.cz/item/CS_URS_2025_01/612321141"/>
    <hyperlink ref="F143" r:id="rId10" display="https://podminky.urs.cz/item/CS_URS_2025_01/612323191"/>
    <hyperlink ref="F145" r:id="rId11" display="https://podminky.urs.cz/item/CS_URS_2025_01/612381006"/>
    <hyperlink ref="F155" r:id="rId12" display="https://podminky.urs.cz/item/CS_URS_2025_01/631311124"/>
    <hyperlink ref="F158" r:id="rId13" display="https://podminky.urs.cz/item/CS_URS_2025_01/632451107"/>
    <hyperlink ref="F163" r:id="rId14" display="https://podminky.urs.cz/item/CS_URS_2025_01/642942111"/>
    <hyperlink ref="F167" r:id="rId15" display="https://podminky.urs.cz/item/CS_URS_2025_01/642945111"/>
    <hyperlink ref="F172" r:id="rId16" display="https://podminky.urs.cz/item/CS_URS_2025_01/644941121"/>
    <hyperlink ref="F175" r:id="rId17" display="https://podminky.urs.cz/item/CS_URS_2025_01/962031133"/>
    <hyperlink ref="F180" r:id="rId18" display="https://podminky.urs.cz/item/CS_URS_2025_01/962032230"/>
    <hyperlink ref="F183" r:id="rId19" display="https://podminky.urs.cz/item/CS_URS_2025_01/965042221"/>
    <hyperlink ref="F185" r:id="rId20" display="https://podminky.urs.cz/item/CS_URS_2025_01/965082932"/>
    <hyperlink ref="F188" r:id="rId21" display="https://podminky.urs.cz/item/CS_URS_2025_01/968072455"/>
    <hyperlink ref="F193" r:id="rId22" display="https://podminky.urs.cz/item/CS_URS_2025_01/971033171"/>
    <hyperlink ref="F195" r:id="rId23" display="https://podminky.urs.cz/item/CS_URS_2025_01/972054341"/>
    <hyperlink ref="F197" r:id="rId24" display="https://podminky.urs.cz/item/CS_URS_2025_01/978013191"/>
    <hyperlink ref="F204" r:id="rId25" display="https://podminky.urs.cz/item/CS_URS_2025_01/978059541"/>
    <hyperlink ref="F210" r:id="rId26" display="https://podminky.urs.cz/item/CS_URS_2025_01/997013211"/>
    <hyperlink ref="F212" r:id="rId27" display="https://podminky.urs.cz/item/CS_URS_2025_01/997013501"/>
    <hyperlink ref="F214" r:id="rId28" display="https://podminky.urs.cz/item/CS_URS_2025_01/997013509"/>
    <hyperlink ref="F216" r:id="rId29" display="https://podminky.urs.cz/item/CS_URS_2025_01/997013603"/>
    <hyperlink ref="F219" r:id="rId30" display="https://podminky.urs.cz/item/CS_URS_2025_01/998011008"/>
    <hyperlink ref="F223" r:id="rId31" display="https://podminky.urs.cz/item/CS_URS_2025_01/711141559"/>
    <hyperlink ref="F227" r:id="rId32" display="https://podminky.urs.cz/item/CS_URS_2025_01/998711111"/>
    <hyperlink ref="F230" r:id="rId33" display="https://podminky.urs.cz/item/CS_URS_2025_01/763121415"/>
    <hyperlink ref="F236" r:id="rId34" display="https://podminky.urs.cz/item/CS_URS_2025_01/763131411"/>
    <hyperlink ref="F239" r:id="rId35" display="https://podminky.urs.cz/item/CS_URS_2025_01/763135101"/>
    <hyperlink ref="F243" r:id="rId36" display="https://podminky.urs.cz/item/CS_URS_2025_01/763135802"/>
    <hyperlink ref="F245" r:id="rId37" display="https://podminky.urs.cz/item/CS_URS_2025_01/763135812"/>
    <hyperlink ref="F248" r:id="rId38" display="https://podminky.urs.cz/item/CS_URS_2025_01/998763321"/>
    <hyperlink ref="F251" r:id="rId39" display="https://podminky.urs.cz/item/CS_URS_2025_01/766660001"/>
    <hyperlink ref="F255" r:id="rId40" display="https://podminky.urs.cz/item/CS_URS_2025_01/766660021"/>
    <hyperlink ref="F258" r:id="rId41" display="https://podminky.urs.cz/item/CS_URS_2025_01/766660022"/>
    <hyperlink ref="F262" r:id="rId42" display="https://podminky.urs.cz/item/CS_URS_2025_01/766691812"/>
    <hyperlink ref="F264" r:id="rId43" display="https://podminky.urs.cz/item/CS_URS_2025_01/766694126"/>
    <hyperlink ref="F270" r:id="rId44" display="https://podminky.urs.cz/item/CS_URS_2025_01/998766111"/>
    <hyperlink ref="F274" r:id="rId45" display="https://podminky.urs.cz/item/CS_URS_2025_01/767995112"/>
    <hyperlink ref="F277" r:id="rId46" display="https://podminky.urs.cz/item/CS_URS_2025_01/998767111"/>
    <hyperlink ref="F280" r:id="rId47" display="https://podminky.urs.cz/item/CS_URS_2025_01/771111011"/>
    <hyperlink ref="F285" r:id="rId48" display="https://podminky.urs.cz/item/CS_URS_2025_01/771121026"/>
    <hyperlink ref="F290" r:id="rId49" display="https://podminky.urs.cz/item/CS_URS_2025_01/771151025"/>
    <hyperlink ref="F295" r:id="rId50" display="https://podminky.urs.cz/item/CS_URS_2025_01/771474112"/>
    <hyperlink ref="F302" r:id="rId51" display="https://podminky.urs.cz/item/CS_URS_2025_01/771573810"/>
    <hyperlink ref="F307" r:id="rId52" display="https://podminky.urs.cz/item/CS_URS_2025_01/771574419"/>
    <hyperlink ref="F314" r:id="rId53" display="https://podminky.urs.cz/item/CS_URS_2025_01/771591112"/>
    <hyperlink ref="F317" r:id="rId54" display="https://podminky.urs.cz/item/CS_URS_2025_01/771591241"/>
    <hyperlink ref="F319" r:id="rId55" display="https://podminky.urs.cz/item/CS_URS_2025_01/771591251"/>
    <hyperlink ref="F321" r:id="rId56" display="https://podminky.urs.cz/item/CS_URS_2025_01/771591264"/>
    <hyperlink ref="F323" r:id="rId57" display="https://podminky.urs.cz/item/CS_URS_2025_01/771592011"/>
    <hyperlink ref="F328" r:id="rId58" display="https://podminky.urs.cz/item/CS_URS_2025_01/998771111"/>
    <hyperlink ref="F331" r:id="rId59" display="https://podminky.urs.cz/item/CS_URS_2025_01/776201811"/>
    <hyperlink ref="F333" r:id="rId60" display="https://podminky.urs.cz/item/CS_URS_2025_01/776211111"/>
    <hyperlink ref="F338" r:id="rId61" display="https://podminky.urs.cz/item/CS_URS_2025_01/776410811"/>
    <hyperlink ref="F340" r:id="rId62" display="https://podminky.urs.cz/item/CS_URS_2025_01/776421111"/>
    <hyperlink ref="F345" r:id="rId63" display="https://podminky.urs.cz/item/CS_URS_2025_01/998776111"/>
    <hyperlink ref="F348" r:id="rId64" display="https://podminky.urs.cz/item/CS_URS_2025_01/781111011"/>
    <hyperlink ref="F353" r:id="rId65" display="https://podminky.urs.cz/item/CS_URS_2025_01/781121011"/>
    <hyperlink ref="F358" r:id="rId66" display="https://podminky.urs.cz/item/CS_URS_2025_01/781131112"/>
    <hyperlink ref="F361" r:id="rId67" display="https://podminky.urs.cz/item/CS_URS_2025_01/781131241"/>
    <hyperlink ref="F363" r:id="rId68" display="https://podminky.urs.cz/item/CS_URS_2025_01/781151031"/>
    <hyperlink ref="F368" r:id="rId69" display="https://podminky.urs.cz/item/CS_URS_2025_01/781471810"/>
    <hyperlink ref="F373" r:id="rId70" display="https://podminky.urs.cz/item/CS_URS_2025_01/781472219"/>
    <hyperlink ref="F380" r:id="rId71" display="https://podminky.urs.cz/item/CS_URS_2025_01/781491011"/>
    <hyperlink ref="F384" r:id="rId72" display="https://podminky.urs.cz/item/CS_URS_2025_01/781492151"/>
    <hyperlink ref="F388" r:id="rId73" display="https://podminky.urs.cz/item/CS_URS_2025_01/781495211"/>
    <hyperlink ref="F393" r:id="rId74" display="https://podminky.urs.cz/item/CS_URS_2025_01/998781111"/>
    <hyperlink ref="F396" r:id="rId75" display="https://podminky.urs.cz/item/CS_URS_2025_01/783317101"/>
    <hyperlink ref="F399" r:id="rId76" display="https://podminky.urs.cz/item/CS_URS_2025_01/784111001"/>
    <hyperlink ref="F414" r:id="rId77" display="https://podminky.urs.cz/item/CS_URS_2025_01/784111031"/>
    <hyperlink ref="F416" r:id="rId78" display="https://podminky.urs.cz/item/CS_URS_2025_01/784181101"/>
    <hyperlink ref="F418" r:id="rId79" display="https://podminky.urs.cz/item/CS_URS_2025_01/784221111"/>
    <hyperlink ref="F422" r:id="rId80" display="https://podminky.urs.cz/item/CS_URS_2025_01/032002000"/>
    <hyperlink ref="F426" r:id="rId81" display="https://podminky.urs.cz/item/CS_URS_2025_01/091002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82</v>
      </c>
    </row>
    <row r="4" s="1" customFormat="1" ht="24.96" customHeight="1">
      <c r="B4" s="21"/>
      <c r="D4" s="131" t="s">
        <v>98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Stavební úpravy OÚ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99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772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32</v>
      </c>
      <c r="G12" s="39"/>
      <c r="H12" s="39"/>
      <c r="I12" s="133" t="s">
        <v>23</v>
      </c>
      <c r="J12" s="138" t="str">
        <f>'Rekapitulace stavby'!AN8</f>
        <v>20. 2. 2025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>Obec Tuchlovice</v>
      </c>
      <c r="F15" s="39"/>
      <c r="G15" s="39"/>
      <c r="H15" s="39"/>
      <c r="I15" s="133" t="s">
        <v>28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tr">
        <f>IF('Rekapitulace stavby'!AN16="","",'Rekapitulace stavby'!AN16)</f>
        <v/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tr">
        <f>IF('Rekapitulace stavby'!E17="","",'Rekapitulace stavby'!E17)</f>
        <v xml:space="preserve"> </v>
      </c>
      <c r="F21" s="39"/>
      <c r="G21" s="39"/>
      <c r="H21" s="39"/>
      <c r="I21" s="133" t="s">
        <v>28</v>
      </c>
      <c r="J21" s="137" t="str">
        <f>IF('Rekapitulace stavby'!AN17="","",'Rekapitulace stavby'!AN17)</f>
        <v/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>Ing. Jan Procházka</v>
      </c>
      <c r="F24" s="39"/>
      <c r="G24" s="39"/>
      <c r="H24" s="39"/>
      <c r="I24" s="133" t="s">
        <v>28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36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38</v>
      </c>
      <c r="E30" s="39"/>
      <c r="F30" s="39"/>
      <c r="G30" s="39"/>
      <c r="H30" s="39"/>
      <c r="I30" s="39"/>
      <c r="J30" s="145">
        <f>ROUND(J86,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40</v>
      </c>
      <c r="G32" s="39"/>
      <c r="H32" s="39"/>
      <c r="I32" s="146" t="s">
        <v>39</v>
      </c>
      <c r="J32" s="146" t="s">
        <v>41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42</v>
      </c>
      <c r="E33" s="133" t="s">
        <v>43</v>
      </c>
      <c r="F33" s="148">
        <f>ROUND((SUM(BE86:BE175)),  2)</f>
        <v>0</v>
      </c>
      <c r="G33" s="39"/>
      <c r="H33" s="39"/>
      <c r="I33" s="149">
        <v>0.20999999999999999</v>
      </c>
      <c r="J33" s="148">
        <f>ROUND(((SUM(BE86:BE175))*I33),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44</v>
      </c>
      <c r="F34" s="148">
        <f>ROUND((SUM(BF86:BF175)),  2)</f>
        <v>0</v>
      </c>
      <c r="G34" s="39"/>
      <c r="H34" s="39"/>
      <c r="I34" s="149">
        <v>0.12</v>
      </c>
      <c r="J34" s="148">
        <f>ROUND(((SUM(BF86:BF175))*I34),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45</v>
      </c>
      <c r="F35" s="148">
        <f>ROUND((SUM(BG86:BG175)),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46</v>
      </c>
      <c r="F36" s="148">
        <f>ROUND((SUM(BH86:BH175)),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47</v>
      </c>
      <c r="F37" s="148">
        <f>ROUND((SUM(BI86:BI175)),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48</v>
      </c>
      <c r="E39" s="152"/>
      <c r="F39" s="152"/>
      <c r="G39" s="153" t="s">
        <v>49</v>
      </c>
      <c r="H39" s="154" t="s">
        <v>50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101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Stavební úpravy OÚ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99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ZTI - Zdravotně technické instalace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20. 2. 2025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Obec Tuchlovice</v>
      </c>
      <c r="G54" s="41"/>
      <c r="H54" s="41"/>
      <c r="I54" s="33" t="s">
        <v>31</v>
      </c>
      <c r="J54" s="37" t="str">
        <f>E21</f>
        <v xml:space="preserve"> 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>Ing. Jan Procházka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102</v>
      </c>
      <c r="D57" s="163"/>
      <c r="E57" s="163"/>
      <c r="F57" s="163"/>
      <c r="G57" s="163"/>
      <c r="H57" s="163"/>
      <c r="I57" s="163"/>
      <c r="J57" s="164" t="s">
        <v>103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70</v>
      </c>
      <c r="D59" s="41"/>
      <c r="E59" s="41"/>
      <c r="F59" s="41"/>
      <c r="G59" s="41"/>
      <c r="H59" s="41"/>
      <c r="I59" s="41"/>
      <c r="J59" s="103">
        <f>J86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104</v>
      </c>
    </row>
    <row r="60" s="9" customFormat="1" ht="24.96" customHeight="1">
      <c r="A60" s="9"/>
      <c r="B60" s="166"/>
      <c r="C60" s="167"/>
      <c r="D60" s="168" t="s">
        <v>112</v>
      </c>
      <c r="E60" s="169"/>
      <c r="F60" s="169"/>
      <c r="G60" s="169"/>
      <c r="H60" s="169"/>
      <c r="I60" s="169"/>
      <c r="J60" s="170">
        <f>J87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773</v>
      </c>
      <c r="E61" s="175"/>
      <c r="F61" s="175"/>
      <c r="G61" s="175"/>
      <c r="H61" s="175"/>
      <c r="I61" s="175"/>
      <c r="J61" s="176">
        <f>J88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774</v>
      </c>
      <c r="E62" s="175"/>
      <c r="F62" s="175"/>
      <c r="G62" s="175"/>
      <c r="H62" s="175"/>
      <c r="I62" s="175"/>
      <c r="J62" s="176">
        <f>J106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775</v>
      </c>
      <c r="E63" s="175"/>
      <c r="F63" s="175"/>
      <c r="G63" s="175"/>
      <c r="H63" s="175"/>
      <c r="I63" s="175"/>
      <c r="J63" s="176">
        <f>J120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776</v>
      </c>
      <c r="E64" s="175"/>
      <c r="F64" s="175"/>
      <c r="G64" s="175"/>
      <c r="H64" s="175"/>
      <c r="I64" s="175"/>
      <c r="J64" s="176">
        <f>J158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6"/>
      <c r="C65" s="167"/>
      <c r="D65" s="168" t="s">
        <v>122</v>
      </c>
      <c r="E65" s="169"/>
      <c r="F65" s="169"/>
      <c r="G65" s="169"/>
      <c r="H65" s="169"/>
      <c r="I65" s="169"/>
      <c r="J65" s="170">
        <f>J172</f>
        <v>0</v>
      </c>
      <c r="K65" s="167"/>
      <c r="L65" s="17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2"/>
      <c r="C66" s="173"/>
      <c r="D66" s="174" t="s">
        <v>777</v>
      </c>
      <c r="E66" s="175"/>
      <c r="F66" s="175"/>
      <c r="G66" s="175"/>
      <c r="H66" s="175"/>
      <c r="I66" s="175"/>
      <c r="J66" s="176">
        <f>J173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39"/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13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72" s="2" customFormat="1" ht="6.96" customHeight="1">
      <c r="A72" s="39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24.96" customHeight="1">
      <c r="A73" s="39"/>
      <c r="B73" s="40"/>
      <c r="C73" s="24" t="s">
        <v>125</v>
      </c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16</v>
      </c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161" t="str">
        <f>E7</f>
        <v>Stavební úpravy OÚ</v>
      </c>
      <c r="F76" s="33"/>
      <c r="G76" s="33"/>
      <c r="H76" s="33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99</v>
      </c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41"/>
      <c r="D78" s="41"/>
      <c r="E78" s="70" t="str">
        <f>E9</f>
        <v>ZTI - Zdravotně technické instalace</v>
      </c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21</v>
      </c>
      <c r="D80" s="41"/>
      <c r="E80" s="41"/>
      <c r="F80" s="28" t="str">
        <f>F12</f>
        <v xml:space="preserve"> </v>
      </c>
      <c r="G80" s="41"/>
      <c r="H80" s="41"/>
      <c r="I80" s="33" t="s">
        <v>23</v>
      </c>
      <c r="J80" s="73" t="str">
        <f>IF(J12="","",J12)</f>
        <v>20. 2. 2025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25</v>
      </c>
      <c r="D82" s="41"/>
      <c r="E82" s="41"/>
      <c r="F82" s="28" t="str">
        <f>E15</f>
        <v>Obec Tuchlovice</v>
      </c>
      <c r="G82" s="41"/>
      <c r="H82" s="41"/>
      <c r="I82" s="33" t="s">
        <v>31</v>
      </c>
      <c r="J82" s="37" t="str">
        <f>E21</f>
        <v xml:space="preserve"> </v>
      </c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5.15" customHeight="1">
      <c r="A83" s="39"/>
      <c r="B83" s="40"/>
      <c r="C83" s="33" t="s">
        <v>29</v>
      </c>
      <c r="D83" s="41"/>
      <c r="E83" s="41"/>
      <c r="F83" s="28" t="str">
        <f>IF(E18="","",E18)</f>
        <v>Vyplň údaj</v>
      </c>
      <c r="G83" s="41"/>
      <c r="H83" s="41"/>
      <c r="I83" s="33" t="s">
        <v>34</v>
      </c>
      <c r="J83" s="37" t="str">
        <f>E24</f>
        <v>Ing. Jan Procházka</v>
      </c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0.32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11" customFormat="1" ht="29.28" customHeight="1">
      <c r="A85" s="178"/>
      <c r="B85" s="179"/>
      <c r="C85" s="180" t="s">
        <v>126</v>
      </c>
      <c r="D85" s="181" t="s">
        <v>57</v>
      </c>
      <c r="E85" s="181" t="s">
        <v>53</v>
      </c>
      <c r="F85" s="181" t="s">
        <v>54</v>
      </c>
      <c r="G85" s="181" t="s">
        <v>127</v>
      </c>
      <c r="H85" s="181" t="s">
        <v>128</v>
      </c>
      <c r="I85" s="181" t="s">
        <v>129</v>
      </c>
      <c r="J85" s="181" t="s">
        <v>103</v>
      </c>
      <c r="K85" s="182" t="s">
        <v>130</v>
      </c>
      <c r="L85" s="183"/>
      <c r="M85" s="93" t="s">
        <v>19</v>
      </c>
      <c r="N85" s="94" t="s">
        <v>42</v>
      </c>
      <c r="O85" s="94" t="s">
        <v>131</v>
      </c>
      <c r="P85" s="94" t="s">
        <v>132</v>
      </c>
      <c r="Q85" s="94" t="s">
        <v>133</v>
      </c>
      <c r="R85" s="94" t="s">
        <v>134</v>
      </c>
      <c r="S85" s="94" t="s">
        <v>135</v>
      </c>
      <c r="T85" s="95" t="s">
        <v>136</v>
      </c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</row>
    <row r="86" s="2" customFormat="1" ht="22.8" customHeight="1">
      <c r="A86" s="39"/>
      <c r="B86" s="40"/>
      <c r="C86" s="100" t="s">
        <v>137</v>
      </c>
      <c r="D86" s="41"/>
      <c r="E86" s="41"/>
      <c r="F86" s="41"/>
      <c r="G86" s="41"/>
      <c r="H86" s="41"/>
      <c r="I86" s="41"/>
      <c r="J86" s="184">
        <f>BK86</f>
        <v>0</v>
      </c>
      <c r="K86" s="41"/>
      <c r="L86" s="45"/>
      <c r="M86" s="96"/>
      <c r="N86" s="185"/>
      <c r="O86" s="97"/>
      <c r="P86" s="186">
        <f>P87+P172</f>
        <v>0</v>
      </c>
      <c r="Q86" s="97"/>
      <c r="R86" s="186">
        <f>R87+R172</f>
        <v>0.54903999999999997</v>
      </c>
      <c r="S86" s="97"/>
      <c r="T86" s="187">
        <f>T87+T172</f>
        <v>0.16597000000000001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71</v>
      </c>
      <c r="AU86" s="18" t="s">
        <v>104</v>
      </c>
      <c r="BK86" s="188">
        <f>BK87+BK172</f>
        <v>0</v>
      </c>
    </row>
    <row r="87" s="12" customFormat="1" ht="25.92" customHeight="1">
      <c r="A87" s="12"/>
      <c r="B87" s="189"/>
      <c r="C87" s="190"/>
      <c r="D87" s="191" t="s">
        <v>71</v>
      </c>
      <c r="E87" s="192" t="s">
        <v>370</v>
      </c>
      <c r="F87" s="192" t="s">
        <v>371</v>
      </c>
      <c r="G87" s="190"/>
      <c r="H87" s="190"/>
      <c r="I87" s="193"/>
      <c r="J87" s="194">
        <f>BK87</f>
        <v>0</v>
      </c>
      <c r="K87" s="190"/>
      <c r="L87" s="195"/>
      <c r="M87" s="196"/>
      <c r="N87" s="197"/>
      <c r="O87" s="197"/>
      <c r="P87" s="198">
        <f>P88+P106+P120+P158</f>
        <v>0</v>
      </c>
      <c r="Q87" s="197"/>
      <c r="R87" s="198">
        <f>R88+R106+R120+R158</f>
        <v>0.54903999999999997</v>
      </c>
      <c r="S87" s="197"/>
      <c r="T87" s="199">
        <f>T88+T106+T120+T158</f>
        <v>0.16597000000000001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0" t="s">
        <v>82</v>
      </c>
      <c r="AT87" s="201" t="s">
        <v>71</v>
      </c>
      <c r="AU87" s="201" t="s">
        <v>72</v>
      </c>
      <c r="AY87" s="200" t="s">
        <v>140</v>
      </c>
      <c r="BK87" s="202">
        <f>BK88+BK106+BK120+BK158</f>
        <v>0</v>
      </c>
    </row>
    <row r="88" s="12" customFormat="1" ht="22.8" customHeight="1">
      <c r="A88" s="12"/>
      <c r="B88" s="189"/>
      <c r="C88" s="190"/>
      <c r="D88" s="191" t="s">
        <v>71</v>
      </c>
      <c r="E88" s="203" t="s">
        <v>778</v>
      </c>
      <c r="F88" s="203" t="s">
        <v>779</v>
      </c>
      <c r="G88" s="190"/>
      <c r="H88" s="190"/>
      <c r="I88" s="193"/>
      <c r="J88" s="204">
        <f>BK88</f>
        <v>0</v>
      </c>
      <c r="K88" s="190"/>
      <c r="L88" s="195"/>
      <c r="M88" s="196"/>
      <c r="N88" s="197"/>
      <c r="O88" s="197"/>
      <c r="P88" s="198">
        <f>SUM(P89:P105)</f>
        <v>0</v>
      </c>
      <c r="Q88" s="197"/>
      <c r="R88" s="198">
        <f>SUM(R89:R105)</f>
        <v>0.02257</v>
      </c>
      <c r="S88" s="197"/>
      <c r="T88" s="199">
        <f>SUM(T89:T105)</f>
        <v>0.034979999999999997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0" t="s">
        <v>82</v>
      </c>
      <c r="AT88" s="201" t="s">
        <v>71</v>
      </c>
      <c r="AU88" s="201" t="s">
        <v>80</v>
      </c>
      <c r="AY88" s="200" t="s">
        <v>140</v>
      </c>
      <c r="BK88" s="202">
        <f>SUM(BK89:BK105)</f>
        <v>0</v>
      </c>
    </row>
    <row r="89" s="2" customFormat="1" ht="16.5" customHeight="1">
      <c r="A89" s="39"/>
      <c r="B89" s="40"/>
      <c r="C89" s="205" t="s">
        <v>80</v>
      </c>
      <c r="D89" s="205" t="s">
        <v>142</v>
      </c>
      <c r="E89" s="206" t="s">
        <v>780</v>
      </c>
      <c r="F89" s="207" t="s">
        <v>781</v>
      </c>
      <c r="G89" s="208" t="s">
        <v>471</v>
      </c>
      <c r="H89" s="209">
        <v>1.5</v>
      </c>
      <c r="I89" s="210"/>
      <c r="J89" s="211">
        <f>ROUND(I89*H89,2)</f>
        <v>0</v>
      </c>
      <c r="K89" s="207" t="s">
        <v>146</v>
      </c>
      <c r="L89" s="45"/>
      <c r="M89" s="212" t="s">
        <v>19</v>
      </c>
      <c r="N89" s="213" t="s">
        <v>43</v>
      </c>
      <c r="O89" s="85"/>
      <c r="P89" s="214">
        <f>O89*H89</f>
        <v>0</v>
      </c>
      <c r="Q89" s="214">
        <v>0</v>
      </c>
      <c r="R89" s="214">
        <f>Q89*H89</f>
        <v>0</v>
      </c>
      <c r="S89" s="214">
        <v>0.014919999999999999</v>
      </c>
      <c r="T89" s="215">
        <f>S89*H89</f>
        <v>0.022379999999999997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16" t="s">
        <v>244</v>
      </c>
      <c r="AT89" s="216" t="s">
        <v>142</v>
      </c>
      <c r="AU89" s="216" t="s">
        <v>82</v>
      </c>
      <c r="AY89" s="18" t="s">
        <v>140</v>
      </c>
      <c r="BE89" s="217">
        <f>IF(N89="základní",J89,0)</f>
        <v>0</v>
      </c>
      <c r="BF89" s="217">
        <f>IF(N89="snížená",J89,0)</f>
        <v>0</v>
      </c>
      <c r="BG89" s="217">
        <f>IF(N89="zákl. přenesená",J89,0)</f>
        <v>0</v>
      </c>
      <c r="BH89" s="217">
        <f>IF(N89="sníž. přenesená",J89,0)</f>
        <v>0</v>
      </c>
      <c r="BI89" s="217">
        <f>IF(N89="nulová",J89,0)</f>
        <v>0</v>
      </c>
      <c r="BJ89" s="18" t="s">
        <v>80</v>
      </c>
      <c r="BK89" s="217">
        <f>ROUND(I89*H89,2)</f>
        <v>0</v>
      </c>
      <c r="BL89" s="18" t="s">
        <v>244</v>
      </c>
      <c r="BM89" s="216" t="s">
        <v>782</v>
      </c>
    </row>
    <row r="90" s="2" customFormat="1">
      <c r="A90" s="39"/>
      <c r="B90" s="40"/>
      <c r="C90" s="41"/>
      <c r="D90" s="218" t="s">
        <v>149</v>
      </c>
      <c r="E90" s="41"/>
      <c r="F90" s="219" t="s">
        <v>783</v>
      </c>
      <c r="G90" s="41"/>
      <c r="H90" s="41"/>
      <c r="I90" s="220"/>
      <c r="J90" s="41"/>
      <c r="K90" s="41"/>
      <c r="L90" s="45"/>
      <c r="M90" s="221"/>
      <c r="N90" s="222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149</v>
      </c>
      <c r="AU90" s="18" t="s">
        <v>82</v>
      </c>
    </row>
    <row r="91" s="2" customFormat="1" ht="16.5" customHeight="1">
      <c r="A91" s="39"/>
      <c r="B91" s="40"/>
      <c r="C91" s="205" t="s">
        <v>82</v>
      </c>
      <c r="D91" s="205" t="s">
        <v>142</v>
      </c>
      <c r="E91" s="206" t="s">
        <v>784</v>
      </c>
      <c r="F91" s="207" t="s">
        <v>785</v>
      </c>
      <c r="G91" s="208" t="s">
        <v>471</v>
      </c>
      <c r="H91" s="209">
        <v>6</v>
      </c>
      <c r="I91" s="210"/>
      <c r="J91" s="211">
        <f>ROUND(I91*H91,2)</f>
        <v>0</v>
      </c>
      <c r="K91" s="207" t="s">
        <v>146</v>
      </c>
      <c r="L91" s="45"/>
      <c r="M91" s="212" t="s">
        <v>19</v>
      </c>
      <c r="N91" s="213" t="s">
        <v>43</v>
      </c>
      <c r="O91" s="85"/>
      <c r="P91" s="214">
        <f>O91*H91</f>
        <v>0</v>
      </c>
      <c r="Q91" s="214">
        <v>0</v>
      </c>
      <c r="R91" s="214">
        <f>Q91*H91</f>
        <v>0</v>
      </c>
      <c r="S91" s="214">
        <v>0.0020999999999999999</v>
      </c>
      <c r="T91" s="215">
        <f>S91*H91</f>
        <v>0.0126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6" t="s">
        <v>244</v>
      </c>
      <c r="AT91" s="216" t="s">
        <v>142</v>
      </c>
      <c r="AU91" s="216" t="s">
        <v>82</v>
      </c>
      <c r="AY91" s="18" t="s">
        <v>140</v>
      </c>
      <c r="BE91" s="217">
        <f>IF(N91="základní",J91,0)</f>
        <v>0</v>
      </c>
      <c r="BF91" s="217">
        <f>IF(N91="snížená",J91,0)</f>
        <v>0</v>
      </c>
      <c r="BG91" s="217">
        <f>IF(N91="zákl. přenesená",J91,0)</f>
        <v>0</v>
      </c>
      <c r="BH91" s="217">
        <f>IF(N91="sníž. přenesená",J91,0)</f>
        <v>0</v>
      </c>
      <c r="BI91" s="217">
        <f>IF(N91="nulová",J91,0)</f>
        <v>0</v>
      </c>
      <c r="BJ91" s="18" t="s">
        <v>80</v>
      </c>
      <c r="BK91" s="217">
        <f>ROUND(I91*H91,2)</f>
        <v>0</v>
      </c>
      <c r="BL91" s="18" t="s">
        <v>244</v>
      </c>
      <c r="BM91" s="216" t="s">
        <v>786</v>
      </c>
    </row>
    <row r="92" s="2" customFormat="1">
      <c r="A92" s="39"/>
      <c r="B92" s="40"/>
      <c r="C92" s="41"/>
      <c r="D92" s="218" t="s">
        <v>149</v>
      </c>
      <c r="E92" s="41"/>
      <c r="F92" s="219" t="s">
        <v>787</v>
      </c>
      <c r="G92" s="41"/>
      <c r="H92" s="41"/>
      <c r="I92" s="220"/>
      <c r="J92" s="41"/>
      <c r="K92" s="41"/>
      <c r="L92" s="45"/>
      <c r="M92" s="221"/>
      <c r="N92" s="222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149</v>
      </c>
      <c r="AU92" s="18" t="s">
        <v>82</v>
      </c>
    </row>
    <row r="93" s="2" customFormat="1" ht="16.5" customHeight="1">
      <c r="A93" s="39"/>
      <c r="B93" s="40"/>
      <c r="C93" s="205" t="s">
        <v>159</v>
      </c>
      <c r="D93" s="205" t="s">
        <v>142</v>
      </c>
      <c r="E93" s="206" t="s">
        <v>788</v>
      </c>
      <c r="F93" s="207" t="s">
        <v>789</v>
      </c>
      <c r="G93" s="208" t="s">
        <v>471</v>
      </c>
      <c r="H93" s="209">
        <v>8</v>
      </c>
      <c r="I93" s="210"/>
      <c r="J93" s="211">
        <f>ROUND(I93*H93,2)</f>
        <v>0</v>
      </c>
      <c r="K93" s="207" t="s">
        <v>146</v>
      </c>
      <c r="L93" s="45"/>
      <c r="M93" s="212" t="s">
        <v>19</v>
      </c>
      <c r="N93" s="213" t="s">
        <v>43</v>
      </c>
      <c r="O93" s="85"/>
      <c r="P93" s="214">
        <f>O93*H93</f>
        <v>0</v>
      </c>
      <c r="Q93" s="214">
        <v>0.0013699999999999999</v>
      </c>
      <c r="R93" s="214">
        <f>Q93*H93</f>
        <v>0.010959999999999999</v>
      </c>
      <c r="S93" s="214">
        <v>0</v>
      </c>
      <c r="T93" s="215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16" t="s">
        <v>244</v>
      </c>
      <c r="AT93" s="216" t="s">
        <v>142</v>
      </c>
      <c r="AU93" s="216" t="s">
        <v>82</v>
      </c>
      <c r="AY93" s="18" t="s">
        <v>140</v>
      </c>
      <c r="BE93" s="217">
        <f>IF(N93="základní",J93,0)</f>
        <v>0</v>
      </c>
      <c r="BF93" s="217">
        <f>IF(N93="snížená",J93,0)</f>
        <v>0</v>
      </c>
      <c r="BG93" s="217">
        <f>IF(N93="zákl. přenesená",J93,0)</f>
        <v>0</v>
      </c>
      <c r="BH93" s="217">
        <f>IF(N93="sníž. přenesená",J93,0)</f>
        <v>0</v>
      </c>
      <c r="BI93" s="217">
        <f>IF(N93="nulová",J93,0)</f>
        <v>0</v>
      </c>
      <c r="BJ93" s="18" t="s">
        <v>80</v>
      </c>
      <c r="BK93" s="217">
        <f>ROUND(I93*H93,2)</f>
        <v>0</v>
      </c>
      <c r="BL93" s="18" t="s">
        <v>244</v>
      </c>
      <c r="BM93" s="216" t="s">
        <v>790</v>
      </c>
    </row>
    <row r="94" s="2" customFormat="1">
      <c r="A94" s="39"/>
      <c r="B94" s="40"/>
      <c r="C94" s="41"/>
      <c r="D94" s="218" t="s">
        <v>149</v>
      </c>
      <c r="E94" s="41"/>
      <c r="F94" s="219" t="s">
        <v>791</v>
      </c>
      <c r="G94" s="41"/>
      <c r="H94" s="41"/>
      <c r="I94" s="220"/>
      <c r="J94" s="41"/>
      <c r="K94" s="41"/>
      <c r="L94" s="45"/>
      <c r="M94" s="221"/>
      <c r="N94" s="222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149</v>
      </c>
      <c r="AU94" s="18" t="s">
        <v>82</v>
      </c>
    </row>
    <row r="95" s="2" customFormat="1" ht="16.5" customHeight="1">
      <c r="A95" s="39"/>
      <c r="B95" s="40"/>
      <c r="C95" s="205" t="s">
        <v>147</v>
      </c>
      <c r="D95" s="205" t="s">
        <v>142</v>
      </c>
      <c r="E95" s="206" t="s">
        <v>792</v>
      </c>
      <c r="F95" s="207" t="s">
        <v>793</v>
      </c>
      <c r="G95" s="208" t="s">
        <v>471</v>
      </c>
      <c r="H95" s="209">
        <v>2</v>
      </c>
      <c r="I95" s="210"/>
      <c r="J95" s="211">
        <f>ROUND(I95*H95,2)</f>
        <v>0</v>
      </c>
      <c r="K95" s="207" t="s">
        <v>146</v>
      </c>
      <c r="L95" s="45"/>
      <c r="M95" s="212" t="s">
        <v>19</v>
      </c>
      <c r="N95" s="213" t="s">
        <v>43</v>
      </c>
      <c r="O95" s="85"/>
      <c r="P95" s="214">
        <f>O95*H95</f>
        <v>0</v>
      </c>
      <c r="Q95" s="214">
        <v>0.0012999999999999999</v>
      </c>
      <c r="R95" s="214">
        <f>Q95*H95</f>
        <v>0.0025999999999999999</v>
      </c>
      <c r="S95" s="214">
        <v>0</v>
      </c>
      <c r="T95" s="215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6" t="s">
        <v>244</v>
      </c>
      <c r="AT95" s="216" t="s">
        <v>142</v>
      </c>
      <c r="AU95" s="216" t="s">
        <v>82</v>
      </c>
      <c r="AY95" s="18" t="s">
        <v>140</v>
      </c>
      <c r="BE95" s="217">
        <f>IF(N95="základní",J95,0)</f>
        <v>0</v>
      </c>
      <c r="BF95" s="217">
        <f>IF(N95="snížená",J95,0)</f>
        <v>0</v>
      </c>
      <c r="BG95" s="217">
        <f>IF(N95="zákl. přenesená",J95,0)</f>
        <v>0</v>
      </c>
      <c r="BH95" s="217">
        <f>IF(N95="sníž. přenesená",J95,0)</f>
        <v>0</v>
      </c>
      <c r="BI95" s="217">
        <f>IF(N95="nulová",J95,0)</f>
        <v>0</v>
      </c>
      <c r="BJ95" s="18" t="s">
        <v>80</v>
      </c>
      <c r="BK95" s="217">
        <f>ROUND(I95*H95,2)</f>
        <v>0</v>
      </c>
      <c r="BL95" s="18" t="s">
        <v>244</v>
      </c>
      <c r="BM95" s="216" t="s">
        <v>794</v>
      </c>
    </row>
    <row r="96" s="2" customFormat="1">
      <c r="A96" s="39"/>
      <c r="B96" s="40"/>
      <c r="C96" s="41"/>
      <c r="D96" s="218" t="s">
        <v>149</v>
      </c>
      <c r="E96" s="41"/>
      <c r="F96" s="219" t="s">
        <v>795</v>
      </c>
      <c r="G96" s="41"/>
      <c r="H96" s="41"/>
      <c r="I96" s="220"/>
      <c r="J96" s="41"/>
      <c r="K96" s="41"/>
      <c r="L96" s="45"/>
      <c r="M96" s="221"/>
      <c r="N96" s="222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149</v>
      </c>
      <c r="AU96" s="18" t="s">
        <v>82</v>
      </c>
    </row>
    <row r="97" s="2" customFormat="1" ht="16.5" customHeight="1">
      <c r="A97" s="39"/>
      <c r="B97" s="40"/>
      <c r="C97" s="205" t="s">
        <v>171</v>
      </c>
      <c r="D97" s="205" t="s">
        <v>142</v>
      </c>
      <c r="E97" s="206" t="s">
        <v>796</v>
      </c>
      <c r="F97" s="207" t="s">
        <v>797</v>
      </c>
      <c r="G97" s="208" t="s">
        <v>471</v>
      </c>
      <c r="H97" s="209">
        <v>16</v>
      </c>
      <c r="I97" s="210"/>
      <c r="J97" s="211">
        <f>ROUND(I97*H97,2)</f>
        <v>0</v>
      </c>
      <c r="K97" s="207" t="s">
        <v>146</v>
      </c>
      <c r="L97" s="45"/>
      <c r="M97" s="212" t="s">
        <v>19</v>
      </c>
      <c r="N97" s="213" t="s">
        <v>43</v>
      </c>
      <c r="O97" s="85"/>
      <c r="P97" s="214">
        <f>O97*H97</f>
        <v>0</v>
      </c>
      <c r="Q97" s="214">
        <v>0.00050000000000000001</v>
      </c>
      <c r="R97" s="214">
        <f>Q97*H97</f>
        <v>0.0080000000000000002</v>
      </c>
      <c r="S97" s="214">
        <v>0</v>
      </c>
      <c r="T97" s="215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6" t="s">
        <v>244</v>
      </c>
      <c r="AT97" s="216" t="s">
        <v>142</v>
      </c>
      <c r="AU97" s="216" t="s">
        <v>82</v>
      </c>
      <c r="AY97" s="18" t="s">
        <v>140</v>
      </c>
      <c r="BE97" s="217">
        <f>IF(N97="základní",J97,0)</f>
        <v>0</v>
      </c>
      <c r="BF97" s="217">
        <f>IF(N97="snížená",J97,0)</f>
        <v>0</v>
      </c>
      <c r="BG97" s="217">
        <f>IF(N97="zákl. přenesená",J97,0)</f>
        <v>0</v>
      </c>
      <c r="BH97" s="217">
        <f>IF(N97="sníž. přenesená",J97,0)</f>
        <v>0</v>
      </c>
      <c r="BI97" s="217">
        <f>IF(N97="nulová",J97,0)</f>
        <v>0</v>
      </c>
      <c r="BJ97" s="18" t="s">
        <v>80</v>
      </c>
      <c r="BK97" s="217">
        <f>ROUND(I97*H97,2)</f>
        <v>0</v>
      </c>
      <c r="BL97" s="18" t="s">
        <v>244</v>
      </c>
      <c r="BM97" s="216" t="s">
        <v>798</v>
      </c>
    </row>
    <row r="98" s="2" customFormat="1">
      <c r="A98" s="39"/>
      <c r="B98" s="40"/>
      <c r="C98" s="41"/>
      <c r="D98" s="218" t="s">
        <v>149</v>
      </c>
      <c r="E98" s="41"/>
      <c r="F98" s="219" t="s">
        <v>799</v>
      </c>
      <c r="G98" s="41"/>
      <c r="H98" s="41"/>
      <c r="I98" s="220"/>
      <c r="J98" s="41"/>
      <c r="K98" s="41"/>
      <c r="L98" s="45"/>
      <c r="M98" s="221"/>
      <c r="N98" s="222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149</v>
      </c>
      <c r="AU98" s="18" t="s">
        <v>82</v>
      </c>
    </row>
    <row r="99" s="2" customFormat="1" ht="16.5" customHeight="1">
      <c r="A99" s="39"/>
      <c r="B99" s="40"/>
      <c r="C99" s="205" t="s">
        <v>176</v>
      </c>
      <c r="D99" s="205" t="s">
        <v>142</v>
      </c>
      <c r="E99" s="206" t="s">
        <v>800</v>
      </c>
      <c r="F99" s="207" t="s">
        <v>801</v>
      </c>
      <c r="G99" s="208" t="s">
        <v>254</v>
      </c>
      <c r="H99" s="209">
        <v>1</v>
      </c>
      <c r="I99" s="210"/>
      <c r="J99" s="211">
        <f>ROUND(I99*H99,2)</f>
        <v>0</v>
      </c>
      <c r="K99" s="207" t="s">
        <v>146</v>
      </c>
      <c r="L99" s="45"/>
      <c r="M99" s="212" t="s">
        <v>19</v>
      </c>
      <c r="N99" s="213" t="s">
        <v>43</v>
      </c>
      <c r="O99" s="85"/>
      <c r="P99" s="214">
        <f>O99*H99</f>
        <v>0</v>
      </c>
      <c r="Q99" s="214">
        <v>0.0010100000000000001</v>
      </c>
      <c r="R99" s="214">
        <f>Q99*H99</f>
        <v>0.0010100000000000001</v>
      </c>
      <c r="S99" s="214">
        <v>0</v>
      </c>
      <c r="T99" s="215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6" t="s">
        <v>244</v>
      </c>
      <c r="AT99" s="216" t="s">
        <v>142</v>
      </c>
      <c r="AU99" s="216" t="s">
        <v>82</v>
      </c>
      <c r="AY99" s="18" t="s">
        <v>140</v>
      </c>
      <c r="BE99" s="217">
        <f>IF(N99="základní",J99,0)</f>
        <v>0</v>
      </c>
      <c r="BF99" s="217">
        <f>IF(N99="snížená",J99,0)</f>
        <v>0</v>
      </c>
      <c r="BG99" s="217">
        <f>IF(N99="zákl. přenesená",J99,0)</f>
        <v>0</v>
      </c>
      <c r="BH99" s="217">
        <f>IF(N99="sníž. přenesená",J99,0)</f>
        <v>0</v>
      </c>
      <c r="BI99" s="217">
        <f>IF(N99="nulová",J99,0)</f>
        <v>0</v>
      </c>
      <c r="BJ99" s="18" t="s">
        <v>80</v>
      </c>
      <c r="BK99" s="217">
        <f>ROUND(I99*H99,2)</f>
        <v>0</v>
      </c>
      <c r="BL99" s="18" t="s">
        <v>244</v>
      </c>
      <c r="BM99" s="216" t="s">
        <v>802</v>
      </c>
    </row>
    <row r="100" s="2" customFormat="1">
      <c r="A100" s="39"/>
      <c r="B100" s="40"/>
      <c r="C100" s="41"/>
      <c r="D100" s="218" t="s">
        <v>149</v>
      </c>
      <c r="E100" s="41"/>
      <c r="F100" s="219" t="s">
        <v>803</v>
      </c>
      <c r="G100" s="41"/>
      <c r="H100" s="41"/>
      <c r="I100" s="220"/>
      <c r="J100" s="41"/>
      <c r="K100" s="41"/>
      <c r="L100" s="45"/>
      <c r="M100" s="221"/>
      <c r="N100" s="222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149</v>
      </c>
      <c r="AU100" s="18" t="s">
        <v>82</v>
      </c>
    </row>
    <row r="101" s="2" customFormat="1" ht="16.5" customHeight="1">
      <c r="A101" s="39"/>
      <c r="B101" s="40"/>
      <c r="C101" s="205" t="s">
        <v>180</v>
      </c>
      <c r="D101" s="205" t="s">
        <v>142</v>
      </c>
      <c r="E101" s="206" t="s">
        <v>804</v>
      </c>
      <c r="F101" s="207" t="s">
        <v>805</v>
      </c>
      <c r="G101" s="208" t="s">
        <v>471</v>
      </c>
      <c r="H101" s="209">
        <v>26</v>
      </c>
      <c r="I101" s="210"/>
      <c r="J101" s="211">
        <f>ROUND(I101*H101,2)</f>
        <v>0</v>
      </c>
      <c r="K101" s="207" t="s">
        <v>146</v>
      </c>
      <c r="L101" s="45"/>
      <c r="M101" s="212" t="s">
        <v>19</v>
      </c>
      <c r="N101" s="213" t="s">
        <v>43</v>
      </c>
      <c r="O101" s="85"/>
      <c r="P101" s="214">
        <f>O101*H101</f>
        <v>0</v>
      </c>
      <c r="Q101" s="214">
        <v>0</v>
      </c>
      <c r="R101" s="214">
        <f>Q101*H101</f>
        <v>0</v>
      </c>
      <c r="S101" s="214">
        <v>0</v>
      </c>
      <c r="T101" s="215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6" t="s">
        <v>244</v>
      </c>
      <c r="AT101" s="216" t="s">
        <v>142</v>
      </c>
      <c r="AU101" s="216" t="s">
        <v>82</v>
      </c>
      <c r="AY101" s="18" t="s">
        <v>140</v>
      </c>
      <c r="BE101" s="217">
        <f>IF(N101="základní",J101,0)</f>
        <v>0</v>
      </c>
      <c r="BF101" s="217">
        <f>IF(N101="snížená",J101,0)</f>
        <v>0</v>
      </c>
      <c r="BG101" s="217">
        <f>IF(N101="zákl. přenesená",J101,0)</f>
        <v>0</v>
      </c>
      <c r="BH101" s="217">
        <f>IF(N101="sníž. přenesená",J101,0)</f>
        <v>0</v>
      </c>
      <c r="BI101" s="217">
        <f>IF(N101="nulová",J101,0)</f>
        <v>0</v>
      </c>
      <c r="BJ101" s="18" t="s">
        <v>80</v>
      </c>
      <c r="BK101" s="217">
        <f>ROUND(I101*H101,2)</f>
        <v>0</v>
      </c>
      <c r="BL101" s="18" t="s">
        <v>244</v>
      </c>
      <c r="BM101" s="216" t="s">
        <v>806</v>
      </c>
    </row>
    <row r="102" s="2" customFormat="1">
      <c r="A102" s="39"/>
      <c r="B102" s="40"/>
      <c r="C102" s="41"/>
      <c r="D102" s="218" t="s">
        <v>149</v>
      </c>
      <c r="E102" s="41"/>
      <c r="F102" s="219" t="s">
        <v>807</v>
      </c>
      <c r="G102" s="41"/>
      <c r="H102" s="41"/>
      <c r="I102" s="220"/>
      <c r="J102" s="41"/>
      <c r="K102" s="41"/>
      <c r="L102" s="45"/>
      <c r="M102" s="221"/>
      <c r="N102" s="222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149</v>
      </c>
      <c r="AU102" s="18" t="s">
        <v>82</v>
      </c>
    </row>
    <row r="103" s="2" customFormat="1" ht="24.15" customHeight="1">
      <c r="A103" s="39"/>
      <c r="B103" s="40"/>
      <c r="C103" s="205" t="s">
        <v>157</v>
      </c>
      <c r="D103" s="205" t="s">
        <v>142</v>
      </c>
      <c r="E103" s="206" t="s">
        <v>808</v>
      </c>
      <c r="F103" s="207" t="s">
        <v>809</v>
      </c>
      <c r="G103" s="208" t="s">
        <v>156</v>
      </c>
      <c r="H103" s="209">
        <v>0.023</v>
      </c>
      <c r="I103" s="210"/>
      <c r="J103" s="211">
        <f>ROUND(I103*H103,2)</f>
        <v>0</v>
      </c>
      <c r="K103" s="207" t="s">
        <v>146</v>
      </c>
      <c r="L103" s="45"/>
      <c r="M103" s="212" t="s">
        <v>19</v>
      </c>
      <c r="N103" s="213" t="s">
        <v>43</v>
      </c>
      <c r="O103" s="85"/>
      <c r="P103" s="214">
        <f>O103*H103</f>
        <v>0</v>
      </c>
      <c r="Q103" s="214">
        <v>0</v>
      </c>
      <c r="R103" s="214">
        <f>Q103*H103</f>
        <v>0</v>
      </c>
      <c r="S103" s="214">
        <v>0</v>
      </c>
      <c r="T103" s="215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6" t="s">
        <v>244</v>
      </c>
      <c r="AT103" s="216" t="s">
        <v>142</v>
      </c>
      <c r="AU103" s="216" t="s">
        <v>82</v>
      </c>
      <c r="AY103" s="18" t="s">
        <v>140</v>
      </c>
      <c r="BE103" s="217">
        <f>IF(N103="základní",J103,0)</f>
        <v>0</v>
      </c>
      <c r="BF103" s="217">
        <f>IF(N103="snížená",J103,0)</f>
        <v>0</v>
      </c>
      <c r="BG103" s="217">
        <f>IF(N103="zákl. přenesená",J103,0)</f>
        <v>0</v>
      </c>
      <c r="BH103" s="217">
        <f>IF(N103="sníž. přenesená",J103,0)</f>
        <v>0</v>
      </c>
      <c r="BI103" s="217">
        <f>IF(N103="nulová",J103,0)</f>
        <v>0</v>
      </c>
      <c r="BJ103" s="18" t="s">
        <v>80</v>
      </c>
      <c r="BK103" s="217">
        <f>ROUND(I103*H103,2)</f>
        <v>0</v>
      </c>
      <c r="BL103" s="18" t="s">
        <v>244</v>
      </c>
      <c r="BM103" s="216" t="s">
        <v>810</v>
      </c>
    </row>
    <row r="104" s="2" customFormat="1">
      <c r="A104" s="39"/>
      <c r="B104" s="40"/>
      <c r="C104" s="41"/>
      <c r="D104" s="218" t="s">
        <v>149</v>
      </c>
      <c r="E104" s="41"/>
      <c r="F104" s="219" t="s">
        <v>811</v>
      </c>
      <c r="G104" s="41"/>
      <c r="H104" s="41"/>
      <c r="I104" s="220"/>
      <c r="J104" s="41"/>
      <c r="K104" s="41"/>
      <c r="L104" s="45"/>
      <c r="M104" s="221"/>
      <c r="N104" s="222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149</v>
      </c>
      <c r="AU104" s="18" t="s">
        <v>82</v>
      </c>
    </row>
    <row r="105" s="2" customFormat="1" ht="16.5" customHeight="1">
      <c r="A105" s="39"/>
      <c r="B105" s="40"/>
      <c r="C105" s="205" t="s">
        <v>193</v>
      </c>
      <c r="D105" s="205" t="s">
        <v>142</v>
      </c>
      <c r="E105" s="206" t="s">
        <v>812</v>
      </c>
      <c r="F105" s="207" t="s">
        <v>813</v>
      </c>
      <c r="G105" s="208" t="s">
        <v>814</v>
      </c>
      <c r="H105" s="209">
        <v>1</v>
      </c>
      <c r="I105" s="210"/>
      <c r="J105" s="211">
        <f>ROUND(I105*H105,2)</f>
        <v>0</v>
      </c>
      <c r="K105" s="207" t="s">
        <v>19</v>
      </c>
      <c r="L105" s="45"/>
      <c r="M105" s="212" t="s">
        <v>19</v>
      </c>
      <c r="N105" s="213" t="s">
        <v>43</v>
      </c>
      <c r="O105" s="85"/>
      <c r="P105" s="214">
        <f>O105*H105</f>
        <v>0</v>
      </c>
      <c r="Q105" s="214">
        <v>0</v>
      </c>
      <c r="R105" s="214">
        <f>Q105*H105</f>
        <v>0</v>
      </c>
      <c r="S105" s="214">
        <v>0</v>
      </c>
      <c r="T105" s="215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6" t="s">
        <v>244</v>
      </c>
      <c r="AT105" s="216" t="s">
        <v>142</v>
      </c>
      <c r="AU105" s="216" t="s">
        <v>82</v>
      </c>
      <c r="AY105" s="18" t="s">
        <v>140</v>
      </c>
      <c r="BE105" s="217">
        <f>IF(N105="základní",J105,0)</f>
        <v>0</v>
      </c>
      <c r="BF105" s="217">
        <f>IF(N105="snížená",J105,0)</f>
        <v>0</v>
      </c>
      <c r="BG105" s="217">
        <f>IF(N105="zákl. přenesená",J105,0)</f>
        <v>0</v>
      </c>
      <c r="BH105" s="217">
        <f>IF(N105="sníž. přenesená",J105,0)</f>
        <v>0</v>
      </c>
      <c r="BI105" s="217">
        <f>IF(N105="nulová",J105,0)</f>
        <v>0</v>
      </c>
      <c r="BJ105" s="18" t="s">
        <v>80</v>
      </c>
      <c r="BK105" s="217">
        <f>ROUND(I105*H105,2)</f>
        <v>0</v>
      </c>
      <c r="BL105" s="18" t="s">
        <v>244</v>
      </c>
      <c r="BM105" s="216" t="s">
        <v>815</v>
      </c>
    </row>
    <row r="106" s="12" customFormat="1" ht="22.8" customHeight="1">
      <c r="A106" s="12"/>
      <c r="B106" s="189"/>
      <c r="C106" s="190"/>
      <c r="D106" s="191" t="s">
        <v>71</v>
      </c>
      <c r="E106" s="203" t="s">
        <v>816</v>
      </c>
      <c r="F106" s="203" t="s">
        <v>817</v>
      </c>
      <c r="G106" s="190"/>
      <c r="H106" s="190"/>
      <c r="I106" s="193"/>
      <c r="J106" s="204">
        <f>BK106</f>
        <v>0</v>
      </c>
      <c r="K106" s="190"/>
      <c r="L106" s="195"/>
      <c r="M106" s="196"/>
      <c r="N106" s="197"/>
      <c r="O106" s="197"/>
      <c r="P106" s="198">
        <f>SUM(P107:P119)</f>
        <v>0</v>
      </c>
      <c r="Q106" s="197"/>
      <c r="R106" s="198">
        <f>SUM(R107:R119)</f>
        <v>0.033750000000000002</v>
      </c>
      <c r="S106" s="197"/>
      <c r="T106" s="199">
        <f>SUM(T107:T119)</f>
        <v>0.034079999999999999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0" t="s">
        <v>82</v>
      </c>
      <c r="AT106" s="201" t="s">
        <v>71</v>
      </c>
      <c r="AU106" s="201" t="s">
        <v>80</v>
      </c>
      <c r="AY106" s="200" t="s">
        <v>140</v>
      </c>
      <c r="BK106" s="202">
        <f>SUM(BK107:BK119)</f>
        <v>0</v>
      </c>
    </row>
    <row r="107" s="2" customFormat="1" ht="16.5" customHeight="1">
      <c r="A107" s="39"/>
      <c r="B107" s="40"/>
      <c r="C107" s="205" t="s">
        <v>200</v>
      </c>
      <c r="D107" s="205" t="s">
        <v>142</v>
      </c>
      <c r="E107" s="206" t="s">
        <v>818</v>
      </c>
      <c r="F107" s="207" t="s">
        <v>819</v>
      </c>
      <c r="G107" s="208" t="s">
        <v>471</v>
      </c>
      <c r="H107" s="209">
        <v>16</v>
      </c>
      <c r="I107" s="210"/>
      <c r="J107" s="211">
        <f>ROUND(I107*H107,2)</f>
        <v>0</v>
      </c>
      <c r="K107" s="207" t="s">
        <v>146</v>
      </c>
      <c r="L107" s="45"/>
      <c r="M107" s="212" t="s">
        <v>19</v>
      </c>
      <c r="N107" s="213" t="s">
        <v>43</v>
      </c>
      <c r="O107" s="85"/>
      <c r="P107" s="214">
        <f>O107*H107</f>
        <v>0</v>
      </c>
      <c r="Q107" s="214">
        <v>0</v>
      </c>
      <c r="R107" s="214">
        <f>Q107*H107</f>
        <v>0</v>
      </c>
      <c r="S107" s="214">
        <v>0.0021299999999999999</v>
      </c>
      <c r="T107" s="215">
        <f>S107*H107</f>
        <v>0.034079999999999999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16" t="s">
        <v>244</v>
      </c>
      <c r="AT107" s="216" t="s">
        <v>142</v>
      </c>
      <c r="AU107" s="216" t="s">
        <v>82</v>
      </c>
      <c r="AY107" s="18" t="s">
        <v>140</v>
      </c>
      <c r="BE107" s="217">
        <f>IF(N107="základní",J107,0)</f>
        <v>0</v>
      </c>
      <c r="BF107" s="217">
        <f>IF(N107="snížená",J107,0)</f>
        <v>0</v>
      </c>
      <c r="BG107" s="217">
        <f>IF(N107="zákl. přenesená",J107,0)</f>
        <v>0</v>
      </c>
      <c r="BH107" s="217">
        <f>IF(N107="sníž. přenesená",J107,0)</f>
        <v>0</v>
      </c>
      <c r="BI107" s="217">
        <f>IF(N107="nulová",J107,0)</f>
        <v>0</v>
      </c>
      <c r="BJ107" s="18" t="s">
        <v>80</v>
      </c>
      <c r="BK107" s="217">
        <f>ROUND(I107*H107,2)</f>
        <v>0</v>
      </c>
      <c r="BL107" s="18" t="s">
        <v>244</v>
      </c>
      <c r="BM107" s="216" t="s">
        <v>820</v>
      </c>
    </row>
    <row r="108" s="2" customFormat="1">
      <c r="A108" s="39"/>
      <c r="B108" s="40"/>
      <c r="C108" s="41"/>
      <c r="D108" s="218" t="s">
        <v>149</v>
      </c>
      <c r="E108" s="41"/>
      <c r="F108" s="219" t="s">
        <v>821</v>
      </c>
      <c r="G108" s="41"/>
      <c r="H108" s="41"/>
      <c r="I108" s="220"/>
      <c r="J108" s="41"/>
      <c r="K108" s="41"/>
      <c r="L108" s="45"/>
      <c r="M108" s="221"/>
      <c r="N108" s="222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149</v>
      </c>
      <c r="AU108" s="18" t="s">
        <v>82</v>
      </c>
    </row>
    <row r="109" s="2" customFormat="1" ht="16.5" customHeight="1">
      <c r="A109" s="39"/>
      <c r="B109" s="40"/>
      <c r="C109" s="205" t="s">
        <v>207</v>
      </c>
      <c r="D109" s="205" t="s">
        <v>142</v>
      </c>
      <c r="E109" s="206" t="s">
        <v>822</v>
      </c>
      <c r="F109" s="207" t="s">
        <v>823</v>
      </c>
      <c r="G109" s="208" t="s">
        <v>471</v>
      </c>
      <c r="H109" s="209">
        <v>36</v>
      </c>
      <c r="I109" s="210"/>
      <c r="J109" s="211">
        <f>ROUND(I109*H109,2)</f>
        <v>0</v>
      </c>
      <c r="K109" s="207" t="s">
        <v>146</v>
      </c>
      <c r="L109" s="45"/>
      <c r="M109" s="212" t="s">
        <v>19</v>
      </c>
      <c r="N109" s="213" t="s">
        <v>43</v>
      </c>
      <c r="O109" s="85"/>
      <c r="P109" s="214">
        <f>O109*H109</f>
        <v>0</v>
      </c>
      <c r="Q109" s="214">
        <v>0.00032000000000000003</v>
      </c>
      <c r="R109" s="214">
        <f>Q109*H109</f>
        <v>0.011520000000000001</v>
      </c>
      <c r="S109" s="214">
        <v>0</v>
      </c>
      <c r="T109" s="215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16" t="s">
        <v>244</v>
      </c>
      <c r="AT109" s="216" t="s">
        <v>142</v>
      </c>
      <c r="AU109" s="216" t="s">
        <v>82</v>
      </c>
      <c r="AY109" s="18" t="s">
        <v>140</v>
      </c>
      <c r="BE109" s="217">
        <f>IF(N109="základní",J109,0)</f>
        <v>0</v>
      </c>
      <c r="BF109" s="217">
        <f>IF(N109="snížená",J109,0)</f>
        <v>0</v>
      </c>
      <c r="BG109" s="217">
        <f>IF(N109="zákl. přenesená",J109,0)</f>
        <v>0</v>
      </c>
      <c r="BH109" s="217">
        <f>IF(N109="sníž. přenesená",J109,0)</f>
        <v>0</v>
      </c>
      <c r="BI109" s="217">
        <f>IF(N109="nulová",J109,0)</f>
        <v>0</v>
      </c>
      <c r="BJ109" s="18" t="s">
        <v>80</v>
      </c>
      <c r="BK109" s="217">
        <f>ROUND(I109*H109,2)</f>
        <v>0</v>
      </c>
      <c r="BL109" s="18" t="s">
        <v>244</v>
      </c>
      <c r="BM109" s="216" t="s">
        <v>824</v>
      </c>
    </row>
    <row r="110" s="2" customFormat="1">
      <c r="A110" s="39"/>
      <c r="B110" s="40"/>
      <c r="C110" s="41"/>
      <c r="D110" s="218" t="s">
        <v>149</v>
      </c>
      <c r="E110" s="41"/>
      <c r="F110" s="219" t="s">
        <v>825</v>
      </c>
      <c r="G110" s="41"/>
      <c r="H110" s="41"/>
      <c r="I110" s="220"/>
      <c r="J110" s="41"/>
      <c r="K110" s="41"/>
      <c r="L110" s="45"/>
      <c r="M110" s="221"/>
      <c r="N110" s="222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149</v>
      </c>
      <c r="AU110" s="18" t="s">
        <v>82</v>
      </c>
    </row>
    <row r="111" s="2" customFormat="1" ht="16.5" customHeight="1">
      <c r="A111" s="39"/>
      <c r="B111" s="40"/>
      <c r="C111" s="235" t="s">
        <v>8</v>
      </c>
      <c r="D111" s="235" t="s">
        <v>153</v>
      </c>
      <c r="E111" s="236" t="s">
        <v>826</v>
      </c>
      <c r="F111" s="237" t="s">
        <v>827</v>
      </c>
      <c r="G111" s="238" t="s">
        <v>471</v>
      </c>
      <c r="H111" s="239">
        <v>37.079999999999998</v>
      </c>
      <c r="I111" s="240"/>
      <c r="J111" s="241">
        <f>ROUND(I111*H111,2)</f>
        <v>0</v>
      </c>
      <c r="K111" s="237" t="s">
        <v>146</v>
      </c>
      <c r="L111" s="242"/>
      <c r="M111" s="243" t="s">
        <v>19</v>
      </c>
      <c r="N111" s="244" t="s">
        <v>43</v>
      </c>
      <c r="O111" s="85"/>
      <c r="P111" s="214">
        <f>O111*H111</f>
        <v>0</v>
      </c>
      <c r="Q111" s="214">
        <v>0.00025000000000000001</v>
      </c>
      <c r="R111" s="214">
        <f>Q111*H111</f>
        <v>0.0092700000000000005</v>
      </c>
      <c r="S111" s="214">
        <v>0</v>
      </c>
      <c r="T111" s="215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6" t="s">
        <v>327</v>
      </c>
      <c r="AT111" s="216" t="s">
        <v>153</v>
      </c>
      <c r="AU111" s="216" t="s">
        <v>82</v>
      </c>
      <c r="AY111" s="18" t="s">
        <v>140</v>
      </c>
      <c r="BE111" s="217">
        <f>IF(N111="základní",J111,0)</f>
        <v>0</v>
      </c>
      <c r="BF111" s="217">
        <f>IF(N111="snížená",J111,0)</f>
        <v>0</v>
      </c>
      <c r="BG111" s="217">
        <f>IF(N111="zákl. přenesená",J111,0)</f>
        <v>0</v>
      </c>
      <c r="BH111" s="217">
        <f>IF(N111="sníž. přenesená",J111,0)</f>
        <v>0</v>
      </c>
      <c r="BI111" s="217">
        <f>IF(N111="nulová",J111,0)</f>
        <v>0</v>
      </c>
      <c r="BJ111" s="18" t="s">
        <v>80</v>
      </c>
      <c r="BK111" s="217">
        <f>ROUND(I111*H111,2)</f>
        <v>0</v>
      </c>
      <c r="BL111" s="18" t="s">
        <v>244</v>
      </c>
      <c r="BM111" s="216" t="s">
        <v>828</v>
      </c>
    </row>
    <row r="112" s="13" customFormat="1">
      <c r="A112" s="13"/>
      <c r="B112" s="223"/>
      <c r="C112" s="224"/>
      <c r="D112" s="225" t="s">
        <v>151</v>
      </c>
      <c r="E112" s="224"/>
      <c r="F112" s="227" t="s">
        <v>829</v>
      </c>
      <c r="G112" s="224"/>
      <c r="H112" s="228">
        <v>37.079999999999998</v>
      </c>
      <c r="I112" s="229"/>
      <c r="J112" s="224"/>
      <c r="K112" s="224"/>
      <c r="L112" s="230"/>
      <c r="M112" s="231"/>
      <c r="N112" s="232"/>
      <c r="O112" s="232"/>
      <c r="P112" s="232"/>
      <c r="Q112" s="232"/>
      <c r="R112" s="232"/>
      <c r="S112" s="232"/>
      <c r="T112" s="23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4" t="s">
        <v>151</v>
      </c>
      <c r="AU112" s="234" t="s">
        <v>82</v>
      </c>
      <c r="AV112" s="13" t="s">
        <v>82</v>
      </c>
      <c r="AW112" s="13" t="s">
        <v>4</v>
      </c>
      <c r="AX112" s="13" t="s">
        <v>80</v>
      </c>
      <c r="AY112" s="234" t="s">
        <v>140</v>
      </c>
    </row>
    <row r="113" s="2" customFormat="1" ht="24.15" customHeight="1">
      <c r="A113" s="39"/>
      <c r="B113" s="40"/>
      <c r="C113" s="205" t="s">
        <v>221</v>
      </c>
      <c r="D113" s="205" t="s">
        <v>142</v>
      </c>
      <c r="E113" s="206" t="s">
        <v>830</v>
      </c>
      <c r="F113" s="207" t="s">
        <v>831</v>
      </c>
      <c r="G113" s="208" t="s">
        <v>471</v>
      </c>
      <c r="H113" s="209">
        <v>36</v>
      </c>
      <c r="I113" s="210"/>
      <c r="J113" s="211">
        <f>ROUND(I113*H113,2)</f>
        <v>0</v>
      </c>
      <c r="K113" s="207" t="s">
        <v>146</v>
      </c>
      <c r="L113" s="45"/>
      <c r="M113" s="212" t="s">
        <v>19</v>
      </c>
      <c r="N113" s="213" t="s">
        <v>43</v>
      </c>
      <c r="O113" s="85"/>
      <c r="P113" s="214">
        <f>O113*H113</f>
        <v>0</v>
      </c>
      <c r="Q113" s="214">
        <v>0.00034000000000000002</v>
      </c>
      <c r="R113" s="214">
        <f>Q113*H113</f>
        <v>0.012240000000000001</v>
      </c>
      <c r="S113" s="214">
        <v>0</v>
      </c>
      <c r="T113" s="215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16" t="s">
        <v>244</v>
      </c>
      <c r="AT113" s="216" t="s">
        <v>142</v>
      </c>
      <c r="AU113" s="216" t="s">
        <v>82</v>
      </c>
      <c r="AY113" s="18" t="s">
        <v>140</v>
      </c>
      <c r="BE113" s="217">
        <f>IF(N113="základní",J113,0)</f>
        <v>0</v>
      </c>
      <c r="BF113" s="217">
        <f>IF(N113="snížená",J113,0)</f>
        <v>0</v>
      </c>
      <c r="BG113" s="217">
        <f>IF(N113="zákl. přenesená",J113,0)</f>
        <v>0</v>
      </c>
      <c r="BH113" s="217">
        <f>IF(N113="sníž. přenesená",J113,0)</f>
        <v>0</v>
      </c>
      <c r="BI113" s="217">
        <f>IF(N113="nulová",J113,0)</f>
        <v>0</v>
      </c>
      <c r="BJ113" s="18" t="s">
        <v>80</v>
      </c>
      <c r="BK113" s="217">
        <f>ROUND(I113*H113,2)</f>
        <v>0</v>
      </c>
      <c r="BL113" s="18" t="s">
        <v>244</v>
      </c>
      <c r="BM113" s="216" t="s">
        <v>832</v>
      </c>
    </row>
    <row r="114" s="2" customFormat="1">
      <c r="A114" s="39"/>
      <c r="B114" s="40"/>
      <c r="C114" s="41"/>
      <c r="D114" s="218" t="s">
        <v>149</v>
      </c>
      <c r="E114" s="41"/>
      <c r="F114" s="219" t="s">
        <v>833</v>
      </c>
      <c r="G114" s="41"/>
      <c r="H114" s="41"/>
      <c r="I114" s="220"/>
      <c r="J114" s="41"/>
      <c r="K114" s="41"/>
      <c r="L114" s="45"/>
      <c r="M114" s="221"/>
      <c r="N114" s="222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149</v>
      </c>
      <c r="AU114" s="18" t="s">
        <v>82</v>
      </c>
    </row>
    <row r="115" s="2" customFormat="1" ht="24.15" customHeight="1">
      <c r="A115" s="39"/>
      <c r="B115" s="40"/>
      <c r="C115" s="205" t="s">
        <v>226</v>
      </c>
      <c r="D115" s="205" t="s">
        <v>142</v>
      </c>
      <c r="E115" s="206" t="s">
        <v>834</v>
      </c>
      <c r="F115" s="207" t="s">
        <v>835</v>
      </c>
      <c r="G115" s="208" t="s">
        <v>471</v>
      </c>
      <c r="H115" s="209">
        <v>36</v>
      </c>
      <c r="I115" s="210"/>
      <c r="J115" s="211">
        <f>ROUND(I115*H115,2)</f>
        <v>0</v>
      </c>
      <c r="K115" s="207" t="s">
        <v>146</v>
      </c>
      <c r="L115" s="45"/>
      <c r="M115" s="212" t="s">
        <v>19</v>
      </c>
      <c r="N115" s="213" t="s">
        <v>43</v>
      </c>
      <c r="O115" s="85"/>
      <c r="P115" s="214">
        <f>O115*H115</f>
        <v>0</v>
      </c>
      <c r="Q115" s="214">
        <v>2.0000000000000002E-05</v>
      </c>
      <c r="R115" s="214">
        <f>Q115*H115</f>
        <v>0.00072000000000000005</v>
      </c>
      <c r="S115" s="214">
        <v>0</v>
      </c>
      <c r="T115" s="215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16" t="s">
        <v>244</v>
      </c>
      <c r="AT115" s="216" t="s">
        <v>142</v>
      </c>
      <c r="AU115" s="216" t="s">
        <v>82</v>
      </c>
      <c r="AY115" s="18" t="s">
        <v>140</v>
      </c>
      <c r="BE115" s="217">
        <f>IF(N115="základní",J115,0)</f>
        <v>0</v>
      </c>
      <c r="BF115" s="217">
        <f>IF(N115="snížená",J115,0)</f>
        <v>0</v>
      </c>
      <c r="BG115" s="217">
        <f>IF(N115="zákl. přenesená",J115,0)</f>
        <v>0</v>
      </c>
      <c r="BH115" s="217">
        <f>IF(N115="sníž. přenesená",J115,0)</f>
        <v>0</v>
      </c>
      <c r="BI115" s="217">
        <f>IF(N115="nulová",J115,0)</f>
        <v>0</v>
      </c>
      <c r="BJ115" s="18" t="s">
        <v>80</v>
      </c>
      <c r="BK115" s="217">
        <f>ROUND(I115*H115,2)</f>
        <v>0</v>
      </c>
      <c r="BL115" s="18" t="s">
        <v>244</v>
      </c>
      <c r="BM115" s="216" t="s">
        <v>836</v>
      </c>
    </row>
    <row r="116" s="2" customFormat="1">
      <c r="A116" s="39"/>
      <c r="B116" s="40"/>
      <c r="C116" s="41"/>
      <c r="D116" s="218" t="s">
        <v>149</v>
      </c>
      <c r="E116" s="41"/>
      <c r="F116" s="219" t="s">
        <v>837</v>
      </c>
      <c r="G116" s="41"/>
      <c r="H116" s="41"/>
      <c r="I116" s="220"/>
      <c r="J116" s="41"/>
      <c r="K116" s="41"/>
      <c r="L116" s="45"/>
      <c r="M116" s="221"/>
      <c r="N116" s="222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149</v>
      </c>
      <c r="AU116" s="18" t="s">
        <v>82</v>
      </c>
    </row>
    <row r="117" s="2" customFormat="1" ht="24.15" customHeight="1">
      <c r="A117" s="39"/>
      <c r="B117" s="40"/>
      <c r="C117" s="205" t="s">
        <v>238</v>
      </c>
      <c r="D117" s="205" t="s">
        <v>142</v>
      </c>
      <c r="E117" s="206" t="s">
        <v>838</v>
      </c>
      <c r="F117" s="207" t="s">
        <v>839</v>
      </c>
      <c r="G117" s="208" t="s">
        <v>156</v>
      </c>
      <c r="H117" s="209">
        <v>0.034000000000000002</v>
      </c>
      <c r="I117" s="210"/>
      <c r="J117" s="211">
        <f>ROUND(I117*H117,2)</f>
        <v>0</v>
      </c>
      <c r="K117" s="207" t="s">
        <v>146</v>
      </c>
      <c r="L117" s="45"/>
      <c r="M117" s="212" t="s">
        <v>19</v>
      </c>
      <c r="N117" s="213" t="s">
        <v>43</v>
      </c>
      <c r="O117" s="85"/>
      <c r="P117" s="214">
        <f>O117*H117</f>
        <v>0</v>
      </c>
      <c r="Q117" s="214">
        <v>0</v>
      </c>
      <c r="R117" s="214">
        <f>Q117*H117</f>
        <v>0</v>
      </c>
      <c r="S117" s="214">
        <v>0</v>
      </c>
      <c r="T117" s="215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16" t="s">
        <v>244</v>
      </c>
      <c r="AT117" s="216" t="s">
        <v>142</v>
      </c>
      <c r="AU117" s="216" t="s">
        <v>82</v>
      </c>
      <c r="AY117" s="18" t="s">
        <v>140</v>
      </c>
      <c r="BE117" s="217">
        <f>IF(N117="základní",J117,0)</f>
        <v>0</v>
      </c>
      <c r="BF117" s="217">
        <f>IF(N117="snížená",J117,0)</f>
        <v>0</v>
      </c>
      <c r="BG117" s="217">
        <f>IF(N117="zákl. přenesená",J117,0)</f>
        <v>0</v>
      </c>
      <c r="BH117" s="217">
        <f>IF(N117="sníž. přenesená",J117,0)</f>
        <v>0</v>
      </c>
      <c r="BI117" s="217">
        <f>IF(N117="nulová",J117,0)</f>
        <v>0</v>
      </c>
      <c r="BJ117" s="18" t="s">
        <v>80</v>
      </c>
      <c r="BK117" s="217">
        <f>ROUND(I117*H117,2)</f>
        <v>0</v>
      </c>
      <c r="BL117" s="18" t="s">
        <v>244</v>
      </c>
      <c r="BM117" s="216" t="s">
        <v>840</v>
      </c>
    </row>
    <row r="118" s="2" customFormat="1">
      <c r="A118" s="39"/>
      <c r="B118" s="40"/>
      <c r="C118" s="41"/>
      <c r="D118" s="218" t="s">
        <v>149</v>
      </c>
      <c r="E118" s="41"/>
      <c r="F118" s="219" t="s">
        <v>841</v>
      </c>
      <c r="G118" s="41"/>
      <c r="H118" s="41"/>
      <c r="I118" s="220"/>
      <c r="J118" s="41"/>
      <c r="K118" s="41"/>
      <c r="L118" s="45"/>
      <c r="M118" s="221"/>
      <c r="N118" s="222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149</v>
      </c>
      <c r="AU118" s="18" t="s">
        <v>82</v>
      </c>
    </row>
    <row r="119" s="2" customFormat="1" ht="16.5" customHeight="1">
      <c r="A119" s="39"/>
      <c r="B119" s="40"/>
      <c r="C119" s="205" t="s">
        <v>244</v>
      </c>
      <c r="D119" s="205" t="s">
        <v>142</v>
      </c>
      <c r="E119" s="206" t="s">
        <v>842</v>
      </c>
      <c r="F119" s="207" t="s">
        <v>843</v>
      </c>
      <c r="G119" s="208" t="s">
        <v>814</v>
      </c>
      <c r="H119" s="209">
        <v>1</v>
      </c>
      <c r="I119" s="210"/>
      <c r="J119" s="211">
        <f>ROUND(I119*H119,2)</f>
        <v>0</v>
      </c>
      <c r="K119" s="207" t="s">
        <v>19</v>
      </c>
      <c r="L119" s="45"/>
      <c r="M119" s="212" t="s">
        <v>19</v>
      </c>
      <c r="N119" s="213" t="s">
        <v>43</v>
      </c>
      <c r="O119" s="85"/>
      <c r="P119" s="214">
        <f>O119*H119</f>
        <v>0</v>
      </c>
      <c r="Q119" s="214">
        <v>0</v>
      </c>
      <c r="R119" s="214">
        <f>Q119*H119</f>
        <v>0</v>
      </c>
      <c r="S119" s="214">
        <v>0</v>
      </c>
      <c r="T119" s="215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16" t="s">
        <v>244</v>
      </c>
      <c r="AT119" s="216" t="s">
        <v>142</v>
      </c>
      <c r="AU119" s="216" t="s">
        <v>82</v>
      </c>
      <c r="AY119" s="18" t="s">
        <v>140</v>
      </c>
      <c r="BE119" s="217">
        <f>IF(N119="základní",J119,0)</f>
        <v>0</v>
      </c>
      <c r="BF119" s="217">
        <f>IF(N119="snížená",J119,0)</f>
        <v>0</v>
      </c>
      <c r="BG119" s="217">
        <f>IF(N119="zákl. přenesená",J119,0)</f>
        <v>0</v>
      </c>
      <c r="BH119" s="217">
        <f>IF(N119="sníž. přenesená",J119,0)</f>
        <v>0</v>
      </c>
      <c r="BI119" s="217">
        <f>IF(N119="nulová",J119,0)</f>
        <v>0</v>
      </c>
      <c r="BJ119" s="18" t="s">
        <v>80</v>
      </c>
      <c r="BK119" s="217">
        <f>ROUND(I119*H119,2)</f>
        <v>0</v>
      </c>
      <c r="BL119" s="18" t="s">
        <v>244</v>
      </c>
      <c r="BM119" s="216" t="s">
        <v>844</v>
      </c>
    </row>
    <row r="120" s="12" customFormat="1" ht="22.8" customHeight="1">
      <c r="A120" s="12"/>
      <c r="B120" s="189"/>
      <c r="C120" s="190"/>
      <c r="D120" s="191" t="s">
        <v>71</v>
      </c>
      <c r="E120" s="203" t="s">
        <v>845</v>
      </c>
      <c r="F120" s="203" t="s">
        <v>846</v>
      </c>
      <c r="G120" s="190"/>
      <c r="H120" s="190"/>
      <c r="I120" s="193"/>
      <c r="J120" s="204">
        <f>BK120</f>
        <v>0</v>
      </c>
      <c r="K120" s="190"/>
      <c r="L120" s="195"/>
      <c r="M120" s="196"/>
      <c r="N120" s="197"/>
      <c r="O120" s="197"/>
      <c r="P120" s="198">
        <f>SUM(P121:P157)</f>
        <v>0</v>
      </c>
      <c r="Q120" s="197"/>
      <c r="R120" s="198">
        <f>SUM(R121:R157)</f>
        <v>0.36132000000000003</v>
      </c>
      <c r="S120" s="197"/>
      <c r="T120" s="199">
        <f>SUM(T121:T157)</f>
        <v>0.096909999999999996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0" t="s">
        <v>82</v>
      </c>
      <c r="AT120" s="201" t="s">
        <v>71</v>
      </c>
      <c r="AU120" s="201" t="s">
        <v>80</v>
      </c>
      <c r="AY120" s="200" t="s">
        <v>140</v>
      </c>
      <c r="BK120" s="202">
        <f>SUM(BK121:BK157)</f>
        <v>0</v>
      </c>
    </row>
    <row r="121" s="2" customFormat="1" ht="16.5" customHeight="1">
      <c r="A121" s="39"/>
      <c r="B121" s="40"/>
      <c r="C121" s="205" t="s">
        <v>251</v>
      </c>
      <c r="D121" s="205" t="s">
        <v>142</v>
      </c>
      <c r="E121" s="206" t="s">
        <v>847</v>
      </c>
      <c r="F121" s="207" t="s">
        <v>848</v>
      </c>
      <c r="G121" s="208" t="s">
        <v>849</v>
      </c>
      <c r="H121" s="209">
        <v>3</v>
      </c>
      <c r="I121" s="210"/>
      <c r="J121" s="211">
        <f>ROUND(I121*H121,2)</f>
        <v>0</v>
      </c>
      <c r="K121" s="207" t="s">
        <v>146</v>
      </c>
      <c r="L121" s="45"/>
      <c r="M121" s="212" t="s">
        <v>19</v>
      </c>
      <c r="N121" s="213" t="s">
        <v>43</v>
      </c>
      <c r="O121" s="85"/>
      <c r="P121" s="214">
        <f>O121*H121</f>
        <v>0</v>
      </c>
      <c r="Q121" s="214">
        <v>0</v>
      </c>
      <c r="R121" s="214">
        <f>Q121*H121</f>
        <v>0</v>
      </c>
      <c r="S121" s="214">
        <v>0.01933</v>
      </c>
      <c r="T121" s="215">
        <f>S121*H121</f>
        <v>0.05799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16" t="s">
        <v>244</v>
      </c>
      <c r="AT121" s="216" t="s">
        <v>142</v>
      </c>
      <c r="AU121" s="216" t="s">
        <v>82</v>
      </c>
      <c r="AY121" s="18" t="s">
        <v>140</v>
      </c>
      <c r="BE121" s="217">
        <f>IF(N121="základní",J121,0)</f>
        <v>0</v>
      </c>
      <c r="BF121" s="217">
        <f>IF(N121="snížená",J121,0)</f>
        <v>0</v>
      </c>
      <c r="BG121" s="217">
        <f>IF(N121="zákl. přenesená",J121,0)</f>
        <v>0</v>
      </c>
      <c r="BH121" s="217">
        <f>IF(N121="sníž. přenesená",J121,0)</f>
        <v>0</v>
      </c>
      <c r="BI121" s="217">
        <f>IF(N121="nulová",J121,0)</f>
        <v>0</v>
      </c>
      <c r="BJ121" s="18" t="s">
        <v>80</v>
      </c>
      <c r="BK121" s="217">
        <f>ROUND(I121*H121,2)</f>
        <v>0</v>
      </c>
      <c r="BL121" s="18" t="s">
        <v>244</v>
      </c>
      <c r="BM121" s="216" t="s">
        <v>850</v>
      </c>
    </row>
    <row r="122" s="2" customFormat="1">
      <c r="A122" s="39"/>
      <c r="B122" s="40"/>
      <c r="C122" s="41"/>
      <c r="D122" s="218" t="s">
        <v>149</v>
      </c>
      <c r="E122" s="41"/>
      <c r="F122" s="219" t="s">
        <v>851</v>
      </c>
      <c r="G122" s="41"/>
      <c r="H122" s="41"/>
      <c r="I122" s="220"/>
      <c r="J122" s="41"/>
      <c r="K122" s="41"/>
      <c r="L122" s="45"/>
      <c r="M122" s="221"/>
      <c r="N122" s="222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149</v>
      </c>
      <c r="AU122" s="18" t="s">
        <v>82</v>
      </c>
    </row>
    <row r="123" s="2" customFormat="1" ht="16.5" customHeight="1">
      <c r="A123" s="39"/>
      <c r="B123" s="40"/>
      <c r="C123" s="205" t="s">
        <v>257</v>
      </c>
      <c r="D123" s="205" t="s">
        <v>142</v>
      </c>
      <c r="E123" s="206" t="s">
        <v>852</v>
      </c>
      <c r="F123" s="207" t="s">
        <v>853</v>
      </c>
      <c r="G123" s="208" t="s">
        <v>254</v>
      </c>
      <c r="H123" s="209">
        <v>5</v>
      </c>
      <c r="I123" s="210"/>
      <c r="J123" s="211">
        <f>ROUND(I123*H123,2)</f>
        <v>0</v>
      </c>
      <c r="K123" s="207" t="s">
        <v>146</v>
      </c>
      <c r="L123" s="45"/>
      <c r="M123" s="212" t="s">
        <v>19</v>
      </c>
      <c r="N123" s="213" t="s">
        <v>43</v>
      </c>
      <c r="O123" s="85"/>
      <c r="P123" s="214">
        <f>O123*H123</f>
        <v>0</v>
      </c>
      <c r="Q123" s="214">
        <v>0.0012700000000000001</v>
      </c>
      <c r="R123" s="214">
        <f>Q123*H123</f>
        <v>0.0063500000000000006</v>
      </c>
      <c r="S123" s="214">
        <v>0</v>
      </c>
      <c r="T123" s="215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16" t="s">
        <v>244</v>
      </c>
      <c r="AT123" s="216" t="s">
        <v>142</v>
      </c>
      <c r="AU123" s="216" t="s">
        <v>82</v>
      </c>
      <c r="AY123" s="18" t="s">
        <v>140</v>
      </c>
      <c r="BE123" s="217">
        <f>IF(N123="základní",J123,0)</f>
        <v>0</v>
      </c>
      <c r="BF123" s="217">
        <f>IF(N123="snížená",J123,0)</f>
        <v>0</v>
      </c>
      <c r="BG123" s="217">
        <f>IF(N123="zákl. přenesená",J123,0)</f>
        <v>0</v>
      </c>
      <c r="BH123" s="217">
        <f>IF(N123="sníž. přenesená",J123,0)</f>
        <v>0</v>
      </c>
      <c r="BI123" s="217">
        <f>IF(N123="nulová",J123,0)</f>
        <v>0</v>
      </c>
      <c r="BJ123" s="18" t="s">
        <v>80</v>
      </c>
      <c r="BK123" s="217">
        <f>ROUND(I123*H123,2)</f>
        <v>0</v>
      </c>
      <c r="BL123" s="18" t="s">
        <v>244</v>
      </c>
      <c r="BM123" s="216" t="s">
        <v>854</v>
      </c>
    </row>
    <row r="124" s="2" customFormat="1">
      <c r="A124" s="39"/>
      <c r="B124" s="40"/>
      <c r="C124" s="41"/>
      <c r="D124" s="218" t="s">
        <v>149</v>
      </c>
      <c r="E124" s="41"/>
      <c r="F124" s="219" t="s">
        <v>855</v>
      </c>
      <c r="G124" s="41"/>
      <c r="H124" s="41"/>
      <c r="I124" s="220"/>
      <c r="J124" s="41"/>
      <c r="K124" s="41"/>
      <c r="L124" s="45"/>
      <c r="M124" s="221"/>
      <c r="N124" s="222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149</v>
      </c>
      <c r="AU124" s="18" t="s">
        <v>82</v>
      </c>
    </row>
    <row r="125" s="2" customFormat="1" ht="16.5" customHeight="1">
      <c r="A125" s="39"/>
      <c r="B125" s="40"/>
      <c r="C125" s="235" t="s">
        <v>261</v>
      </c>
      <c r="D125" s="235" t="s">
        <v>153</v>
      </c>
      <c r="E125" s="236" t="s">
        <v>856</v>
      </c>
      <c r="F125" s="237" t="s">
        <v>857</v>
      </c>
      <c r="G125" s="238" t="s">
        <v>254</v>
      </c>
      <c r="H125" s="239">
        <v>4</v>
      </c>
      <c r="I125" s="240"/>
      <c r="J125" s="241">
        <f>ROUND(I125*H125,2)</f>
        <v>0</v>
      </c>
      <c r="K125" s="237" t="s">
        <v>146</v>
      </c>
      <c r="L125" s="242"/>
      <c r="M125" s="243" t="s">
        <v>19</v>
      </c>
      <c r="N125" s="244" t="s">
        <v>43</v>
      </c>
      <c r="O125" s="85"/>
      <c r="P125" s="214">
        <f>O125*H125</f>
        <v>0</v>
      </c>
      <c r="Q125" s="214">
        <v>0.014500000000000001</v>
      </c>
      <c r="R125" s="214">
        <f>Q125*H125</f>
        <v>0.058000000000000003</v>
      </c>
      <c r="S125" s="214">
        <v>0</v>
      </c>
      <c r="T125" s="215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16" t="s">
        <v>327</v>
      </c>
      <c r="AT125" s="216" t="s">
        <v>153</v>
      </c>
      <c r="AU125" s="216" t="s">
        <v>82</v>
      </c>
      <c r="AY125" s="18" t="s">
        <v>140</v>
      </c>
      <c r="BE125" s="217">
        <f>IF(N125="základní",J125,0)</f>
        <v>0</v>
      </c>
      <c r="BF125" s="217">
        <f>IF(N125="snížená",J125,0)</f>
        <v>0</v>
      </c>
      <c r="BG125" s="217">
        <f>IF(N125="zákl. přenesená",J125,0)</f>
        <v>0</v>
      </c>
      <c r="BH125" s="217">
        <f>IF(N125="sníž. přenesená",J125,0)</f>
        <v>0</v>
      </c>
      <c r="BI125" s="217">
        <f>IF(N125="nulová",J125,0)</f>
        <v>0</v>
      </c>
      <c r="BJ125" s="18" t="s">
        <v>80</v>
      </c>
      <c r="BK125" s="217">
        <f>ROUND(I125*H125,2)</f>
        <v>0</v>
      </c>
      <c r="BL125" s="18" t="s">
        <v>244</v>
      </c>
      <c r="BM125" s="216" t="s">
        <v>858</v>
      </c>
    </row>
    <row r="126" s="2" customFormat="1" ht="16.5" customHeight="1">
      <c r="A126" s="39"/>
      <c r="B126" s="40"/>
      <c r="C126" s="235" t="s">
        <v>265</v>
      </c>
      <c r="D126" s="235" t="s">
        <v>153</v>
      </c>
      <c r="E126" s="236" t="s">
        <v>859</v>
      </c>
      <c r="F126" s="237" t="s">
        <v>860</v>
      </c>
      <c r="G126" s="238" t="s">
        <v>254</v>
      </c>
      <c r="H126" s="239">
        <v>1</v>
      </c>
      <c r="I126" s="240"/>
      <c r="J126" s="241">
        <f>ROUND(I126*H126,2)</f>
        <v>0</v>
      </c>
      <c r="K126" s="237" t="s">
        <v>146</v>
      </c>
      <c r="L126" s="242"/>
      <c r="M126" s="243" t="s">
        <v>19</v>
      </c>
      <c r="N126" s="244" t="s">
        <v>43</v>
      </c>
      <c r="O126" s="85"/>
      <c r="P126" s="214">
        <f>O126*H126</f>
        <v>0</v>
      </c>
      <c r="Q126" s="214">
        <v>0.021899999999999999</v>
      </c>
      <c r="R126" s="214">
        <f>Q126*H126</f>
        <v>0.021899999999999999</v>
      </c>
      <c r="S126" s="214">
        <v>0</v>
      </c>
      <c r="T126" s="215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16" t="s">
        <v>327</v>
      </c>
      <c r="AT126" s="216" t="s">
        <v>153</v>
      </c>
      <c r="AU126" s="216" t="s">
        <v>82</v>
      </c>
      <c r="AY126" s="18" t="s">
        <v>140</v>
      </c>
      <c r="BE126" s="217">
        <f>IF(N126="základní",J126,0)</f>
        <v>0</v>
      </c>
      <c r="BF126" s="217">
        <f>IF(N126="snížená",J126,0)</f>
        <v>0</v>
      </c>
      <c r="BG126" s="217">
        <f>IF(N126="zákl. přenesená",J126,0)</f>
        <v>0</v>
      </c>
      <c r="BH126" s="217">
        <f>IF(N126="sníž. přenesená",J126,0)</f>
        <v>0</v>
      </c>
      <c r="BI126" s="217">
        <f>IF(N126="nulová",J126,0)</f>
        <v>0</v>
      </c>
      <c r="BJ126" s="18" t="s">
        <v>80</v>
      </c>
      <c r="BK126" s="217">
        <f>ROUND(I126*H126,2)</f>
        <v>0</v>
      </c>
      <c r="BL126" s="18" t="s">
        <v>244</v>
      </c>
      <c r="BM126" s="216" t="s">
        <v>861</v>
      </c>
    </row>
    <row r="127" s="2" customFormat="1" ht="16.5" customHeight="1">
      <c r="A127" s="39"/>
      <c r="B127" s="40"/>
      <c r="C127" s="205" t="s">
        <v>7</v>
      </c>
      <c r="D127" s="205" t="s">
        <v>142</v>
      </c>
      <c r="E127" s="206" t="s">
        <v>862</v>
      </c>
      <c r="F127" s="207" t="s">
        <v>863</v>
      </c>
      <c r="G127" s="208" t="s">
        <v>254</v>
      </c>
      <c r="H127" s="209">
        <v>2</v>
      </c>
      <c r="I127" s="210"/>
      <c r="J127" s="211">
        <f>ROUND(I127*H127,2)</f>
        <v>0</v>
      </c>
      <c r="K127" s="207" t="s">
        <v>146</v>
      </c>
      <c r="L127" s="45"/>
      <c r="M127" s="212" t="s">
        <v>19</v>
      </c>
      <c r="N127" s="213" t="s">
        <v>43</v>
      </c>
      <c r="O127" s="85"/>
      <c r="P127" s="214">
        <f>O127*H127</f>
        <v>0</v>
      </c>
      <c r="Q127" s="214">
        <v>0.00068999999999999997</v>
      </c>
      <c r="R127" s="214">
        <f>Q127*H127</f>
        <v>0.0013799999999999999</v>
      </c>
      <c r="S127" s="214">
        <v>0</v>
      </c>
      <c r="T127" s="215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16" t="s">
        <v>147</v>
      </c>
      <c r="AT127" s="216" t="s">
        <v>142</v>
      </c>
      <c r="AU127" s="216" t="s">
        <v>82</v>
      </c>
      <c r="AY127" s="18" t="s">
        <v>140</v>
      </c>
      <c r="BE127" s="217">
        <f>IF(N127="základní",J127,0)</f>
        <v>0</v>
      </c>
      <c r="BF127" s="217">
        <f>IF(N127="snížená",J127,0)</f>
        <v>0</v>
      </c>
      <c r="BG127" s="217">
        <f>IF(N127="zákl. přenesená",J127,0)</f>
        <v>0</v>
      </c>
      <c r="BH127" s="217">
        <f>IF(N127="sníž. přenesená",J127,0)</f>
        <v>0</v>
      </c>
      <c r="BI127" s="217">
        <f>IF(N127="nulová",J127,0)</f>
        <v>0</v>
      </c>
      <c r="BJ127" s="18" t="s">
        <v>80</v>
      </c>
      <c r="BK127" s="217">
        <f>ROUND(I127*H127,2)</f>
        <v>0</v>
      </c>
      <c r="BL127" s="18" t="s">
        <v>147</v>
      </c>
      <c r="BM127" s="216" t="s">
        <v>864</v>
      </c>
    </row>
    <row r="128" s="2" customFormat="1">
      <c r="A128" s="39"/>
      <c r="B128" s="40"/>
      <c r="C128" s="41"/>
      <c r="D128" s="218" t="s">
        <v>149</v>
      </c>
      <c r="E128" s="41"/>
      <c r="F128" s="219" t="s">
        <v>865</v>
      </c>
      <c r="G128" s="41"/>
      <c r="H128" s="41"/>
      <c r="I128" s="220"/>
      <c r="J128" s="41"/>
      <c r="K128" s="41"/>
      <c r="L128" s="45"/>
      <c r="M128" s="221"/>
      <c r="N128" s="222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149</v>
      </c>
      <c r="AU128" s="18" t="s">
        <v>82</v>
      </c>
    </row>
    <row r="129" s="2" customFormat="1" ht="16.5" customHeight="1">
      <c r="A129" s="39"/>
      <c r="B129" s="40"/>
      <c r="C129" s="235" t="s">
        <v>273</v>
      </c>
      <c r="D129" s="235" t="s">
        <v>153</v>
      </c>
      <c r="E129" s="236" t="s">
        <v>866</v>
      </c>
      <c r="F129" s="237" t="s">
        <v>867</v>
      </c>
      <c r="G129" s="238" t="s">
        <v>254</v>
      </c>
      <c r="H129" s="239">
        <v>2</v>
      </c>
      <c r="I129" s="240"/>
      <c r="J129" s="241">
        <f>ROUND(I129*H129,2)</f>
        <v>0</v>
      </c>
      <c r="K129" s="237" t="s">
        <v>146</v>
      </c>
      <c r="L129" s="242"/>
      <c r="M129" s="243" t="s">
        <v>19</v>
      </c>
      <c r="N129" s="244" t="s">
        <v>43</v>
      </c>
      <c r="O129" s="85"/>
      <c r="P129" s="214">
        <f>O129*H129</f>
        <v>0</v>
      </c>
      <c r="Q129" s="214">
        <v>0.019</v>
      </c>
      <c r="R129" s="214">
        <f>Q129*H129</f>
        <v>0.037999999999999999</v>
      </c>
      <c r="S129" s="214">
        <v>0</v>
      </c>
      <c r="T129" s="215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16" t="s">
        <v>157</v>
      </c>
      <c r="AT129" s="216" t="s">
        <v>153</v>
      </c>
      <c r="AU129" s="216" t="s">
        <v>82</v>
      </c>
      <c r="AY129" s="18" t="s">
        <v>140</v>
      </c>
      <c r="BE129" s="217">
        <f>IF(N129="základní",J129,0)</f>
        <v>0</v>
      </c>
      <c r="BF129" s="217">
        <f>IF(N129="snížená",J129,0)</f>
        <v>0</v>
      </c>
      <c r="BG129" s="217">
        <f>IF(N129="zákl. přenesená",J129,0)</f>
        <v>0</v>
      </c>
      <c r="BH129" s="217">
        <f>IF(N129="sníž. přenesená",J129,0)</f>
        <v>0</v>
      </c>
      <c r="BI129" s="217">
        <f>IF(N129="nulová",J129,0)</f>
        <v>0</v>
      </c>
      <c r="BJ129" s="18" t="s">
        <v>80</v>
      </c>
      <c r="BK129" s="217">
        <f>ROUND(I129*H129,2)</f>
        <v>0</v>
      </c>
      <c r="BL129" s="18" t="s">
        <v>147</v>
      </c>
      <c r="BM129" s="216" t="s">
        <v>868</v>
      </c>
    </row>
    <row r="130" s="2" customFormat="1" ht="16.5" customHeight="1">
      <c r="A130" s="39"/>
      <c r="B130" s="40"/>
      <c r="C130" s="205" t="s">
        <v>277</v>
      </c>
      <c r="D130" s="205" t="s">
        <v>142</v>
      </c>
      <c r="E130" s="206" t="s">
        <v>869</v>
      </c>
      <c r="F130" s="207" t="s">
        <v>870</v>
      </c>
      <c r="G130" s="208" t="s">
        <v>849</v>
      </c>
      <c r="H130" s="209">
        <v>2</v>
      </c>
      <c r="I130" s="210"/>
      <c r="J130" s="211">
        <f>ROUND(I130*H130,2)</f>
        <v>0</v>
      </c>
      <c r="K130" s="207" t="s">
        <v>146</v>
      </c>
      <c r="L130" s="45"/>
      <c r="M130" s="212" t="s">
        <v>19</v>
      </c>
      <c r="N130" s="213" t="s">
        <v>43</v>
      </c>
      <c r="O130" s="85"/>
      <c r="P130" s="214">
        <f>O130*H130</f>
        <v>0</v>
      </c>
      <c r="Q130" s="214">
        <v>0</v>
      </c>
      <c r="R130" s="214">
        <f>Q130*H130</f>
        <v>0</v>
      </c>
      <c r="S130" s="214">
        <v>0.019460000000000002</v>
      </c>
      <c r="T130" s="215">
        <f>S130*H130</f>
        <v>0.038920000000000003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16" t="s">
        <v>244</v>
      </c>
      <c r="AT130" s="216" t="s">
        <v>142</v>
      </c>
      <c r="AU130" s="216" t="s">
        <v>82</v>
      </c>
      <c r="AY130" s="18" t="s">
        <v>140</v>
      </c>
      <c r="BE130" s="217">
        <f>IF(N130="základní",J130,0)</f>
        <v>0</v>
      </c>
      <c r="BF130" s="217">
        <f>IF(N130="snížená",J130,0)</f>
        <v>0</v>
      </c>
      <c r="BG130" s="217">
        <f>IF(N130="zákl. přenesená",J130,0)</f>
        <v>0</v>
      </c>
      <c r="BH130" s="217">
        <f>IF(N130="sníž. přenesená",J130,0)</f>
        <v>0</v>
      </c>
      <c r="BI130" s="217">
        <f>IF(N130="nulová",J130,0)</f>
        <v>0</v>
      </c>
      <c r="BJ130" s="18" t="s">
        <v>80</v>
      </c>
      <c r="BK130" s="217">
        <f>ROUND(I130*H130,2)</f>
        <v>0</v>
      </c>
      <c r="BL130" s="18" t="s">
        <v>244</v>
      </c>
      <c r="BM130" s="216" t="s">
        <v>871</v>
      </c>
    </row>
    <row r="131" s="2" customFormat="1">
      <c r="A131" s="39"/>
      <c r="B131" s="40"/>
      <c r="C131" s="41"/>
      <c r="D131" s="218" t="s">
        <v>149</v>
      </c>
      <c r="E131" s="41"/>
      <c r="F131" s="219" t="s">
        <v>872</v>
      </c>
      <c r="G131" s="41"/>
      <c r="H131" s="41"/>
      <c r="I131" s="220"/>
      <c r="J131" s="41"/>
      <c r="K131" s="41"/>
      <c r="L131" s="45"/>
      <c r="M131" s="221"/>
      <c r="N131" s="222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149</v>
      </c>
      <c r="AU131" s="18" t="s">
        <v>82</v>
      </c>
    </row>
    <row r="132" s="2" customFormat="1" ht="24.15" customHeight="1">
      <c r="A132" s="39"/>
      <c r="B132" s="40"/>
      <c r="C132" s="205" t="s">
        <v>281</v>
      </c>
      <c r="D132" s="205" t="s">
        <v>142</v>
      </c>
      <c r="E132" s="206" t="s">
        <v>873</v>
      </c>
      <c r="F132" s="207" t="s">
        <v>874</v>
      </c>
      <c r="G132" s="208" t="s">
        <v>849</v>
      </c>
      <c r="H132" s="209">
        <v>5</v>
      </c>
      <c r="I132" s="210"/>
      <c r="J132" s="211">
        <f>ROUND(I132*H132,2)</f>
        <v>0</v>
      </c>
      <c r="K132" s="207" t="s">
        <v>146</v>
      </c>
      <c r="L132" s="45"/>
      <c r="M132" s="212" t="s">
        <v>19</v>
      </c>
      <c r="N132" s="213" t="s">
        <v>43</v>
      </c>
      <c r="O132" s="85"/>
      <c r="P132" s="214">
        <f>O132*H132</f>
        <v>0</v>
      </c>
      <c r="Q132" s="214">
        <v>0.016969999999999999</v>
      </c>
      <c r="R132" s="214">
        <f>Q132*H132</f>
        <v>0.084849999999999995</v>
      </c>
      <c r="S132" s="214">
        <v>0</v>
      </c>
      <c r="T132" s="215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16" t="s">
        <v>244</v>
      </c>
      <c r="AT132" s="216" t="s">
        <v>142</v>
      </c>
      <c r="AU132" s="216" t="s">
        <v>82</v>
      </c>
      <c r="AY132" s="18" t="s">
        <v>140</v>
      </c>
      <c r="BE132" s="217">
        <f>IF(N132="základní",J132,0)</f>
        <v>0</v>
      </c>
      <c r="BF132" s="217">
        <f>IF(N132="snížená",J132,0)</f>
        <v>0</v>
      </c>
      <c r="BG132" s="217">
        <f>IF(N132="zákl. přenesená",J132,0)</f>
        <v>0</v>
      </c>
      <c r="BH132" s="217">
        <f>IF(N132="sníž. přenesená",J132,0)</f>
        <v>0</v>
      </c>
      <c r="BI132" s="217">
        <f>IF(N132="nulová",J132,0)</f>
        <v>0</v>
      </c>
      <c r="BJ132" s="18" t="s">
        <v>80</v>
      </c>
      <c r="BK132" s="217">
        <f>ROUND(I132*H132,2)</f>
        <v>0</v>
      </c>
      <c r="BL132" s="18" t="s">
        <v>244</v>
      </c>
      <c r="BM132" s="216" t="s">
        <v>875</v>
      </c>
    </row>
    <row r="133" s="2" customFormat="1">
      <c r="A133" s="39"/>
      <c r="B133" s="40"/>
      <c r="C133" s="41"/>
      <c r="D133" s="218" t="s">
        <v>149</v>
      </c>
      <c r="E133" s="41"/>
      <c r="F133" s="219" t="s">
        <v>876</v>
      </c>
      <c r="G133" s="41"/>
      <c r="H133" s="41"/>
      <c r="I133" s="220"/>
      <c r="J133" s="41"/>
      <c r="K133" s="41"/>
      <c r="L133" s="45"/>
      <c r="M133" s="221"/>
      <c r="N133" s="222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149</v>
      </c>
      <c r="AU133" s="18" t="s">
        <v>82</v>
      </c>
    </row>
    <row r="134" s="2" customFormat="1" ht="16.5" customHeight="1">
      <c r="A134" s="39"/>
      <c r="B134" s="40"/>
      <c r="C134" s="205" t="s">
        <v>287</v>
      </c>
      <c r="D134" s="205" t="s">
        <v>142</v>
      </c>
      <c r="E134" s="206" t="s">
        <v>877</v>
      </c>
      <c r="F134" s="207" t="s">
        <v>878</v>
      </c>
      <c r="G134" s="208" t="s">
        <v>849</v>
      </c>
      <c r="H134" s="209">
        <v>1</v>
      </c>
      <c r="I134" s="210"/>
      <c r="J134" s="211">
        <f>ROUND(I134*H134,2)</f>
        <v>0</v>
      </c>
      <c r="K134" s="207" t="s">
        <v>146</v>
      </c>
      <c r="L134" s="45"/>
      <c r="M134" s="212" t="s">
        <v>19</v>
      </c>
      <c r="N134" s="213" t="s">
        <v>43</v>
      </c>
      <c r="O134" s="85"/>
      <c r="P134" s="214">
        <f>O134*H134</f>
        <v>0</v>
      </c>
      <c r="Q134" s="214">
        <v>0.0063299999999999997</v>
      </c>
      <c r="R134" s="214">
        <f>Q134*H134</f>
        <v>0.0063299999999999997</v>
      </c>
      <c r="S134" s="214">
        <v>0</v>
      </c>
      <c r="T134" s="215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16" t="s">
        <v>244</v>
      </c>
      <c r="AT134" s="216" t="s">
        <v>142</v>
      </c>
      <c r="AU134" s="216" t="s">
        <v>82</v>
      </c>
      <c r="AY134" s="18" t="s">
        <v>140</v>
      </c>
      <c r="BE134" s="217">
        <f>IF(N134="základní",J134,0)</f>
        <v>0</v>
      </c>
      <c r="BF134" s="217">
        <f>IF(N134="snížená",J134,0)</f>
        <v>0</v>
      </c>
      <c r="BG134" s="217">
        <f>IF(N134="zákl. přenesená",J134,0)</f>
        <v>0</v>
      </c>
      <c r="BH134" s="217">
        <f>IF(N134="sníž. přenesená",J134,0)</f>
        <v>0</v>
      </c>
      <c r="BI134" s="217">
        <f>IF(N134="nulová",J134,0)</f>
        <v>0</v>
      </c>
      <c r="BJ134" s="18" t="s">
        <v>80</v>
      </c>
      <c r="BK134" s="217">
        <f>ROUND(I134*H134,2)</f>
        <v>0</v>
      </c>
      <c r="BL134" s="18" t="s">
        <v>244</v>
      </c>
      <c r="BM134" s="216" t="s">
        <v>879</v>
      </c>
    </row>
    <row r="135" s="2" customFormat="1">
      <c r="A135" s="39"/>
      <c r="B135" s="40"/>
      <c r="C135" s="41"/>
      <c r="D135" s="218" t="s">
        <v>149</v>
      </c>
      <c r="E135" s="41"/>
      <c r="F135" s="219" t="s">
        <v>880</v>
      </c>
      <c r="G135" s="41"/>
      <c r="H135" s="41"/>
      <c r="I135" s="220"/>
      <c r="J135" s="41"/>
      <c r="K135" s="41"/>
      <c r="L135" s="45"/>
      <c r="M135" s="221"/>
      <c r="N135" s="222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149</v>
      </c>
      <c r="AU135" s="18" t="s">
        <v>82</v>
      </c>
    </row>
    <row r="136" s="2" customFormat="1" ht="16.5" customHeight="1">
      <c r="A136" s="39"/>
      <c r="B136" s="40"/>
      <c r="C136" s="235" t="s">
        <v>294</v>
      </c>
      <c r="D136" s="235" t="s">
        <v>153</v>
      </c>
      <c r="E136" s="236" t="s">
        <v>881</v>
      </c>
      <c r="F136" s="237" t="s">
        <v>882</v>
      </c>
      <c r="G136" s="238" t="s">
        <v>254</v>
      </c>
      <c r="H136" s="239">
        <v>1</v>
      </c>
      <c r="I136" s="240"/>
      <c r="J136" s="241">
        <f>ROUND(I136*H136,2)</f>
        <v>0</v>
      </c>
      <c r="K136" s="237" t="s">
        <v>146</v>
      </c>
      <c r="L136" s="242"/>
      <c r="M136" s="243" t="s">
        <v>19</v>
      </c>
      <c r="N136" s="244" t="s">
        <v>43</v>
      </c>
      <c r="O136" s="85"/>
      <c r="P136" s="214">
        <f>O136*H136</f>
        <v>0</v>
      </c>
      <c r="Q136" s="214">
        <v>0.012999999999999999</v>
      </c>
      <c r="R136" s="214">
        <f>Q136*H136</f>
        <v>0.012999999999999999</v>
      </c>
      <c r="S136" s="214">
        <v>0</v>
      </c>
      <c r="T136" s="215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16" t="s">
        <v>327</v>
      </c>
      <c r="AT136" s="216" t="s">
        <v>153</v>
      </c>
      <c r="AU136" s="216" t="s">
        <v>82</v>
      </c>
      <c r="AY136" s="18" t="s">
        <v>140</v>
      </c>
      <c r="BE136" s="217">
        <f>IF(N136="základní",J136,0)</f>
        <v>0</v>
      </c>
      <c r="BF136" s="217">
        <f>IF(N136="snížená",J136,0)</f>
        <v>0</v>
      </c>
      <c r="BG136" s="217">
        <f>IF(N136="zákl. přenesená",J136,0)</f>
        <v>0</v>
      </c>
      <c r="BH136" s="217">
        <f>IF(N136="sníž. přenesená",J136,0)</f>
        <v>0</v>
      </c>
      <c r="BI136" s="217">
        <f>IF(N136="nulová",J136,0)</f>
        <v>0</v>
      </c>
      <c r="BJ136" s="18" t="s">
        <v>80</v>
      </c>
      <c r="BK136" s="217">
        <f>ROUND(I136*H136,2)</f>
        <v>0</v>
      </c>
      <c r="BL136" s="18" t="s">
        <v>244</v>
      </c>
      <c r="BM136" s="216" t="s">
        <v>883</v>
      </c>
    </row>
    <row r="137" s="2" customFormat="1" ht="16.5" customHeight="1">
      <c r="A137" s="39"/>
      <c r="B137" s="40"/>
      <c r="C137" s="205" t="s">
        <v>300</v>
      </c>
      <c r="D137" s="205" t="s">
        <v>142</v>
      </c>
      <c r="E137" s="206" t="s">
        <v>884</v>
      </c>
      <c r="F137" s="207" t="s">
        <v>885</v>
      </c>
      <c r="G137" s="208" t="s">
        <v>849</v>
      </c>
      <c r="H137" s="209">
        <v>1</v>
      </c>
      <c r="I137" s="210"/>
      <c r="J137" s="211">
        <f>ROUND(I137*H137,2)</f>
        <v>0</v>
      </c>
      <c r="K137" s="207" t="s">
        <v>146</v>
      </c>
      <c r="L137" s="45"/>
      <c r="M137" s="212" t="s">
        <v>19</v>
      </c>
      <c r="N137" s="213" t="s">
        <v>43</v>
      </c>
      <c r="O137" s="85"/>
      <c r="P137" s="214">
        <f>O137*H137</f>
        <v>0</v>
      </c>
      <c r="Q137" s="214">
        <v>0.00042000000000000002</v>
      </c>
      <c r="R137" s="214">
        <f>Q137*H137</f>
        <v>0.00042000000000000002</v>
      </c>
      <c r="S137" s="214">
        <v>0</v>
      </c>
      <c r="T137" s="215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16" t="s">
        <v>244</v>
      </c>
      <c r="AT137" s="216" t="s">
        <v>142</v>
      </c>
      <c r="AU137" s="216" t="s">
        <v>82</v>
      </c>
      <c r="AY137" s="18" t="s">
        <v>140</v>
      </c>
      <c r="BE137" s="217">
        <f>IF(N137="základní",J137,0)</f>
        <v>0</v>
      </c>
      <c r="BF137" s="217">
        <f>IF(N137="snížená",J137,0)</f>
        <v>0</v>
      </c>
      <c r="BG137" s="217">
        <f>IF(N137="zákl. přenesená",J137,0)</f>
        <v>0</v>
      </c>
      <c r="BH137" s="217">
        <f>IF(N137="sníž. přenesená",J137,0)</f>
        <v>0</v>
      </c>
      <c r="BI137" s="217">
        <f>IF(N137="nulová",J137,0)</f>
        <v>0</v>
      </c>
      <c r="BJ137" s="18" t="s">
        <v>80</v>
      </c>
      <c r="BK137" s="217">
        <f>ROUND(I137*H137,2)</f>
        <v>0</v>
      </c>
      <c r="BL137" s="18" t="s">
        <v>244</v>
      </c>
      <c r="BM137" s="216" t="s">
        <v>886</v>
      </c>
    </row>
    <row r="138" s="2" customFormat="1">
      <c r="A138" s="39"/>
      <c r="B138" s="40"/>
      <c r="C138" s="41"/>
      <c r="D138" s="218" t="s">
        <v>149</v>
      </c>
      <c r="E138" s="41"/>
      <c r="F138" s="219" t="s">
        <v>887</v>
      </c>
      <c r="G138" s="41"/>
      <c r="H138" s="41"/>
      <c r="I138" s="220"/>
      <c r="J138" s="41"/>
      <c r="K138" s="41"/>
      <c r="L138" s="45"/>
      <c r="M138" s="221"/>
      <c r="N138" s="222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149</v>
      </c>
      <c r="AU138" s="18" t="s">
        <v>82</v>
      </c>
    </row>
    <row r="139" s="2" customFormat="1" ht="24.15" customHeight="1">
      <c r="A139" s="39"/>
      <c r="B139" s="40"/>
      <c r="C139" s="235" t="s">
        <v>305</v>
      </c>
      <c r="D139" s="235" t="s">
        <v>153</v>
      </c>
      <c r="E139" s="236" t="s">
        <v>888</v>
      </c>
      <c r="F139" s="237" t="s">
        <v>889</v>
      </c>
      <c r="G139" s="238" t="s">
        <v>254</v>
      </c>
      <c r="H139" s="239">
        <v>1</v>
      </c>
      <c r="I139" s="240"/>
      <c r="J139" s="241">
        <f>ROUND(I139*H139,2)</f>
        <v>0</v>
      </c>
      <c r="K139" s="237" t="s">
        <v>146</v>
      </c>
      <c r="L139" s="242"/>
      <c r="M139" s="243" t="s">
        <v>19</v>
      </c>
      <c r="N139" s="244" t="s">
        <v>43</v>
      </c>
      <c r="O139" s="85"/>
      <c r="P139" s="214">
        <f>O139*H139</f>
        <v>0</v>
      </c>
      <c r="Q139" s="214">
        <v>0.035999999999999997</v>
      </c>
      <c r="R139" s="214">
        <f>Q139*H139</f>
        <v>0.035999999999999997</v>
      </c>
      <c r="S139" s="214">
        <v>0</v>
      </c>
      <c r="T139" s="215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16" t="s">
        <v>327</v>
      </c>
      <c r="AT139" s="216" t="s">
        <v>153</v>
      </c>
      <c r="AU139" s="216" t="s">
        <v>82</v>
      </c>
      <c r="AY139" s="18" t="s">
        <v>140</v>
      </c>
      <c r="BE139" s="217">
        <f>IF(N139="základní",J139,0)</f>
        <v>0</v>
      </c>
      <c r="BF139" s="217">
        <f>IF(N139="snížená",J139,0)</f>
        <v>0</v>
      </c>
      <c r="BG139" s="217">
        <f>IF(N139="zákl. přenesená",J139,0)</f>
        <v>0</v>
      </c>
      <c r="BH139" s="217">
        <f>IF(N139="sníž. přenesená",J139,0)</f>
        <v>0</v>
      </c>
      <c r="BI139" s="217">
        <f>IF(N139="nulová",J139,0)</f>
        <v>0</v>
      </c>
      <c r="BJ139" s="18" t="s">
        <v>80</v>
      </c>
      <c r="BK139" s="217">
        <f>ROUND(I139*H139,2)</f>
        <v>0</v>
      </c>
      <c r="BL139" s="18" t="s">
        <v>244</v>
      </c>
      <c r="BM139" s="216" t="s">
        <v>890</v>
      </c>
    </row>
    <row r="140" s="2" customFormat="1" ht="16.5" customHeight="1">
      <c r="A140" s="39"/>
      <c r="B140" s="40"/>
      <c r="C140" s="205" t="s">
        <v>310</v>
      </c>
      <c r="D140" s="205" t="s">
        <v>142</v>
      </c>
      <c r="E140" s="206" t="s">
        <v>891</v>
      </c>
      <c r="F140" s="207" t="s">
        <v>892</v>
      </c>
      <c r="G140" s="208" t="s">
        <v>254</v>
      </c>
      <c r="H140" s="209">
        <v>1</v>
      </c>
      <c r="I140" s="210"/>
      <c r="J140" s="211">
        <f>ROUND(I140*H140,2)</f>
        <v>0</v>
      </c>
      <c r="K140" s="207" t="s">
        <v>146</v>
      </c>
      <c r="L140" s="45"/>
      <c r="M140" s="212" t="s">
        <v>19</v>
      </c>
      <c r="N140" s="213" t="s">
        <v>43</v>
      </c>
      <c r="O140" s="85"/>
      <c r="P140" s="214">
        <f>O140*H140</f>
        <v>0</v>
      </c>
      <c r="Q140" s="214">
        <v>0</v>
      </c>
      <c r="R140" s="214">
        <f>Q140*H140</f>
        <v>0</v>
      </c>
      <c r="S140" s="214">
        <v>0</v>
      </c>
      <c r="T140" s="215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16" t="s">
        <v>244</v>
      </c>
      <c r="AT140" s="216" t="s">
        <v>142</v>
      </c>
      <c r="AU140" s="216" t="s">
        <v>82</v>
      </c>
      <c r="AY140" s="18" t="s">
        <v>140</v>
      </c>
      <c r="BE140" s="217">
        <f>IF(N140="základní",J140,0)</f>
        <v>0</v>
      </c>
      <c r="BF140" s="217">
        <f>IF(N140="snížená",J140,0)</f>
        <v>0</v>
      </c>
      <c r="BG140" s="217">
        <f>IF(N140="zákl. přenesená",J140,0)</f>
        <v>0</v>
      </c>
      <c r="BH140" s="217">
        <f>IF(N140="sníž. přenesená",J140,0)</f>
        <v>0</v>
      </c>
      <c r="BI140" s="217">
        <f>IF(N140="nulová",J140,0)</f>
        <v>0</v>
      </c>
      <c r="BJ140" s="18" t="s">
        <v>80</v>
      </c>
      <c r="BK140" s="217">
        <f>ROUND(I140*H140,2)</f>
        <v>0</v>
      </c>
      <c r="BL140" s="18" t="s">
        <v>244</v>
      </c>
      <c r="BM140" s="216" t="s">
        <v>893</v>
      </c>
    </row>
    <row r="141" s="2" customFormat="1">
      <c r="A141" s="39"/>
      <c r="B141" s="40"/>
      <c r="C141" s="41"/>
      <c r="D141" s="218" t="s">
        <v>149</v>
      </c>
      <c r="E141" s="41"/>
      <c r="F141" s="219" t="s">
        <v>894</v>
      </c>
      <c r="G141" s="41"/>
      <c r="H141" s="41"/>
      <c r="I141" s="220"/>
      <c r="J141" s="41"/>
      <c r="K141" s="41"/>
      <c r="L141" s="45"/>
      <c r="M141" s="221"/>
      <c r="N141" s="222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149</v>
      </c>
      <c r="AU141" s="18" t="s">
        <v>82</v>
      </c>
    </row>
    <row r="142" s="2" customFormat="1" ht="16.5" customHeight="1">
      <c r="A142" s="39"/>
      <c r="B142" s="40"/>
      <c r="C142" s="235" t="s">
        <v>317</v>
      </c>
      <c r="D142" s="235" t="s">
        <v>153</v>
      </c>
      <c r="E142" s="236" t="s">
        <v>895</v>
      </c>
      <c r="F142" s="237" t="s">
        <v>896</v>
      </c>
      <c r="G142" s="238" t="s">
        <v>254</v>
      </c>
      <c r="H142" s="239">
        <v>1</v>
      </c>
      <c r="I142" s="240"/>
      <c r="J142" s="241">
        <f>ROUND(I142*H142,2)</f>
        <v>0</v>
      </c>
      <c r="K142" s="237" t="s">
        <v>146</v>
      </c>
      <c r="L142" s="242"/>
      <c r="M142" s="243" t="s">
        <v>19</v>
      </c>
      <c r="N142" s="244" t="s">
        <v>43</v>
      </c>
      <c r="O142" s="85"/>
      <c r="P142" s="214">
        <f>O142*H142</f>
        <v>0</v>
      </c>
      <c r="Q142" s="214">
        <v>0.0011999999999999999</v>
      </c>
      <c r="R142" s="214">
        <f>Q142*H142</f>
        <v>0.0011999999999999999</v>
      </c>
      <c r="S142" s="214">
        <v>0</v>
      </c>
      <c r="T142" s="215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16" t="s">
        <v>327</v>
      </c>
      <c r="AT142" s="216" t="s">
        <v>153</v>
      </c>
      <c r="AU142" s="216" t="s">
        <v>82</v>
      </c>
      <c r="AY142" s="18" t="s">
        <v>140</v>
      </c>
      <c r="BE142" s="217">
        <f>IF(N142="základní",J142,0)</f>
        <v>0</v>
      </c>
      <c r="BF142" s="217">
        <f>IF(N142="snížená",J142,0)</f>
        <v>0</v>
      </c>
      <c r="BG142" s="217">
        <f>IF(N142="zákl. přenesená",J142,0)</f>
        <v>0</v>
      </c>
      <c r="BH142" s="217">
        <f>IF(N142="sníž. přenesená",J142,0)</f>
        <v>0</v>
      </c>
      <c r="BI142" s="217">
        <f>IF(N142="nulová",J142,0)</f>
        <v>0</v>
      </c>
      <c r="BJ142" s="18" t="s">
        <v>80</v>
      </c>
      <c r="BK142" s="217">
        <f>ROUND(I142*H142,2)</f>
        <v>0</v>
      </c>
      <c r="BL142" s="18" t="s">
        <v>244</v>
      </c>
      <c r="BM142" s="216" t="s">
        <v>897</v>
      </c>
    </row>
    <row r="143" s="2" customFormat="1" ht="16.5" customHeight="1">
      <c r="A143" s="39"/>
      <c r="B143" s="40"/>
      <c r="C143" s="205" t="s">
        <v>322</v>
      </c>
      <c r="D143" s="205" t="s">
        <v>142</v>
      </c>
      <c r="E143" s="206" t="s">
        <v>898</v>
      </c>
      <c r="F143" s="207" t="s">
        <v>899</v>
      </c>
      <c r="G143" s="208" t="s">
        <v>254</v>
      </c>
      <c r="H143" s="209">
        <v>1</v>
      </c>
      <c r="I143" s="210"/>
      <c r="J143" s="211">
        <f>ROUND(I143*H143,2)</f>
        <v>0</v>
      </c>
      <c r="K143" s="207" t="s">
        <v>146</v>
      </c>
      <c r="L143" s="45"/>
      <c r="M143" s="212" t="s">
        <v>19</v>
      </c>
      <c r="N143" s="213" t="s">
        <v>43</v>
      </c>
      <c r="O143" s="85"/>
      <c r="P143" s="214">
        <f>O143*H143</f>
        <v>0</v>
      </c>
      <c r="Q143" s="214">
        <v>0</v>
      </c>
      <c r="R143" s="214">
        <f>Q143*H143</f>
        <v>0</v>
      </c>
      <c r="S143" s="214">
        <v>0</v>
      </c>
      <c r="T143" s="215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16" t="s">
        <v>244</v>
      </c>
      <c r="AT143" s="216" t="s">
        <v>142</v>
      </c>
      <c r="AU143" s="216" t="s">
        <v>82</v>
      </c>
      <c r="AY143" s="18" t="s">
        <v>140</v>
      </c>
      <c r="BE143" s="217">
        <f>IF(N143="základní",J143,0)</f>
        <v>0</v>
      </c>
      <c r="BF143" s="217">
        <f>IF(N143="snížená",J143,0)</f>
        <v>0</v>
      </c>
      <c r="BG143" s="217">
        <f>IF(N143="zákl. přenesená",J143,0)</f>
        <v>0</v>
      </c>
      <c r="BH143" s="217">
        <f>IF(N143="sníž. přenesená",J143,0)</f>
        <v>0</v>
      </c>
      <c r="BI143" s="217">
        <f>IF(N143="nulová",J143,0)</f>
        <v>0</v>
      </c>
      <c r="BJ143" s="18" t="s">
        <v>80</v>
      </c>
      <c r="BK143" s="217">
        <f>ROUND(I143*H143,2)</f>
        <v>0</v>
      </c>
      <c r="BL143" s="18" t="s">
        <v>244</v>
      </c>
      <c r="BM143" s="216" t="s">
        <v>900</v>
      </c>
    </row>
    <row r="144" s="2" customFormat="1">
      <c r="A144" s="39"/>
      <c r="B144" s="40"/>
      <c r="C144" s="41"/>
      <c r="D144" s="218" t="s">
        <v>149</v>
      </c>
      <c r="E144" s="41"/>
      <c r="F144" s="219" t="s">
        <v>901</v>
      </c>
      <c r="G144" s="41"/>
      <c r="H144" s="41"/>
      <c r="I144" s="220"/>
      <c r="J144" s="41"/>
      <c r="K144" s="41"/>
      <c r="L144" s="45"/>
      <c r="M144" s="221"/>
      <c r="N144" s="222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149</v>
      </c>
      <c r="AU144" s="18" t="s">
        <v>82</v>
      </c>
    </row>
    <row r="145" s="2" customFormat="1" ht="16.5" customHeight="1">
      <c r="A145" s="39"/>
      <c r="B145" s="40"/>
      <c r="C145" s="235" t="s">
        <v>327</v>
      </c>
      <c r="D145" s="235" t="s">
        <v>153</v>
      </c>
      <c r="E145" s="236" t="s">
        <v>902</v>
      </c>
      <c r="F145" s="237" t="s">
        <v>903</v>
      </c>
      <c r="G145" s="238" t="s">
        <v>254</v>
      </c>
      <c r="H145" s="239">
        <v>1</v>
      </c>
      <c r="I145" s="240"/>
      <c r="J145" s="241">
        <f>ROUND(I145*H145,2)</f>
        <v>0</v>
      </c>
      <c r="K145" s="237" t="s">
        <v>146</v>
      </c>
      <c r="L145" s="242"/>
      <c r="M145" s="243" t="s">
        <v>19</v>
      </c>
      <c r="N145" s="244" t="s">
        <v>43</v>
      </c>
      <c r="O145" s="85"/>
      <c r="P145" s="214">
        <f>O145*H145</f>
        <v>0</v>
      </c>
      <c r="Q145" s="214">
        <v>0.00084999999999999995</v>
      </c>
      <c r="R145" s="214">
        <f>Q145*H145</f>
        <v>0.00084999999999999995</v>
      </c>
      <c r="S145" s="214">
        <v>0</v>
      </c>
      <c r="T145" s="215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16" t="s">
        <v>327</v>
      </c>
      <c r="AT145" s="216" t="s">
        <v>153</v>
      </c>
      <c r="AU145" s="216" t="s">
        <v>82</v>
      </c>
      <c r="AY145" s="18" t="s">
        <v>140</v>
      </c>
      <c r="BE145" s="217">
        <f>IF(N145="základní",J145,0)</f>
        <v>0</v>
      </c>
      <c r="BF145" s="217">
        <f>IF(N145="snížená",J145,0)</f>
        <v>0</v>
      </c>
      <c r="BG145" s="217">
        <f>IF(N145="zákl. přenesená",J145,0)</f>
        <v>0</v>
      </c>
      <c r="BH145" s="217">
        <f>IF(N145="sníž. přenesená",J145,0)</f>
        <v>0</v>
      </c>
      <c r="BI145" s="217">
        <f>IF(N145="nulová",J145,0)</f>
        <v>0</v>
      </c>
      <c r="BJ145" s="18" t="s">
        <v>80</v>
      </c>
      <c r="BK145" s="217">
        <f>ROUND(I145*H145,2)</f>
        <v>0</v>
      </c>
      <c r="BL145" s="18" t="s">
        <v>244</v>
      </c>
      <c r="BM145" s="216" t="s">
        <v>904</v>
      </c>
    </row>
    <row r="146" s="2" customFormat="1" ht="16.5" customHeight="1">
      <c r="A146" s="39"/>
      <c r="B146" s="40"/>
      <c r="C146" s="205" t="s">
        <v>334</v>
      </c>
      <c r="D146" s="205" t="s">
        <v>142</v>
      </c>
      <c r="E146" s="206" t="s">
        <v>905</v>
      </c>
      <c r="F146" s="207" t="s">
        <v>906</v>
      </c>
      <c r="G146" s="208" t="s">
        <v>849</v>
      </c>
      <c r="H146" s="209">
        <v>2</v>
      </c>
      <c r="I146" s="210"/>
      <c r="J146" s="211">
        <f>ROUND(I146*H146,2)</f>
        <v>0</v>
      </c>
      <c r="K146" s="207" t="s">
        <v>146</v>
      </c>
      <c r="L146" s="45"/>
      <c r="M146" s="212" t="s">
        <v>19</v>
      </c>
      <c r="N146" s="213" t="s">
        <v>43</v>
      </c>
      <c r="O146" s="85"/>
      <c r="P146" s="214">
        <f>O146*H146</f>
        <v>0</v>
      </c>
      <c r="Q146" s="214">
        <v>0.010659999999999999</v>
      </c>
      <c r="R146" s="214">
        <f>Q146*H146</f>
        <v>0.021319999999999999</v>
      </c>
      <c r="S146" s="214">
        <v>0</v>
      </c>
      <c r="T146" s="215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16" t="s">
        <v>244</v>
      </c>
      <c r="AT146" s="216" t="s">
        <v>142</v>
      </c>
      <c r="AU146" s="216" t="s">
        <v>82</v>
      </c>
      <c r="AY146" s="18" t="s">
        <v>140</v>
      </c>
      <c r="BE146" s="217">
        <f>IF(N146="základní",J146,0)</f>
        <v>0</v>
      </c>
      <c r="BF146" s="217">
        <f>IF(N146="snížená",J146,0)</f>
        <v>0</v>
      </c>
      <c r="BG146" s="217">
        <f>IF(N146="zákl. přenesená",J146,0)</f>
        <v>0</v>
      </c>
      <c r="BH146" s="217">
        <f>IF(N146="sníž. přenesená",J146,0)</f>
        <v>0</v>
      </c>
      <c r="BI146" s="217">
        <f>IF(N146="nulová",J146,0)</f>
        <v>0</v>
      </c>
      <c r="BJ146" s="18" t="s">
        <v>80</v>
      </c>
      <c r="BK146" s="217">
        <f>ROUND(I146*H146,2)</f>
        <v>0</v>
      </c>
      <c r="BL146" s="18" t="s">
        <v>244</v>
      </c>
      <c r="BM146" s="216" t="s">
        <v>907</v>
      </c>
    </row>
    <row r="147" s="2" customFormat="1">
      <c r="A147" s="39"/>
      <c r="B147" s="40"/>
      <c r="C147" s="41"/>
      <c r="D147" s="218" t="s">
        <v>149</v>
      </c>
      <c r="E147" s="41"/>
      <c r="F147" s="219" t="s">
        <v>908</v>
      </c>
      <c r="G147" s="41"/>
      <c r="H147" s="41"/>
      <c r="I147" s="220"/>
      <c r="J147" s="41"/>
      <c r="K147" s="41"/>
      <c r="L147" s="45"/>
      <c r="M147" s="221"/>
      <c r="N147" s="222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149</v>
      </c>
      <c r="AU147" s="18" t="s">
        <v>82</v>
      </c>
    </row>
    <row r="148" s="2" customFormat="1" ht="24.15" customHeight="1">
      <c r="A148" s="39"/>
      <c r="B148" s="40"/>
      <c r="C148" s="205" t="s">
        <v>343</v>
      </c>
      <c r="D148" s="205" t="s">
        <v>142</v>
      </c>
      <c r="E148" s="206" t="s">
        <v>909</v>
      </c>
      <c r="F148" s="207" t="s">
        <v>910</v>
      </c>
      <c r="G148" s="208" t="s">
        <v>849</v>
      </c>
      <c r="H148" s="209">
        <v>2</v>
      </c>
      <c r="I148" s="210"/>
      <c r="J148" s="211">
        <f>ROUND(I148*H148,2)</f>
        <v>0</v>
      </c>
      <c r="K148" s="207" t="s">
        <v>146</v>
      </c>
      <c r="L148" s="45"/>
      <c r="M148" s="212" t="s">
        <v>19</v>
      </c>
      <c r="N148" s="213" t="s">
        <v>43</v>
      </c>
      <c r="O148" s="85"/>
      <c r="P148" s="214">
        <f>O148*H148</f>
        <v>0</v>
      </c>
      <c r="Q148" s="214">
        <v>0.030339999999999999</v>
      </c>
      <c r="R148" s="214">
        <f>Q148*H148</f>
        <v>0.060679999999999998</v>
      </c>
      <c r="S148" s="214">
        <v>0</v>
      </c>
      <c r="T148" s="215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16" t="s">
        <v>244</v>
      </c>
      <c r="AT148" s="216" t="s">
        <v>142</v>
      </c>
      <c r="AU148" s="216" t="s">
        <v>82</v>
      </c>
      <c r="AY148" s="18" t="s">
        <v>140</v>
      </c>
      <c r="BE148" s="217">
        <f>IF(N148="základní",J148,0)</f>
        <v>0</v>
      </c>
      <c r="BF148" s="217">
        <f>IF(N148="snížená",J148,0)</f>
        <v>0</v>
      </c>
      <c r="BG148" s="217">
        <f>IF(N148="zákl. přenesená",J148,0)</f>
        <v>0</v>
      </c>
      <c r="BH148" s="217">
        <f>IF(N148="sníž. přenesená",J148,0)</f>
        <v>0</v>
      </c>
      <c r="BI148" s="217">
        <f>IF(N148="nulová",J148,0)</f>
        <v>0</v>
      </c>
      <c r="BJ148" s="18" t="s">
        <v>80</v>
      </c>
      <c r="BK148" s="217">
        <f>ROUND(I148*H148,2)</f>
        <v>0</v>
      </c>
      <c r="BL148" s="18" t="s">
        <v>244</v>
      </c>
      <c r="BM148" s="216" t="s">
        <v>911</v>
      </c>
    </row>
    <row r="149" s="2" customFormat="1">
      <c r="A149" s="39"/>
      <c r="B149" s="40"/>
      <c r="C149" s="41"/>
      <c r="D149" s="218" t="s">
        <v>149</v>
      </c>
      <c r="E149" s="41"/>
      <c r="F149" s="219" t="s">
        <v>912</v>
      </c>
      <c r="G149" s="41"/>
      <c r="H149" s="41"/>
      <c r="I149" s="220"/>
      <c r="J149" s="41"/>
      <c r="K149" s="41"/>
      <c r="L149" s="45"/>
      <c r="M149" s="221"/>
      <c r="N149" s="222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149</v>
      </c>
      <c r="AU149" s="18" t="s">
        <v>82</v>
      </c>
    </row>
    <row r="150" s="2" customFormat="1" ht="16.5" customHeight="1">
      <c r="A150" s="39"/>
      <c r="B150" s="40"/>
      <c r="C150" s="205" t="s">
        <v>348</v>
      </c>
      <c r="D150" s="205" t="s">
        <v>142</v>
      </c>
      <c r="E150" s="206" t="s">
        <v>913</v>
      </c>
      <c r="F150" s="207" t="s">
        <v>914</v>
      </c>
      <c r="G150" s="208" t="s">
        <v>849</v>
      </c>
      <c r="H150" s="209">
        <v>3</v>
      </c>
      <c r="I150" s="210"/>
      <c r="J150" s="211">
        <f>ROUND(I150*H150,2)</f>
        <v>0</v>
      </c>
      <c r="K150" s="207" t="s">
        <v>146</v>
      </c>
      <c r="L150" s="45"/>
      <c r="M150" s="212" t="s">
        <v>19</v>
      </c>
      <c r="N150" s="213" t="s">
        <v>43</v>
      </c>
      <c r="O150" s="85"/>
      <c r="P150" s="214">
        <f>O150*H150</f>
        <v>0</v>
      </c>
      <c r="Q150" s="214">
        <v>0.0018400000000000001</v>
      </c>
      <c r="R150" s="214">
        <f>Q150*H150</f>
        <v>0.0055200000000000006</v>
      </c>
      <c r="S150" s="214">
        <v>0</v>
      </c>
      <c r="T150" s="215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16" t="s">
        <v>244</v>
      </c>
      <c r="AT150" s="216" t="s">
        <v>142</v>
      </c>
      <c r="AU150" s="216" t="s">
        <v>82</v>
      </c>
      <c r="AY150" s="18" t="s">
        <v>140</v>
      </c>
      <c r="BE150" s="217">
        <f>IF(N150="základní",J150,0)</f>
        <v>0</v>
      </c>
      <c r="BF150" s="217">
        <f>IF(N150="snížená",J150,0)</f>
        <v>0</v>
      </c>
      <c r="BG150" s="217">
        <f>IF(N150="zákl. přenesená",J150,0)</f>
        <v>0</v>
      </c>
      <c r="BH150" s="217">
        <f>IF(N150="sníž. přenesená",J150,0)</f>
        <v>0</v>
      </c>
      <c r="BI150" s="217">
        <f>IF(N150="nulová",J150,0)</f>
        <v>0</v>
      </c>
      <c r="BJ150" s="18" t="s">
        <v>80</v>
      </c>
      <c r="BK150" s="217">
        <f>ROUND(I150*H150,2)</f>
        <v>0</v>
      </c>
      <c r="BL150" s="18" t="s">
        <v>244</v>
      </c>
      <c r="BM150" s="216" t="s">
        <v>915</v>
      </c>
    </row>
    <row r="151" s="2" customFormat="1">
      <c r="A151" s="39"/>
      <c r="B151" s="40"/>
      <c r="C151" s="41"/>
      <c r="D151" s="218" t="s">
        <v>149</v>
      </c>
      <c r="E151" s="41"/>
      <c r="F151" s="219" t="s">
        <v>916</v>
      </c>
      <c r="G151" s="41"/>
      <c r="H151" s="41"/>
      <c r="I151" s="220"/>
      <c r="J151" s="41"/>
      <c r="K151" s="41"/>
      <c r="L151" s="45"/>
      <c r="M151" s="221"/>
      <c r="N151" s="222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149</v>
      </c>
      <c r="AU151" s="18" t="s">
        <v>82</v>
      </c>
    </row>
    <row r="152" s="2" customFormat="1" ht="16.5" customHeight="1">
      <c r="A152" s="39"/>
      <c r="B152" s="40"/>
      <c r="C152" s="205" t="s">
        <v>353</v>
      </c>
      <c r="D152" s="205" t="s">
        <v>142</v>
      </c>
      <c r="E152" s="206" t="s">
        <v>917</v>
      </c>
      <c r="F152" s="207" t="s">
        <v>918</v>
      </c>
      <c r="G152" s="208" t="s">
        <v>849</v>
      </c>
      <c r="H152" s="209">
        <v>2</v>
      </c>
      <c r="I152" s="210"/>
      <c r="J152" s="211">
        <f>ROUND(I152*H152,2)</f>
        <v>0</v>
      </c>
      <c r="K152" s="207" t="s">
        <v>146</v>
      </c>
      <c r="L152" s="45"/>
      <c r="M152" s="212" t="s">
        <v>19</v>
      </c>
      <c r="N152" s="213" t="s">
        <v>43</v>
      </c>
      <c r="O152" s="85"/>
      <c r="P152" s="214">
        <f>O152*H152</f>
        <v>0</v>
      </c>
      <c r="Q152" s="214">
        <v>0.0018400000000000001</v>
      </c>
      <c r="R152" s="214">
        <f>Q152*H152</f>
        <v>0.0036800000000000001</v>
      </c>
      <c r="S152" s="214">
        <v>0</v>
      </c>
      <c r="T152" s="215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16" t="s">
        <v>244</v>
      </c>
      <c r="AT152" s="216" t="s">
        <v>142</v>
      </c>
      <c r="AU152" s="216" t="s">
        <v>82</v>
      </c>
      <c r="AY152" s="18" t="s">
        <v>140</v>
      </c>
      <c r="BE152" s="217">
        <f>IF(N152="základní",J152,0)</f>
        <v>0</v>
      </c>
      <c r="BF152" s="217">
        <f>IF(N152="snížená",J152,0)</f>
        <v>0</v>
      </c>
      <c r="BG152" s="217">
        <f>IF(N152="zákl. přenesená",J152,0)</f>
        <v>0</v>
      </c>
      <c r="BH152" s="217">
        <f>IF(N152="sníž. přenesená",J152,0)</f>
        <v>0</v>
      </c>
      <c r="BI152" s="217">
        <f>IF(N152="nulová",J152,0)</f>
        <v>0</v>
      </c>
      <c r="BJ152" s="18" t="s">
        <v>80</v>
      </c>
      <c r="BK152" s="217">
        <f>ROUND(I152*H152,2)</f>
        <v>0</v>
      </c>
      <c r="BL152" s="18" t="s">
        <v>244</v>
      </c>
      <c r="BM152" s="216" t="s">
        <v>919</v>
      </c>
    </row>
    <row r="153" s="2" customFormat="1">
      <c r="A153" s="39"/>
      <c r="B153" s="40"/>
      <c r="C153" s="41"/>
      <c r="D153" s="218" t="s">
        <v>149</v>
      </c>
      <c r="E153" s="41"/>
      <c r="F153" s="219" t="s">
        <v>920</v>
      </c>
      <c r="G153" s="41"/>
      <c r="H153" s="41"/>
      <c r="I153" s="220"/>
      <c r="J153" s="41"/>
      <c r="K153" s="41"/>
      <c r="L153" s="45"/>
      <c r="M153" s="221"/>
      <c r="N153" s="222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149</v>
      </c>
      <c r="AU153" s="18" t="s">
        <v>82</v>
      </c>
    </row>
    <row r="154" s="2" customFormat="1" ht="16.5" customHeight="1">
      <c r="A154" s="39"/>
      <c r="B154" s="40"/>
      <c r="C154" s="205" t="s">
        <v>358</v>
      </c>
      <c r="D154" s="205" t="s">
        <v>142</v>
      </c>
      <c r="E154" s="206" t="s">
        <v>921</v>
      </c>
      <c r="F154" s="207" t="s">
        <v>922</v>
      </c>
      <c r="G154" s="208" t="s">
        <v>849</v>
      </c>
      <c r="H154" s="209">
        <v>1</v>
      </c>
      <c r="I154" s="210"/>
      <c r="J154" s="211">
        <f>ROUND(I154*H154,2)</f>
        <v>0</v>
      </c>
      <c r="K154" s="207" t="s">
        <v>146</v>
      </c>
      <c r="L154" s="45"/>
      <c r="M154" s="212" t="s">
        <v>19</v>
      </c>
      <c r="N154" s="213" t="s">
        <v>43</v>
      </c>
      <c r="O154" s="85"/>
      <c r="P154" s="214">
        <f>O154*H154</f>
        <v>0</v>
      </c>
      <c r="Q154" s="214">
        <v>0.0018400000000000001</v>
      </c>
      <c r="R154" s="214">
        <f>Q154*H154</f>
        <v>0.0018400000000000001</v>
      </c>
      <c r="S154" s="214">
        <v>0</v>
      </c>
      <c r="T154" s="215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16" t="s">
        <v>244</v>
      </c>
      <c r="AT154" s="216" t="s">
        <v>142</v>
      </c>
      <c r="AU154" s="216" t="s">
        <v>82</v>
      </c>
      <c r="AY154" s="18" t="s">
        <v>140</v>
      </c>
      <c r="BE154" s="217">
        <f>IF(N154="základní",J154,0)</f>
        <v>0</v>
      </c>
      <c r="BF154" s="217">
        <f>IF(N154="snížená",J154,0)</f>
        <v>0</v>
      </c>
      <c r="BG154" s="217">
        <f>IF(N154="zákl. přenesená",J154,0)</f>
        <v>0</v>
      </c>
      <c r="BH154" s="217">
        <f>IF(N154="sníž. přenesená",J154,0)</f>
        <v>0</v>
      </c>
      <c r="BI154" s="217">
        <f>IF(N154="nulová",J154,0)</f>
        <v>0</v>
      </c>
      <c r="BJ154" s="18" t="s">
        <v>80</v>
      </c>
      <c r="BK154" s="217">
        <f>ROUND(I154*H154,2)</f>
        <v>0</v>
      </c>
      <c r="BL154" s="18" t="s">
        <v>244</v>
      </c>
      <c r="BM154" s="216" t="s">
        <v>923</v>
      </c>
    </row>
    <row r="155" s="2" customFormat="1">
      <c r="A155" s="39"/>
      <c r="B155" s="40"/>
      <c r="C155" s="41"/>
      <c r="D155" s="218" t="s">
        <v>149</v>
      </c>
      <c r="E155" s="41"/>
      <c r="F155" s="219" t="s">
        <v>924</v>
      </c>
      <c r="G155" s="41"/>
      <c r="H155" s="41"/>
      <c r="I155" s="220"/>
      <c r="J155" s="41"/>
      <c r="K155" s="41"/>
      <c r="L155" s="45"/>
      <c r="M155" s="221"/>
      <c r="N155" s="222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149</v>
      </c>
      <c r="AU155" s="18" t="s">
        <v>82</v>
      </c>
    </row>
    <row r="156" s="2" customFormat="1" ht="24.15" customHeight="1">
      <c r="A156" s="39"/>
      <c r="B156" s="40"/>
      <c r="C156" s="205" t="s">
        <v>365</v>
      </c>
      <c r="D156" s="205" t="s">
        <v>142</v>
      </c>
      <c r="E156" s="206" t="s">
        <v>925</v>
      </c>
      <c r="F156" s="207" t="s">
        <v>926</v>
      </c>
      <c r="G156" s="208" t="s">
        <v>156</v>
      </c>
      <c r="H156" s="209">
        <v>0.32200000000000001</v>
      </c>
      <c r="I156" s="210"/>
      <c r="J156" s="211">
        <f>ROUND(I156*H156,2)</f>
        <v>0</v>
      </c>
      <c r="K156" s="207" t="s">
        <v>146</v>
      </c>
      <c r="L156" s="45"/>
      <c r="M156" s="212" t="s">
        <v>19</v>
      </c>
      <c r="N156" s="213" t="s">
        <v>43</v>
      </c>
      <c r="O156" s="85"/>
      <c r="P156" s="214">
        <f>O156*H156</f>
        <v>0</v>
      </c>
      <c r="Q156" s="214">
        <v>0</v>
      </c>
      <c r="R156" s="214">
        <f>Q156*H156</f>
        <v>0</v>
      </c>
      <c r="S156" s="214">
        <v>0</v>
      </c>
      <c r="T156" s="215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16" t="s">
        <v>244</v>
      </c>
      <c r="AT156" s="216" t="s">
        <v>142</v>
      </c>
      <c r="AU156" s="216" t="s">
        <v>82</v>
      </c>
      <c r="AY156" s="18" t="s">
        <v>140</v>
      </c>
      <c r="BE156" s="217">
        <f>IF(N156="základní",J156,0)</f>
        <v>0</v>
      </c>
      <c r="BF156" s="217">
        <f>IF(N156="snížená",J156,0)</f>
        <v>0</v>
      </c>
      <c r="BG156" s="217">
        <f>IF(N156="zákl. přenesená",J156,0)</f>
        <v>0</v>
      </c>
      <c r="BH156" s="217">
        <f>IF(N156="sníž. přenesená",J156,0)</f>
        <v>0</v>
      </c>
      <c r="BI156" s="217">
        <f>IF(N156="nulová",J156,0)</f>
        <v>0</v>
      </c>
      <c r="BJ156" s="18" t="s">
        <v>80</v>
      </c>
      <c r="BK156" s="217">
        <f>ROUND(I156*H156,2)</f>
        <v>0</v>
      </c>
      <c r="BL156" s="18" t="s">
        <v>244</v>
      </c>
      <c r="BM156" s="216" t="s">
        <v>927</v>
      </c>
    </row>
    <row r="157" s="2" customFormat="1">
      <c r="A157" s="39"/>
      <c r="B157" s="40"/>
      <c r="C157" s="41"/>
      <c r="D157" s="218" t="s">
        <v>149</v>
      </c>
      <c r="E157" s="41"/>
      <c r="F157" s="219" t="s">
        <v>928</v>
      </c>
      <c r="G157" s="41"/>
      <c r="H157" s="41"/>
      <c r="I157" s="220"/>
      <c r="J157" s="41"/>
      <c r="K157" s="41"/>
      <c r="L157" s="45"/>
      <c r="M157" s="221"/>
      <c r="N157" s="222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149</v>
      </c>
      <c r="AU157" s="18" t="s">
        <v>82</v>
      </c>
    </row>
    <row r="158" s="12" customFormat="1" ht="22.8" customHeight="1">
      <c r="A158" s="12"/>
      <c r="B158" s="189"/>
      <c r="C158" s="190"/>
      <c r="D158" s="191" t="s">
        <v>71</v>
      </c>
      <c r="E158" s="203" t="s">
        <v>929</v>
      </c>
      <c r="F158" s="203" t="s">
        <v>930</v>
      </c>
      <c r="G158" s="190"/>
      <c r="H158" s="190"/>
      <c r="I158" s="193"/>
      <c r="J158" s="204">
        <f>BK158</f>
        <v>0</v>
      </c>
      <c r="K158" s="190"/>
      <c r="L158" s="195"/>
      <c r="M158" s="196"/>
      <c r="N158" s="197"/>
      <c r="O158" s="197"/>
      <c r="P158" s="198">
        <f>SUM(P159:P171)</f>
        <v>0</v>
      </c>
      <c r="Q158" s="197"/>
      <c r="R158" s="198">
        <f>SUM(R159:R171)</f>
        <v>0.13140000000000002</v>
      </c>
      <c r="S158" s="197"/>
      <c r="T158" s="199">
        <f>SUM(T159:T171)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00" t="s">
        <v>82</v>
      </c>
      <c r="AT158" s="201" t="s">
        <v>71</v>
      </c>
      <c r="AU158" s="201" t="s">
        <v>80</v>
      </c>
      <c r="AY158" s="200" t="s">
        <v>140</v>
      </c>
      <c r="BK158" s="202">
        <f>SUM(BK159:BK171)</f>
        <v>0</v>
      </c>
    </row>
    <row r="159" s="2" customFormat="1" ht="21.75" customHeight="1">
      <c r="A159" s="39"/>
      <c r="B159" s="40"/>
      <c r="C159" s="205" t="s">
        <v>374</v>
      </c>
      <c r="D159" s="205" t="s">
        <v>142</v>
      </c>
      <c r="E159" s="206" t="s">
        <v>931</v>
      </c>
      <c r="F159" s="207" t="s">
        <v>932</v>
      </c>
      <c r="G159" s="208" t="s">
        <v>849</v>
      </c>
      <c r="H159" s="209">
        <v>2</v>
      </c>
      <c r="I159" s="210"/>
      <c r="J159" s="211">
        <f>ROUND(I159*H159,2)</f>
        <v>0</v>
      </c>
      <c r="K159" s="207" t="s">
        <v>146</v>
      </c>
      <c r="L159" s="45"/>
      <c r="M159" s="212" t="s">
        <v>19</v>
      </c>
      <c r="N159" s="213" t="s">
        <v>43</v>
      </c>
      <c r="O159" s="85"/>
      <c r="P159" s="214">
        <f>O159*H159</f>
        <v>0</v>
      </c>
      <c r="Q159" s="214">
        <v>0.015599999999999999</v>
      </c>
      <c r="R159" s="214">
        <f>Q159*H159</f>
        <v>0.031199999999999999</v>
      </c>
      <c r="S159" s="214">
        <v>0</v>
      </c>
      <c r="T159" s="215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16" t="s">
        <v>244</v>
      </c>
      <c r="AT159" s="216" t="s">
        <v>142</v>
      </c>
      <c r="AU159" s="216" t="s">
        <v>82</v>
      </c>
      <c r="AY159" s="18" t="s">
        <v>140</v>
      </c>
      <c r="BE159" s="217">
        <f>IF(N159="základní",J159,0)</f>
        <v>0</v>
      </c>
      <c r="BF159" s="217">
        <f>IF(N159="snížená",J159,0)</f>
        <v>0</v>
      </c>
      <c r="BG159" s="217">
        <f>IF(N159="zákl. přenesená",J159,0)</f>
        <v>0</v>
      </c>
      <c r="BH159" s="217">
        <f>IF(N159="sníž. přenesená",J159,0)</f>
        <v>0</v>
      </c>
      <c r="BI159" s="217">
        <f>IF(N159="nulová",J159,0)</f>
        <v>0</v>
      </c>
      <c r="BJ159" s="18" t="s">
        <v>80</v>
      </c>
      <c r="BK159" s="217">
        <f>ROUND(I159*H159,2)</f>
        <v>0</v>
      </c>
      <c r="BL159" s="18" t="s">
        <v>244</v>
      </c>
      <c r="BM159" s="216" t="s">
        <v>933</v>
      </c>
    </row>
    <row r="160" s="2" customFormat="1">
      <c r="A160" s="39"/>
      <c r="B160" s="40"/>
      <c r="C160" s="41"/>
      <c r="D160" s="218" t="s">
        <v>149</v>
      </c>
      <c r="E160" s="41"/>
      <c r="F160" s="219" t="s">
        <v>934</v>
      </c>
      <c r="G160" s="41"/>
      <c r="H160" s="41"/>
      <c r="I160" s="220"/>
      <c r="J160" s="41"/>
      <c r="K160" s="41"/>
      <c r="L160" s="45"/>
      <c r="M160" s="221"/>
      <c r="N160" s="222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149</v>
      </c>
      <c r="AU160" s="18" t="s">
        <v>82</v>
      </c>
    </row>
    <row r="161" s="2" customFormat="1" ht="24.15" customHeight="1">
      <c r="A161" s="39"/>
      <c r="B161" s="40"/>
      <c r="C161" s="205" t="s">
        <v>379</v>
      </c>
      <c r="D161" s="205" t="s">
        <v>142</v>
      </c>
      <c r="E161" s="206" t="s">
        <v>935</v>
      </c>
      <c r="F161" s="207" t="s">
        <v>936</v>
      </c>
      <c r="G161" s="208" t="s">
        <v>849</v>
      </c>
      <c r="H161" s="209">
        <v>3</v>
      </c>
      <c r="I161" s="210"/>
      <c r="J161" s="211">
        <f>ROUND(I161*H161,2)</f>
        <v>0</v>
      </c>
      <c r="K161" s="207" t="s">
        <v>146</v>
      </c>
      <c r="L161" s="45"/>
      <c r="M161" s="212" t="s">
        <v>19</v>
      </c>
      <c r="N161" s="213" t="s">
        <v>43</v>
      </c>
      <c r="O161" s="85"/>
      <c r="P161" s="214">
        <f>O161*H161</f>
        <v>0</v>
      </c>
      <c r="Q161" s="214">
        <v>0.016650000000000002</v>
      </c>
      <c r="R161" s="214">
        <f>Q161*H161</f>
        <v>0.049950000000000008</v>
      </c>
      <c r="S161" s="214">
        <v>0</v>
      </c>
      <c r="T161" s="215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16" t="s">
        <v>244</v>
      </c>
      <c r="AT161" s="216" t="s">
        <v>142</v>
      </c>
      <c r="AU161" s="216" t="s">
        <v>82</v>
      </c>
      <c r="AY161" s="18" t="s">
        <v>140</v>
      </c>
      <c r="BE161" s="217">
        <f>IF(N161="základní",J161,0)</f>
        <v>0</v>
      </c>
      <c r="BF161" s="217">
        <f>IF(N161="snížená",J161,0)</f>
        <v>0</v>
      </c>
      <c r="BG161" s="217">
        <f>IF(N161="zákl. přenesená",J161,0)</f>
        <v>0</v>
      </c>
      <c r="BH161" s="217">
        <f>IF(N161="sníž. přenesená",J161,0)</f>
        <v>0</v>
      </c>
      <c r="BI161" s="217">
        <f>IF(N161="nulová",J161,0)</f>
        <v>0</v>
      </c>
      <c r="BJ161" s="18" t="s">
        <v>80</v>
      </c>
      <c r="BK161" s="217">
        <f>ROUND(I161*H161,2)</f>
        <v>0</v>
      </c>
      <c r="BL161" s="18" t="s">
        <v>244</v>
      </c>
      <c r="BM161" s="216" t="s">
        <v>937</v>
      </c>
    </row>
    <row r="162" s="2" customFormat="1">
      <c r="A162" s="39"/>
      <c r="B162" s="40"/>
      <c r="C162" s="41"/>
      <c r="D162" s="218" t="s">
        <v>149</v>
      </c>
      <c r="E162" s="41"/>
      <c r="F162" s="219" t="s">
        <v>938</v>
      </c>
      <c r="G162" s="41"/>
      <c r="H162" s="41"/>
      <c r="I162" s="220"/>
      <c r="J162" s="41"/>
      <c r="K162" s="41"/>
      <c r="L162" s="45"/>
      <c r="M162" s="221"/>
      <c r="N162" s="222"/>
      <c r="O162" s="85"/>
      <c r="P162" s="85"/>
      <c r="Q162" s="85"/>
      <c r="R162" s="85"/>
      <c r="S162" s="85"/>
      <c r="T162" s="86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149</v>
      </c>
      <c r="AU162" s="18" t="s">
        <v>82</v>
      </c>
    </row>
    <row r="163" s="2" customFormat="1" ht="24.15" customHeight="1">
      <c r="A163" s="39"/>
      <c r="B163" s="40"/>
      <c r="C163" s="205" t="s">
        <v>384</v>
      </c>
      <c r="D163" s="205" t="s">
        <v>142</v>
      </c>
      <c r="E163" s="206" t="s">
        <v>939</v>
      </c>
      <c r="F163" s="207" t="s">
        <v>940</v>
      </c>
      <c r="G163" s="208" t="s">
        <v>849</v>
      </c>
      <c r="H163" s="209">
        <v>1</v>
      </c>
      <c r="I163" s="210"/>
      <c r="J163" s="211">
        <f>ROUND(I163*H163,2)</f>
        <v>0</v>
      </c>
      <c r="K163" s="207" t="s">
        <v>146</v>
      </c>
      <c r="L163" s="45"/>
      <c r="M163" s="212" t="s">
        <v>19</v>
      </c>
      <c r="N163" s="213" t="s">
        <v>43</v>
      </c>
      <c r="O163" s="85"/>
      <c r="P163" s="214">
        <f>O163*H163</f>
        <v>0</v>
      </c>
      <c r="Q163" s="214">
        <v>0.017649999999999999</v>
      </c>
      <c r="R163" s="214">
        <f>Q163*H163</f>
        <v>0.017649999999999999</v>
      </c>
      <c r="S163" s="214">
        <v>0</v>
      </c>
      <c r="T163" s="215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16" t="s">
        <v>244</v>
      </c>
      <c r="AT163" s="216" t="s">
        <v>142</v>
      </c>
      <c r="AU163" s="216" t="s">
        <v>82</v>
      </c>
      <c r="AY163" s="18" t="s">
        <v>140</v>
      </c>
      <c r="BE163" s="217">
        <f>IF(N163="základní",J163,0)</f>
        <v>0</v>
      </c>
      <c r="BF163" s="217">
        <f>IF(N163="snížená",J163,0)</f>
        <v>0</v>
      </c>
      <c r="BG163" s="217">
        <f>IF(N163="zákl. přenesená",J163,0)</f>
        <v>0</v>
      </c>
      <c r="BH163" s="217">
        <f>IF(N163="sníž. přenesená",J163,0)</f>
        <v>0</v>
      </c>
      <c r="BI163" s="217">
        <f>IF(N163="nulová",J163,0)</f>
        <v>0</v>
      </c>
      <c r="BJ163" s="18" t="s">
        <v>80</v>
      </c>
      <c r="BK163" s="217">
        <f>ROUND(I163*H163,2)</f>
        <v>0</v>
      </c>
      <c r="BL163" s="18" t="s">
        <v>244</v>
      </c>
      <c r="BM163" s="216" t="s">
        <v>941</v>
      </c>
    </row>
    <row r="164" s="2" customFormat="1">
      <c r="A164" s="39"/>
      <c r="B164" s="40"/>
      <c r="C164" s="41"/>
      <c r="D164" s="218" t="s">
        <v>149</v>
      </c>
      <c r="E164" s="41"/>
      <c r="F164" s="219" t="s">
        <v>942</v>
      </c>
      <c r="G164" s="41"/>
      <c r="H164" s="41"/>
      <c r="I164" s="220"/>
      <c r="J164" s="41"/>
      <c r="K164" s="41"/>
      <c r="L164" s="45"/>
      <c r="M164" s="221"/>
      <c r="N164" s="222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149</v>
      </c>
      <c r="AU164" s="18" t="s">
        <v>82</v>
      </c>
    </row>
    <row r="165" s="2" customFormat="1" ht="24.15" customHeight="1">
      <c r="A165" s="39"/>
      <c r="B165" s="40"/>
      <c r="C165" s="205" t="s">
        <v>391</v>
      </c>
      <c r="D165" s="205" t="s">
        <v>142</v>
      </c>
      <c r="E165" s="206" t="s">
        <v>943</v>
      </c>
      <c r="F165" s="207" t="s">
        <v>944</v>
      </c>
      <c r="G165" s="208" t="s">
        <v>849</v>
      </c>
      <c r="H165" s="209">
        <v>2</v>
      </c>
      <c r="I165" s="210"/>
      <c r="J165" s="211">
        <f>ROUND(I165*H165,2)</f>
        <v>0</v>
      </c>
      <c r="K165" s="207" t="s">
        <v>146</v>
      </c>
      <c r="L165" s="45"/>
      <c r="M165" s="212" t="s">
        <v>19</v>
      </c>
      <c r="N165" s="213" t="s">
        <v>43</v>
      </c>
      <c r="O165" s="85"/>
      <c r="P165" s="214">
        <f>O165*H165</f>
        <v>0</v>
      </c>
      <c r="Q165" s="214">
        <v>0.015049999999999999</v>
      </c>
      <c r="R165" s="214">
        <f>Q165*H165</f>
        <v>0.030099999999999998</v>
      </c>
      <c r="S165" s="214">
        <v>0</v>
      </c>
      <c r="T165" s="215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16" t="s">
        <v>244</v>
      </c>
      <c r="AT165" s="216" t="s">
        <v>142</v>
      </c>
      <c r="AU165" s="216" t="s">
        <v>82</v>
      </c>
      <c r="AY165" s="18" t="s">
        <v>140</v>
      </c>
      <c r="BE165" s="217">
        <f>IF(N165="základní",J165,0)</f>
        <v>0</v>
      </c>
      <c r="BF165" s="217">
        <f>IF(N165="snížená",J165,0)</f>
        <v>0</v>
      </c>
      <c r="BG165" s="217">
        <f>IF(N165="zákl. přenesená",J165,0)</f>
        <v>0</v>
      </c>
      <c r="BH165" s="217">
        <f>IF(N165="sníž. přenesená",J165,0)</f>
        <v>0</v>
      </c>
      <c r="BI165" s="217">
        <f>IF(N165="nulová",J165,0)</f>
        <v>0</v>
      </c>
      <c r="BJ165" s="18" t="s">
        <v>80</v>
      </c>
      <c r="BK165" s="217">
        <f>ROUND(I165*H165,2)</f>
        <v>0</v>
      </c>
      <c r="BL165" s="18" t="s">
        <v>244</v>
      </c>
      <c r="BM165" s="216" t="s">
        <v>945</v>
      </c>
    </row>
    <row r="166" s="2" customFormat="1">
      <c r="A166" s="39"/>
      <c r="B166" s="40"/>
      <c r="C166" s="41"/>
      <c r="D166" s="218" t="s">
        <v>149</v>
      </c>
      <c r="E166" s="41"/>
      <c r="F166" s="219" t="s">
        <v>946</v>
      </c>
      <c r="G166" s="41"/>
      <c r="H166" s="41"/>
      <c r="I166" s="220"/>
      <c r="J166" s="41"/>
      <c r="K166" s="41"/>
      <c r="L166" s="45"/>
      <c r="M166" s="221"/>
      <c r="N166" s="222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149</v>
      </c>
      <c r="AU166" s="18" t="s">
        <v>82</v>
      </c>
    </row>
    <row r="167" s="2" customFormat="1" ht="16.5" customHeight="1">
      <c r="A167" s="39"/>
      <c r="B167" s="40"/>
      <c r="C167" s="205" t="s">
        <v>399</v>
      </c>
      <c r="D167" s="205" t="s">
        <v>142</v>
      </c>
      <c r="E167" s="206" t="s">
        <v>947</v>
      </c>
      <c r="F167" s="207" t="s">
        <v>948</v>
      </c>
      <c r="G167" s="208" t="s">
        <v>849</v>
      </c>
      <c r="H167" s="209">
        <v>5</v>
      </c>
      <c r="I167" s="210"/>
      <c r="J167" s="211">
        <f>ROUND(I167*H167,2)</f>
        <v>0</v>
      </c>
      <c r="K167" s="207" t="s">
        <v>146</v>
      </c>
      <c r="L167" s="45"/>
      <c r="M167" s="212" t="s">
        <v>19</v>
      </c>
      <c r="N167" s="213" t="s">
        <v>43</v>
      </c>
      <c r="O167" s="85"/>
      <c r="P167" s="214">
        <f>O167*H167</f>
        <v>0</v>
      </c>
      <c r="Q167" s="214">
        <v>0</v>
      </c>
      <c r="R167" s="214">
        <f>Q167*H167</f>
        <v>0</v>
      </c>
      <c r="S167" s="214">
        <v>0</v>
      </c>
      <c r="T167" s="215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16" t="s">
        <v>244</v>
      </c>
      <c r="AT167" s="216" t="s">
        <v>142</v>
      </c>
      <c r="AU167" s="216" t="s">
        <v>82</v>
      </c>
      <c r="AY167" s="18" t="s">
        <v>140</v>
      </c>
      <c r="BE167" s="217">
        <f>IF(N167="základní",J167,0)</f>
        <v>0</v>
      </c>
      <c r="BF167" s="217">
        <f>IF(N167="snížená",J167,0)</f>
        <v>0</v>
      </c>
      <c r="BG167" s="217">
        <f>IF(N167="zákl. přenesená",J167,0)</f>
        <v>0</v>
      </c>
      <c r="BH167" s="217">
        <f>IF(N167="sníž. přenesená",J167,0)</f>
        <v>0</v>
      </c>
      <c r="BI167" s="217">
        <f>IF(N167="nulová",J167,0)</f>
        <v>0</v>
      </c>
      <c r="BJ167" s="18" t="s">
        <v>80</v>
      </c>
      <c r="BK167" s="217">
        <f>ROUND(I167*H167,2)</f>
        <v>0</v>
      </c>
      <c r="BL167" s="18" t="s">
        <v>244</v>
      </c>
      <c r="BM167" s="216" t="s">
        <v>949</v>
      </c>
    </row>
    <row r="168" s="2" customFormat="1">
      <c r="A168" s="39"/>
      <c r="B168" s="40"/>
      <c r="C168" s="41"/>
      <c r="D168" s="218" t="s">
        <v>149</v>
      </c>
      <c r="E168" s="41"/>
      <c r="F168" s="219" t="s">
        <v>950</v>
      </c>
      <c r="G168" s="41"/>
      <c r="H168" s="41"/>
      <c r="I168" s="220"/>
      <c r="J168" s="41"/>
      <c r="K168" s="41"/>
      <c r="L168" s="45"/>
      <c r="M168" s="221"/>
      <c r="N168" s="222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149</v>
      </c>
      <c r="AU168" s="18" t="s">
        <v>82</v>
      </c>
    </row>
    <row r="169" s="2" customFormat="1" ht="16.5" customHeight="1">
      <c r="A169" s="39"/>
      <c r="B169" s="40"/>
      <c r="C169" s="235" t="s">
        <v>405</v>
      </c>
      <c r="D169" s="235" t="s">
        <v>153</v>
      </c>
      <c r="E169" s="236" t="s">
        <v>951</v>
      </c>
      <c r="F169" s="237" t="s">
        <v>952</v>
      </c>
      <c r="G169" s="238" t="s">
        <v>254</v>
      </c>
      <c r="H169" s="239">
        <v>5</v>
      </c>
      <c r="I169" s="240"/>
      <c r="J169" s="241">
        <f>ROUND(I169*H169,2)</f>
        <v>0</v>
      </c>
      <c r="K169" s="237" t="s">
        <v>146</v>
      </c>
      <c r="L169" s="242"/>
      <c r="M169" s="243" t="s">
        <v>19</v>
      </c>
      <c r="N169" s="244" t="s">
        <v>43</v>
      </c>
      <c r="O169" s="85"/>
      <c r="P169" s="214">
        <f>O169*H169</f>
        <v>0</v>
      </c>
      <c r="Q169" s="214">
        <v>0.00050000000000000001</v>
      </c>
      <c r="R169" s="214">
        <f>Q169*H169</f>
        <v>0.0025000000000000001</v>
      </c>
      <c r="S169" s="214">
        <v>0</v>
      </c>
      <c r="T169" s="215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16" t="s">
        <v>327</v>
      </c>
      <c r="AT169" s="216" t="s">
        <v>153</v>
      </c>
      <c r="AU169" s="216" t="s">
        <v>82</v>
      </c>
      <c r="AY169" s="18" t="s">
        <v>140</v>
      </c>
      <c r="BE169" s="217">
        <f>IF(N169="základní",J169,0)</f>
        <v>0</v>
      </c>
      <c r="BF169" s="217">
        <f>IF(N169="snížená",J169,0)</f>
        <v>0</v>
      </c>
      <c r="BG169" s="217">
        <f>IF(N169="zákl. přenesená",J169,0)</f>
        <v>0</v>
      </c>
      <c r="BH169" s="217">
        <f>IF(N169="sníž. přenesená",J169,0)</f>
        <v>0</v>
      </c>
      <c r="BI169" s="217">
        <f>IF(N169="nulová",J169,0)</f>
        <v>0</v>
      </c>
      <c r="BJ169" s="18" t="s">
        <v>80</v>
      </c>
      <c r="BK169" s="217">
        <f>ROUND(I169*H169,2)</f>
        <v>0</v>
      </c>
      <c r="BL169" s="18" t="s">
        <v>244</v>
      </c>
      <c r="BM169" s="216" t="s">
        <v>953</v>
      </c>
    </row>
    <row r="170" s="2" customFormat="1" ht="24.15" customHeight="1">
      <c r="A170" s="39"/>
      <c r="B170" s="40"/>
      <c r="C170" s="205" t="s">
        <v>410</v>
      </c>
      <c r="D170" s="205" t="s">
        <v>142</v>
      </c>
      <c r="E170" s="206" t="s">
        <v>954</v>
      </c>
      <c r="F170" s="207" t="s">
        <v>955</v>
      </c>
      <c r="G170" s="208" t="s">
        <v>156</v>
      </c>
      <c r="H170" s="209">
        <v>0.13100000000000001</v>
      </c>
      <c r="I170" s="210"/>
      <c r="J170" s="211">
        <f>ROUND(I170*H170,2)</f>
        <v>0</v>
      </c>
      <c r="K170" s="207" t="s">
        <v>146</v>
      </c>
      <c r="L170" s="45"/>
      <c r="M170" s="212" t="s">
        <v>19</v>
      </c>
      <c r="N170" s="213" t="s">
        <v>43</v>
      </c>
      <c r="O170" s="85"/>
      <c r="P170" s="214">
        <f>O170*H170</f>
        <v>0</v>
      </c>
      <c r="Q170" s="214">
        <v>0</v>
      </c>
      <c r="R170" s="214">
        <f>Q170*H170</f>
        <v>0</v>
      </c>
      <c r="S170" s="214">
        <v>0</v>
      </c>
      <c r="T170" s="215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16" t="s">
        <v>244</v>
      </c>
      <c r="AT170" s="216" t="s">
        <v>142</v>
      </c>
      <c r="AU170" s="216" t="s">
        <v>82</v>
      </c>
      <c r="AY170" s="18" t="s">
        <v>140</v>
      </c>
      <c r="BE170" s="217">
        <f>IF(N170="základní",J170,0)</f>
        <v>0</v>
      </c>
      <c r="BF170" s="217">
        <f>IF(N170="snížená",J170,0)</f>
        <v>0</v>
      </c>
      <c r="BG170" s="217">
        <f>IF(N170="zákl. přenesená",J170,0)</f>
        <v>0</v>
      </c>
      <c r="BH170" s="217">
        <f>IF(N170="sníž. přenesená",J170,0)</f>
        <v>0</v>
      </c>
      <c r="BI170" s="217">
        <f>IF(N170="nulová",J170,0)</f>
        <v>0</v>
      </c>
      <c r="BJ170" s="18" t="s">
        <v>80</v>
      </c>
      <c r="BK170" s="217">
        <f>ROUND(I170*H170,2)</f>
        <v>0</v>
      </c>
      <c r="BL170" s="18" t="s">
        <v>244</v>
      </c>
      <c r="BM170" s="216" t="s">
        <v>956</v>
      </c>
    </row>
    <row r="171" s="2" customFormat="1">
      <c r="A171" s="39"/>
      <c r="B171" s="40"/>
      <c r="C171" s="41"/>
      <c r="D171" s="218" t="s">
        <v>149</v>
      </c>
      <c r="E171" s="41"/>
      <c r="F171" s="219" t="s">
        <v>957</v>
      </c>
      <c r="G171" s="41"/>
      <c r="H171" s="41"/>
      <c r="I171" s="220"/>
      <c r="J171" s="41"/>
      <c r="K171" s="41"/>
      <c r="L171" s="45"/>
      <c r="M171" s="221"/>
      <c r="N171" s="222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149</v>
      </c>
      <c r="AU171" s="18" t="s">
        <v>82</v>
      </c>
    </row>
    <row r="172" s="12" customFormat="1" ht="25.92" customHeight="1">
      <c r="A172" s="12"/>
      <c r="B172" s="189"/>
      <c r="C172" s="190"/>
      <c r="D172" s="191" t="s">
        <v>71</v>
      </c>
      <c r="E172" s="192" t="s">
        <v>754</v>
      </c>
      <c r="F172" s="192" t="s">
        <v>755</v>
      </c>
      <c r="G172" s="190"/>
      <c r="H172" s="190"/>
      <c r="I172" s="193"/>
      <c r="J172" s="194">
        <f>BK172</f>
        <v>0</v>
      </c>
      <c r="K172" s="190"/>
      <c r="L172" s="195"/>
      <c r="M172" s="196"/>
      <c r="N172" s="197"/>
      <c r="O172" s="197"/>
      <c r="P172" s="198">
        <f>P173</f>
        <v>0</v>
      </c>
      <c r="Q172" s="197"/>
      <c r="R172" s="198">
        <f>R173</f>
        <v>0</v>
      </c>
      <c r="S172" s="197"/>
      <c r="T172" s="199">
        <f>T173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00" t="s">
        <v>171</v>
      </c>
      <c r="AT172" s="201" t="s">
        <v>71</v>
      </c>
      <c r="AU172" s="201" t="s">
        <v>72</v>
      </c>
      <c r="AY172" s="200" t="s">
        <v>140</v>
      </c>
      <c r="BK172" s="202">
        <f>BK173</f>
        <v>0</v>
      </c>
    </row>
    <row r="173" s="12" customFormat="1" ht="22.8" customHeight="1">
      <c r="A173" s="12"/>
      <c r="B173" s="189"/>
      <c r="C173" s="190"/>
      <c r="D173" s="191" t="s">
        <v>71</v>
      </c>
      <c r="E173" s="203" t="s">
        <v>958</v>
      </c>
      <c r="F173" s="203" t="s">
        <v>959</v>
      </c>
      <c r="G173" s="190"/>
      <c r="H173" s="190"/>
      <c r="I173" s="193"/>
      <c r="J173" s="204">
        <f>BK173</f>
        <v>0</v>
      </c>
      <c r="K173" s="190"/>
      <c r="L173" s="195"/>
      <c r="M173" s="196"/>
      <c r="N173" s="197"/>
      <c r="O173" s="197"/>
      <c r="P173" s="198">
        <f>SUM(P174:P175)</f>
        <v>0</v>
      </c>
      <c r="Q173" s="197"/>
      <c r="R173" s="198">
        <f>SUM(R174:R175)</f>
        <v>0</v>
      </c>
      <c r="S173" s="197"/>
      <c r="T173" s="199">
        <f>SUM(T174:T175)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00" t="s">
        <v>171</v>
      </c>
      <c r="AT173" s="201" t="s">
        <v>71</v>
      </c>
      <c r="AU173" s="201" t="s">
        <v>80</v>
      </c>
      <c r="AY173" s="200" t="s">
        <v>140</v>
      </c>
      <c r="BK173" s="202">
        <f>SUM(BK174:BK175)</f>
        <v>0</v>
      </c>
    </row>
    <row r="174" s="2" customFormat="1" ht="16.5" customHeight="1">
      <c r="A174" s="39"/>
      <c r="B174" s="40"/>
      <c r="C174" s="205" t="s">
        <v>415</v>
      </c>
      <c r="D174" s="205" t="s">
        <v>142</v>
      </c>
      <c r="E174" s="206" t="s">
        <v>960</v>
      </c>
      <c r="F174" s="207" t="s">
        <v>961</v>
      </c>
      <c r="G174" s="208" t="s">
        <v>814</v>
      </c>
      <c r="H174" s="209">
        <v>1</v>
      </c>
      <c r="I174" s="210"/>
      <c r="J174" s="211">
        <f>ROUND(I174*H174,2)</f>
        <v>0</v>
      </c>
      <c r="K174" s="207" t="s">
        <v>146</v>
      </c>
      <c r="L174" s="45"/>
      <c r="M174" s="212" t="s">
        <v>19</v>
      </c>
      <c r="N174" s="213" t="s">
        <v>43</v>
      </c>
      <c r="O174" s="85"/>
      <c r="P174" s="214">
        <f>O174*H174</f>
        <v>0</v>
      </c>
      <c r="Q174" s="214">
        <v>0</v>
      </c>
      <c r="R174" s="214">
        <f>Q174*H174</f>
        <v>0</v>
      </c>
      <c r="S174" s="214">
        <v>0</v>
      </c>
      <c r="T174" s="215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16" t="s">
        <v>762</v>
      </c>
      <c r="AT174" s="216" t="s">
        <v>142</v>
      </c>
      <c r="AU174" s="216" t="s">
        <v>82</v>
      </c>
      <c r="AY174" s="18" t="s">
        <v>140</v>
      </c>
      <c r="BE174" s="217">
        <f>IF(N174="základní",J174,0)</f>
        <v>0</v>
      </c>
      <c r="BF174" s="217">
        <f>IF(N174="snížená",J174,0)</f>
        <v>0</v>
      </c>
      <c r="BG174" s="217">
        <f>IF(N174="zákl. přenesená",J174,0)</f>
        <v>0</v>
      </c>
      <c r="BH174" s="217">
        <f>IF(N174="sníž. přenesená",J174,0)</f>
        <v>0</v>
      </c>
      <c r="BI174" s="217">
        <f>IF(N174="nulová",J174,0)</f>
        <v>0</v>
      </c>
      <c r="BJ174" s="18" t="s">
        <v>80</v>
      </c>
      <c r="BK174" s="217">
        <f>ROUND(I174*H174,2)</f>
        <v>0</v>
      </c>
      <c r="BL174" s="18" t="s">
        <v>762</v>
      </c>
      <c r="BM174" s="216" t="s">
        <v>962</v>
      </c>
    </row>
    <row r="175" s="2" customFormat="1">
      <c r="A175" s="39"/>
      <c r="B175" s="40"/>
      <c r="C175" s="41"/>
      <c r="D175" s="218" t="s">
        <v>149</v>
      </c>
      <c r="E175" s="41"/>
      <c r="F175" s="219" t="s">
        <v>963</v>
      </c>
      <c r="G175" s="41"/>
      <c r="H175" s="41"/>
      <c r="I175" s="220"/>
      <c r="J175" s="41"/>
      <c r="K175" s="41"/>
      <c r="L175" s="45"/>
      <c r="M175" s="256"/>
      <c r="N175" s="257"/>
      <c r="O175" s="258"/>
      <c r="P175" s="258"/>
      <c r="Q175" s="258"/>
      <c r="R175" s="258"/>
      <c r="S175" s="258"/>
      <c r="T175" s="25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149</v>
      </c>
      <c r="AU175" s="18" t="s">
        <v>82</v>
      </c>
    </row>
    <row r="176" s="2" customFormat="1" ht="6.96" customHeight="1">
      <c r="A176" s="39"/>
      <c r="B176" s="60"/>
      <c r="C176" s="61"/>
      <c r="D176" s="61"/>
      <c r="E176" s="61"/>
      <c r="F176" s="61"/>
      <c r="G176" s="61"/>
      <c r="H176" s="61"/>
      <c r="I176" s="61"/>
      <c r="J176" s="61"/>
      <c r="K176" s="61"/>
      <c r="L176" s="45"/>
      <c r="M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</row>
  </sheetData>
  <sheetProtection sheet="1" autoFilter="0" formatColumns="0" formatRows="0" objects="1" scenarios="1" spinCount="100000" saltValue="STMnYWR/pMbuJ3MYZL7Mb99Owr5Gq5JeZHOsUPBkCUpLpBH36J4FSfDBUHERTqwZabHtndq4cvYs9bT5GnOybw==" hashValue="tG1H9Zl+YBVUtRKHo8xME2ty9gvt4Iyv2U/KJ4Pv6oeey59hMoQ2eIIOV2p/qhIuJ6tUd75tJDU69Q37jfnabA==" algorithmName="SHA-512" password="CC35"/>
  <autoFilter ref="C85:K175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5_01/721140802"/>
    <hyperlink ref="F92" r:id="rId2" display="https://podminky.urs.cz/item/CS_URS_2025_01/721171803"/>
    <hyperlink ref="F94" r:id="rId3" display="https://podminky.urs.cz/item/CS_URS_2025_01/721174005"/>
    <hyperlink ref="F96" r:id="rId4" display="https://podminky.urs.cz/item/CS_URS_2025_01/721174025"/>
    <hyperlink ref="F98" r:id="rId5" display="https://podminky.urs.cz/item/CS_URS_2025_01/721174043"/>
    <hyperlink ref="F100" r:id="rId6" display="https://podminky.urs.cz/item/CS_URS_2025_01/721211421"/>
    <hyperlink ref="F102" r:id="rId7" display="https://podminky.urs.cz/item/CS_URS_2025_01/721290111"/>
    <hyperlink ref="F104" r:id="rId8" display="https://podminky.urs.cz/item/CS_URS_2025_01/998721111"/>
    <hyperlink ref="F108" r:id="rId9" display="https://podminky.urs.cz/item/CS_URS_2025_01/722130801"/>
    <hyperlink ref="F110" r:id="rId10" display="https://podminky.urs.cz/item/CS_URS_2025_01/722176112"/>
    <hyperlink ref="F114" r:id="rId11" display="https://podminky.urs.cz/item/CS_URS_2025_01/722181231"/>
    <hyperlink ref="F116" r:id="rId12" display="https://podminky.urs.cz/item/CS_URS_2025_01/722290246"/>
    <hyperlink ref="F118" r:id="rId13" display="https://podminky.urs.cz/item/CS_URS_2025_01/998722111"/>
    <hyperlink ref="F122" r:id="rId14" display="https://podminky.urs.cz/item/CS_URS_2025_01/725110811"/>
    <hyperlink ref="F124" r:id="rId15" display="https://podminky.urs.cz/item/CS_URS_2025_01/725119125"/>
    <hyperlink ref="F128" r:id="rId16" display="https://podminky.urs.cz/item/CS_URS_2025_01/725129101"/>
    <hyperlink ref="F131" r:id="rId17" display="https://podminky.urs.cz/item/CS_URS_2025_01/725210821"/>
    <hyperlink ref="F133" r:id="rId18" display="https://podminky.urs.cz/item/CS_URS_2025_01/725211603"/>
    <hyperlink ref="F135" r:id="rId19" display="https://podminky.urs.cz/item/CS_URS_2025_01/725241901"/>
    <hyperlink ref="F138" r:id="rId20" display="https://podminky.urs.cz/item/CS_URS_2025_01/725244907"/>
    <hyperlink ref="F141" r:id="rId21" display="https://podminky.urs.cz/item/CS_URS_2025_01/725291668"/>
    <hyperlink ref="F144" r:id="rId22" display="https://podminky.urs.cz/item/CS_URS_2025_01/725291670"/>
    <hyperlink ref="F147" r:id="rId23" display="https://podminky.urs.cz/item/CS_URS_2025_01/725531101"/>
    <hyperlink ref="F149" r:id="rId24" display="https://podminky.urs.cz/item/CS_URS_2025_01/725532112"/>
    <hyperlink ref="F151" r:id="rId25" display="https://podminky.urs.cz/item/CS_URS_2025_01/725822613"/>
    <hyperlink ref="F153" r:id="rId26" display="https://podminky.urs.cz/item/CS_URS_2025_01/725822656"/>
    <hyperlink ref="F155" r:id="rId27" display="https://podminky.urs.cz/item/CS_URS_2025_01/725841312"/>
    <hyperlink ref="F157" r:id="rId28" display="https://podminky.urs.cz/item/CS_URS_2025_01/998725111"/>
    <hyperlink ref="F160" r:id="rId29" display="https://podminky.urs.cz/item/CS_URS_2025_01/726131021"/>
    <hyperlink ref="F162" r:id="rId30" display="https://podminky.urs.cz/item/CS_URS_2025_01/726131041"/>
    <hyperlink ref="F164" r:id="rId31" display="https://podminky.urs.cz/item/CS_URS_2025_01/726131043"/>
    <hyperlink ref="F166" r:id="rId32" display="https://podminky.urs.cz/item/CS_URS_2025_01/726131063"/>
    <hyperlink ref="F168" r:id="rId33" display="https://podminky.urs.cz/item/CS_URS_2025_01/726191011"/>
    <hyperlink ref="F171" r:id="rId34" display="https://podminky.urs.cz/item/CS_URS_2025_01/998726121"/>
    <hyperlink ref="F175" r:id="rId35" display="https://podminky.urs.cz/item/CS_URS_2025_01/043114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6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88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82</v>
      </c>
    </row>
    <row r="4" s="1" customFormat="1" ht="24.96" customHeight="1">
      <c r="B4" s="21"/>
      <c r="D4" s="131" t="s">
        <v>98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Stavební úpravy OÚ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99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964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32</v>
      </c>
      <c r="G12" s="39"/>
      <c r="H12" s="39"/>
      <c r="I12" s="133" t="s">
        <v>23</v>
      </c>
      <c r="J12" s="138" t="str">
        <f>'Rekapitulace stavby'!AN8</f>
        <v>20. 2. 2025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>Obec Tuchlovice</v>
      </c>
      <c r="F15" s="39"/>
      <c r="G15" s="39"/>
      <c r="H15" s="39"/>
      <c r="I15" s="133" t="s">
        <v>28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tr">
        <f>IF('Rekapitulace stavby'!AN16="","",'Rekapitulace stavby'!AN16)</f>
        <v/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tr">
        <f>IF('Rekapitulace stavby'!E17="","",'Rekapitulace stavby'!E17)</f>
        <v xml:space="preserve"> </v>
      </c>
      <c r="F21" s="39"/>
      <c r="G21" s="39"/>
      <c r="H21" s="39"/>
      <c r="I21" s="133" t="s">
        <v>28</v>
      </c>
      <c r="J21" s="137" t="str">
        <f>IF('Rekapitulace stavby'!AN17="","",'Rekapitulace stavby'!AN17)</f>
        <v/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>Ing. Jan Procházka</v>
      </c>
      <c r="F24" s="39"/>
      <c r="G24" s="39"/>
      <c r="H24" s="39"/>
      <c r="I24" s="133" t="s">
        <v>28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36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38</v>
      </c>
      <c r="E30" s="39"/>
      <c r="F30" s="39"/>
      <c r="G30" s="39"/>
      <c r="H30" s="39"/>
      <c r="I30" s="39"/>
      <c r="J30" s="145">
        <f>ROUND(J86,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40</v>
      </c>
      <c r="G32" s="39"/>
      <c r="H32" s="39"/>
      <c r="I32" s="146" t="s">
        <v>39</v>
      </c>
      <c r="J32" s="146" t="s">
        <v>41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42</v>
      </c>
      <c r="E33" s="133" t="s">
        <v>43</v>
      </c>
      <c r="F33" s="148">
        <f>ROUND((SUM(BE86:BE140)),  2)</f>
        <v>0</v>
      </c>
      <c r="G33" s="39"/>
      <c r="H33" s="39"/>
      <c r="I33" s="149">
        <v>0.20999999999999999</v>
      </c>
      <c r="J33" s="148">
        <f>ROUND(((SUM(BE86:BE140))*I33),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44</v>
      </c>
      <c r="F34" s="148">
        <f>ROUND((SUM(BF86:BF140)),  2)</f>
        <v>0</v>
      </c>
      <c r="G34" s="39"/>
      <c r="H34" s="39"/>
      <c r="I34" s="149">
        <v>0.12</v>
      </c>
      <c r="J34" s="148">
        <f>ROUND(((SUM(BF86:BF140))*I34),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45</v>
      </c>
      <c r="F35" s="148">
        <f>ROUND((SUM(BG86:BG140)),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46</v>
      </c>
      <c r="F36" s="148">
        <f>ROUND((SUM(BH86:BH140)),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47</v>
      </c>
      <c r="F37" s="148">
        <f>ROUND((SUM(BI86:BI140)),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48</v>
      </c>
      <c r="E39" s="152"/>
      <c r="F39" s="152"/>
      <c r="G39" s="153" t="s">
        <v>49</v>
      </c>
      <c r="H39" s="154" t="s">
        <v>50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101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Stavební úpravy OÚ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99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 xml:space="preserve">ÚT -  VYTÁPĚNÍ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20. 2. 2025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Obec Tuchlovice</v>
      </c>
      <c r="G54" s="41"/>
      <c r="H54" s="41"/>
      <c r="I54" s="33" t="s">
        <v>31</v>
      </c>
      <c r="J54" s="37" t="str">
        <f>E21</f>
        <v xml:space="preserve"> 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>Ing. Jan Procházka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102</v>
      </c>
      <c r="D57" s="163"/>
      <c r="E57" s="163"/>
      <c r="F57" s="163"/>
      <c r="G57" s="163"/>
      <c r="H57" s="163"/>
      <c r="I57" s="163"/>
      <c r="J57" s="164" t="s">
        <v>103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70</v>
      </c>
      <c r="D59" s="41"/>
      <c r="E59" s="41"/>
      <c r="F59" s="41"/>
      <c r="G59" s="41"/>
      <c r="H59" s="41"/>
      <c r="I59" s="41"/>
      <c r="J59" s="103">
        <f>J86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104</v>
      </c>
    </row>
    <row r="60" s="9" customFormat="1" ht="24.96" customHeight="1">
      <c r="A60" s="9"/>
      <c r="B60" s="166"/>
      <c r="C60" s="167"/>
      <c r="D60" s="168" t="s">
        <v>112</v>
      </c>
      <c r="E60" s="169"/>
      <c r="F60" s="169"/>
      <c r="G60" s="169"/>
      <c r="H60" s="169"/>
      <c r="I60" s="169"/>
      <c r="J60" s="170">
        <f>J87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965</v>
      </c>
      <c r="E61" s="175"/>
      <c r="F61" s="175"/>
      <c r="G61" s="175"/>
      <c r="H61" s="175"/>
      <c r="I61" s="175"/>
      <c r="J61" s="176">
        <f>J88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966</v>
      </c>
      <c r="E62" s="175"/>
      <c r="F62" s="175"/>
      <c r="G62" s="175"/>
      <c r="H62" s="175"/>
      <c r="I62" s="175"/>
      <c r="J62" s="176">
        <f>J102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967</v>
      </c>
      <c r="E63" s="175"/>
      <c r="F63" s="175"/>
      <c r="G63" s="175"/>
      <c r="H63" s="175"/>
      <c r="I63" s="175"/>
      <c r="J63" s="176">
        <f>J107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120</v>
      </c>
      <c r="E64" s="175"/>
      <c r="F64" s="175"/>
      <c r="G64" s="175"/>
      <c r="H64" s="175"/>
      <c r="I64" s="175"/>
      <c r="J64" s="176">
        <f>J132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6"/>
      <c r="C65" s="167"/>
      <c r="D65" s="168" t="s">
        <v>122</v>
      </c>
      <c r="E65" s="169"/>
      <c r="F65" s="169"/>
      <c r="G65" s="169"/>
      <c r="H65" s="169"/>
      <c r="I65" s="169"/>
      <c r="J65" s="170">
        <f>J137</f>
        <v>0</v>
      </c>
      <c r="K65" s="167"/>
      <c r="L65" s="17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2"/>
      <c r="C66" s="173"/>
      <c r="D66" s="174" t="s">
        <v>777</v>
      </c>
      <c r="E66" s="175"/>
      <c r="F66" s="175"/>
      <c r="G66" s="175"/>
      <c r="H66" s="175"/>
      <c r="I66" s="175"/>
      <c r="J66" s="176">
        <f>J138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39"/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13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72" s="2" customFormat="1" ht="6.96" customHeight="1">
      <c r="A72" s="39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24.96" customHeight="1">
      <c r="A73" s="39"/>
      <c r="B73" s="40"/>
      <c r="C73" s="24" t="s">
        <v>125</v>
      </c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16</v>
      </c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161" t="str">
        <f>E7</f>
        <v>Stavební úpravy OÚ</v>
      </c>
      <c r="F76" s="33"/>
      <c r="G76" s="33"/>
      <c r="H76" s="33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99</v>
      </c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41"/>
      <c r="D78" s="41"/>
      <c r="E78" s="70" t="str">
        <f>E9</f>
        <v xml:space="preserve">ÚT -  VYTÁPĚNÍ</v>
      </c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21</v>
      </c>
      <c r="D80" s="41"/>
      <c r="E80" s="41"/>
      <c r="F80" s="28" t="str">
        <f>F12</f>
        <v xml:space="preserve"> </v>
      </c>
      <c r="G80" s="41"/>
      <c r="H80" s="41"/>
      <c r="I80" s="33" t="s">
        <v>23</v>
      </c>
      <c r="J80" s="73" t="str">
        <f>IF(J12="","",J12)</f>
        <v>20. 2. 2025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25</v>
      </c>
      <c r="D82" s="41"/>
      <c r="E82" s="41"/>
      <c r="F82" s="28" t="str">
        <f>E15</f>
        <v>Obec Tuchlovice</v>
      </c>
      <c r="G82" s="41"/>
      <c r="H82" s="41"/>
      <c r="I82" s="33" t="s">
        <v>31</v>
      </c>
      <c r="J82" s="37" t="str">
        <f>E21</f>
        <v xml:space="preserve"> </v>
      </c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5.15" customHeight="1">
      <c r="A83" s="39"/>
      <c r="B83" s="40"/>
      <c r="C83" s="33" t="s">
        <v>29</v>
      </c>
      <c r="D83" s="41"/>
      <c r="E83" s="41"/>
      <c r="F83" s="28" t="str">
        <f>IF(E18="","",E18)</f>
        <v>Vyplň údaj</v>
      </c>
      <c r="G83" s="41"/>
      <c r="H83" s="41"/>
      <c r="I83" s="33" t="s">
        <v>34</v>
      </c>
      <c r="J83" s="37" t="str">
        <f>E24</f>
        <v>Ing. Jan Procházka</v>
      </c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0.32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11" customFormat="1" ht="29.28" customHeight="1">
      <c r="A85" s="178"/>
      <c r="B85" s="179"/>
      <c r="C85" s="180" t="s">
        <v>126</v>
      </c>
      <c r="D85" s="181" t="s">
        <v>57</v>
      </c>
      <c r="E85" s="181" t="s">
        <v>53</v>
      </c>
      <c r="F85" s="181" t="s">
        <v>54</v>
      </c>
      <c r="G85" s="181" t="s">
        <v>127</v>
      </c>
      <c r="H85" s="181" t="s">
        <v>128</v>
      </c>
      <c r="I85" s="181" t="s">
        <v>129</v>
      </c>
      <c r="J85" s="181" t="s">
        <v>103</v>
      </c>
      <c r="K85" s="182" t="s">
        <v>130</v>
      </c>
      <c r="L85" s="183"/>
      <c r="M85" s="93" t="s">
        <v>19</v>
      </c>
      <c r="N85" s="94" t="s">
        <v>42</v>
      </c>
      <c r="O85" s="94" t="s">
        <v>131</v>
      </c>
      <c r="P85" s="94" t="s">
        <v>132</v>
      </c>
      <c r="Q85" s="94" t="s">
        <v>133</v>
      </c>
      <c r="R85" s="94" t="s">
        <v>134</v>
      </c>
      <c r="S85" s="94" t="s">
        <v>135</v>
      </c>
      <c r="T85" s="95" t="s">
        <v>136</v>
      </c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</row>
    <row r="86" s="2" customFormat="1" ht="22.8" customHeight="1">
      <c r="A86" s="39"/>
      <c r="B86" s="40"/>
      <c r="C86" s="100" t="s">
        <v>137</v>
      </c>
      <c r="D86" s="41"/>
      <c r="E86" s="41"/>
      <c r="F86" s="41"/>
      <c r="G86" s="41"/>
      <c r="H86" s="41"/>
      <c r="I86" s="41"/>
      <c r="J86" s="184">
        <f>BK86</f>
        <v>0</v>
      </c>
      <c r="K86" s="41"/>
      <c r="L86" s="45"/>
      <c r="M86" s="96"/>
      <c r="N86" s="185"/>
      <c r="O86" s="97"/>
      <c r="P86" s="186">
        <f>P87+P137</f>
        <v>0</v>
      </c>
      <c r="Q86" s="97"/>
      <c r="R86" s="186">
        <f>R87+R137</f>
        <v>0.28304600000000002</v>
      </c>
      <c r="S86" s="97"/>
      <c r="T86" s="187">
        <f>T87+T137</f>
        <v>0.098293400000000003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71</v>
      </c>
      <c r="AU86" s="18" t="s">
        <v>104</v>
      </c>
      <c r="BK86" s="188">
        <f>BK87+BK137</f>
        <v>0</v>
      </c>
    </row>
    <row r="87" s="12" customFormat="1" ht="25.92" customHeight="1">
      <c r="A87" s="12"/>
      <c r="B87" s="189"/>
      <c r="C87" s="190"/>
      <c r="D87" s="191" t="s">
        <v>71</v>
      </c>
      <c r="E87" s="192" t="s">
        <v>370</v>
      </c>
      <c r="F87" s="192" t="s">
        <v>371</v>
      </c>
      <c r="G87" s="190"/>
      <c r="H87" s="190"/>
      <c r="I87" s="193"/>
      <c r="J87" s="194">
        <f>BK87</f>
        <v>0</v>
      </c>
      <c r="K87" s="190"/>
      <c r="L87" s="195"/>
      <c r="M87" s="196"/>
      <c r="N87" s="197"/>
      <c r="O87" s="197"/>
      <c r="P87" s="198">
        <f>P88+P102+P107+P132</f>
        <v>0</v>
      </c>
      <c r="Q87" s="197"/>
      <c r="R87" s="198">
        <f>R88+R102+R107+R132</f>
        <v>0.28304600000000002</v>
      </c>
      <c r="S87" s="197"/>
      <c r="T87" s="199">
        <f>T88+T102+T107+T132</f>
        <v>0.098293400000000003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0" t="s">
        <v>82</v>
      </c>
      <c r="AT87" s="201" t="s">
        <v>71</v>
      </c>
      <c r="AU87" s="201" t="s">
        <v>72</v>
      </c>
      <c r="AY87" s="200" t="s">
        <v>140</v>
      </c>
      <c r="BK87" s="202">
        <f>BK88+BK102+BK107+BK132</f>
        <v>0</v>
      </c>
    </row>
    <row r="88" s="12" customFormat="1" ht="22.8" customHeight="1">
      <c r="A88" s="12"/>
      <c r="B88" s="189"/>
      <c r="C88" s="190"/>
      <c r="D88" s="191" t="s">
        <v>71</v>
      </c>
      <c r="E88" s="203" t="s">
        <v>968</v>
      </c>
      <c r="F88" s="203" t="s">
        <v>969</v>
      </c>
      <c r="G88" s="190"/>
      <c r="H88" s="190"/>
      <c r="I88" s="193"/>
      <c r="J88" s="204">
        <f>BK88</f>
        <v>0</v>
      </c>
      <c r="K88" s="190"/>
      <c r="L88" s="195"/>
      <c r="M88" s="196"/>
      <c r="N88" s="197"/>
      <c r="O88" s="197"/>
      <c r="P88" s="198">
        <f>SUM(P89:P101)</f>
        <v>0</v>
      </c>
      <c r="Q88" s="197"/>
      <c r="R88" s="198">
        <f>SUM(R89:R101)</f>
        <v>0.039506000000000006</v>
      </c>
      <c r="S88" s="197"/>
      <c r="T88" s="199">
        <f>SUM(T89:T101)</f>
        <v>0.054356000000000002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0" t="s">
        <v>82</v>
      </c>
      <c r="AT88" s="201" t="s">
        <v>71</v>
      </c>
      <c r="AU88" s="201" t="s">
        <v>80</v>
      </c>
      <c r="AY88" s="200" t="s">
        <v>140</v>
      </c>
      <c r="BK88" s="202">
        <f>SUM(BK89:BK101)</f>
        <v>0</v>
      </c>
    </row>
    <row r="89" s="2" customFormat="1" ht="16.5" customHeight="1">
      <c r="A89" s="39"/>
      <c r="B89" s="40"/>
      <c r="C89" s="205" t="s">
        <v>80</v>
      </c>
      <c r="D89" s="205" t="s">
        <v>142</v>
      </c>
      <c r="E89" s="206" t="s">
        <v>970</v>
      </c>
      <c r="F89" s="207" t="s">
        <v>971</v>
      </c>
      <c r="G89" s="208" t="s">
        <v>471</v>
      </c>
      <c r="H89" s="209">
        <v>21.399999999999999</v>
      </c>
      <c r="I89" s="210"/>
      <c r="J89" s="211">
        <f>ROUND(I89*H89,2)</f>
        <v>0</v>
      </c>
      <c r="K89" s="207" t="s">
        <v>146</v>
      </c>
      <c r="L89" s="45"/>
      <c r="M89" s="212" t="s">
        <v>19</v>
      </c>
      <c r="N89" s="213" t="s">
        <v>43</v>
      </c>
      <c r="O89" s="85"/>
      <c r="P89" s="214">
        <f>O89*H89</f>
        <v>0</v>
      </c>
      <c r="Q89" s="214">
        <v>4.0000000000000003E-05</v>
      </c>
      <c r="R89" s="214">
        <f>Q89*H89</f>
        <v>0.00085599999999999999</v>
      </c>
      <c r="S89" s="214">
        <v>0.0025400000000000002</v>
      </c>
      <c r="T89" s="215">
        <f>S89*H89</f>
        <v>0.054356000000000002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16" t="s">
        <v>244</v>
      </c>
      <c r="AT89" s="216" t="s">
        <v>142</v>
      </c>
      <c r="AU89" s="216" t="s">
        <v>82</v>
      </c>
      <c r="AY89" s="18" t="s">
        <v>140</v>
      </c>
      <c r="BE89" s="217">
        <f>IF(N89="základní",J89,0)</f>
        <v>0</v>
      </c>
      <c r="BF89" s="217">
        <f>IF(N89="snížená",J89,0)</f>
        <v>0</v>
      </c>
      <c r="BG89" s="217">
        <f>IF(N89="zákl. přenesená",J89,0)</f>
        <v>0</v>
      </c>
      <c r="BH89" s="217">
        <f>IF(N89="sníž. přenesená",J89,0)</f>
        <v>0</v>
      </c>
      <c r="BI89" s="217">
        <f>IF(N89="nulová",J89,0)</f>
        <v>0</v>
      </c>
      <c r="BJ89" s="18" t="s">
        <v>80</v>
      </c>
      <c r="BK89" s="217">
        <f>ROUND(I89*H89,2)</f>
        <v>0</v>
      </c>
      <c r="BL89" s="18" t="s">
        <v>244</v>
      </c>
      <c r="BM89" s="216" t="s">
        <v>972</v>
      </c>
    </row>
    <row r="90" s="2" customFormat="1">
      <c r="A90" s="39"/>
      <c r="B90" s="40"/>
      <c r="C90" s="41"/>
      <c r="D90" s="218" t="s">
        <v>149</v>
      </c>
      <c r="E90" s="41"/>
      <c r="F90" s="219" t="s">
        <v>973</v>
      </c>
      <c r="G90" s="41"/>
      <c r="H90" s="41"/>
      <c r="I90" s="220"/>
      <c r="J90" s="41"/>
      <c r="K90" s="41"/>
      <c r="L90" s="45"/>
      <c r="M90" s="221"/>
      <c r="N90" s="222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149</v>
      </c>
      <c r="AU90" s="18" t="s">
        <v>82</v>
      </c>
    </row>
    <row r="91" s="13" customFormat="1">
      <c r="A91" s="13"/>
      <c r="B91" s="223"/>
      <c r="C91" s="224"/>
      <c r="D91" s="225" t="s">
        <v>151</v>
      </c>
      <c r="E91" s="226" t="s">
        <v>19</v>
      </c>
      <c r="F91" s="227" t="s">
        <v>974</v>
      </c>
      <c r="G91" s="224"/>
      <c r="H91" s="228">
        <v>21.399999999999999</v>
      </c>
      <c r="I91" s="229"/>
      <c r="J91" s="224"/>
      <c r="K91" s="224"/>
      <c r="L91" s="230"/>
      <c r="M91" s="231"/>
      <c r="N91" s="232"/>
      <c r="O91" s="232"/>
      <c r="P91" s="232"/>
      <c r="Q91" s="232"/>
      <c r="R91" s="232"/>
      <c r="S91" s="232"/>
      <c r="T91" s="23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4" t="s">
        <v>151</v>
      </c>
      <c r="AU91" s="234" t="s">
        <v>82</v>
      </c>
      <c r="AV91" s="13" t="s">
        <v>82</v>
      </c>
      <c r="AW91" s="13" t="s">
        <v>33</v>
      </c>
      <c r="AX91" s="13" t="s">
        <v>80</v>
      </c>
      <c r="AY91" s="234" t="s">
        <v>140</v>
      </c>
    </row>
    <row r="92" s="2" customFormat="1" ht="24.15" customHeight="1">
      <c r="A92" s="39"/>
      <c r="B92" s="40"/>
      <c r="C92" s="205" t="s">
        <v>82</v>
      </c>
      <c r="D92" s="205" t="s">
        <v>142</v>
      </c>
      <c r="E92" s="206" t="s">
        <v>975</v>
      </c>
      <c r="F92" s="207" t="s">
        <v>976</v>
      </c>
      <c r="G92" s="208" t="s">
        <v>254</v>
      </c>
      <c r="H92" s="209">
        <v>14</v>
      </c>
      <c r="I92" s="210"/>
      <c r="J92" s="211">
        <f>ROUND(I92*H92,2)</f>
        <v>0</v>
      </c>
      <c r="K92" s="207" t="s">
        <v>146</v>
      </c>
      <c r="L92" s="45"/>
      <c r="M92" s="212" t="s">
        <v>19</v>
      </c>
      <c r="N92" s="213" t="s">
        <v>43</v>
      </c>
      <c r="O92" s="85"/>
      <c r="P92" s="214">
        <f>O92*H92</f>
        <v>0</v>
      </c>
      <c r="Q92" s="214">
        <v>0.00080000000000000004</v>
      </c>
      <c r="R92" s="214">
        <f>Q92*H92</f>
        <v>0.0112</v>
      </c>
      <c r="S92" s="214">
        <v>0</v>
      </c>
      <c r="T92" s="215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6" t="s">
        <v>244</v>
      </c>
      <c r="AT92" s="216" t="s">
        <v>142</v>
      </c>
      <c r="AU92" s="216" t="s">
        <v>82</v>
      </c>
      <c r="AY92" s="18" t="s">
        <v>140</v>
      </c>
      <c r="BE92" s="217">
        <f>IF(N92="základní",J92,0)</f>
        <v>0</v>
      </c>
      <c r="BF92" s="217">
        <f>IF(N92="snížená",J92,0)</f>
        <v>0</v>
      </c>
      <c r="BG92" s="217">
        <f>IF(N92="zákl. přenesená",J92,0)</f>
        <v>0</v>
      </c>
      <c r="BH92" s="217">
        <f>IF(N92="sníž. přenesená",J92,0)</f>
        <v>0</v>
      </c>
      <c r="BI92" s="217">
        <f>IF(N92="nulová",J92,0)</f>
        <v>0</v>
      </c>
      <c r="BJ92" s="18" t="s">
        <v>80</v>
      </c>
      <c r="BK92" s="217">
        <f>ROUND(I92*H92,2)</f>
        <v>0</v>
      </c>
      <c r="BL92" s="18" t="s">
        <v>244</v>
      </c>
      <c r="BM92" s="216" t="s">
        <v>977</v>
      </c>
    </row>
    <row r="93" s="2" customFormat="1">
      <c r="A93" s="39"/>
      <c r="B93" s="40"/>
      <c r="C93" s="41"/>
      <c r="D93" s="218" t="s">
        <v>149</v>
      </c>
      <c r="E93" s="41"/>
      <c r="F93" s="219" t="s">
        <v>978</v>
      </c>
      <c r="G93" s="41"/>
      <c r="H93" s="41"/>
      <c r="I93" s="220"/>
      <c r="J93" s="41"/>
      <c r="K93" s="41"/>
      <c r="L93" s="45"/>
      <c r="M93" s="221"/>
      <c r="N93" s="222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149</v>
      </c>
      <c r="AU93" s="18" t="s">
        <v>82</v>
      </c>
    </row>
    <row r="94" s="2" customFormat="1" ht="16.5" customHeight="1">
      <c r="A94" s="39"/>
      <c r="B94" s="40"/>
      <c r="C94" s="205" t="s">
        <v>159</v>
      </c>
      <c r="D94" s="205" t="s">
        <v>142</v>
      </c>
      <c r="E94" s="206" t="s">
        <v>979</v>
      </c>
      <c r="F94" s="207" t="s">
        <v>980</v>
      </c>
      <c r="G94" s="208" t="s">
        <v>471</v>
      </c>
      <c r="H94" s="209">
        <v>45</v>
      </c>
      <c r="I94" s="210"/>
      <c r="J94" s="211">
        <f>ROUND(I94*H94,2)</f>
        <v>0</v>
      </c>
      <c r="K94" s="207" t="s">
        <v>146</v>
      </c>
      <c r="L94" s="45"/>
      <c r="M94" s="212" t="s">
        <v>19</v>
      </c>
      <c r="N94" s="213" t="s">
        <v>43</v>
      </c>
      <c r="O94" s="85"/>
      <c r="P94" s="214">
        <f>O94*H94</f>
        <v>0</v>
      </c>
      <c r="Q94" s="214">
        <v>0.00056999999999999998</v>
      </c>
      <c r="R94" s="214">
        <f>Q94*H94</f>
        <v>0.025649999999999999</v>
      </c>
      <c r="S94" s="214">
        <v>0</v>
      </c>
      <c r="T94" s="215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6" t="s">
        <v>244</v>
      </c>
      <c r="AT94" s="216" t="s">
        <v>142</v>
      </c>
      <c r="AU94" s="216" t="s">
        <v>82</v>
      </c>
      <c r="AY94" s="18" t="s">
        <v>140</v>
      </c>
      <c r="BE94" s="217">
        <f>IF(N94="základní",J94,0)</f>
        <v>0</v>
      </c>
      <c r="BF94" s="217">
        <f>IF(N94="snížená",J94,0)</f>
        <v>0</v>
      </c>
      <c r="BG94" s="217">
        <f>IF(N94="zákl. přenesená",J94,0)</f>
        <v>0</v>
      </c>
      <c r="BH94" s="217">
        <f>IF(N94="sníž. přenesená",J94,0)</f>
        <v>0</v>
      </c>
      <c r="BI94" s="217">
        <f>IF(N94="nulová",J94,0)</f>
        <v>0</v>
      </c>
      <c r="BJ94" s="18" t="s">
        <v>80</v>
      </c>
      <c r="BK94" s="217">
        <f>ROUND(I94*H94,2)</f>
        <v>0</v>
      </c>
      <c r="BL94" s="18" t="s">
        <v>244</v>
      </c>
      <c r="BM94" s="216" t="s">
        <v>981</v>
      </c>
    </row>
    <row r="95" s="2" customFormat="1">
      <c r="A95" s="39"/>
      <c r="B95" s="40"/>
      <c r="C95" s="41"/>
      <c r="D95" s="218" t="s">
        <v>149</v>
      </c>
      <c r="E95" s="41"/>
      <c r="F95" s="219" t="s">
        <v>982</v>
      </c>
      <c r="G95" s="41"/>
      <c r="H95" s="41"/>
      <c r="I95" s="220"/>
      <c r="J95" s="41"/>
      <c r="K95" s="41"/>
      <c r="L95" s="45"/>
      <c r="M95" s="221"/>
      <c r="N95" s="222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149</v>
      </c>
      <c r="AU95" s="18" t="s">
        <v>82</v>
      </c>
    </row>
    <row r="96" s="2" customFormat="1" ht="16.5" customHeight="1">
      <c r="A96" s="39"/>
      <c r="B96" s="40"/>
      <c r="C96" s="205" t="s">
        <v>147</v>
      </c>
      <c r="D96" s="205" t="s">
        <v>142</v>
      </c>
      <c r="E96" s="206" t="s">
        <v>983</v>
      </c>
      <c r="F96" s="207" t="s">
        <v>984</v>
      </c>
      <c r="G96" s="208" t="s">
        <v>471</v>
      </c>
      <c r="H96" s="209">
        <v>45</v>
      </c>
      <c r="I96" s="210"/>
      <c r="J96" s="211">
        <f>ROUND(I96*H96,2)</f>
        <v>0</v>
      </c>
      <c r="K96" s="207" t="s">
        <v>146</v>
      </c>
      <c r="L96" s="45"/>
      <c r="M96" s="212" t="s">
        <v>19</v>
      </c>
      <c r="N96" s="213" t="s">
        <v>43</v>
      </c>
      <c r="O96" s="85"/>
      <c r="P96" s="214">
        <f>O96*H96</f>
        <v>0</v>
      </c>
      <c r="Q96" s="214">
        <v>0</v>
      </c>
      <c r="R96" s="214">
        <f>Q96*H96</f>
        <v>0</v>
      </c>
      <c r="S96" s="214">
        <v>0</v>
      </c>
      <c r="T96" s="215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6" t="s">
        <v>244</v>
      </c>
      <c r="AT96" s="216" t="s">
        <v>142</v>
      </c>
      <c r="AU96" s="216" t="s">
        <v>82</v>
      </c>
      <c r="AY96" s="18" t="s">
        <v>140</v>
      </c>
      <c r="BE96" s="217">
        <f>IF(N96="základní",J96,0)</f>
        <v>0</v>
      </c>
      <c r="BF96" s="217">
        <f>IF(N96="snížená",J96,0)</f>
        <v>0</v>
      </c>
      <c r="BG96" s="217">
        <f>IF(N96="zákl. přenesená",J96,0)</f>
        <v>0</v>
      </c>
      <c r="BH96" s="217">
        <f>IF(N96="sníž. přenesená",J96,0)</f>
        <v>0</v>
      </c>
      <c r="BI96" s="217">
        <f>IF(N96="nulová",J96,0)</f>
        <v>0</v>
      </c>
      <c r="BJ96" s="18" t="s">
        <v>80</v>
      </c>
      <c r="BK96" s="217">
        <f>ROUND(I96*H96,2)</f>
        <v>0</v>
      </c>
      <c r="BL96" s="18" t="s">
        <v>244</v>
      </c>
      <c r="BM96" s="216" t="s">
        <v>985</v>
      </c>
    </row>
    <row r="97" s="2" customFormat="1">
      <c r="A97" s="39"/>
      <c r="B97" s="40"/>
      <c r="C97" s="41"/>
      <c r="D97" s="218" t="s">
        <v>149</v>
      </c>
      <c r="E97" s="41"/>
      <c r="F97" s="219" t="s">
        <v>986</v>
      </c>
      <c r="G97" s="41"/>
      <c r="H97" s="41"/>
      <c r="I97" s="220"/>
      <c r="J97" s="41"/>
      <c r="K97" s="41"/>
      <c r="L97" s="45"/>
      <c r="M97" s="221"/>
      <c r="N97" s="222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149</v>
      </c>
      <c r="AU97" s="18" t="s">
        <v>82</v>
      </c>
    </row>
    <row r="98" s="2" customFormat="1" ht="24.15" customHeight="1">
      <c r="A98" s="39"/>
      <c r="B98" s="40"/>
      <c r="C98" s="205" t="s">
        <v>171</v>
      </c>
      <c r="D98" s="205" t="s">
        <v>142</v>
      </c>
      <c r="E98" s="206" t="s">
        <v>987</v>
      </c>
      <c r="F98" s="207" t="s">
        <v>988</v>
      </c>
      <c r="G98" s="208" t="s">
        <v>471</v>
      </c>
      <c r="H98" s="209">
        <v>45</v>
      </c>
      <c r="I98" s="210"/>
      <c r="J98" s="211">
        <f>ROUND(I98*H98,2)</f>
        <v>0</v>
      </c>
      <c r="K98" s="207" t="s">
        <v>146</v>
      </c>
      <c r="L98" s="45"/>
      <c r="M98" s="212" t="s">
        <v>19</v>
      </c>
      <c r="N98" s="213" t="s">
        <v>43</v>
      </c>
      <c r="O98" s="85"/>
      <c r="P98" s="214">
        <f>O98*H98</f>
        <v>0</v>
      </c>
      <c r="Q98" s="214">
        <v>4.0000000000000003E-05</v>
      </c>
      <c r="R98" s="214">
        <f>Q98*H98</f>
        <v>0.0018000000000000002</v>
      </c>
      <c r="S98" s="214">
        <v>0</v>
      </c>
      <c r="T98" s="215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6" t="s">
        <v>244</v>
      </c>
      <c r="AT98" s="216" t="s">
        <v>142</v>
      </c>
      <c r="AU98" s="216" t="s">
        <v>82</v>
      </c>
      <c r="AY98" s="18" t="s">
        <v>140</v>
      </c>
      <c r="BE98" s="217">
        <f>IF(N98="základní",J98,0)</f>
        <v>0</v>
      </c>
      <c r="BF98" s="217">
        <f>IF(N98="snížená",J98,0)</f>
        <v>0</v>
      </c>
      <c r="BG98" s="217">
        <f>IF(N98="zákl. přenesená",J98,0)</f>
        <v>0</v>
      </c>
      <c r="BH98" s="217">
        <f>IF(N98="sníž. přenesená",J98,0)</f>
        <v>0</v>
      </c>
      <c r="BI98" s="217">
        <f>IF(N98="nulová",J98,0)</f>
        <v>0</v>
      </c>
      <c r="BJ98" s="18" t="s">
        <v>80</v>
      </c>
      <c r="BK98" s="217">
        <f>ROUND(I98*H98,2)</f>
        <v>0</v>
      </c>
      <c r="BL98" s="18" t="s">
        <v>244</v>
      </c>
      <c r="BM98" s="216" t="s">
        <v>989</v>
      </c>
    </row>
    <row r="99" s="2" customFormat="1">
      <c r="A99" s="39"/>
      <c r="B99" s="40"/>
      <c r="C99" s="41"/>
      <c r="D99" s="218" t="s">
        <v>149</v>
      </c>
      <c r="E99" s="41"/>
      <c r="F99" s="219" t="s">
        <v>990</v>
      </c>
      <c r="G99" s="41"/>
      <c r="H99" s="41"/>
      <c r="I99" s="220"/>
      <c r="J99" s="41"/>
      <c r="K99" s="41"/>
      <c r="L99" s="45"/>
      <c r="M99" s="221"/>
      <c r="N99" s="222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149</v>
      </c>
      <c r="AU99" s="18" t="s">
        <v>82</v>
      </c>
    </row>
    <row r="100" s="2" customFormat="1" ht="24.15" customHeight="1">
      <c r="A100" s="39"/>
      <c r="B100" s="40"/>
      <c r="C100" s="205" t="s">
        <v>176</v>
      </c>
      <c r="D100" s="205" t="s">
        <v>142</v>
      </c>
      <c r="E100" s="206" t="s">
        <v>991</v>
      </c>
      <c r="F100" s="207" t="s">
        <v>992</v>
      </c>
      <c r="G100" s="208" t="s">
        <v>156</v>
      </c>
      <c r="H100" s="209">
        <v>0.040000000000000001</v>
      </c>
      <c r="I100" s="210"/>
      <c r="J100" s="211">
        <f>ROUND(I100*H100,2)</f>
        <v>0</v>
      </c>
      <c r="K100" s="207" t="s">
        <v>146</v>
      </c>
      <c r="L100" s="45"/>
      <c r="M100" s="212" t="s">
        <v>19</v>
      </c>
      <c r="N100" s="213" t="s">
        <v>43</v>
      </c>
      <c r="O100" s="85"/>
      <c r="P100" s="214">
        <f>O100*H100</f>
        <v>0</v>
      </c>
      <c r="Q100" s="214">
        <v>0</v>
      </c>
      <c r="R100" s="214">
        <f>Q100*H100</f>
        <v>0</v>
      </c>
      <c r="S100" s="214">
        <v>0</v>
      </c>
      <c r="T100" s="215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6" t="s">
        <v>244</v>
      </c>
      <c r="AT100" s="216" t="s">
        <v>142</v>
      </c>
      <c r="AU100" s="216" t="s">
        <v>82</v>
      </c>
      <c r="AY100" s="18" t="s">
        <v>140</v>
      </c>
      <c r="BE100" s="217">
        <f>IF(N100="základní",J100,0)</f>
        <v>0</v>
      </c>
      <c r="BF100" s="217">
        <f>IF(N100="snížená",J100,0)</f>
        <v>0</v>
      </c>
      <c r="BG100" s="217">
        <f>IF(N100="zákl. přenesená",J100,0)</f>
        <v>0</v>
      </c>
      <c r="BH100" s="217">
        <f>IF(N100="sníž. přenesená",J100,0)</f>
        <v>0</v>
      </c>
      <c r="BI100" s="217">
        <f>IF(N100="nulová",J100,0)</f>
        <v>0</v>
      </c>
      <c r="BJ100" s="18" t="s">
        <v>80</v>
      </c>
      <c r="BK100" s="217">
        <f>ROUND(I100*H100,2)</f>
        <v>0</v>
      </c>
      <c r="BL100" s="18" t="s">
        <v>244</v>
      </c>
      <c r="BM100" s="216" t="s">
        <v>993</v>
      </c>
    </row>
    <row r="101" s="2" customFormat="1">
      <c r="A101" s="39"/>
      <c r="B101" s="40"/>
      <c r="C101" s="41"/>
      <c r="D101" s="218" t="s">
        <v>149</v>
      </c>
      <c r="E101" s="41"/>
      <c r="F101" s="219" t="s">
        <v>994</v>
      </c>
      <c r="G101" s="41"/>
      <c r="H101" s="41"/>
      <c r="I101" s="220"/>
      <c r="J101" s="41"/>
      <c r="K101" s="41"/>
      <c r="L101" s="45"/>
      <c r="M101" s="221"/>
      <c r="N101" s="222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149</v>
      </c>
      <c r="AU101" s="18" t="s">
        <v>82</v>
      </c>
    </row>
    <row r="102" s="12" customFormat="1" ht="22.8" customHeight="1">
      <c r="A102" s="12"/>
      <c r="B102" s="189"/>
      <c r="C102" s="190"/>
      <c r="D102" s="191" t="s">
        <v>71</v>
      </c>
      <c r="E102" s="203" t="s">
        <v>995</v>
      </c>
      <c r="F102" s="203" t="s">
        <v>996</v>
      </c>
      <c r="G102" s="190"/>
      <c r="H102" s="190"/>
      <c r="I102" s="193"/>
      <c r="J102" s="204">
        <f>BK102</f>
        <v>0</v>
      </c>
      <c r="K102" s="190"/>
      <c r="L102" s="195"/>
      <c r="M102" s="196"/>
      <c r="N102" s="197"/>
      <c r="O102" s="197"/>
      <c r="P102" s="198">
        <f>SUM(P103:P106)</f>
        <v>0</v>
      </c>
      <c r="Q102" s="197"/>
      <c r="R102" s="198">
        <f>SUM(R103:R106)</f>
        <v>0.014</v>
      </c>
      <c r="S102" s="197"/>
      <c r="T102" s="199">
        <f>SUM(T103:T106)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0" t="s">
        <v>82</v>
      </c>
      <c r="AT102" s="201" t="s">
        <v>71</v>
      </c>
      <c r="AU102" s="201" t="s">
        <v>80</v>
      </c>
      <c r="AY102" s="200" t="s">
        <v>140</v>
      </c>
      <c r="BK102" s="202">
        <f>SUM(BK103:BK106)</f>
        <v>0</v>
      </c>
    </row>
    <row r="103" s="2" customFormat="1" ht="24.15" customHeight="1">
      <c r="A103" s="39"/>
      <c r="B103" s="40"/>
      <c r="C103" s="205" t="s">
        <v>180</v>
      </c>
      <c r="D103" s="205" t="s">
        <v>142</v>
      </c>
      <c r="E103" s="206" t="s">
        <v>997</v>
      </c>
      <c r="F103" s="207" t="s">
        <v>998</v>
      </c>
      <c r="G103" s="208" t="s">
        <v>254</v>
      </c>
      <c r="H103" s="209">
        <v>14</v>
      </c>
      <c r="I103" s="210"/>
      <c r="J103" s="211">
        <f>ROUND(I103*H103,2)</f>
        <v>0</v>
      </c>
      <c r="K103" s="207" t="s">
        <v>146</v>
      </c>
      <c r="L103" s="45"/>
      <c r="M103" s="212" t="s">
        <v>19</v>
      </c>
      <c r="N103" s="213" t="s">
        <v>43</v>
      </c>
      <c r="O103" s="85"/>
      <c r="P103" s="214">
        <f>O103*H103</f>
        <v>0</v>
      </c>
      <c r="Q103" s="214">
        <v>0.00013999999999999999</v>
      </c>
      <c r="R103" s="214">
        <f>Q103*H103</f>
        <v>0.0019599999999999999</v>
      </c>
      <c r="S103" s="214">
        <v>0</v>
      </c>
      <c r="T103" s="215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6" t="s">
        <v>244</v>
      </c>
      <c r="AT103" s="216" t="s">
        <v>142</v>
      </c>
      <c r="AU103" s="216" t="s">
        <v>82</v>
      </c>
      <c r="AY103" s="18" t="s">
        <v>140</v>
      </c>
      <c r="BE103" s="217">
        <f>IF(N103="základní",J103,0)</f>
        <v>0</v>
      </c>
      <c r="BF103" s="217">
        <f>IF(N103="snížená",J103,0)</f>
        <v>0</v>
      </c>
      <c r="BG103" s="217">
        <f>IF(N103="zákl. přenesená",J103,0)</f>
        <v>0</v>
      </c>
      <c r="BH103" s="217">
        <f>IF(N103="sníž. přenesená",J103,0)</f>
        <v>0</v>
      </c>
      <c r="BI103" s="217">
        <f>IF(N103="nulová",J103,0)</f>
        <v>0</v>
      </c>
      <c r="BJ103" s="18" t="s">
        <v>80</v>
      </c>
      <c r="BK103" s="217">
        <f>ROUND(I103*H103,2)</f>
        <v>0</v>
      </c>
      <c r="BL103" s="18" t="s">
        <v>244</v>
      </c>
      <c r="BM103" s="216" t="s">
        <v>999</v>
      </c>
    </row>
    <row r="104" s="2" customFormat="1">
      <c r="A104" s="39"/>
      <c r="B104" s="40"/>
      <c r="C104" s="41"/>
      <c r="D104" s="218" t="s">
        <v>149</v>
      </c>
      <c r="E104" s="41"/>
      <c r="F104" s="219" t="s">
        <v>1000</v>
      </c>
      <c r="G104" s="41"/>
      <c r="H104" s="41"/>
      <c r="I104" s="220"/>
      <c r="J104" s="41"/>
      <c r="K104" s="41"/>
      <c r="L104" s="45"/>
      <c r="M104" s="221"/>
      <c r="N104" s="222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149</v>
      </c>
      <c r="AU104" s="18" t="s">
        <v>82</v>
      </c>
    </row>
    <row r="105" s="2" customFormat="1" ht="21.75" customHeight="1">
      <c r="A105" s="39"/>
      <c r="B105" s="40"/>
      <c r="C105" s="205" t="s">
        <v>157</v>
      </c>
      <c r="D105" s="205" t="s">
        <v>142</v>
      </c>
      <c r="E105" s="206" t="s">
        <v>1001</v>
      </c>
      <c r="F105" s="207" t="s">
        <v>1002</v>
      </c>
      <c r="G105" s="208" t="s">
        <v>254</v>
      </c>
      <c r="H105" s="209">
        <v>14</v>
      </c>
      <c r="I105" s="210"/>
      <c r="J105" s="211">
        <f>ROUND(I105*H105,2)</f>
        <v>0</v>
      </c>
      <c r="K105" s="207" t="s">
        <v>146</v>
      </c>
      <c r="L105" s="45"/>
      <c r="M105" s="212" t="s">
        <v>19</v>
      </c>
      <c r="N105" s="213" t="s">
        <v>43</v>
      </c>
      <c r="O105" s="85"/>
      <c r="P105" s="214">
        <f>O105*H105</f>
        <v>0</v>
      </c>
      <c r="Q105" s="214">
        <v>0.00085999999999999998</v>
      </c>
      <c r="R105" s="214">
        <f>Q105*H105</f>
        <v>0.01204</v>
      </c>
      <c r="S105" s="214">
        <v>0</v>
      </c>
      <c r="T105" s="215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6" t="s">
        <v>244</v>
      </c>
      <c r="AT105" s="216" t="s">
        <v>142</v>
      </c>
      <c r="AU105" s="216" t="s">
        <v>82</v>
      </c>
      <c r="AY105" s="18" t="s">
        <v>140</v>
      </c>
      <c r="BE105" s="217">
        <f>IF(N105="základní",J105,0)</f>
        <v>0</v>
      </c>
      <c r="BF105" s="217">
        <f>IF(N105="snížená",J105,0)</f>
        <v>0</v>
      </c>
      <c r="BG105" s="217">
        <f>IF(N105="zákl. přenesená",J105,0)</f>
        <v>0</v>
      </c>
      <c r="BH105" s="217">
        <f>IF(N105="sníž. přenesená",J105,0)</f>
        <v>0</v>
      </c>
      <c r="BI105" s="217">
        <f>IF(N105="nulová",J105,0)</f>
        <v>0</v>
      </c>
      <c r="BJ105" s="18" t="s">
        <v>80</v>
      </c>
      <c r="BK105" s="217">
        <f>ROUND(I105*H105,2)</f>
        <v>0</v>
      </c>
      <c r="BL105" s="18" t="s">
        <v>244</v>
      </c>
      <c r="BM105" s="216" t="s">
        <v>1003</v>
      </c>
    </row>
    <row r="106" s="2" customFormat="1">
      <c r="A106" s="39"/>
      <c r="B106" s="40"/>
      <c r="C106" s="41"/>
      <c r="D106" s="218" t="s">
        <v>149</v>
      </c>
      <c r="E106" s="41"/>
      <c r="F106" s="219" t="s">
        <v>1004</v>
      </c>
      <c r="G106" s="41"/>
      <c r="H106" s="41"/>
      <c r="I106" s="220"/>
      <c r="J106" s="41"/>
      <c r="K106" s="41"/>
      <c r="L106" s="45"/>
      <c r="M106" s="221"/>
      <c r="N106" s="222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149</v>
      </c>
      <c r="AU106" s="18" t="s">
        <v>82</v>
      </c>
    </row>
    <row r="107" s="12" customFormat="1" ht="22.8" customHeight="1">
      <c r="A107" s="12"/>
      <c r="B107" s="189"/>
      <c r="C107" s="190"/>
      <c r="D107" s="191" t="s">
        <v>71</v>
      </c>
      <c r="E107" s="203" t="s">
        <v>1005</v>
      </c>
      <c r="F107" s="203" t="s">
        <v>1006</v>
      </c>
      <c r="G107" s="190"/>
      <c r="H107" s="190"/>
      <c r="I107" s="193"/>
      <c r="J107" s="204">
        <f>BK107</f>
        <v>0</v>
      </c>
      <c r="K107" s="190"/>
      <c r="L107" s="195"/>
      <c r="M107" s="196"/>
      <c r="N107" s="197"/>
      <c r="O107" s="197"/>
      <c r="P107" s="198">
        <f>SUM(P108:P131)</f>
        <v>0</v>
      </c>
      <c r="Q107" s="197"/>
      <c r="R107" s="198">
        <f>SUM(R108:R131)</f>
        <v>0.22354000000000002</v>
      </c>
      <c r="S107" s="197"/>
      <c r="T107" s="199">
        <f>SUM(T108:T131)</f>
        <v>0.043937400000000001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0" t="s">
        <v>82</v>
      </c>
      <c r="AT107" s="201" t="s">
        <v>71</v>
      </c>
      <c r="AU107" s="201" t="s">
        <v>80</v>
      </c>
      <c r="AY107" s="200" t="s">
        <v>140</v>
      </c>
      <c r="BK107" s="202">
        <f>SUM(BK108:BK131)</f>
        <v>0</v>
      </c>
    </row>
    <row r="108" s="2" customFormat="1" ht="24.15" customHeight="1">
      <c r="A108" s="39"/>
      <c r="B108" s="40"/>
      <c r="C108" s="205" t="s">
        <v>193</v>
      </c>
      <c r="D108" s="205" t="s">
        <v>142</v>
      </c>
      <c r="E108" s="206" t="s">
        <v>1007</v>
      </c>
      <c r="F108" s="207" t="s">
        <v>1008</v>
      </c>
      <c r="G108" s="208" t="s">
        <v>254</v>
      </c>
      <c r="H108" s="209">
        <v>14</v>
      </c>
      <c r="I108" s="210"/>
      <c r="J108" s="211">
        <f>ROUND(I108*H108,2)</f>
        <v>0</v>
      </c>
      <c r="K108" s="207" t="s">
        <v>146</v>
      </c>
      <c r="L108" s="45"/>
      <c r="M108" s="212" t="s">
        <v>19</v>
      </c>
      <c r="N108" s="213" t="s">
        <v>43</v>
      </c>
      <c r="O108" s="85"/>
      <c r="P108" s="214">
        <f>O108*H108</f>
        <v>0</v>
      </c>
      <c r="Q108" s="214">
        <v>0</v>
      </c>
      <c r="R108" s="214">
        <f>Q108*H108</f>
        <v>0</v>
      </c>
      <c r="S108" s="214">
        <v>0</v>
      </c>
      <c r="T108" s="215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16" t="s">
        <v>244</v>
      </c>
      <c r="AT108" s="216" t="s">
        <v>142</v>
      </c>
      <c r="AU108" s="216" t="s">
        <v>82</v>
      </c>
      <c r="AY108" s="18" t="s">
        <v>140</v>
      </c>
      <c r="BE108" s="217">
        <f>IF(N108="základní",J108,0)</f>
        <v>0</v>
      </c>
      <c r="BF108" s="217">
        <f>IF(N108="snížená",J108,0)</f>
        <v>0</v>
      </c>
      <c r="BG108" s="217">
        <f>IF(N108="zákl. přenesená",J108,0)</f>
        <v>0</v>
      </c>
      <c r="BH108" s="217">
        <f>IF(N108="sníž. přenesená",J108,0)</f>
        <v>0</v>
      </c>
      <c r="BI108" s="217">
        <f>IF(N108="nulová",J108,0)</f>
        <v>0</v>
      </c>
      <c r="BJ108" s="18" t="s">
        <v>80</v>
      </c>
      <c r="BK108" s="217">
        <f>ROUND(I108*H108,2)</f>
        <v>0</v>
      </c>
      <c r="BL108" s="18" t="s">
        <v>244</v>
      </c>
      <c r="BM108" s="216" t="s">
        <v>1009</v>
      </c>
    </row>
    <row r="109" s="2" customFormat="1">
      <c r="A109" s="39"/>
      <c r="B109" s="40"/>
      <c r="C109" s="41"/>
      <c r="D109" s="218" t="s">
        <v>149</v>
      </c>
      <c r="E109" s="41"/>
      <c r="F109" s="219" t="s">
        <v>1010</v>
      </c>
      <c r="G109" s="41"/>
      <c r="H109" s="41"/>
      <c r="I109" s="220"/>
      <c r="J109" s="41"/>
      <c r="K109" s="41"/>
      <c r="L109" s="45"/>
      <c r="M109" s="221"/>
      <c r="N109" s="222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149</v>
      </c>
      <c r="AU109" s="18" t="s">
        <v>82</v>
      </c>
    </row>
    <row r="110" s="2" customFormat="1" ht="16.5" customHeight="1">
      <c r="A110" s="39"/>
      <c r="B110" s="40"/>
      <c r="C110" s="205" t="s">
        <v>200</v>
      </c>
      <c r="D110" s="205" t="s">
        <v>142</v>
      </c>
      <c r="E110" s="206" t="s">
        <v>1011</v>
      </c>
      <c r="F110" s="207" t="s">
        <v>1012</v>
      </c>
      <c r="G110" s="208" t="s">
        <v>183</v>
      </c>
      <c r="H110" s="209">
        <v>1.8200000000000001</v>
      </c>
      <c r="I110" s="210"/>
      <c r="J110" s="211">
        <f>ROUND(I110*H110,2)</f>
        <v>0</v>
      </c>
      <c r="K110" s="207" t="s">
        <v>146</v>
      </c>
      <c r="L110" s="45"/>
      <c r="M110" s="212" t="s">
        <v>19</v>
      </c>
      <c r="N110" s="213" t="s">
        <v>43</v>
      </c>
      <c r="O110" s="85"/>
      <c r="P110" s="214">
        <f>O110*H110</f>
        <v>0</v>
      </c>
      <c r="Q110" s="214">
        <v>0</v>
      </c>
      <c r="R110" s="214">
        <f>Q110*H110</f>
        <v>0</v>
      </c>
      <c r="S110" s="214">
        <v>0.01057</v>
      </c>
      <c r="T110" s="215">
        <f>S110*H110</f>
        <v>0.019237399999999998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16" t="s">
        <v>244</v>
      </c>
      <c r="AT110" s="216" t="s">
        <v>142</v>
      </c>
      <c r="AU110" s="216" t="s">
        <v>82</v>
      </c>
      <c r="AY110" s="18" t="s">
        <v>140</v>
      </c>
      <c r="BE110" s="217">
        <f>IF(N110="základní",J110,0)</f>
        <v>0</v>
      </c>
      <c r="BF110" s="217">
        <f>IF(N110="snížená",J110,0)</f>
        <v>0</v>
      </c>
      <c r="BG110" s="217">
        <f>IF(N110="zákl. přenesená",J110,0)</f>
        <v>0</v>
      </c>
      <c r="BH110" s="217">
        <f>IF(N110="sníž. přenesená",J110,0)</f>
        <v>0</v>
      </c>
      <c r="BI110" s="217">
        <f>IF(N110="nulová",J110,0)</f>
        <v>0</v>
      </c>
      <c r="BJ110" s="18" t="s">
        <v>80</v>
      </c>
      <c r="BK110" s="217">
        <f>ROUND(I110*H110,2)</f>
        <v>0</v>
      </c>
      <c r="BL110" s="18" t="s">
        <v>244</v>
      </c>
      <c r="BM110" s="216" t="s">
        <v>1013</v>
      </c>
    </row>
    <row r="111" s="2" customFormat="1">
      <c r="A111" s="39"/>
      <c r="B111" s="40"/>
      <c r="C111" s="41"/>
      <c r="D111" s="218" t="s">
        <v>149</v>
      </c>
      <c r="E111" s="41"/>
      <c r="F111" s="219" t="s">
        <v>1014</v>
      </c>
      <c r="G111" s="41"/>
      <c r="H111" s="41"/>
      <c r="I111" s="220"/>
      <c r="J111" s="41"/>
      <c r="K111" s="41"/>
      <c r="L111" s="45"/>
      <c r="M111" s="221"/>
      <c r="N111" s="222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149</v>
      </c>
      <c r="AU111" s="18" t="s">
        <v>82</v>
      </c>
    </row>
    <row r="112" s="13" customFormat="1">
      <c r="A112" s="13"/>
      <c r="B112" s="223"/>
      <c r="C112" s="224"/>
      <c r="D112" s="225" t="s">
        <v>151</v>
      </c>
      <c r="E112" s="226" t="s">
        <v>19</v>
      </c>
      <c r="F112" s="227" t="s">
        <v>1015</v>
      </c>
      <c r="G112" s="224"/>
      <c r="H112" s="228">
        <v>1.8200000000000001</v>
      </c>
      <c r="I112" s="229"/>
      <c r="J112" s="224"/>
      <c r="K112" s="224"/>
      <c r="L112" s="230"/>
      <c r="M112" s="231"/>
      <c r="N112" s="232"/>
      <c r="O112" s="232"/>
      <c r="P112" s="232"/>
      <c r="Q112" s="232"/>
      <c r="R112" s="232"/>
      <c r="S112" s="232"/>
      <c r="T112" s="23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4" t="s">
        <v>151</v>
      </c>
      <c r="AU112" s="234" t="s">
        <v>82</v>
      </c>
      <c r="AV112" s="13" t="s">
        <v>82</v>
      </c>
      <c r="AW112" s="13" t="s">
        <v>33</v>
      </c>
      <c r="AX112" s="13" t="s">
        <v>80</v>
      </c>
      <c r="AY112" s="234" t="s">
        <v>140</v>
      </c>
    </row>
    <row r="113" s="2" customFormat="1" ht="16.5" customHeight="1">
      <c r="A113" s="39"/>
      <c r="B113" s="40"/>
      <c r="C113" s="205" t="s">
        <v>207</v>
      </c>
      <c r="D113" s="205" t="s">
        <v>142</v>
      </c>
      <c r="E113" s="206" t="s">
        <v>1016</v>
      </c>
      <c r="F113" s="207" t="s">
        <v>1017</v>
      </c>
      <c r="G113" s="208" t="s">
        <v>254</v>
      </c>
      <c r="H113" s="209">
        <v>2</v>
      </c>
      <c r="I113" s="210"/>
      <c r="J113" s="211">
        <f>ROUND(I113*H113,2)</f>
        <v>0</v>
      </c>
      <c r="K113" s="207" t="s">
        <v>146</v>
      </c>
      <c r="L113" s="45"/>
      <c r="M113" s="212" t="s">
        <v>19</v>
      </c>
      <c r="N113" s="213" t="s">
        <v>43</v>
      </c>
      <c r="O113" s="85"/>
      <c r="P113" s="214">
        <f>O113*H113</f>
        <v>0</v>
      </c>
      <c r="Q113" s="214">
        <v>5.0000000000000002E-05</v>
      </c>
      <c r="R113" s="214">
        <f>Q113*H113</f>
        <v>0.00010000000000000001</v>
      </c>
      <c r="S113" s="214">
        <v>0.01235</v>
      </c>
      <c r="T113" s="215">
        <f>S113*H113</f>
        <v>0.0247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16" t="s">
        <v>244</v>
      </c>
      <c r="AT113" s="216" t="s">
        <v>142</v>
      </c>
      <c r="AU113" s="216" t="s">
        <v>82</v>
      </c>
      <c r="AY113" s="18" t="s">
        <v>140</v>
      </c>
      <c r="BE113" s="217">
        <f>IF(N113="základní",J113,0)</f>
        <v>0</v>
      </c>
      <c r="BF113" s="217">
        <f>IF(N113="snížená",J113,0)</f>
        <v>0</v>
      </c>
      <c r="BG113" s="217">
        <f>IF(N113="zákl. přenesená",J113,0)</f>
        <v>0</v>
      </c>
      <c r="BH113" s="217">
        <f>IF(N113="sníž. přenesená",J113,0)</f>
        <v>0</v>
      </c>
      <c r="BI113" s="217">
        <f>IF(N113="nulová",J113,0)</f>
        <v>0</v>
      </c>
      <c r="BJ113" s="18" t="s">
        <v>80</v>
      </c>
      <c r="BK113" s="217">
        <f>ROUND(I113*H113,2)</f>
        <v>0</v>
      </c>
      <c r="BL113" s="18" t="s">
        <v>244</v>
      </c>
      <c r="BM113" s="216" t="s">
        <v>1018</v>
      </c>
    </row>
    <row r="114" s="2" customFormat="1">
      <c r="A114" s="39"/>
      <c r="B114" s="40"/>
      <c r="C114" s="41"/>
      <c r="D114" s="218" t="s">
        <v>149</v>
      </c>
      <c r="E114" s="41"/>
      <c r="F114" s="219" t="s">
        <v>1019</v>
      </c>
      <c r="G114" s="41"/>
      <c r="H114" s="41"/>
      <c r="I114" s="220"/>
      <c r="J114" s="41"/>
      <c r="K114" s="41"/>
      <c r="L114" s="45"/>
      <c r="M114" s="221"/>
      <c r="N114" s="222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149</v>
      </c>
      <c r="AU114" s="18" t="s">
        <v>82</v>
      </c>
    </row>
    <row r="115" s="2" customFormat="1" ht="24.15" customHeight="1">
      <c r="A115" s="39"/>
      <c r="B115" s="40"/>
      <c r="C115" s="205" t="s">
        <v>8</v>
      </c>
      <c r="D115" s="205" t="s">
        <v>142</v>
      </c>
      <c r="E115" s="206" t="s">
        <v>1020</v>
      </c>
      <c r="F115" s="207" t="s">
        <v>1021</v>
      </c>
      <c r="G115" s="208" t="s">
        <v>254</v>
      </c>
      <c r="H115" s="209">
        <v>2</v>
      </c>
      <c r="I115" s="210"/>
      <c r="J115" s="211">
        <f>ROUND(I115*H115,2)</f>
        <v>0</v>
      </c>
      <c r="K115" s="207" t="s">
        <v>146</v>
      </c>
      <c r="L115" s="45"/>
      <c r="M115" s="212" t="s">
        <v>19</v>
      </c>
      <c r="N115" s="213" t="s">
        <v>43</v>
      </c>
      <c r="O115" s="85"/>
      <c r="P115" s="214">
        <f>O115*H115</f>
        <v>0</v>
      </c>
      <c r="Q115" s="214">
        <v>0.013400000000000001</v>
      </c>
      <c r="R115" s="214">
        <f>Q115*H115</f>
        <v>0.026800000000000001</v>
      </c>
      <c r="S115" s="214">
        <v>0</v>
      </c>
      <c r="T115" s="215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16" t="s">
        <v>244</v>
      </c>
      <c r="AT115" s="216" t="s">
        <v>142</v>
      </c>
      <c r="AU115" s="216" t="s">
        <v>82</v>
      </c>
      <c r="AY115" s="18" t="s">
        <v>140</v>
      </c>
      <c r="BE115" s="217">
        <f>IF(N115="základní",J115,0)</f>
        <v>0</v>
      </c>
      <c r="BF115" s="217">
        <f>IF(N115="snížená",J115,0)</f>
        <v>0</v>
      </c>
      <c r="BG115" s="217">
        <f>IF(N115="zákl. přenesená",J115,0)</f>
        <v>0</v>
      </c>
      <c r="BH115" s="217">
        <f>IF(N115="sníž. přenesená",J115,0)</f>
        <v>0</v>
      </c>
      <c r="BI115" s="217">
        <f>IF(N115="nulová",J115,0)</f>
        <v>0</v>
      </c>
      <c r="BJ115" s="18" t="s">
        <v>80</v>
      </c>
      <c r="BK115" s="217">
        <f>ROUND(I115*H115,2)</f>
        <v>0</v>
      </c>
      <c r="BL115" s="18" t="s">
        <v>244</v>
      </c>
      <c r="BM115" s="216" t="s">
        <v>1022</v>
      </c>
    </row>
    <row r="116" s="2" customFormat="1">
      <c r="A116" s="39"/>
      <c r="B116" s="40"/>
      <c r="C116" s="41"/>
      <c r="D116" s="218" t="s">
        <v>149</v>
      </c>
      <c r="E116" s="41"/>
      <c r="F116" s="219" t="s">
        <v>1023</v>
      </c>
      <c r="G116" s="41"/>
      <c r="H116" s="41"/>
      <c r="I116" s="220"/>
      <c r="J116" s="41"/>
      <c r="K116" s="41"/>
      <c r="L116" s="45"/>
      <c r="M116" s="221"/>
      <c r="N116" s="222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149</v>
      </c>
      <c r="AU116" s="18" t="s">
        <v>82</v>
      </c>
    </row>
    <row r="117" s="2" customFormat="1" ht="24.15" customHeight="1">
      <c r="A117" s="39"/>
      <c r="B117" s="40"/>
      <c r="C117" s="205" t="s">
        <v>221</v>
      </c>
      <c r="D117" s="205" t="s">
        <v>142</v>
      </c>
      <c r="E117" s="206" t="s">
        <v>1024</v>
      </c>
      <c r="F117" s="207" t="s">
        <v>1025</v>
      </c>
      <c r="G117" s="208" t="s">
        <v>254</v>
      </c>
      <c r="H117" s="209">
        <v>2</v>
      </c>
      <c r="I117" s="210"/>
      <c r="J117" s="211">
        <f>ROUND(I117*H117,2)</f>
        <v>0</v>
      </c>
      <c r="K117" s="207" t="s">
        <v>146</v>
      </c>
      <c r="L117" s="45"/>
      <c r="M117" s="212" t="s">
        <v>19</v>
      </c>
      <c r="N117" s="213" t="s">
        <v>43</v>
      </c>
      <c r="O117" s="85"/>
      <c r="P117" s="214">
        <f>O117*H117</f>
        <v>0</v>
      </c>
      <c r="Q117" s="214">
        <v>0.022290000000000001</v>
      </c>
      <c r="R117" s="214">
        <f>Q117*H117</f>
        <v>0.044580000000000002</v>
      </c>
      <c r="S117" s="214">
        <v>0</v>
      </c>
      <c r="T117" s="215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16" t="s">
        <v>244</v>
      </c>
      <c r="AT117" s="216" t="s">
        <v>142</v>
      </c>
      <c r="AU117" s="216" t="s">
        <v>82</v>
      </c>
      <c r="AY117" s="18" t="s">
        <v>140</v>
      </c>
      <c r="BE117" s="217">
        <f>IF(N117="základní",J117,0)</f>
        <v>0</v>
      </c>
      <c r="BF117" s="217">
        <f>IF(N117="snížená",J117,0)</f>
        <v>0</v>
      </c>
      <c r="BG117" s="217">
        <f>IF(N117="zákl. přenesená",J117,0)</f>
        <v>0</v>
      </c>
      <c r="BH117" s="217">
        <f>IF(N117="sníž. přenesená",J117,0)</f>
        <v>0</v>
      </c>
      <c r="BI117" s="217">
        <f>IF(N117="nulová",J117,0)</f>
        <v>0</v>
      </c>
      <c r="BJ117" s="18" t="s">
        <v>80</v>
      </c>
      <c r="BK117" s="217">
        <f>ROUND(I117*H117,2)</f>
        <v>0</v>
      </c>
      <c r="BL117" s="18" t="s">
        <v>244</v>
      </c>
      <c r="BM117" s="216" t="s">
        <v>1026</v>
      </c>
    </row>
    <row r="118" s="2" customFormat="1">
      <c r="A118" s="39"/>
      <c r="B118" s="40"/>
      <c r="C118" s="41"/>
      <c r="D118" s="218" t="s">
        <v>149</v>
      </c>
      <c r="E118" s="41"/>
      <c r="F118" s="219" t="s">
        <v>1027</v>
      </c>
      <c r="G118" s="41"/>
      <c r="H118" s="41"/>
      <c r="I118" s="220"/>
      <c r="J118" s="41"/>
      <c r="K118" s="41"/>
      <c r="L118" s="45"/>
      <c r="M118" s="221"/>
      <c r="N118" s="222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149</v>
      </c>
      <c r="AU118" s="18" t="s">
        <v>82</v>
      </c>
    </row>
    <row r="119" s="2" customFormat="1" ht="24.15" customHeight="1">
      <c r="A119" s="39"/>
      <c r="B119" s="40"/>
      <c r="C119" s="205" t="s">
        <v>226</v>
      </c>
      <c r="D119" s="205" t="s">
        <v>142</v>
      </c>
      <c r="E119" s="206" t="s">
        <v>1028</v>
      </c>
      <c r="F119" s="207" t="s">
        <v>1029</v>
      </c>
      <c r="G119" s="208" t="s">
        <v>254</v>
      </c>
      <c r="H119" s="209">
        <v>1</v>
      </c>
      <c r="I119" s="210"/>
      <c r="J119" s="211">
        <f>ROUND(I119*H119,2)</f>
        <v>0</v>
      </c>
      <c r="K119" s="207" t="s">
        <v>146</v>
      </c>
      <c r="L119" s="45"/>
      <c r="M119" s="212" t="s">
        <v>19</v>
      </c>
      <c r="N119" s="213" t="s">
        <v>43</v>
      </c>
      <c r="O119" s="85"/>
      <c r="P119" s="214">
        <f>O119*H119</f>
        <v>0</v>
      </c>
      <c r="Q119" s="214">
        <v>0.02828</v>
      </c>
      <c r="R119" s="214">
        <f>Q119*H119</f>
        <v>0.02828</v>
      </c>
      <c r="S119" s="214">
        <v>0</v>
      </c>
      <c r="T119" s="215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16" t="s">
        <v>244</v>
      </c>
      <c r="AT119" s="216" t="s">
        <v>142</v>
      </c>
      <c r="AU119" s="216" t="s">
        <v>82</v>
      </c>
      <c r="AY119" s="18" t="s">
        <v>140</v>
      </c>
      <c r="BE119" s="217">
        <f>IF(N119="základní",J119,0)</f>
        <v>0</v>
      </c>
      <c r="BF119" s="217">
        <f>IF(N119="snížená",J119,0)</f>
        <v>0</v>
      </c>
      <c r="BG119" s="217">
        <f>IF(N119="zákl. přenesená",J119,0)</f>
        <v>0</v>
      </c>
      <c r="BH119" s="217">
        <f>IF(N119="sníž. přenesená",J119,0)</f>
        <v>0</v>
      </c>
      <c r="BI119" s="217">
        <f>IF(N119="nulová",J119,0)</f>
        <v>0</v>
      </c>
      <c r="BJ119" s="18" t="s">
        <v>80</v>
      </c>
      <c r="BK119" s="217">
        <f>ROUND(I119*H119,2)</f>
        <v>0</v>
      </c>
      <c r="BL119" s="18" t="s">
        <v>244</v>
      </c>
      <c r="BM119" s="216" t="s">
        <v>1030</v>
      </c>
    </row>
    <row r="120" s="2" customFormat="1">
      <c r="A120" s="39"/>
      <c r="B120" s="40"/>
      <c r="C120" s="41"/>
      <c r="D120" s="218" t="s">
        <v>149</v>
      </c>
      <c r="E120" s="41"/>
      <c r="F120" s="219" t="s">
        <v>1031</v>
      </c>
      <c r="G120" s="41"/>
      <c r="H120" s="41"/>
      <c r="I120" s="220"/>
      <c r="J120" s="41"/>
      <c r="K120" s="41"/>
      <c r="L120" s="45"/>
      <c r="M120" s="221"/>
      <c r="N120" s="222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149</v>
      </c>
      <c r="AU120" s="18" t="s">
        <v>82</v>
      </c>
    </row>
    <row r="121" s="2" customFormat="1" ht="24.15" customHeight="1">
      <c r="A121" s="39"/>
      <c r="B121" s="40"/>
      <c r="C121" s="205" t="s">
        <v>238</v>
      </c>
      <c r="D121" s="205" t="s">
        <v>142</v>
      </c>
      <c r="E121" s="206" t="s">
        <v>1032</v>
      </c>
      <c r="F121" s="207" t="s">
        <v>1033</v>
      </c>
      <c r="G121" s="208" t="s">
        <v>254</v>
      </c>
      <c r="H121" s="209">
        <v>3</v>
      </c>
      <c r="I121" s="210"/>
      <c r="J121" s="211">
        <f>ROUND(I121*H121,2)</f>
        <v>0</v>
      </c>
      <c r="K121" s="207" t="s">
        <v>146</v>
      </c>
      <c r="L121" s="45"/>
      <c r="M121" s="212" t="s">
        <v>19</v>
      </c>
      <c r="N121" s="213" t="s">
        <v>43</v>
      </c>
      <c r="O121" s="85"/>
      <c r="P121" s="214">
        <f>O121*H121</f>
        <v>0</v>
      </c>
      <c r="Q121" s="214">
        <v>0.041259999999999998</v>
      </c>
      <c r="R121" s="214">
        <f>Q121*H121</f>
        <v>0.12378</v>
      </c>
      <c r="S121" s="214">
        <v>0</v>
      </c>
      <c r="T121" s="215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16" t="s">
        <v>244</v>
      </c>
      <c r="AT121" s="216" t="s">
        <v>142</v>
      </c>
      <c r="AU121" s="216" t="s">
        <v>82</v>
      </c>
      <c r="AY121" s="18" t="s">
        <v>140</v>
      </c>
      <c r="BE121" s="217">
        <f>IF(N121="základní",J121,0)</f>
        <v>0</v>
      </c>
      <c r="BF121" s="217">
        <f>IF(N121="snížená",J121,0)</f>
        <v>0</v>
      </c>
      <c r="BG121" s="217">
        <f>IF(N121="zákl. přenesená",J121,0)</f>
        <v>0</v>
      </c>
      <c r="BH121" s="217">
        <f>IF(N121="sníž. přenesená",J121,0)</f>
        <v>0</v>
      </c>
      <c r="BI121" s="217">
        <f>IF(N121="nulová",J121,0)</f>
        <v>0</v>
      </c>
      <c r="BJ121" s="18" t="s">
        <v>80</v>
      </c>
      <c r="BK121" s="217">
        <f>ROUND(I121*H121,2)</f>
        <v>0</v>
      </c>
      <c r="BL121" s="18" t="s">
        <v>244</v>
      </c>
      <c r="BM121" s="216" t="s">
        <v>1034</v>
      </c>
    </row>
    <row r="122" s="2" customFormat="1">
      <c r="A122" s="39"/>
      <c r="B122" s="40"/>
      <c r="C122" s="41"/>
      <c r="D122" s="218" t="s">
        <v>149</v>
      </c>
      <c r="E122" s="41"/>
      <c r="F122" s="219" t="s">
        <v>1035</v>
      </c>
      <c r="G122" s="41"/>
      <c r="H122" s="41"/>
      <c r="I122" s="220"/>
      <c r="J122" s="41"/>
      <c r="K122" s="41"/>
      <c r="L122" s="45"/>
      <c r="M122" s="221"/>
      <c r="N122" s="222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149</v>
      </c>
      <c r="AU122" s="18" t="s">
        <v>82</v>
      </c>
    </row>
    <row r="123" s="2" customFormat="1" ht="16.5" customHeight="1">
      <c r="A123" s="39"/>
      <c r="B123" s="40"/>
      <c r="C123" s="205" t="s">
        <v>244</v>
      </c>
      <c r="D123" s="205" t="s">
        <v>142</v>
      </c>
      <c r="E123" s="206" t="s">
        <v>1036</v>
      </c>
      <c r="F123" s="207" t="s">
        <v>1037</v>
      </c>
      <c r="G123" s="208" t="s">
        <v>254</v>
      </c>
      <c r="H123" s="209">
        <v>8</v>
      </c>
      <c r="I123" s="210"/>
      <c r="J123" s="211">
        <f>ROUND(I123*H123,2)</f>
        <v>0</v>
      </c>
      <c r="K123" s="207" t="s">
        <v>146</v>
      </c>
      <c r="L123" s="45"/>
      <c r="M123" s="212" t="s">
        <v>19</v>
      </c>
      <c r="N123" s="213" t="s">
        <v>43</v>
      </c>
      <c r="O123" s="85"/>
      <c r="P123" s="214">
        <f>O123*H123</f>
        <v>0</v>
      </c>
      <c r="Q123" s="214">
        <v>0</v>
      </c>
      <c r="R123" s="214">
        <f>Q123*H123</f>
        <v>0</v>
      </c>
      <c r="S123" s="214">
        <v>0</v>
      </c>
      <c r="T123" s="215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16" t="s">
        <v>147</v>
      </c>
      <c r="AT123" s="216" t="s">
        <v>142</v>
      </c>
      <c r="AU123" s="216" t="s">
        <v>82</v>
      </c>
      <c r="AY123" s="18" t="s">
        <v>140</v>
      </c>
      <c r="BE123" s="217">
        <f>IF(N123="základní",J123,0)</f>
        <v>0</v>
      </c>
      <c r="BF123" s="217">
        <f>IF(N123="snížená",J123,0)</f>
        <v>0</v>
      </c>
      <c r="BG123" s="217">
        <f>IF(N123="zákl. přenesená",J123,0)</f>
        <v>0</v>
      </c>
      <c r="BH123" s="217">
        <f>IF(N123="sníž. přenesená",J123,0)</f>
        <v>0</v>
      </c>
      <c r="BI123" s="217">
        <f>IF(N123="nulová",J123,0)</f>
        <v>0</v>
      </c>
      <c r="BJ123" s="18" t="s">
        <v>80</v>
      </c>
      <c r="BK123" s="217">
        <f>ROUND(I123*H123,2)</f>
        <v>0</v>
      </c>
      <c r="BL123" s="18" t="s">
        <v>147</v>
      </c>
      <c r="BM123" s="216" t="s">
        <v>1038</v>
      </c>
    </row>
    <row r="124" s="2" customFormat="1">
      <c r="A124" s="39"/>
      <c r="B124" s="40"/>
      <c r="C124" s="41"/>
      <c r="D124" s="218" t="s">
        <v>149</v>
      </c>
      <c r="E124" s="41"/>
      <c r="F124" s="219" t="s">
        <v>1039</v>
      </c>
      <c r="G124" s="41"/>
      <c r="H124" s="41"/>
      <c r="I124" s="220"/>
      <c r="J124" s="41"/>
      <c r="K124" s="41"/>
      <c r="L124" s="45"/>
      <c r="M124" s="221"/>
      <c r="N124" s="222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149</v>
      </c>
      <c r="AU124" s="18" t="s">
        <v>82</v>
      </c>
    </row>
    <row r="125" s="2" customFormat="1" ht="24.15" customHeight="1">
      <c r="A125" s="39"/>
      <c r="B125" s="40"/>
      <c r="C125" s="205" t="s">
        <v>251</v>
      </c>
      <c r="D125" s="205" t="s">
        <v>142</v>
      </c>
      <c r="E125" s="206" t="s">
        <v>1040</v>
      </c>
      <c r="F125" s="207" t="s">
        <v>1041</v>
      </c>
      <c r="G125" s="208" t="s">
        <v>183</v>
      </c>
      <c r="H125" s="209">
        <v>100</v>
      </c>
      <c r="I125" s="210"/>
      <c r="J125" s="211">
        <f>ROUND(I125*H125,2)</f>
        <v>0</v>
      </c>
      <c r="K125" s="207" t="s">
        <v>146</v>
      </c>
      <c r="L125" s="45"/>
      <c r="M125" s="212" t="s">
        <v>19</v>
      </c>
      <c r="N125" s="213" t="s">
        <v>43</v>
      </c>
      <c r="O125" s="85"/>
      <c r="P125" s="214">
        <f>O125*H125</f>
        <v>0</v>
      </c>
      <c r="Q125" s="214">
        <v>0</v>
      </c>
      <c r="R125" s="214">
        <f>Q125*H125</f>
        <v>0</v>
      </c>
      <c r="S125" s="214">
        <v>0</v>
      </c>
      <c r="T125" s="215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16" t="s">
        <v>244</v>
      </c>
      <c r="AT125" s="216" t="s">
        <v>142</v>
      </c>
      <c r="AU125" s="216" t="s">
        <v>82</v>
      </c>
      <c r="AY125" s="18" t="s">
        <v>140</v>
      </c>
      <c r="BE125" s="217">
        <f>IF(N125="základní",J125,0)</f>
        <v>0</v>
      </c>
      <c r="BF125" s="217">
        <f>IF(N125="snížená",J125,0)</f>
        <v>0</v>
      </c>
      <c r="BG125" s="217">
        <f>IF(N125="zákl. přenesená",J125,0)</f>
        <v>0</v>
      </c>
      <c r="BH125" s="217">
        <f>IF(N125="sníž. přenesená",J125,0)</f>
        <v>0</v>
      </c>
      <c r="BI125" s="217">
        <f>IF(N125="nulová",J125,0)</f>
        <v>0</v>
      </c>
      <c r="BJ125" s="18" t="s">
        <v>80</v>
      </c>
      <c r="BK125" s="217">
        <f>ROUND(I125*H125,2)</f>
        <v>0</v>
      </c>
      <c r="BL125" s="18" t="s">
        <v>244</v>
      </c>
      <c r="BM125" s="216" t="s">
        <v>1042</v>
      </c>
    </row>
    <row r="126" s="2" customFormat="1">
      <c r="A126" s="39"/>
      <c r="B126" s="40"/>
      <c r="C126" s="41"/>
      <c r="D126" s="218" t="s">
        <v>149</v>
      </c>
      <c r="E126" s="41"/>
      <c r="F126" s="219" t="s">
        <v>1043</v>
      </c>
      <c r="G126" s="41"/>
      <c r="H126" s="41"/>
      <c r="I126" s="220"/>
      <c r="J126" s="41"/>
      <c r="K126" s="41"/>
      <c r="L126" s="45"/>
      <c r="M126" s="221"/>
      <c r="N126" s="222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149</v>
      </c>
      <c r="AU126" s="18" t="s">
        <v>82</v>
      </c>
    </row>
    <row r="127" s="2" customFormat="1" ht="24.15" customHeight="1">
      <c r="A127" s="39"/>
      <c r="B127" s="40"/>
      <c r="C127" s="205" t="s">
        <v>257</v>
      </c>
      <c r="D127" s="205" t="s">
        <v>142</v>
      </c>
      <c r="E127" s="206" t="s">
        <v>1044</v>
      </c>
      <c r="F127" s="207" t="s">
        <v>1045</v>
      </c>
      <c r="G127" s="208" t="s">
        <v>156</v>
      </c>
      <c r="H127" s="209">
        <v>0.22400000000000001</v>
      </c>
      <c r="I127" s="210"/>
      <c r="J127" s="211">
        <f>ROUND(I127*H127,2)</f>
        <v>0</v>
      </c>
      <c r="K127" s="207" t="s">
        <v>146</v>
      </c>
      <c r="L127" s="45"/>
      <c r="M127" s="212" t="s">
        <v>19</v>
      </c>
      <c r="N127" s="213" t="s">
        <v>43</v>
      </c>
      <c r="O127" s="85"/>
      <c r="P127" s="214">
        <f>O127*H127</f>
        <v>0</v>
      </c>
      <c r="Q127" s="214">
        <v>0</v>
      </c>
      <c r="R127" s="214">
        <f>Q127*H127</f>
        <v>0</v>
      </c>
      <c r="S127" s="214">
        <v>0</v>
      </c>
      <c r="T127" s="215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16" t="s">
        <v>244</v>
      </c>
      <c r="AT127" s="216" t="s">
        <v>142</v>
      </c>
      <c r="AU127" s="216" t="s">
        <v>82</v>
      </c>
      <c r="AY127" s="18" t="s">
        <v>140</v>
      </c>
      <c r="BE127" s="217">
        <f>IF(N127="základní",J127,0)</f>
        <v>0</v>
      </c>
      <c r="BF127" s="217">
        <f>IF(N127="snížená",J127,0)</f>
        <v>0</v>
      </c>
      <c r="BG127" s="217">
        <f>IF(N127="zákl. přenesená",J127,0)</f>
        <v>0</v>
      </c>
      <c r="BH127" s="217">
        <f>IF(N127="sníž. přenesená",J127,0)</f>
        <v>0</v>
      </c>
      <c r="BI127" s="217">
        <f>IF(N127="nulová",J127,0)</f>
        <v>0</v>
      </c>
      <c r="BJ127" s="18" t="s">
        <v>80</v>
      </c>
      <c r="BK127" s="217">
        <f>ROUND(I127*H127,2)</f>
        <v>0</v>
      </c>
      <c r="BL127" s="18" t="s">
        <v>244</v>
      </c>
      <c r="BM127" s="216" t="s">
        <v>1046</v>
      </c>
    </row>
    <row r="128" s="2" customFormat="1">
      <c r="A128" s="39"/>
      <c r="B128" s="40"/>
      <c r="C128" s="41"/>
      <c r="D128" s="218" t="s">
        <v>149</v>
      </c>
      <c r="E128" s="41"/>
      <c r="F128" s="219" t="s">
        <v>1047</v>
      </c>
      <c r="G128" s="41"/>
      <c r="H128" s="41"/>
      <c r="I128" s="220"/>
      <c r="J128" s="41"/>
      <c r="K128" s="41"/>
      <c r="L128" s="45"/>
      <c r="M128" s="221"/>
      <c r="N128" s="222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149</v>
      </c>
      <c r="AU128" s="18" t="s">
        <v>82</v>
      </c>
    </row>
    <row r="129" s="2" customFormat="1" ht="16.5" customHeight="1">
      <c r="A129" s="39"/>
      <c r="B129" s="40"/>
      <c r="C129" s="205" t="s">
        <v>261</v>
      </c>
      <c r="D129" s="205" t="s">
        <v>142</v>
      </c>
      <c r="E129" s="206" t="s">
        <v>1048</v>
      </c>
      <c r="F129" s="207" t="s">
        <v>1049</v>
      </c>
      <c r="G129" s="208" t="s">
        <v>814</v>
      </c>
      <c r="H129" s="209">
        <v>1</v>
      </c>
      <c r="I129" s="210"/>
      <c r="J129" s="211">
        <f>ROUND(I129*H129,2)</f>
        <v>0</v>
      </c>
      <c r="K129" s="207" t="s">
        <v>19</v>
      </c>
      <c r="L129" s="45"/>
      <c r="M129" s="212" t="s">
        <v>19</v>
      </c>
      <c r="N129" s="213" t="s">
        <v>43</v>
      </c>
      <c r="O129" s="85"/>
      <c r="P129" s="214">
        <f>O129*H129</f>
        <v>0</v>
      </c>
      <c r="Q129" s="214">
        <v>0</v>
      </c>
      <c r="R129" s="214">
        <f>Q129*H129</f>
        <v>0</v>
      </c>
      <c r="S129" s="214">
        <v>0</v>
      </c>
      <c r="T129" s="215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16" t="s">
        <v>244</v>
      </c>
      <c r="AT129" s="216" t="s">
        <v>142</v>
      </c>
      <c r="AU129" s="216" t="s">
        <v>82</v>
      </c>
      <c r="AY129" s="18" t="s">
        <v>140</v>
      </c>
      <c r="BE129" s="217">
        <f>IF(N129="základní",J129,0)</f>
        <v>0</v>
      </c>
      <c r="BF129" s="217">
        <f>IF(N129="snížená",J129,0)</f>
        <v>0</v>
      </c>
      <c r="BG129" s="217">
        <f>IF(N129="zákl. přenesená",J129,0)</f>
        <v>0</v>
      </c>
      <c r="BH129" s="217">
        <f>IF(N129="sníž. přenesená",J129,0)</f>
        <v>0</v>
      </c>
      <c r="BI129" s="217">
        <f>IF(N129="nulová",J129,0)</f>
        <v>0</v>
      </c>
      <c r="BJ129" s="18" t="s">
        <v>80</v>
      </c>
      <c r="BK129" s="217">
        <f>ROUND(I129*H129,2)</f>
        <v>0</v>
      </c>
      <c r="BL129" s="18" t="s">
        <v>244</v>
      </c>
      <c r="BM129" s="216" t="s">
        <v>1050</v>
      </c>
    </row>
    <row r="130" s="2" customFormat="1" ht="16.5" customHeight="1">
      <c r="A130" s="39"/>
      <c r="B130" s="40"/>
      <c r="C130" s="205" t="s">
        <v>265</v>
      </c>
      <c r="D130" s="205" t="s">
        <v>142</v>
      </c>
      <c r="E130" s="206" t="s">
        <v>1051</v>
      </c>
      <c r="F130" s="207" t="s">
        <v>1052</v>
      </c>
      <c r="G130" s="208" t="s">
        <v>814</v>
      </c>
      <c r="H130" s="209">
        <v>1</v>
      </c>
      <c r="I130" s="210"/>
      <c r="J130" s="211">
        <f>ROUND(I130*H130,2)</f>
        <v>0</v>
      </c>
      <c r="K130" s="207" t="s">
        <v>19</v>
      </c>
      <c r="L130" s="45"/>
      <c r="M130" s="212" t="s">
        <v>19</v>
      </c>
      <c r="N130" s="213" t="s">
        <v>43</v>
      </c>
      <c r="O130" s="85"/>
      <c r="P130" s="214">
        <f>O130*H130</f>
        <v>0</v>
      </c>
      <c r="Q130" s="214">
        <v>0</v>
      </c>
      <c r="R130" s="214">
        <f>Q130*H130</f>
        <v>0</v>
      </c>
      <c r="S130" s="214">
        <v>0</v>
      </c>
      <c r="T130" s="215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16" t="s">
        <v>244</v>
      </c>
      <c r="AT130" s="216" t="s">
        <v>142</v>
      </c>
      <c r="AU130" s="216" t="s">
        <v>82</v>
      </c>
      <c r="AY130" s="18" t="s">
        <v>140</v>
      </c>
      <c r="BE130" s="217">
        <f>IF(N130="základní",J130,0)</f>
        <v>0</v>
      </c>
      <c r="BF130" s="217">
        <f>IF(N130="snížená",J130,0)</f>
        <v>0</v>
      </c>
      <c r="BG130" s="217">
        <f>IF(N130="zákl. přenesená",J130,0)</f>
        <v>0</v>
      </c>
      <c r="BH130" s="217">
        <f>IF(N130="sníž. přenesená",J130,0)</f>
        <v>0</v>
      </c>
      <c r="BI130" s="217">
        <f>IF(N130="nulová",J130,0)</f>
        <v>0</v>
      </c>
      <c r="BJ130" s="18" t="s">
        <v>80</v>
      </c>
      <c r="BK130" s="217">
        <f>ROUND(I130*H130,2)</f>
        <v>0</v>
      </c>
      <c r="BL130" s="18" t="s">
        <v>244</v>
      </c>
      <c r="BM130" s="216" t="s">
        <v>1053</v>
      </c>
    </row>
    <row r="131" s="2" customFormat="1" ht="16.5" customHeight="1">
      <c r="A131" s="39"/>
      <c r="B131" s="40"/>
      <c r="C131" s="205" t="s">
        <v>7</v>
      </c>
      <c r="D131" s="205" t="s">
        <v>142</v>
      </c>
      <c r="E131" s="206" t="s">
        <v>1054</v>
      </c>
      <c r="F131" s="207" t="s">
        <v>1055</v>
      </c>
      <c r="G131" s="208" t="s">
        <v>814</v>
      </c>
      <c r="H131" s="209">
        <v>1</v>
      </c>
      <c r="I131" s="210"/>
      <c r="J131" s="211">
        <f>ROUND(I131*H131,2)</f>
        <v>0</v>
      </c>
      <c r="K131" s="207" t="s">
        <v>19</v>
      </c>
      <c r="L131" s="45"/>
      <c r="M131" s="212" t="s">
        <v>19</v>
      </c>
      <c r="N131" s="213" t="s">
        <v>43</v>
      </c>
      <c r="O131" s="85"/>
      <c r="P131" s="214">
        <f>O131*H131</f>
        <v>0</v>
      </c>
      <c r="Q131" s="214">
        <v>0</v>
      </c>
      <c r="R131" s="214">
        <f>Q131*H131</f>
        <v>0</v>
      </c>
      <c r="S131" s="214">
        <v>0</v>
      </c>
      <c r="T131" s="215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16" t="s">
        <v>244</v>
      </c>
      <c r="AT131" s="216" t="s">
        <v>142</v>
      </c>
      <c r="AU131" s="216" t="s">
        <v>82</v>
      </c>
      <c r="AY131" s="18" t="s">
        <v>140</v>
      </c>
      <c r="BE131" s="217">
        <f>IF(N131="základní",J131,0)</f>
        <v>0</v>
      </c>
      <c r="BF131" s="217">
        <f>IF(N131="snížená",J131,0)</f>
        <v>0</v>
      </c>
      <c r="BG131" s="217">
        <f>IF(N131="zákl. přenesená",J131,0)</f>
        <v>0</v>
      </c>
      <c r="BH131" s="217">
        <f>IF(N131="sníž. přenesená",J131,0)</f>
        <v>0</v>
      </c>
      <c r="BI131" s="217">
        <f>IF(N131="nulová",J131,0)</f>
        <v>0</v>
      </c>
      <c r="BJ131" s="18" t="s">
        <v>80</v>
      </c>
      <c r="BK131" s="217">
        <f>ROUND(I131*H131,2)</f>
        <v>0</v>
      </c>
      <c r="BL131" s="18" t="s">
        <v>244</v>
      </c>
      <c r="BM131" s="216" t="s">
        <v>1056</v>
      </c>
    </row>
    <row r="132" s="12" customFormat="1" ht="22.8" customHeight="1">
      <c r="A132" s="12"/>
      <c r="B132" s="189"/>
      <c r="C132" s="190"/>
      <c r="D132" s="191" t="s">
        <v>71</v>
      </c>
      <c r="E132" s="203" t="s">
        <v>713</v>
      </c>
      <c r="F132" s="203" t="s">
        <v>714</v>
      </c>
      <c r="G132" s="190"/>
      <c r="H132" s="190"/>
      <c r="I132" s="193"/>
      <c r="J132" s="204">
        <f>BK132</f>
        <v>0</v>
      </c>
      <c r="K132" s="190"/>
      <c r="L132" s="195"/>
      <c r="M132" s="196"/>
      <c r="N132" s="197"/>
      <c r="O132" s="197"/>
      <c r="P132" s="198">
        <f>SUM(P133:P136)</f>
        <v>0</v>
      </c>
      <c r="Q132" s="197"/>
      <c r="R132" s="198">
        <f>SUM(R133:R136)</f>
        <v>0.0060000000000000001</v>
      </c>
      <c r="S132" s="197"/>
      <c r="T132" s="199">
        <f>SUM(T133:T136)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00" t="s">
        <v>82</v>
      </c>
      <c r="AT132" s="201" t="s">
        <v>71</v>
      </c>
      <c r="AU132" s="201" t="s">
        <v>80</v>
      </c>
      <c r="AY132" s="200" t="s">
        <v>140</v>
      </c>
      <c r="BK132" s="202">
        <f>SUM(BK133:BK136)</f>
        <v>0</v>
      </c>
    </row>
    <row r="133" s="2" customFormat="1" ht="16.5" customHeight="1">
      <c r="A133" s="39"/>
      <c r="B133" s="40"/>
      <c r="C133" s="205" t="s">
        <v>281</v>
      </c>
      <c r="D133" s="205" t="s">
        <v>142</v>
      </c>
      <c r="E133" s="206" t="s">
        <v>1057</v>
      </c>
      <c r="F133" s="207" t="s">
        <v>1058</v>
      </c>
      <c r="G133" s="208" t="s">
        <v>254</v>
      </c>
      <c r="H133" s="209">
        <v>24</v>
      </c>
      <c r="I133" s="210"/>
      <c r="J133" s="211">
        <f>ROUND(I133*H133,2)</f>
        <v>0</v>
      </c>
      <c r="K133" s="207" t="s">
        <v>146</v>
      </c>
      <c r="L133" s="45"/>
      <c r="M133" s="212" t="s">
        <v>19</v>
      </c>
      <c r="N133" s="213" t="s">
        <v>43</v>
      </c>
      <c r="O133" s="85"/>
      <c r="P133" s="214">
        <f>O133*H133</f>
        <v>0</v>
      </c>
      <c r="Q133" s="214">
        <v>0.00012</v>
      </c>
      <c r="R133" s="214">
        <f>Q133*H133</f>
        <v>0.0028800000000000002</v>
      </c>
      <c r="S133" s="214">
        <v>0</v>
      </c>
      <c r="T133" s="215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16" t="s">
        <v>244</v>
      </c>
      <c r="AT133" s="216" t="s">
        <v>142</v>
      </c>
      <c r="AU133" s="216" t="s">
        <v>82</v>
      </c>
      <c r="AY133" s="18" t="s">
        <v>140</v>
      </c>
      <c r="BE133" s="217">
        <f>IF(N133="základní",J133,0)</f>
        <v>0</v>
      </c>
      <c r="BF133" s="217">
        <f>IF(N133="snížená",J133,0)</f>
        <v>0</v>
      </c>
      <c r="BG133" s="217">
        <f>IF(N133="zákl. přenesená",J133,0)</f>
        <v>0</v>
      </c>
      <c r="BH133" s="217">
        <f>IF(N133="sníž. přenesená",J133,0)</f>
        <v>0</v>
      </c>
      <c r="BI133" s="217">
        <f>IF(N133="nulová",J133,0)</f>
        <v>0</v>
      </c>
      <c r="BJ133" s="18" t="s">
        <v>80</v>
      </c>
      <c r="BK133" s="217">
        <f>ROUND(I133*H133,2)</f>
        <v>0</v>
      </c>
      <c r="BL133" s="18" t="s">
        <v>244</v>
      </c>
      <c r="BM133" s="216" t="s">
        <v>1059</v>
      </c>
    </row>
    <row r="134" s="2" customFormat="1">
      <c r="A134" s="39"/>
      <c r="B134" s="40"/>
      <c r="C134" s="41"/>
      <c r="D134" s="218" t="s">
        <v>149</v>
      </c>
      <c r="E134" s="41"/>
      <c r="F134" s="219" t="s">
        <v>1060</v>
      </c>
      <c r="G134" s="41"/>
      <c r="H134" s="41"/>
      <c r="I134" s="220"/>
      <c r="J134" s="41"/>
      <c r="K134" s="41"/>
      <c r="L134" s="45"/>
      <c r="M134" s="221"/>
      <c r="N134" s="222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149</v>
      </c>
      <c r="AU134" s="18" t="s">
        <v>82</v>
      </c>
    </row>
    <row r="135" s="2" customFormat="1" ht="21.75" customHeight="1">
      <c r="A135" s="39"/>
      <c r="B135" s="40"/>
      <c r="C135" s="205" t="s">
        <v>277</v>
      </c>
      <c r="D135" s="205" t="s">
        <v>142</v>
      </c>
      <c r="E135" s="206" t="s">
        <v>1061</v>
      </c>
      <c r="F135" s="207" t="s">
        <v>1062</v>
      </c>
      <c r="G135" s="208" t="s">
        <v>254</v>
      </c>
      <c r="H135" s="209">
        <v>24</v>
      </c>
      <c r="I135" s="210"/>
      <c r="J135" s="211">
        <f>ROUND(I135*H135,2)</f>
        <v>0</v>
      </c>
      <c r="K135" s="207" t="s">
        <v>146</v>
      </c>
      <c r="L135" s="45"/>
      <c r="M135" s="212" t="s">
        <v>19</v>
      </c>
      <c r="N135" s="213" t="s">
        <v>43</v>
      </c>
      <c r="O135" s="85"/>
      <c r="P135" s="214">
        <f>O135*H135</f>
        <v>0</v>
      </c>
      <c r="Q135" s="214">
        <v>0.00012999999999999999</v>
      </c>
      <c r="R135" s="214">
        <f>Q135*H135</f>
        <v>0.0031199999999999995</v>
      </c>
      <c r="S135" s="214">
        <v>0</v>
      </c>
      <c r="T135" s="215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16" t="s">
        <v>244</v>
      </c>
      <c r="AT135" s="216" t="s">
        <v>142</v>
      </c>
      <c r="AU135" s="216" t="s">
        <v>82</v>
      </c>
      <c r="AY135" s="18" t="s">
        <v>140</v>
      </c>
      <c r="BE135" s="217">
        <f>IF(N135="základní",J135,0)</f>
        <v>0</v>
      </c>
      <c r="BF135" s="217">
        <f>IF(N135="snížená",J135,0)</f>
        <v>0</v>
      </c>
      <c r="BG135" s="217">
        <f>IF(N135="zákl. přenesená",J135,0)</f>
        <v>0</v>
      </c>
      <c r="BH135" s="217">
        <f>IF(N135="sníž. přenesená",J135,0)</f>
        <v>0</v>
      </c>
      <c r="BI135" s="217">
        <f>IF(N135="nulová",J135,0)</f>
        <v>0</v>
      </c>
      <c r="BJ135" s="18" t="s">
        <v>80</v>
      </c>
      <c r="BK135" s="217">
        <f>ROUND(I135*H135,2)</f>
        <v>0</v>
      </c>
      <c r="BL135" s="18" t="s">
        <v>244</v>
      </c>
      <c r="BM135" s="216" t="s">
        <v>1063</v>
      </c>
    </row>
    <row r="136" s="2" customFormat="1">
      <c r="A136" s="39"/>
      <c r="B136" s="40"/>
      <c r="C136" s="41"/>
      <c r="D136" s="218" t="s">
        <v>149</v>
      </c>
      <c r="E136" s="41"/>
      <c r="F136" s="219" t="s">
        <v>1064</v>
      </c>
      <c r="G136" s="41"/>
      <c r="H136" s="41"/>
      <c r="I136" s="220"/>
      <c r="J136" s="41"/>
      <c r="K136" s="41"/>
      <c r="L136" s="45"/>
      <c r="M136" s="221"/>
      <c r="N136" s="222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149</v>
      </c>
      <c r="AU136" s="18" t="s">
        <v>82</v>
      </c>
    </row>
    <row r="137" s="12" customFormat="1" ht="25.92" customHeight="1">
      <c r="A137" s="12"/>
      <c r="B137" s="189"/>
      <c r="C137" s="190"/>
      <c r="D137" s="191" t="s">
        <v>71</v>
      </c>
      <c r="E137" s="192" t="s">
        <v>754</v>
      </c>
      <c r="F137" s="192" t="s">
        <v>755</v>
      </c>
      <c r="G137" s="190"/>
      <c r="H137" s="190"/>
      <c r="I137" s="193"/>
      <c r="J137" s="194">
        <f>BK137</f>
        <v>0</v>
      </c>
      <c r="K137" s="190"/>
      <c r="L137" s="195"/>
      <c r="M137" s="196"/>
      <c r="N137" s="197"/>
      <c r="O137" s="197"/>
      <c r="P137" s="198">
        <f>P138</f>
        <v>0</v>
      </c>
      <c r="Q137" s="197"/>
      <c r="R137" s="198">
        <f>R138</f>
        <v>0</v>
      </c>
      <c r="S137" s="197"/>
      <c r="T137" s="199">
        <f>T138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00" t="s">
        <v>171</v>
      </c>
      <c r="AT137" s="201" t="s">
        <v>71</v>
      </c>
      <c r="AU137" s="201" t="s">
        <v>72</v>
      </c>
      <c r="AY137" s="200" t="s">
        <v>140</v>
      </c>
      <c r="BK137" s="202">
        <f>BK138</f>
        <v>0</v>
      </c>
    </row>
    <row r="138" s="12" customFormat="1" ht="22.8" customHeight="1">
      <c r="A138" s="12"/>
      <c r="B138" s="189"/>
      <c r="C138" s="190"/>
      <c r="D138" s="191" t="s">
        <v>71</v>
      </c>
      <c r="E138" s="203" t="s">
        <v>958</v>
      </c>
      <c r="F138" s="203" t="s">
        <v>959</v>
      </c>
      <c r="G138" s="190"/>
      <c r="H138" s="190"/>
      <c r="I138" s="193"/>
      <c r="J138" s="204">
        <f>BK138</f>
        <v>0</v>
      </c>
      <c r="K138" s="190"/>
      <c r="L138" s="195"/>
      <c r="M138" s="196"/>
      <c r="N138" s="197"/>
      <c r="O138" s="197"/>
      <c r="P138" s="198">
        <f>SUM(P139:P140)</f>
        <v>0</v>
      </c>
      <c r="Q138" s="197"/>
      <c r="R138" s="198">
        <f>SUM(R139:R140)</f>
        <v>0</v>
      </c>
      <c r="S138" s="197"/>
      <c r="T138" s="199">
        <f>SUM(T139:T140)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00" t="s">
        <v>171</v>
      </c>
      <c r="AT138" s="201" t="s">
        <v>71</v>
      </c>
      <c r="AU138" s="201" t="s">
        <v>80</v>
      </c>
      <c r="AY138" s="200" t="s">
        <v>140</v>
      </c>
      <c r="BK138" s="202">
        <f>SUM(BK139:BK140)</f>
        <v>0</v>
      </c>
    </row>
    <row r="139" s="2" customFormat="1" ht="16.5" customHeight="1">
      <c r="A139" s="39"/>
      <c r="B139" s="40"/>
      <c r="C139" s="205" t="s">
        <v>273</v>
      </c>
      <c r="D139" s="205" t="s">
        <v>142</v>
      </c>
      <c r="E139" s="206" t="s">
        <v>960</v>
      </c>
      <c r="F139" s="207" t="s">
        <v>961</v>
      </c>
      <c r="G139" s="208" t="s">
        <v>814</v>
      </c>
      <c r="H139" s="209">
        <v>1</v>
      </c>
      <c r="I139" s="210"/>
      <c r="J139" s="211">
        <f>ROUND(I139*H139,2)</f>
        <v>0</v>
      </c>
      <c r="K139" s="207" t="s">
        <v>146</v>
      </c>
      <c r="L139" s="45"/>
      <c r="M139" s="212" t="s">
        <v>19</v>
      </c>
      <c r="N139" s="213" t="s">
        <v>43</v>
      </c>
      <c r="O139" s="85"/>
      <c r="P139" s="214">
        <f>O139*H139</f>
        <v>0</v>
      </c>
      <c r="Q139" s="214">
        <v>0</v>
      </c>
      <c r="R139" s="214">
        <f>Q139*H139</f>
        <v>0</v>
      </c>
      <c r="S139" s="214">
        <v>0</v>
      </c>
      <c r="T139" s="215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16" t="s">
        <v>762</v>
      </c>
      <c r="AT139" s="216" t="s">
        <v>142</v>
      </c>
      <c r="AU139" s="216" t="s">
        <v>82</v>
      </c>
      <c r="AY139" s="18" t="s">
        <v>140</v>
      </c>
      <c r="BE139" s="217">
        <f>IF(N139="základní",J139,0)</f>
        <v>0</v>
      </c>
      <c r="BF139" s="217">
        <f>IF(N139="snížená",J139,0)</f>
        <v>0</v>
      </c>
      <c r="BG139" s="217">
        <f>IF(N139="zákl. přenesená",J139,0)</f>
        <v>0</v>
      </c>
      <c r="BH139" s="217">
        <f>IF(N139="sníž. přenesená",J139,0)</f>
        <v>0</v>
      </c>
      <c r="BI139" s="217">
        <f>IF(N139="nulová",J139,0)</f>
        <v>0</v>
      </c>
      <c r="BJ139" s="18" t="s">
        <v>80</v>
      </c>
      <c r="BK139" s="217">
        <f>ROUND(I139*H139,2)</f>
        <v>0</v>
      </c>
      <c r="BL139" s="18" t="s">
        <v>762</v>
      </c>
      <c r="BM139" s="216" t="s">
        <v>1065</v>
      </c>
    </row>
    <row r="140" s="2" customFormat="1">
      <c r="A140" s="39"/>
      <c r="B140" s="40"/>
      <c r="C140" s="41"/>
      <c r="D140" s="218" t="s">
        <v>149</v>
      </c>
      <c r="E140" s="41"/>
      <c r="F140" s="219" t="s">
        <v>963</v>
      </c>
      <c r="G140" s="41"/>
      <c r="H140" s="41"/>
      <c r="I140" s="220"/>
      <c r="J140" s="41"/>
      <c r="K140" s="41"/>
      <c r="L140" s="45"/>
      <c r="M140" s="256"/>
      <c r="N140" s="257"/>
      <c r="O140" s="258"/>
      <c r="P140" s="258"/>
      <c r="Q140" s="258"/>
      <c r="R140" s="258"/>
      <c r="S140" s="258"/>
      <c r="T140" s="25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149</v>
      </c>
      <c r="AU140" s="18" t="s">
        <v>82</v>
      </c>
    </row>
    <row r="141" s="2" customFormat="1" ht="6.96" customHeight="1">
      <c r="A141" s="39"/>
      <c r="B141" s="60"/>
      <c r="C141" s="61"/>
      <c r="D141" s="61"/>
      <c r="E141" s="61"/>
      <c r="F141" s="61"/>
      <c r="G141" s="61"/>
      <c r="H141" s="61"/>
      <c r="I141" s="61"/>
      <c r="J141" s="61"/>
      <c r="K141" s="61"/>
      <c r="L141" s="45"/>
      <c r="M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</row>
  </sheetData>
  <sheetProtection sheet="1" autoFilter="0" formatColumns="0" formatRows="0" objects="1" scenarios="1" spinCount="100000" saltValue="mCpJL2FeJ3AGfiixLMhBXKnKFHPvt95k2ZXYcH9eSVUVE6yV56YSBqC/ypDvbJ/xPxDhM+b6XTlAGTF0LK0JYQ==" hashValue="ykYPRpnIs31gwjjVzzQEmM3UpyNBgZ21ApcjEkW8dp+7PFFiQEdOn2cyhnFTrQc/D7l+0M5YH5Npk/5Jit7wnA==" algorithmName="SHA-512" password="CC35"/>
  <autoFilter ref="C85:K140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5_01/733120815"/>
    <hyperlink ref="F93" r:id="rId2" display="https://podminky.urs.cz/item/CS_URS_2025_01/733191926"/>
    <hyperlink ref="F95" r:id="rId3" display="https://podminky.urs.cz/item/CS_URS_2025_01/733221203"/>
    <hyperlink ref="F97" r:id="rId4" display="https://podminky.urs.cz/item/CS_URS_2025_01/733291101"/>
    <hyperlink ref="F99" r:id="rId5" display="https://podminky.urs.cz/item/CS_URS_2025_01/733811221"/>
    <hyperlink ref="F101" r:id="rId6" display="https://podminky.urs.cz/item/CS_URS_2025_01/998733111"/>
    <hyperlink ref="F104" r:id="rId7" display="https://podminky.urs.cz/item/CS_URS_2025_01/734221682"/>
    <hyperlink ref="F106" r:id="rId8" display="https://podminky.urs.cz/item/CS_URS_2025_01/734261406"/>
    <hyperlink ref="F109" r:id="rId9" display="https://podminky.urs.cz/item/CS_URS_2025_01/735000912"/>
    <hyperlink ref="F111" r:id="rId10" display="https://podminky.urs.cz/item/CS_URS_2025_01/735121810"/>
    <hyperlink ref="F114" r:id="rId11" display="https://podminky.urs.cz/item/CS_URS_2025_01/735151811"/>
    <hyperlink ref="F116" r:id="rId12" display="https://podminky.urs.cz/item/CS_URS_2025_01/735152471"/>
    <hyperlink ref="F118" r:id="rId13" display="https://podminky.urs.cz/item/CS_URS_2025_01/735152474"/>
    <hyperlink ref="F120" r:id="rId14" display="https://podminky.urs.cz/item/CS_URS_2025_01/735152575"/>
    <hyperlink ref="F122" r:id="rId15" display="https://podminky.urs.cz/item/CS_URS_2025_01/735152674"/>
    <hyperlink ref="F124" r:id="rId16" display="https://podminky.urs.cz/item/CS_URS_2025_01/735159210"/>
    <hyperlink ref="F126" r:id="rId17" display="https://podminky.urs.cz/item/CS_URS_2025_01/735191910"/>
    <hyperlink ref="F128" r:id="rId18" display="https://podminky.urs.cz/item/CS_URS_2025_01/998735111"/>
    <hyperlink ref="F134" r:id="rId19" display="https://podminky.urs.cz/item/CS_URS_2025_01/783614501"/>
    <hyperlink ref="F136" r:id="rId20" display="https://podminky.urs.cz/item/CS_URS_2025_01/783617501"/>
    <hyperlink ref="F140" r:id="rId21" display="https://podminky.urs.cz/item/CS_URS_2025_01/043114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2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91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82</v>
      </c>
    </row>
    <row r="4" s="1" customFormat="1" ht="24.96" customHeight="1">
      <c r="B4" s="21"/>
      <c r="D4" s="131" t="s">
        <v>98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Stavební úpravy OÚ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99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1066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32</v>
      </c>
      <c r="G12" s="39"/>
      <c r="H12" s="39"/>
      <c r="I12" s="133" t="s">
        <v>23</v>
      </c>
      <c r="J12" s="138" t="str">
        <f>'Rekapitulace stavby'!AN8</f>
        <v>20. 2. 2025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>Obec Tuchlovice</v>
      </c>
      <c r="F15" s="39"/>
      <c r="G15" s="39"/>
      <c r="H15" s="39"/>
      <c r="I15" s="133" t="s">
        <v>28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tr">
        <f>IF('Rekapitulace stavby'!AN16="","",'Rekapitulace stavby'!AN16)</f>
        <v/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tr">
        <f>IF('Rekapitulace stavby'!E17="","",'Rekapitulace stavby'!E17)</f>
        <v xml:space="preserve"> </v>
      </c>
      <c r="F21" s="39"/>
      <c r="G21" s="39"/>
      <c r="H21" s="39"/>
      <c r="I21" s="133" t="s">
        <v>28</v>
      </c>
      <c r="J21" s="137" t="str">
        <f>IF('Rekapitulace stavby'!AN17="","",'Rekapitulace stavby'!AN17)</f>
        <v/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>Ing. Jan Procházka</v>
      </c>
      <c r="F24" s="39"/>
      <c r="G24" s="39"/>
      <c r="H24" s="39"/>
      <c r="I24" s="133" t="s">
        <v>28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36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38</v>
      </c>
      <c r="E30" s="39"/>
      <c r="F30" s="39"/>
      <c r="G30" s="39"/>
      <c r="H30" s="39"/>
      <c r="I30" s="39"/>
      <c r="J30" s="145">
        <f>ROUND(J81,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40</v>
      </c>
      <c r="G32" s="39"/>
      <c r="H32" s="39"/>
      <c r="I32" s="146" t="s">
        <v>39</v>
      </c>
      <c r="J32" s="146" t="s">
        <v>41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42</v>
      </c>
      <c r="E33" s="133" t="s">
        <v>43</v>
      </c>
      <c r="F33" s="148">
        <f>ROUND((SUM(BE81:BE101)),  2)</f>
        <v>0</v>
      </c>
      <c r="G33" s="39"/>
      <c r="H33" s="39"/>
      <c r="I33" s="149">
        <v>0.20999999999999999</v>
      </c>
      <c r="J33" s="148">
        <f>ROUND(((SUM(BE81:BE101))*I33),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44</v>
      </c>
      <c r="F34" s="148">
        <f>ROUND((SUM(BF81:BF101)),  2)</f>
        <v>0</v>
      </c>
      <c r="G34" s="39"/>
      <c r="H34" s="39"/>
      <c r="I34" s="149">
        <v>0.12</v>
      </c>
      <c r="J34" s="148">
        <f>ROUND(((SUM(BF81:BF101))*I34),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45</v>
      </c>
      <c r="F35" s="148">
        <f>ROUND((SUM(BG81:BG101)),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46</v>
      </c>
      <c r="F36" s="148">
        <f>ROUND((SUM(BH81:BH101)),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47</v>
      </c>
      <c r="F37" s="148">
        <f>ROUND((SUM(BI81:BI101)),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48</v>
      </c>
      <c r="E39" s="152"/>
      <c r="F39" s="152"/>
      <c r="G39" s="153" t="s">
        <v>49</v>
      </c>
      <c r="H39" s="154" t="s">
        <v>50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101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Stavební úpravy OÚ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99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VZT - VZDUCHOTECHNIKA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20. 2. 2025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Obec Tuchlovice</v>
      </c>
      <c r="G54" s="41"/>
      <c r="H54" s="41"/>
      <c r="I54" s="33" t="s">
        <v>31</v>
      </c>
      <c r="J54" s="37" t="str">
        <f>E21</f>
        <v xml:space="preserve"> 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>Ing. Jan Procházka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102</v>
      </c>
      <c r="D57" s="163"/>
      <c r="E57" s="163"/>
      <c r="F57" s="163"/>
      <c r="G57" s="163"/>
      <c r="H57" s="163"/>
      <c r="I57" s="163"/>
      <c r="J57" s="164" t="s">
        <v>103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70</v>
      </c>
      <c r="D59" s="41"/>
      <c r="E59" s="41"/>
      <c r="F59" s="41"/>
      <c r="G59" s="41"/>
      <c r="H59" s="41"/>
      <c r="I59" s="41"/>
      <c r="J59" s="103">
        <f>J81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104</v>
      </c>
    </row>
    <row r="60" s="9" customFormat="1" ht="24.96" customHeight="1">
      <c r="A60" s="9"/>
      <c r="B60" s="166"/>
      <c r="C60" s="167"/>
      <c r="D60" s="168" t="s">
        <v>112</v>
      </c>
      <c r="E60" s="169"/>
      <c r="F60" s="169"/>
      <c r="G60" s="169"/>
      <c r="H60" s="169"/>
      <c r="I60" s="169"/>
      <c r="J60" s="170">
        <f>J82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1067</v>
      </c>
      <c r="E61" s="175"/>
      <c r="F61" s="175"/>
      <c r="G61" s="175"/>
      <c r="H61" s="175"/>
      <c r="I61" s="175"/>
      <c r="J61" s="176">
        <f>J83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3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6.96" customHeight="1">
      <c r="A63" s="3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13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7" s="2" customFormat="1" ht="6.96" customHeight="1">
      <c r="A67" s="39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24.96" customHeight="1">
      <c r="A68" s="39"/>
      <c r="B68" s="40"/>
      <c r="C68" s="24" t="s">
        <v>125</v>
      </c>
      <c r="D68" s="41"/>
      <c r="E68" s="41"/>
      <c r="F68" s="41"/>
      <c r="G68" s="41"/>
      <c r="H68" s="41"/>
      <c r="I68" s="41"/>
      <c r="J68" s="41"/>
      <c r="K68" s="41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2" customHeight="1">
      <c r="A70" s="39"/>
      <c r="B70" s="40"/>
      <c r="C70" s="33" t="s">
        <v>16</v>
      </c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6.5" customHeight="1">
      <c r="A71" s="39"/>
      <c r="B71" s="40"/>
      <c r="C71" s="41"/>
      <c r="D71" s="41"/>
      <c r="E71" s="161" t="str">
        <f>E7</f>
        <v>Stavební úpravy OÚ</v>
      </c>
      <c r="F71" s="33"/>
      <c r="G71" s="33"/>
      <c r="H71" s="33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99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70" t="str">
        <f>E9</f>
        <v>VZT - VZDUCHOTECHNIKA</v>
      </c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21</v>
      </c>
      <c r="D75" s="41"/>
      <c r="E75" s="41"/>
      <c r="F75" s="28" t="str">
        <f>F12</f>
        <v xml:space="preserve"> </v>
      </c>
      <c r="G75" s="41"/>
      <c r="H75" s="41"/>
      <c r="I75" s="33" t="s">
        <v>23</v>
      </c>
      <c r="J75" s="73" t="str">
        <f>IF(J12="","",J12)</f>
        <v>20. 2. 2025</v>
      </c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5.15" customHeight="1">
      <c r="A77" s="39"/>
      <c r="B77" s="40"/>
      <c r="C77" s="33" t="s">
        <v>25</v>
      </c>
      <c r="D77" s="41"/>
      <c r="E77" s="41"/>
      <c r="F77" s="28" t="str">
        <f>E15</f>
        <v>Obec Tuchlovice</v>
      </c>
      <c r="G77" s="41"/>
      <c r="H77" s="41"/>
      <c r="I77" s="33" t="s">
        <v>31</v>
      </c>
      <c r="J77" s="37" t="str">
        <f>E21</f>
        <v xml:space="preserve"> 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29</v>
      </c>
      <c r="D78" s="41"/>
      <c r="E78" s="41"/>
      <c r="F78" s="28" t="str">
        <f>IF(E18="","",E18)</f>
        <v>Vyplň údaj</v>
      </c>
      <c r="G78" s="41"/>
      <c r="H78" s="41"/>
      <c r="I78" s="33" t="s">
        <v>34</v>
      </c>
      <c r="J78" s="37" t="str">
        <f>E24</f>
        <v>Ing. Jan Procházka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0.32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1" customFormat="1" ht="29.28" customHeight="1">
      <c r="A80" s="178"/>
      <c r="B80" s="179"/>
      <c r="C80" s="180" t="s">
        <v>126</v>
      </c>
      <c r="D80" s="181" t="s">
        <v>57</v>
      </c>
      <c r="E80" s="181" t="s">
        <v>53</v>
      </c>
      <c r="F80" s="181" t="s">
        <v>54</v>
      </c>
      <c r="G80" s="181" t="s">
        <v>127</v>
      </c>
      <c r="H80" s="181" t="s">
        <v>128</v>
      </c>
      <c r="I80" s="181" t="s">
        <v>129</v>
      </c>
      <c r="J80" s="181" t="s">
        <v>103</v>
      </c>
      <c r="K80" s="182" t="s">
        <v>130</v>
      </c>
      <c r="L80" s="183"/>
      <c r="M80" s="93" t="s">
        <v>19</v>
      </c>
      <c r="N80" s="94" t="s">
        <v>42</v>
      </c>
      <c r="O80" s="94" t="s">
        <v>131</v>
      </c>
      <c r="P80" s="94" t="s">
        <v>132</v>
      </c>
      <c r="Q80" s="94" t="s">
        <v>133</v>
      </c>
      <c r="R80" s="94" t="s">
        <v>134</v>
      </c>
      <c r="S80" s="94" t="s">
        <v>135</v>
      </c>
      <c r="T80" s="95" t="s">
        <v>136</v>
      </c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</row>
    <row r="81" s="2" customFormat="1" ht="22.8" customHeight="1">
      <c r="A81" s="39"/>
      <c r="B81" s="40"/>
      <c r="C81" s="100" t="s">
        <v>137</v>
      </c>
      <c r="D81" s="41"/>
      <c r="E81" s="41"/>
      <c r="F81" s="41"/>
      <c r="G81" s="41"/>
      <c r="H81" s="41"/>
      <c r="I81" s="41"/>
      <c r="J81" s="184">
        <f>BK81</f>
        <v>0</v>
      </c>
      <c r="K81" s="41"/>
      <c r="L81" s="45"/>
      <c r="M81" s="96"/>
      <c r="N81" s="185"/>
      <c r="O81" s="97"/>
      <c r="P81" s="186">
        <f>P82</f>
        <v>0</v>
      </c>
      <c r="Q81" s="97"/>
      <c r="R81" s="186">
        <f>R82</f>
        <v>0.02332</v>
      </c>
      <c r="S81" s="97"/>
      <c r="T81" s="187">
        <f>T82</f>
        <v>0</v>
      </c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T81" s="18" t="s">
        <v>71</v>
      </c>
      <c r="AU81" s="18" t="s">
        <v>104</v>
      </c>
      <c r="BK81" s="188">
        <f>BK82</f>
        <v>0</v>
      </c>
    </row>
    <row r="82" s="12" customFormat="1" ht="25.92" customHeight="1">
      <c r="A82" s="12"/>
      <c r="B82" s="189"/>
      <c r="C82" s="190"/>
      <c r="D82" s="191" t="s">
        <v>71</v>
      </c>
      <c r="E82" s="192" t="s">
        <v>370</v>
      </c>
      <c r="F82" s="192" t="s">
        <v>371</v>
      </c>
      <c r="G82" s="190"/>
      <c r="H82" s="190"/>
      <c r="I82" s="193"/>
      <c r="J82" s="194">
        <f>BK82</f>
        <v>0</v>
      </c>
      <c r="K82" s="190"/>
      <c r="L82" s="195"/>
      <c r="M82" s="196"/>
      <c r="N82" s="197"/>
      <c r="O82" s="197"/>
      <c r="P82" s="198">
        <f>P83</f>
        <v>0</v>
      </c>
      <c r="Q82" s="197"/>
      <c r="R82" s="198">
        <f>R83</f>
        <v>0.02332</v>
      </c>
      <c r="S82" s="197"/>
      <c r="T82" s="199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0" t="s">
        <v>82</v>
      </c>
      <c r="AT82" s="201" t="s">
        <v>71</v>
      </c>
      <c r="AU82" s="201" t="s">
        <v>72</v>
      </c>
      <c r="AY82" s="200" t="s">
        <v>140</v>
      </c>
      <c r="BK82" s="202">
        <f>BK83</f>
        <v>0</v>
      </c>
    </row>
    <row r="83" s="12" customFormat="1" ht="22.8" customHeight="1">
      <c r="A83" s="12"/>
      <c r="B83" s="189"/>
      <c r="C83" s="190"/>
      <c r="D83" s="191" t="s">
        <v>71</v>
      </c>
      <c r="E83" s="203" t="s">
        <v>1068</v>
      </c>
      <c r="F83" s="203" t="s">
        <v>1069</v>
      </c>
      <c r="G83" s="190"/>
      <c r="H83" s="190"/>
      <c r="I83" s="193"/>
      <c r="J83" s="204">
        <f>BK83</f>
        <v>0</v>
      </c>
      <c r="K83" s="190"/>
      <c r="L83" s="195"/>
      <c r="M83" s="196"/>
      <c r="N83" s="197"/>
      <c r="O83" s="197"/>
      <c r="P83" s="198">
        <f>SUM(P84:P101)</f>
        <v>0</v>
      </c>
      <c r="Q83" s="197"/>
      <c r="R83" s="198">
        <f>SUM(R84:R101)</f>
        <v>0.02332</v>
      </c>
      <c r="S83" s="197"/>
      <c r="T83" s="199">
        <f>SUM(T84:T101)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0" t="s">
        <v>82</v>
      </c>
      <c r="AT83" s="201" t="s">
        <v>71</v>
      </c>
      <c r="AU83" s="201" t="s">
        <v>80</v>
      </c>
      <c r="AY83" s="200" t="s">
        <v>140</v>
      </c>
      <c r="BK83" s="202">
        <f>SUM(BK84:BK101)</f>
        <v>0</v>
      </c>
    </row>
    <row r="84" s="2" customFormat="1" ht="16.5" customHeight="1">
      <c r="A84" s="39"/>
      <c r="B84" s="40"/>
      <c r="C84" s="205" t="s">
        <v>80</v>
      </c>
      <c r="D84" s="205" t="s">
        <v>142</v>
      </c>
      <c r="E84" s="206" t="s">
        <v>1070</v>
      </c>
      <c r="F84" s="207" t="s">
        <v>1071</v>
      </c>
      <c r="G84" s="208" t="s">
        <v>254</v>
      </c>
      <c r="H84" s="209">
        <v>4</v>
      </c>
      <c r="I84" s="210"/>
      <c r="J84" s="211">
        <f>ROUND(I84*H84,2)</f>
        <v>0</v>
      </c>
      <c r="K84" s="207" t="s">
        <v>146</v>
      </c>
      <c r="L84" s="45"/>
      <c r="M84" s="212" t="s">
        <v>19</v>
      </c>
      <c r="N84" s="213" t="s">
        <v>43</v>
      </c>
      <c r="O84" s="85"/>
      <c r="P84" s="214">
        <f>O84*H84</f>
        <v>0</v>
      </c>
      <c r="Q84" s="214">
        <v>0</v>
      </c>
      <c r="R84" s="214">
        <f>Q84*H84</f>
        <v>0</v>
      </c>
      <c r="S84" s="214">
        <v>0</v>
      </c>
      <c r="T84" s="215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16" t="s">
        <v>244</v>
      </c>
      <c r="AT84" s="216" t="s">
        <v>142</v>
      </c>
      <c r="AU84" s="216" t="s">
        <v>82</v>
      </c>
      <c r="AY84" s="18" t="s">
        <v>140</v>
      </c>
      <c r="BE84" s="217">
        <f>IF(N84="základní",J84,0)</f>
        <v>0</v>
      </c>
      <c r="BF84" s="217">
        <f>IF(N84="snížená",J84,0)</f>
        <v>0</v>
      </c>
      <c r="BG84" s="217">
        <f>IF(N84="zákl. přenesená",J84,0)</f>
        <v>0</v>
      </c>
      <c r="BH84" s="217">
        <f>IF(N84="sníž. přenesená",J84,0)</f>
        <v>0</v>
      </c>
      <c r="BI84" s="217">
        <f>IF(N84="nulová",J84,0)</f>
        <v>0</v>
      </c>
      <c r="BJ84" s="18" t="s">
        <v>80</v>
      </c>
      <c r="BK84" s="217">
        <f>ROUND(I84*H84,2)</f>
        <v>0</v>
      </c>
      <c r="BL84" s="18" t="s">
        <v>244</v>
      </c>
      <c r="BM84" s="216" t="s">
        <v>1072</v>
      </c>
    </row>
    <row r="85" s="2" customFormat="1">
      <c r="A85" s="39"/>
      <c r="B85" s="40"/>
      <c r="C85" s="41"/>
      <c r="D85" s="218" t="s">
        <v>149</v>
      </c>
      <c r="E85" s="41"/>
      <c r="F85" s="219" t="s">
        <v>1073</v>
      </c>
      <c r="G85" s="41"/>
      <c r="H85" s="41"/>
      <c r="I85" s="220"/>
      <c r="J85" s="41"/>
      <c r="K85" s="41"/>
      <c r="L85" s="45"/>
      <c r="M85" s="221"/>
      <c r="N85" s="222"/>
      <c r="O85" s="85"/>
      <c r="P85" s="85"/>
      <c r="Q85" s="85"/>
      <c r="R85" s="85"/>
      <c r="S85" s="85"/>
      <c r="T85" s="86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149</v>
      </c>
      <c r="AU85" s="18" t="s">
        <v>82</v>
      </c>
    </row>
    <row r="86" s="2" customFormat="1" ht="16.5" customHeight="1">
      <c r="A86" s="39"/>
      <c r="B86" s="40"/>
      <c r="C86" s="235" t="s">
        <v>82</v>
      </c>
      <c r="D86" s="235" t="s">
        <v>153</v>
      </c>
      <c r="E86" s="236" t="s">
        <v>1074</v>
      </c>
      <c r="F86" s="237" t="s">
        <v>1075</v>
      </c>
      <c r="G86" s="238" t="s">
        <v>254</v>
      </c>
      <c r="H86" s="239">
        <v>4</v>
      </c>
      <c r="I86" s="240"/>
      <c r="J86" s="241">
        <f>ROUND(I86*H86,2)</f>
        <v>0</v>
      </c>
      <c r="K86" s="237" t="s">
        <v>146</v>
      </c>
      <c r="L86" s="242"/>
      <c r="M86" s="243" t="s">
        <v>19</v>
      </c>
      <c r="N86" s="244" t="s">
        <v>43</v>
      </c>
      <c r="O86" s="85"/>
      <c r="P86" s="214">
        <f>O86*H86</f>
        <v>0</v>
      </c>
      <c r="Q86" s="214">
        <v>0.00076999999999999996</v>
      </c>
      <c r="R86" s="214">
        <f>Q86*H86</f>
        <v>0.0030799999999999998</v>
      </c>
      <c r="S86" s="214">
        <v>0</v>
      </c>
      <c r="T86" s="215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16" t="s">
        <v>327</v>
      </c>
      <c r="AT86" s="216" t="s">
        <v>153</v>
      </c>
      <c r="AU86" s="216" t="s">
        <v>82</v>
      </c>
      <c r="AY86" s="18" t="s">
        <v>140</v>
      </c>
      <c r="BE86" s="217">
        <f>IF(N86="základní",J86,0)</f>
        <v>0</v>
      </c>
      <c r="BF86" s="217">
        <f>IF(N86="snížená",J86,0)</f>
        <v>0</v>
      </c>
      <c r="BG86" s="217">
        <f>IF(N86="zákl. přenesená",J86,0)</f>
        <v>0</v>
      </c>
      <c r="BH86" s="217">
        <f>IF(N86="sníž. přenesená",J86,0)</f>
        <v>0</v>
      </c>
      <c r="BI86" s="217">
        <f>IF(N86="nulová",J86,0)</f>
        <v>0</v>
      </c>
      <c r="BJ86" s="18" t="s">
        <v>80</v>
      </c>
      <c r="BK86" s="217">
        <f>ROUND(I86*H86,2)</f>
        <v>0</v>
      </c>
      <c r="BL86" s="18" t="s">
        <v>244</v>
      </c>
      <c r="BM86" s="216" t="s">
        <v>1076</v>
      </c>
    </row>
    <row r="87" s="2" customFormat="1" ht="21.75" customHeight="1">
      <c r="A87" s="39"/>
      <c r="B87" s="40"/>
      <c r="C87" s="205" t="s">
        <v>159</v>
      </c>
      <c r="D87" s="205" t="s">
        <v>142</v>
      </c>
      <c r="E87" s="206" t="s">
        <v>1077</v>
      </c>
      <c r="F87" s="207" t="s">
        <v>1078</v>
      </c>
      <c r="G87" s="208" t="s">
        <v>254</v>
      </c>
      <c r="H87" s="209">
        <v>4</v>
      </c>
      <c r="I87" s="210"/>
      <c r="J87" s="211">
        <f>ROUND(I87*H87,2)</f>
        <v>0</v>
      </c>
      <c r="K87" s="207" t="s">
        <v>146</v>
      </c>
      <c r="L87" s="45"/>
      <c r="M87" s="212" t="s">
        <v>19</v>
      </c>
      <c r="N87" s="213" t="s">
        <v>43</v>
      </c>
      <c r="O87" s="85"/>
      <c r="P87" s="214">
        <f>O87*H87</f>
        <v>0</v>
      </c>
      <c r="Q87" s="214">
        <v>0</v>
      </c>
      <c r="R87" s="214">
        <f>Q87*H87</f>
        <v>0</v>
      </c>
      <c r="S87" s="214">
        <v>0</v>
      </c>
      <c r="T87" s="215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16" t="s">
        <v>244</v>
      </c>
      <c r="AT87" s="216" t="s">
        <v>142</v>
      </c>
      <c r="AU87" s="216" t="s">
        <v>82</v>
      </c>
      <c r="AY87" s="18" t="s">
        <v>140</v>
      </c>
      <c r="BE87" s="217">
        <f>IF(N87="základní",J87,0)</f>
        <v>0</v>
      </c>
      <c r="BF87" s="217">
        <f>IF(N87="snížená",J87,0)</f>
        <v>0</v>
      </c>
      <c r="BG87" s="217">
        <f>IF(N87="zákl. přenesená",J87,0)</f>
        <v>0</v>
      </c>
      <c r="BH87" s="217">
        <f>IF(N87="sníž. přenesená",J87,0)</f>
        <v>0</v>
      </c>
      <c r="BI87" s="217">
        <f>IF(N87="nulová",J87,0)</f>
        <v>0</v>
      </c>
      <c r="BJ87" s="18" t="s">
        <v>80</v>
      </c>
      <c r="BK87" s="217">
        <f>ROUND(I87*H87,2)</f>
        <v>0</v>
      </c>
      <c r="BL87" s="18" t="s">
        <v>244</v>
      </c>
      <c r="BM87" s="216" t="s">
        <v>1079</v>
      </c>
    </row>
    <row r="88" s="2" customFormat="1">
      <c r="A88" s="39"/>
      <c r="B88" s="40"/>
      <c r="C88" s="41"/>
      <c r="D88" s="218" t="s">
        <v>149</v>
      </c>
      <c r="E88" s="41"/>
      <c r="F88" s="219" t="s">
        <v>1080</v>
      </c>
      <c r="G88" s="41"/>
      <c r="H88" s="41"/>
      <c r="I88" s="220"/>
      <c r="J88" s="41"/>
      <c r="K88" s="41"/>
      <c r="L88" s="45"/>
      <c r="M88" s="221"/>
      <c r="N88" s="222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149</v>
      </c>
      <c r="AU88" s="18" t="s">
        <v>82</v>
      </c>
    </row>
    <row r="89" s="2" customFormat="1" ht="16.5" customHeight="1">
      <c r="A89" s="39"/>
      <c r="B89" s="40"/>
      <c r="C89" s="235" t="s">
        <v>147</v>
      </c>
      <c r="D89" s="235" t="s">
        <v>153</v>
      </c>
      <c r="E89" s="236" t="s">
        <v>1081</v>
      </c>
      <c r="F89" s="237" t="s">
        <v>1082</v>
      </c>
      <c r="G89" s="238" t="s">
        <v>254</v>
      </c>
      <c r="H89" s="239">
        <v>4</v>
      </c>
      <c r="I89" s="240"/>
      <c r="J89" s="241">
        <f>ROUND(I89*H89,2)</f>
        <v>0</v>
      </c>
      <c r="K89" s="237" t="s">
        <v>146</v>
      </c>
      <c r="L89" s="242"/>
      <c r="M89" s="243" t="s">
        <v>19</v>
      </c>
      <c r="N89" s="244" t="s">
        <v>43</v>
      </c>
      <c r="O89" s="85"/>
      <c r="P89" s="214">
        <f>O89*H89</f>
        <v>0</v>
      </c>
      <c r="Q89" s="214">
        <v>0.00029999999999999997</v>
      </c>
      <c r="R89" s="214">
        <f>Q89*H89</f>
        <v>0.0011999999999999999</v>
      </c>
      <c r="S89" s="214">
        <v>0</v>
      </c>
      <c r="T89" s="215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16" t="s">
        <v>327</v>
      </c>
      <c r="AT89" s="216" t="s">
        <v>153</v>
      </c>
      <c r="AU89" s="216" t="s">
        <v>82</v>
      </c>
      <c r="AY89" s="18" t="s">
        <v>140</v>
      </c>
      <c r="BE89" s="217">
        <f>IF(N89="základní",J89,0)</f>
        <v>0</v>
      </c>
      <c r="BF89" s="217">
        <f>IF(N89="snížená",J89,0)</f>
        <v>0</v>
      </c>
      <c r="BG89" s="217">
        <f>IF(N89="zákl. přenesená",J89,0)</f>
        <v>0</v>
      </c>
      <c r="BH89" s="217">
        <f>IF(N89="sníž. přenesená",J89,0)</f>
        <v>0</v>
      </c>
      <c r="BI89" s="217">
        <f>IF(N89="nulová",J89,0)</f>
        <v>0</v>
      </c>
      <c r="BJ89" s="18" t="s">
        <v>80</v>
      </c>
      <c r="BK89" s="217">
        <f>ROUND(I89*H89,2)</f>
        <v>0</v>
      </c>
      <c r="BL89" s="18" t="s">
        <v>244</v>
      </c>
      <c r="BM89" s="216" t="s">
        <v>1083</v>
      </c>
    </row>
    <row r="90" s="2" customFormat="1" ht="21.75" customHeight="1">
      <c r="A90" s="39"/>
      <c r="B90" s="40"/>
      <c r="C90" s="205" t="s">
        <v>171</v>
      </c>
      <c r="D90" s="205" t="s">
        <v>142</v>
      </c>
      <c r="E90" s="206" t="s">
        <v>1084</v>
      </c>
      <c r="F90" s="207" t="s">
        <v>1085</v>
      </c>
      <c r="G90" s="208" t="s">
        <v>254</v>
      </c>
      <c r="H90" s="209">
        <v>4</v>
      </c>
      <c r="I90" s="210"/>
      <c r="J90" s="211">
        <f>ROUND(I90*H90,2)</f>
        <v>0</v>
      </c>
      <c r="K90" s="207" t="s">
        <v>146</v>
      </c>
      <c r="L90" s="45"/>
      <c r="M90" s="212" t="s">
        <v>19</v>
      </c>
      <c r="N90" s="213" t="s">
        <v>43</v>
      </c>
      <c r="O90" s="85"/>
      <c r="P90" s="214">
        <f>O90*H90</f>
        <v>0</v>
      </c>
      <c r="Q90" s="214">
        <v>0</v>
      </c>
      <c r="R90" s="214">
        <f>Q90*H90</f>
        <v>0</v>
      </c>
      <c r="S90" s="214">
        <v>0</v>
      </c>
      <c r="T90" s="215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6" t="s">
        <v>244</v>
      </c>
      <c r="AT90" s="216" t="s">
        <v>142</v>
      </c>
      <c r="AU90" s="216" t="s">
        <v>82</v>
      </c>
      <c r="AY90" s="18" t="s">
        <v>140</v>
      </c>
      <c r="BE90" s="217">
        <f>IF(N90="základní",J90,0)</f>
        <v>0</v>
      </c>
      <c r="BF90" s="217">
        <f>IF(N90="snížená",J90,0)</f>
        <v>0</v>
      </c>
      <c r="BG90" s="217">
        <f>IF(N90="zákl. přenesená",J90,0)</f>
        <v>0</v>
      </c>
      <c r="BH90" s="217">
        <f>IF(N90="sníž. přenesená",J90,0)</f>
        <v>0</v>
      </c>
      <c r="BI90" s="217">
        <f>IF(N90="nulová",J90,0)</f>
        <v>0</v>
      </c>
      <c r="BJ90" s="18" t="s">
        <v>80</v>
      </c>
      <c r="BK90" s="217">
        <f>ROUND(I90*H90,2)</f>
        <v>0</v>
      </c>
      <c r="BL90" s="18" t="s">
        <v>244</v>
      </c>
      <c r="BM90" s="216" t="s">
        <v>1086</v>
      </c>
    </row>
    <row r="91" s="2" customFormat="1">
      <c r="A91" s="39"/>
      <c r="B91" s="40"/>
      <c r="C91" s="41"/>
      <c r="D91" s="218" t="s">
        <v>149</v>
      </c>
      <c r="E91" s="41"/>
      <c r="F91" s="219" t="s">
        <v>1087</v>
      </c>
      <c r="G91" s="41"/>
      <c r="H91" s="41"/>
      <c r="I91" s="220"/>
      <c r="J91" s="41"/>
      <c r="K91" s="41"/>
      <c r="L91" s="45"/>
      <c r="M91" s="221"/>
      <c r="N91" s="222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149</v>
      </c>
      <c r="AU91" s="18" t="s">
        <v>82</v>
      </c>
    </row>
    <row r="92" s="2" customFormat="1" ht="16.5" customHeight="1">
      <c r="A92" s="39"/>
      <c r="B92" s="40"/>
      <c r="C92" s="235" t="s">
        <v>176</v>
      </c>
      <c r="D92" s="235" t="s">
        <v>153</v>
      </c>
      <c r="E92" s="236" t="s">
        <v>1088</v>
      </c>
      <c r="F92" s="237" t="s">
        <v>1089</v>
      </c>
      <c r="G92" s="238" t="s">
        <v>254</v>
      </c>
      <c r="H92" s="239">
        <v>4</v>
      </c>
      <c r="I92" s="240"/>
      <c r="J92" s="241">
        <f>ROUND(I92*H92,2)</f>
        <v>0</v>
      </c>
      <c r="K92" s="237" t="s">
        <v>146</v>
      </c>
      <c r="L92" s="242"/>
      <c r="M92" s="243" t="s">
        <v>19</v>
      </c>
      <c r="N92" s="244" t="s">
        <v>43</v>
      </c>
      <c r="O92" s="85"/>
      <c r="P92" s="214">
        <f>O92*H92</f>
        <v>0</v>
      </c>
      <c r="Q92" s="214">
        <v>0.00080000000000000004</v>
      </c>
      <c r="R92" s="214">
        <f>Q92*H92</f>
        <v>0.0032000000000000002</v>
      </c>
      <c r="S92" s="214">
        <v>0</v>
      </c>
      <c r="T92" s="215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6" t="s">
        <v>327</v>
      </c>
      <c r="AT92" s="216" t="s">
        <v>153</v>
      </c>
      <c r="AU92" s="216" t="s">
        <v>82</v>
      </c>
      <c r="AY92" s="18" t="s">
        <v>140</v>
      </c>
      <c r="BE92" s="217">
        <f>IF(N92="základní",J92,0)</f>
        <v>0</v>
      </c>
      <c r="BF92" s="217">
        <f>IF(N92="snížená",J92,0)</f>
        <v>0</v>
      </c>
      <c r="BG92" s="217">
        <f>IF(N92="zákl. přenesená",J92,0)</f>
        <v>0</v>
      </c>
      <c r="BH92" s="217">
        <f>IF(N92="sníž. přenesená",J92,0)</f>
        <v>0</v>
      </c>
      <c r="BI92" s="217">
        <f>IF(N92="nulová",J92,0)</f>
        <v>0</v>
      </c>
      <c r="BJ92" s="18" t="s">
        <v>80</v>
      </c>
      <c r="BK92" s="217">
        <f>ROUND(I92*H92,2)</f>
        <v>0</v>
      </c>
      <c r="BL92" s="18" t="s">
        <v>244</v>
      </c>
      <c r="BM92" s="216" t="s">
        <v>1090</v>
      </c>
    </row>
    <row r="93" s="2" customFormat="1" ht="16.5" customHeight="1">
      <c r="A93" s="39"/>
      <c r="B93" s="40"/>
      <c r="C93" s="205" t="s">
        <v>180</v>
      </c>
      <c r="D93" s="205" t="s">
        <v>142</v>
      </c>
      <c r="E93" s="206" t="s">
        <v>1091</v>
      </c>
      <c r="F93" s="207" t="s">
        <v>1092</v>
      </c>
      <c r="G93" s="208" t="s">
        <v>471</v>
      </c>
      <c r="H93" s="209">
        <v>12.5</v>
      </c>
      <c r="I93" s="210"/>
      <c r="J93" s="211">
        <f>ROUND(I93*H93,2)</f>
        <v>0</v>
      </c>
      <c r="K93" s="207" t="s">
        <v>146</v>
      </c>
      <c r="L93" s="45"/>
      <c r="M93" s="212" t="s">
        <v>19</v>
      </c>
      <c r="N93" s="213" t="s">
        <v>43</v>
      </c>
      <c r="O93" s="85"/>
      <c r="P93" s="214">
        <f>O93*H93</f>
        <v>0</v>
      </c>
      <c r="Q93" s="214">
        <v>0</v>
      </c>
      <c r="R93" s="214">
        <f>Q93*H93</f>
        <v>0</v>
      </c>
      <c r="S93" s="214">
        <v>0</v>
      </c>
      <c r="T93" s="215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16" t="s">
        <v>244</v>
      </c>
      <c r="AT93" s="216" t="s">
        <v>142</v>
      </c>
      <c r="AU93" s="216" t="s">
        <v>82</v>
      </c>
      <c r="AY93" s="18" t="s">
        <v>140</v>
      </c>
      <c r="BE93" s="217">
        <f>IF(N93="základní",J93,0)</f>
        <v>0</v>
      </c>
      <c r="BF93" s="217">
        <f>IF(N93="snížená",J93,0)</f>
        <v>0</v>
      </c>
      <c r="BG93" s="217">
        <f>IF(N93="zákl. přenesená",J93,0)</f>
        <v>0</v>
      </c>
      <c r="BH93" s="217">
        <f>IF(N93="sníž. přenesená",J93,0)</f>
        <v>0</v>
      </c>
      <c r="BI93" s="217">
        <f>IF(N93="nulová",J93,0)</f>
        <v>0</v>
      </c>
      <c r="BJ93" s="18" t="s">
        <v>80</v>
      </c>
      <c r="BK93" s="217">
        <f>ROUND(I93*H93,2)</f>
        <v>0</v>
      </c>
      <c r="BL93" s="18" t="s">
        <v>244</v>
      </c>
      <c r="BM93" s="216" t="s">
        <v>1093</v>
      </c>
    </row>
    <row r="94" s="2" customFormat="1">
      <c r="A94" s="39"/>
      <c r="B94" s="40"/>
      <c r="C94" s="41"/>
      <c r="D94" s="218" t="s">
        <v>149</v>
      </c>
      <c r="E94" s="41"/>
      <c r="F94" s="219" t="s">
        <v>1094</v>
      </c>
      <c r="G94" s="41"/>
      <c r="H94" s="41"/>
      <c r="I94" s="220"/>
      <c r="J94" s="41"/>
      <c r="K94" s="41"/>
      <c r="L94" s="45"/>
      <c r="M94" s="221"/>
      <c r="N94" s="222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149</v>
      </c>
      <c r="AU94" s="18" t="s">
        <v>82</v>
      </c>
    </row>
    <row r="95" s="2" customFormat="1" ht="16.5" customHeight="1">
      <c r="A95" s="39"/>
      <c r="B95" s="40"/>
      <c r="C95" s="235" t="s">
        <v>157</v>
      </c>
      <c r="D95" s="235" t="s">
        <v>153</v>
      </c>
      <c r="E95" s="236" t="s">
        <v>1095</v>
      </c>
      <c r="F95" s="237" t="s">
        <v>1096</v>
      </c>
      <c r="G95" s="238" t="s">
        <v>471</v>
      </c>
      <c r="H95" s="239">
        <v>15</v>
      </c>
      <c r="I95" s="240"/>
      <c r="J95" s="241">
        <f>ROUND(I95*H95,2)</f>
        <v>0</v>
      </c>
      <c r="K95" s="237" t="s">
        <v>146</v>
      </c>
      <c r="L95" s="242"/>
      <c r="M95" s="243" t="s">
        <v>19</v>
      </c>
      <c r="N95" s="244" t="s">
        <v>43</v>
      </c>
      <c r="O95" s="85"/>
      <c r="P95" s="214">
        <f>O95*H95</f>
        <v>0</v>
      </c>
      <c r="Q95" s="214">
        <v>0.001</v>
      </c>
      <c r="R95" s="214">
        <f>Q95*H95</f>
        <v>0.014999999999999999</v>
      </c>
      <c r="S95" s="214">
        <v>0</v>
      </c>
      <c r="T95" s="215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6" t="s">
        <v>327</v>
      </c>
      <c r="AT95" s="216" t="s">
        <v>153</v>
      </c>
      <c r="AU95" s="216" t="s">
        <v>82</v>
      </c>
      <c r="AY95" s="18" t="s">
        <v>140</v>
      </c>
      <c r="BE95" s="217">
        <f>IF(N95="základní",J95,0)</f>
        <v>0</v>
      </c>
      <c r="BF95" s="217">
        <f>IF(N95="snížená",J95,0)</f>
        <v>0</v>
      </c>
      <c r="BG95" s="217">
        <f>IF(N95="zákl. přenesená",J95,0)</f>
        <v>0</v>
      </c>
      <c r="BH95" s="217">
        <f>IF(N95="sníž. přenesená",J95,0)</f>
        <v>0</v>
      </c>
      <c r="BI95" s="217">
        <f>IF(N95="nulová",J95,0)</f>
        <v>0</v>
      </c>
      <c r="BJ95" s="18" t="s">
        <v>80</v>
      </c>
      <c r="BK95" s="217">
        <f>ROUND(I95*H95,2)</f>
        <v>0</v>
      </c>
      <c r="BL95" s="18" t="s">
        <v>244</v>
      </c>
      <c r="BM95" s="216" t="s">
        <v>1097</v>
      </c>
    </row>
    <row r="96" s="13" customFormat="1">
      <c r="A96" s="13"/>
      <c r="B96" s="223"/>
      <c r="C96" s="224"/>
      <c r="D96" s="225" t="s">
        <v>151</v>
      </c>
      <c r="E96" s="224"/>
      <c r="F96" s="227" t="s">
        <v>1098</v>
      </c>
      <c r="G96" s="224"/>
      <c r="H96" s="228">
        <v>15</v>
      </c>
      <c r="I96" s="229"/>
      <c r="J96" s="224"/>
      <c r="K96" s="224"/>
      <c r="L96" s="230"/>
      <c r="M96" s="231"/>
      <c r="N96" s="232"/>
      <c r="O96" s="232"/>
      <c r="P96" s="232"/>
      <c r="Q96" s="232"/>
      <c r="R96" s="232"/>
      <c r="S96" s="232"/>
      <c r="T96" s="23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4" t="s">
        <v>151</v>
      </c>
      <c r="AU96" s="234" t="s">
        <v>82</v>
      </c>
      <c r="AV96" s="13" t="s">
        <v>82</v>
      </c>
      <c r="AW96" s="13" t="s">
        <v>4</v>
      </c>
      <c r="AX96" s="13" t="s">
        <v>80</v>
      </c>
      <c r="AY96" s="234" t="s">
        <v>140</v>
      </c>
    </row>
    <row r="97" s="2" customFormat="1" ht="21.75" customHeight="1">
      <c r="A97" s="39"/>
      <c r="B97" s="40"/>
      <c r="C97" s="205" t="s">
        <v>193</v>
      </c>
      <c r="D97" s="205" t="s">
        <v>142</v>
      </c>
      <c r="E97" s="206" t="s">
        <v>1099</v>
      </c>
      <c r="F97" s="207" t="s">
        <v>1100</v>
      </c>
      <c r="G97" s="208" t="s">
        <v>471</v>
      </c>
      <c r="H97" s="209">
        <v>4</v>
      </c>
      <c r="I97" s="210"/>
      <c r="J97" s="211">
        <f>ROUND(I97*H97,2)</f>
        <v>0</v>
      </c>
      <c r="K97" s="207" t="s">
        <v>146</v>
      </c>
      <c r="L97" s="45"/>
      <c r="M97" s="212" t="s">
        <v>19</v>
      </c>
      <c r="N97" s="213" t="s">
        <v>43</v>
      </c>
      <c r="O97" s="85"/>
      <c r="P97" s="214">
        <f>O97*H97</f>
        <v>0</v>
      </c>
      <c r="Q97" s="214">
        <v>0.00021000000000000001</v>
      </c>
      <c r="R97" s="214">
        <f>Q97*H97</f>
        <v>0.00084000000000000003</v>
      </c>
      <c r="S97" s="214">
        <v>0</v>
      </c>
      <c r="T97" s="215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6" t="s">
        <v>244</v>
      </c>
      <c r="AT97" s="216" t="s">
        <v>142</v>
      </c>
      <c r="AU97" s="216" t="s">
        <v>82</v>
      </c>
      <c r="AY97" s="18" t="s">
        <v>140</v>
      </c>
      <c r="BE97" s="217">
        <f>IF(N97="základní",J97,0)</f>
        <v>0</v>
      </c>
      <c r="BF97" s="217">
        <f>IF(N97="snížená",J97,0)</f>
        <v>0</v>
      </c>
      <c r="BG97" s="217">
        <f>IF(N97="zákl. přenesená",J97,0)</f>
        <v>0</v>
      </c>
      <c r="BH97" s="217">
        <f>IF(N97="sníž. přenesená",J97,0)</f>
        <v>0</v>
      </c>
      <c r="BI97" s="217">
        <f>IF(N97="nulová",J97,0)</f>
        <v>0</v>
      </c>
      <c r="BJ97" s="18" t="s">
        <v>80</v>
      </c>
      <c r="BK97" s="217">
        <f>ROUND(I97*H97,2)</f>
        <v>0</v>
      </c>
      <c r="BL97" s="18" t="s">
        <v>244</v>
      </c>
      <c r="BM97" s="216" t="s">
        <v>1101</v>
      </c>
    </row>
    <row r="98" s="2" customFormat="1">
      <c r="A98" s="39"/>
      <c r="B98" s="40"/>
      <c r="C98" s="41"/>
      <c r="D98" s="218" t="s">
        <v>149</v>
      </c>
      <c r="E98" s="41"/>
      <c r="F98" s="219" t="s">
        <v>1102</v>
      </c>
      <c r="G98" s="41"/>
      <c r="H98" s="41"/>
      <c r="I98" s="220"/>
      <c r="J98" s="41"/>
      <c r="K98" s="41"/>
      <c r="L98" s="45"/>
      <c r="M98" s="221"/>
      <c r="N98" s="222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149</v>
      </c>
      <c r="AU98" s="18" t="s">
        <v>82</v>
      </c>
    </row>
    <row r="99" s="2" customFormat="1" ht="24.15" customHeight="1">
      <c r="A99" s="39"/>
      <c r="B99" s="40"/>
      <c r="C99" s="205" t="s">
        <v>200</v>
      </c>
      <c r="D99" s="205" t="s">
        <v>142</v>
      </c>
      <c r="E99" s="206" t="s">
        <v>1103</v>
      </c>
      <c r="F99" s="207" t="s">
        <v>1104</v>
      </c>
      <c r="G99" s="208" t="s">
        <v>156</v>
      </c>
      <c r="H99" s="209">
        <v>0.023</v>
      </c>
      <c r="I99" s="210"/>
      <c r="J99" s="211">
        <f>ROUND(I99*H99,2)</f>
        <v>0</v>
      </c>
      <c r="K99" s="207" t="s">
        <v>146</v>
      </c>
      <c r="L99" s="45"/>
      <c r="M99" s="212" t="s">
        <v>19</v>
      </c>
      <c r="N99" s="213" t="s">
        <v>43</v>
      </c>
      <c r="O99" s="85"/>
      <c r="P99" s="214">
        <f>O99*H99</f>
        <v>0</v>
      </c>
      <c r="Q99" s="214">
        <v>0</v>
      </c>
      <c r="R99" s="214">
        <f>Q99*H99</f>
        <v>0</v>
      </c>
      <c r="S99" s="214">
        <v>0</v>
      </c>
      <c r="T99" s="215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6" t="s">
        <v>244</v>
      </c>
      <c r="AT99" s="216" t="s">
        <v>142</v>
      </c>
      <c r="AU99" s="216" t="s">
        <v>82</v>
      </c>
      <c r="AY99" s="18" t="s">
        <v>140</v>
      </c>
      <c r="BE99" s="217">
        <f>IF(N99="základní",J99,0)</f>
        <v>0</v>
      </c>
      <c r="BF99" s="217">
        <f>IF(N99="snížená",J99,0)</f>
        <v>0</v>
      </c>
      <c r="BG99" s="217">
        <f>IF(N99="zákl. přenesená",J99,0)</f>
        <v>0</v>
      </c>
      <c r="BH99" s="217">
        <f>IF(N99="sníž. přenesená",J99,0)</f>
        <v>0</v>
      </c>
      <c r="BI99" s="217">
        <f>IF(N99="nulová",J99,0)</f>
        <v>0</v>
      </c>
      <c r="BJ99" s="18" t="s">
        <v>80</v>
      </c>
      <c r="BK99" s="217">
        <f>ROUND(I99*H99,2)</f>
        <v>0</v>
      </c>
      <c r="BL99" s="18" t="s">
        <v>244</v>
      </c>
      <c r="BM99" s="216" t="s">
        <v>1105</v>
      </c>
    </row>
    <row r="100" s="2" customFormat="1">
      <c r="A100" s="39"/>
      <c r="B100" s="40"/>
      <c r="C100" s="41"/>
      <c r="D100" s="218" t="s">
        <v>149</v>
      </c>
      <c r="E100" s="41"/>
      <c r="F100" s="219" t="s">
        <v>1106</v>
      </c>
      <c r="G100" s="41"/>
      <c r="H100" s="41"/>
      <c r="I100" s="220"/>
      <c r="J100" s="41"/>
      <c r="K100" s="41"/>
      <c r="L100" s="45"/>
      <c r="M100" s="221"/>
      <c r="N100" s="222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149</v>
      </c>
      <c r="AU100" s="18" t="s">
        <v>82</v>
      </c>
    </row>
    <row r="101" s="2" customFormat="1" ht="16.5" customHeight="1">
      <c r="A101" s="39"/>
      <c r="B101" s="40"/>
      <c r="C101" s="205" t="s">
        <v>207</v>
      </c>
      <c r="D101" s="205" t="s">
        <v>142</v>
      </c>
      <c r="E101" s="206" t="s">
        <v>1107</v>
      </c>
      <c r="F101" s="207" t="s">
        <v>1108</v>
      </c>
      <c r="G101" s="208" t="s">
        <v>814</v>
      </c>
      <c r="H101" s="209">
        <v>1</v>
      </c>
      <c r="I101" s="210"/>
      <c r="J101" s="211">
        <f>ROUND(I101*H101,2)</f>
        <v>0</v>
      </c>
      <c r="K101" s="207" t="s">
        <v>19</v>
      </c>
      <c r="L101" s="45"/>
      <c r="M101" s="260" t="s">
        <v>19</v>
      </c>
      <c r="N101" s="261" t="s">
        <v>43</v>
      </c>
      <c r="O101" s="258"/>
      <c r="P101" s="262">
        <f>O101*H101</f>
        <v>0</v>
      </c>
      <c r="Q101" s="262">
        <v>0</v>
      </c>
      <c r="R101" s="262">
        <f>Q101*H101</f>
        <v>0</v>
      </c>
      <c r="S101" s="262">
        <v>0</v>
      </c>
      <c r="T101" s="263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6" t="s">
        <v>244</v>
      </c>
      <c r="AT101" s="216" t="s">
        <v>142</v>
      </c>
      <c r="AU101" s="216" t="s">
        <v>82</v>
      </c>
      <c r="AY101" s="18" t="s">
        <v>140</v>
      </c>
      <c r="BE101" s="217">
        <f>IF(N101="základní",J101,0)</f>
        <v>0</v>
      </c>
      <c r="BF101" s="217">
        <f>IF(N101="snížená",J101,0)</f>
        <v>0</v>
      </c>
      <c r="BG101" s="217">
        <f>IF(N101="zákl. přenesená",J101,0)</f>
        <v>0</v>
      </c>
      <c r="BH101" s="217">
        <f>IF(N101="sníž. přenesená",J101,0)</f>
        <v>0</v>
      </c>
      <c r="BI101" s="217">
        <f>IF(N101="nulová",J101,0)</f>
        <v>0</v>
      </c>
      <c r="BJ101" s="18" t="s">
        <v>80</v>
      </c>
      <c r="BK101" s="217">
        <f>ROUND(I101*H101,2)</f>
        <v>0</v>
      </c>
      <c r="BL101" s="18" t="s">
        <v>244</v>
      </c>
      <c r="BM101" s="216" t="s">
        <v>1109</v>
      </c>
    </row>
    <row r="102" s="2" customFormat="1" ht="6.96" customHeight="1">
      <c r="A102" s="39"/>
      <c r="B102" s="60"/>
      <c r="C102" s="61"/>
      <c r="D102" s="61"/>
      <c r="E102" s="61"/>
      <c r="F102" s="61"/>
      <c r="G102" s="61"/>
      <c r="H102" s="61"/>
      <c r="I102" s="61"/>
      <c r="J102" s="61"/>
      <c r="K102" s="61"/>
      <c r="L102" s="45"/>
      <c r="M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</sheetData>
  <sheetProtection sheet="1" autoFilter="0" formatColumns="0" formatRows="0" objects="1" scenarios="1" spinCount="100000" saltValue="WjBZAu+54Qf8UJpyxJeRjo+QSWcu3PsahehlOkI3xFP1HMyMSsxxxGZr7rrOOFjHqa1cZTUm0aBFYjHPMQyS4w==" hashValue="MPIYag7Hbe36ofrfBvodOKGpPWiH/vv3X8xoMclxHZCPqnFY1nnHwiY5aLnHQr5oCZqoWtYHic1yoqBm15j58w==" algorithmName="SHA-512" password="CC35"/>
  <autoFilter ref="C80:K101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hyperlinks>
    <hyperlink ref="F85" r:id="rId1" display="https://podminky.urs.cz/item/CS_URS_2025_01/751111052"/>
    <hyperlink ref="F88" r:id="rId2" display="https://podminky.urs.cz/item/CS_URS_2025_01/751322111"/>
    <hyperlink ref="F91" r:id="rId3" display="https://podminky.urs.cz/item/CS_URS_2025_01/751398041"/>
    <hyperlink ref="F94" r:id="rId4" display="https://podminky.urs.cz/item/CS_URS_2025_01/751525082"/>
    <hyperlink ref="F98" r:id="rId5" display="https://podminky.urs.cz/item/CS_URS_2025_01/751572102"/>
    <hyperlink ref="F100" r:id="rId6" display="https://podminky.urs.cz/item/CS_URS_2025_01/998751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94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82</v>
      </c>
    </row>
    <row r="4" s="1" customFormat="1" ht="24.96" customHeight="1">
      <c r="B4" s="21"/>
      <c r="D4" s="131" t="s">
        <v>98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Stavební úpravy OÚ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99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1110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32</v>
      </c>
      <c r="G12" s="39"/>
      <c r="H12" s="39"/>
      <c r="I12" s="133" t="s">
        <v>23</v>
      </c>
      <c r="J12" s="138" t="str">
        <f>'Rekapitulace stavby'!AN8</f>
        <v>20. 2. 2025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>Obec Tuchlovice</v>
      </c>
      <c r="F15" s="39"/>
      <c r="G15" s="39"/>
      <c r="H15" s="39"/>
      <c r="I15" s="133" t="s">
        <v>28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tr">
        <f>IF('Rekapitulace stavby'!AN16="","",'Rekapitulace stavby'!AN16)</f>
        <v/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tr">
        <f>IF('Rekapitulace stavby'!E17="","",'Rekapitulace stavby'!E17)</f>
        <v xml:space="preserve"> </v>
      </c>
      <c r="F21" s="39"/>
      <c r="G21" s="39"/>
      <c r="H21" s="39"/>
      <c r="I21" s="133" t="s">
        <v>28</v>
      </c>
      <c r="J21" s="137" t="str">
        <f>IF('Rekapitulace stavby'!AN17="","",'Rekapitulace stavby'!AN17)</f>
        <v/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>Ing. Jan Procházka</v>
      </c>
      <c r="F24" s="39"/>
      <c r="G24" s="39"/>
      <c r="H24" s="39"/>
      <c r="I24" s="133" t="s">
        <v>28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36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38</v>
      </c>
      <c r="E30" s="39"/>
      <c r="F30" s="39"/>
      <c r="G30" s="39"/>
      <c r="H30" s="39"/>
      <c r="I30" s="39"/>
      <c r="J30" s="145">
        <f>ROUND(J81,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40</v>
      </c>
      <c r="G32" s="39"/>
      <c r="H32" s="39"/>
      <c r="I32" s="146" t="s">
        <v>39</v>
      </c>
      <c r="J32" s="146" t="s">
        <v>41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42</v>
      </c>
      <c r="E33" s="133" t="s">
        <v>43</v>
      </c>
      <c r="F33" s="148">
        <f>ROUND((SUM(BE81:BE118)),  2)</f>
        <v>0</v>
      </c>
      <c r="G33" s="39"/>
      <c r="H33" s="39"/>
      <c r="I33" s="149">
        <v>0.20999999999999999</v>
      </c>
      <c r="J33" s="148">
        <f>ROUND(((SUM(BE81:BE118))*I33),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44</v>
      </c>
      <c r="F34" s="148">
        <f>ROUND((SUM(BF81:BF118)),  2)</f>
        <v>0</v>
      </c>
      <c r="G34" s="39"/>
      <c r="H34" s="39"/>
      <c r="I34" s="149">
        <v>0.12</v>
      </c>
      <c r="J34" s="148">
        <f>ROUND(((SUM(BF81:BF118))*I34),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45</v>
      </c>
      <c r="F35" s="148">
        <f>ROUND((SUM(BG81:BG118)),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46</v>
      </c>
      <c r="F36" s="148">
        <f>ROUND((SUM(BH81:BH118)),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47</v>
      </c>
      <c r="F37" s="148">
        <f>ROUND((SUM(BI81:BI118)),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48</v>
      </c>
      <c r="E39" s="152"/>
      <c r="F39" s="152"/>
      <c r="G39" s="153" t="s">
        <v>49</v>
      </c>
      <c r="H39" s="154" t="s">
        <v>50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101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Stavební úpravy OÚ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99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ELE - ELEKTROINSTALACE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20. 2. 2025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Obec Tuchlovice</v>
      </c>
      <c r="G54" s="41"/>
      <c r="H54" s="41"/>
      <c r="I54" s="33" t="s">
        <v>31</v>
      </c>
      <c r="J54" s="37" t="str">
        <f>E21</f>
        <v xml:space="preserve"> 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>Ing. Jan Procházka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102</v>
      </c>
      <c r="D57" s="163"/>
      <c r="E57" s="163"/>
      <c r="F57" s="163"/>
      <c r="G57" s="163"/>
      <c r="H57" s="163"/>
      <c r="I57" s="163"/>
      <c r="J57" s="164" t="s">
        <v>103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70</v>
      </c>
      <c r="D59" s="41"/>
      <c r="E59" s="41"/>
      <c r="F59" s="41"/>
      <c r="G59" s="41"/>
      <c r="H59" s="41"/>
      <c r="I59" s="41"/>
      <c r="J59" s="103">
        <f>J81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104</v>
      </c>
    </row>
    <row r="60" s="9" customFormat="1" ht="24.96" customHeight="1">
      <c r="A60" s="9"/>
      <c r="B60" s="166"/>
      <c r="C60" s="167"/>
      <c r="D60" s="168" t="s">
        <v>112</v>
      </c>
      <c r="E60" s="169"/>
      <c r="F60" s="169"/>
      <c r="G60" s="169"/>
      <c r="H60" s="169"/>
      <c r="I60" s="169"/>
      <c r="J60" s="170">
        <f>J82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1111</v>
      </c>
      <c r="E61" s="175"/>
      <c r="F61" s="175"/>
      <c r="G61" s="175"/>
      <c r="H61" s="175"/>
      <c r="I61" s="175"/>
      <c r="J61" s="176">
        <f>J83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3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6.96" customHeight="1">
      <c r="A63" s="3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13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7" s="2" customFormat="1" ht="6.96" customHeight="1">
      <c r="A67" s="39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24.96" customHeight="1">
      <c r="A68" s="39"/>
      <c r="B68" s="40"/>
      <c r="C68" s="24" t="s">
        <v>125</v>
      </c>
      <c r="D68" s="41"/>
      <c r="E68" s="41"/>
      <c r="F68" s="41"/>
      <c r="G68" s="41"/>
      <c r="H68" s="41"/>
      <c r="I68" s="41"/>
      <c r="J68" s="41"/>
      <c r="K68" s="41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2" customHeight="1">
      <c r="A70" s="39"/>
      <c r="B70" s="40"/>
      <c r="C70" s="33" t="s">
        <v>16</v>
      </c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6.5" customHeight="1">
      <c r="A71" s="39"/>
      <c r="B71" s="40"/>
      <c r="C71" s="41"/>
      <c r="D71" s="41"/>
      <c r="E71" s="161" t="str">
        <f>E7</f>
        <v>Stavební úpravy OÚ</v>
      </c>
      <c r="F71" s="33"/>
      <c r="G71" s="33"/>
      <c r="H71" s="33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99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70" t="str">
        <f>E9</f>
        <v>ELE - ELEKTROINSTALACE</v>
      </c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21</v>
      </c>
      <c r="D75" s="41"/>
      <c r="E75" s="41"/>
      <c r="F75" s="28" t="str">
        <f>F12</f>
        <v xml:space="preserve"> </v>
      </c>
      <c r="G75" s="41"/>
      <c r="H75" s="41"/>
      <c r="I75" s="33" t="s">
        <v>23</v>
      </c>
      <c r="J75" s="73" t="str">
        <f>IF(J12="","",J12)</f>
        <v>20. 2. 2025</v>
      </c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5.15" customHeight="1">
      <c r="A77" s="39"/>
      <c r="B77" s="40"/>
      <c r="C77" s="33" t="s">
        <v>25</v>
      </c>
      <c r="D77" s="41"/>
      <c r="E77" s="41"/>
      <c r="F77" s="28" t="str">
        <f>E15</f>
        <v>Obec Tuchlovice</v>
      </c>
      <c r="G77" s="41"/>
      <c r="H77" s="41"/>
      <c r="I77" s="33" t="s">
        <v>31</v>
      </c>
      <c r="J77" s="37" t="str">
        <f>E21</f>
        <v xml:space="preserve"> 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29</v>
      </c>
      <c r="D78" s="41"/>
      <c r="E78" s="41"/>
      <c r="F78" s="28" t="str">
        <f>IF(E18="","",E18)</f>
        <v>Vyplň údaj</v>
      </c>
      <c r="G78" s="41"/>
      <c r="H78" s="41"/>
      <c r="I78" s="33" t="s">
        <v>34</v>
      </c>
      <c r="J78" s="37" t="str">
        <f>E24</f>
        <v>Ing. Jan Procházka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0.32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1" customFormat="1" ht="29.28" customHeight="1">
      <c r="A80" s="178"/>
      <c r="B80" s="179"/>
      <c r="C80" s="180" t="s">
        <v>126</v>
      </c>
      <c r="D80" s="181" t="s">
        <v>57</v>
      </c>
      <c r="E80" s="181" t="s">
        <v>53</v>
      </c>
      <c r="F80" s="181" t="s">
        <v>54</v>
      </c>
      <c r="G80" s="181" t="s">
        <v>127</v>
      </c>
      <c r="H80" s="181" t="s">
        <v>128</v>
      </c>
      <c r="I80" s="181" t="s">
        <v>129</v>
      </c>
      <c r="J80" s="181" t="s">
        <v>103</v>
      </c>
      <c r="K80" s="182" t="s">
        <v>130</v>
      </c>
      <c r="L80" s="183"/>
      <c r="M80" s="93" t="s">
        <v>19</v>
      </c>
      <c r="N80" s="94" t="s">
        <v>42</v>
      </c>
      <c r="O80" s="94" t="s">
        <v>131</v>
      </c>
      <c r="P80" s="94" t="s">
        <v>132</v>
      </c>
      <c r="Q80" s="94" t="s">
        <v>133</v>
      </c>
      <c r="R80" s="94" t="s">
        <v>134</v>
      </c>
      <c r="S80" s="94" t="s">
        <v>135</v>
      </c>
      <c r="T80" s="95" t="s">
        <v>136</v>
      </c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</row>
    <row r="81" s="2" customFormat="1" ht="22.8" customHeight="1">
      <c r="A81" s="39"/>
      <c r="B81" s="40"/>
      <c r="C81" s="100" t="s">
        <v>137</v>
      </c>
      <c r="D81" s="41"/>
      <c r="E81" s="41"/>
      <c r="F81" s="41"/>
      <c r="G81" s="41"/>
      <c r="H81" s="41"/>
      <c r="I81" s="41"/>
      <c r="J81" s="184">
        <f>BK81</f>
        <v>0</v>
      </c>
      <c r="K81" s="41"/>
      <c r="L81" s="45"/>
      <c r="M81" s="96"/>
      <c r="N81" s="185"/>
      <c r="O81" s="97"/>
      <c r="P81" s="186">
        <f>P82</f>
        <v>0</v>
      </c>
      <c r="Q81" s="97"/>
      <c r="R81" s="186">
        <f>R82</f>
        <v>0.017600000000000001</v>
      </c>
      <c r="S81" s="97"/>
      <c r="T81" s="187">
        <f>T82</f>
        <v>0.108268</v>
      </c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T81" s="18" t="s">
        <v>71</v>
      </c>
      <c r="AU81" s="18" t="s">
        <v>104</v>
      </c>
      <c r="BK81" s="188">
        <f>BK82</f>
        <v>0</v>
      </c>
    </row>
    <row r="82" s="12" customFormat="1" ht="25.92" customHeight="1">
      <c r="A82" s="12"/>
      <c r="B82" s="189"/>
      <c r="C82" s="190"/>
      <c r="D82" s="191" t="s">
        <v>71</v>
      </c>
      <c r="E82" s="192" t="s">
        <v>370</v>
      </c>
      <c r="F82" s="192" t="s">
        <v>371</v>
      </c>
      <c r="G82" s="190"/>
      <c r="H82" s="190"/>
      <c r="I82" s="193"/>
      <c r="J82" s="194">
        <f>BK82</f>
        <v>0</v>
      </c>
      <c r="K82" s="190"/>
      <c r="L82" s="195"/>
      <c r="M82" s="196"/>
      <c r="N82" s="197"/>
      <c r="O82" s="197"/>
      <c r="P82" s="198">
        <f>P83</f>
        <v>0</v>
      </c>
      <c r="Q82" s="197"/>
      <c r="R82" s="198">
        <f>R83</f>
        <v>0.017600000000000001</v>
      </c>
      <c r="S82" s="197"/>
      <c r="T82" s="199">
        <f>T83</f>
        <v>0.108268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0" t="s">
        <v>82</v>
      </c>
      <c r="AT82" s="201" t="s">
        <v>71</v>
      </c>
      <c r="AU82" s="201" t="s">
        <v>72</v>
      </c>
      <c r="AY82" s="200" t="s">
        <v>140</v>
      </c>
      <c r="BK82" s="202">
        <f>BK83</f>
        <v>0</v>
      </c>
    </row>
    <row r="83" s="12" customFormat="1" ht="22.8" customHeight="1">
      <c r="A83" s="12"/>
      <c r="B83" s="189"/>
      <c r="C83" s="190"/>
      <c r="D83" s="191" t="s">
        <v>71</v>
      </c>
      <c r="E83" s="203" t="s">
        <v>1112</v>
      </c>
      <c r="F83" s="203" t="s">
        <v>1113</v>
      </c>
      <c r="G83" s="190"/>
      <c r="H83" s="190"/>
      <c r="I83" s="193"/>
      <c r="J83" s="204">
        <f>BK83</f>
        <v>0</v>
      </c>
      <c r="K83" s="190"/>
      <c r="L83" s="195"/>
      <c r="M83" s="196"/>
      <c r="N83" s="197"/>
      <c r="O83" s="197"/>
      <c r="P83" s="198">
        <f>SUM(P84:P118)</f>
        <v>0</v>
      </c>
      <c r="Q83" s="197"/>
      <c r="R83" s="198">
        <f>SUM(R84:R118)</f>
        <v>0.017600000000000001</v>
      </c>
      <c r="S83" s="197"/>
      <c r="T83" s="199">
        <f>SUM(T84:T118)</f>
        <v>0.108268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0" t="s">
        <v>82</v>
      </c>
      <c r="AT83" s="201" t="s">
        <v>71</v>
      </c>
      <c r="AU83" s="201" t="s">
        <v>80</v>
      </c>
      <c r="AY83" s="200" t="s">
        <v>140</v>
      </c>
      <c r="BK83" s="202">
        <f>SUM(BK84:BK118)</f>
        <v>0</v>
      </c>
    </row>
    <row r="84" s="2" customFormat="1" ht="24.15" customHeight="1">
      <c r="A84" s="39"/>
      <c r="B84" s="40"/>
      <c r="C84" s="205" t="s">
        <v>273</v>
      </c>
      <c r="D84" s="205" t="s">
        <v>142</v>
      </c>
      <c r="E84" s="206" t="s">
        <v>1114</v>
      </c>
      <c r="F84" s="207" t="s">
        <v>1115</v>
      </c>
      <c r="G84" s="208" t="s">
        <v>471</v>
      </c>
      <c r="H84" s="209">
        <v>150</v>
      </c>
      <c r="I84" s="210"/>
      <c r="J84" s="211">
        <f>ROUND(I84*H84,2)</f>
        <v>0</v>
      </c>
      <c r="K84" s="207" t="s">
        <v>146</v>
      </c>
      <c r="L84" s="45"/>
      <c r="M84" s="212" t="s">
        <v>19</v>
      </c>
      <c r="N84" s="213" t="s">
        <v>43</v>
      </c>
      <c r="O84" s="85"/>
      <c r="P84" s="214">
        <f>O84*H84</f>
        <v>0</v>
      </c>
      <c r="Q84" s="214">
        <v>0</v>
      </c>
      <c r="R84" s="214">
        <f>Q84*H84</f>
        <v>0</v>
      </c>
      <c r="S84" s="214">
        <v>0</v>
      </c>
      <c r="T84" s="215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16" t="s">
        <v>244</v>
      </c>
      <c r="AT84" s="216" t="s">
        <v>142</v>
      </c>
      <c r="AU84" s="216" t="s">
        <v>82</v>
      </c>
      <c r="AY84" s="18" t="s">
        <v>140</v>
      </c>
      <c r="BE84" s="217">
        <f>IF(N84="základní",J84,0)</f>
        <v>0</v>
      </c>
      <c r="BF84" s="217">
        <f>IF(N84="snížená",J84,0)</f>
        <v>0</v>
      </c>
      <c r="BG84" s="217">
        <f>IF(N84="zákl. přenesená",J84,0)</f>
        <v>0</v>
      </c>
      <c r="BH84" s="217">
        <f>IF(N84="sníž. přenesená",J84,0)</f>
        <v>0</v>
      </c>
      <c r="BI84" s="217">
        <f>IF(N84="nulová",J84,0)</f>
        <v>0</v>
      </c>
      <c r="BJ84" s="18" t="s">
        <v>80</v>
      </c>
      <c r="BK84" s="217">
        <f>ROUND(I84*H84,2)</f>
        <v>0</v>
      </c>
      <c r="BL84" s="18" t="s">
        <v>244</v>
      </c>
      <c r="BM84" s="216" t="s">
        <v>1116</v>
      </c>
    </row>
    <row r="85" s="2" customFormat="1">
      <c r="A85" s="39"/>
      <c r="B85" s="40"/>
      <c r="C85" s="41"/>
      <c r="D85" s="218" t="s">
        <v>149</v>
      </c>
      <c r="E85" s="41"/>
      <c r="F85" s="219" t="s">
        <v>1117</v>
      </c>
      <c r="G85" s="41"/>
      <c r="H85" s="41"/>
      <c r="I85" s="220"/>
      <c r="J85" s="41"/>
      <c r="K85" s="41"/>
      <c r="L85" s="45"/>
      <c r="M85" s="221"/>
      <c r="N85" s="222"/>
      <c r="O85" s="85"/>
      <c r="P85" s="85"/>
      <c r="Q85" s="85"/>
      <c r="R85" s="85"/>
      <c r="S85" s="85"/>
      <c r="T85" s="86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149</v>
      </c>
      <c r="AU85" s="18" t="s">
        <v>82</v>
      </c>
    </row>
    <row r="86" s="2" customFormat="1" ht="16.5" customHeight="1">
      <c r="A86" s="39"/>
      <c r="B86" s="40"/>
      <c r="C86" s="235" t="s">
        <v>277</v>
      </c>
      <c r="D86" s="235" t="s">
        <v>153</v>
      </c>
      <c r="E86" s="236" t="s">
        <v>1118</v>
      </c>
      <c r="F86" s="237" t="s">
        <v>1119</v>
      </c>
      <c r="G86" s="238" t="s">
        <v>471</v>
      </c>
      <c r="H86" s="239">
        <v>172.5</v>
      </c>
      <c r="I86" s="240"/>
      <c r="J86" s="241">
        <f>ROUND(I86*H86,2)</f>
        <v>0</v>
      </c>
      <c r="K86" s="237" t="s">
        <v>146</v>
      </c>
      <c r="L86" s="242"/>
      <c r="M86" s="243" t="s">
        <v>19</v>
      </c>
      <c r="N86" s="244" t="s">
        <v>43</v>
      </c>
      <c r="O86" s="85"/>
      <c r="P86" s="214">
        <f>O86*H86</f>
        <v>0</v>
      </c>
      <c r="Q86" s="214">
        <v>4.0000000000000003E-05</v>
      </c>
      <c r="R86" s="214">
        <f>Q86*H86</f>
        <v>0.0069000000000000008</v>
      </c>
      <c r="S86" s="214">
        <v>0</v>
      </c>
      <c r="T86" s="215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16" t="s">
        <v>327</v>
      </c>
      <c r="AT86" s="216" t="s">
        <v>153</v>
      </c>
      <c r="AU86" s="216" t="s">
        <v>82</v>
      </c>
      <c r="AY86" s="18" t="s">
        <v>140</v>
      </c>
      <c r="BE86" s="217">
        <f>IF(N86="základní",J86,0)</f>
        <v>0</v>
      </c>
      <c r="BF86" s="217">
        <f>IF(N86="snížená",J86,0)</f>
        <v>0</v>
      </c>
      <c r="BG86" s="217">
        <f>IF(N86="zákl. přenesená",J86,0)</f>
        <v>0</v>
      </c>
      <c r="BH86" s="217">
        <f>IF(N86="sníž. přenesená",J86,0)</f>
        <v>0</v>
      </c>
      <c r="BI86" s="217">
        <f>IF(N86="nulová",J86,0)</f>
        <v>0</v>
      </c>
      <c r="BJ86" s="18" t="s">
        <v>80</v>
      </c>
      <c r="BK86" s="217">
        <f>ROUND(I86*H86,2)</f>
        <v>0</v>
      </c>
      <c r="BL86" s="18" t="s">
        <v>244</v>
      </c>
      <c r="BM86" s="216" t="s">
        <v>1120</v>
      </c>
    </row>
    <row r="87" s="13" customFormat="1">
      <c r="A87" s="13"/>
      <c r="B87" s="223"/>
      <c r="C87" s="224"/>
      <c r="D87" s="225" t="s">
        <v>151</v>
      </c>
      <c r="E87" s="224"/>
      <c r="F87" s="227" t="s">
        <v>1121</v>
      </c>
      <c r="G87" s="224"/>
      <c r="H87" s="228">
        <v>172.5</v>
      </c>
      <c r="I87" s="229"/>
      <c r="J87" s="224"/>
      <c r="K87" s="224"/>
      <c r="L87" s="230"/>
      <c r="M87" s="231"/>
      <c r="N87" s="232"/>
      <c r="O87" s="232"/>
      <c r="P87" s="232"/>
      <c r="Q87" s="232"/>
      <c r="R87" s="232"/>
      <c r="S87" s="232"/>
      <c r="T87" s="23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T87" s="234" t="s">
        <v>151</v>
      </c>
      <c r="AU87" s="234" t="s">
        <v>82</v>
      </c>
      <c r="AV87" s="13" t="s">
        <v>82</v>
      </c>
      <c r="AW87" s="13" t="s">
        <v>4</v>
      </c>
      <c r="AX87" s="13" t="s">
        <v>80</v>
      </c>
      <c r="AY87" s="234" t="s">
        <v>140</v>
      </c>
    </row>
    <row r="88" s="2" customFormat="1" ht="24.15" customHeight="1">
      <c r="A88" s="39"/>
      <c r="B88" s="40"/>
      <c r="C88" s="205" t="s">
        <v>159</v>
      </c>
      <c r="D88" s="205" t="s">
        <v>142</v>
      </c>
      <c r="E88" s="206" t="s">
        <v>1122</v>
      </c>
      <c r="F88" s="207" t="s">
        <v>1123</v>
      </c>
      <c r="G88" s="208" t="s">
        <v>471</v>
      </c>
      <c r="H88" s="209">
        <v>50</v>
      </c>
      <c r="I88" s="210"/>
      <c r="J88" s="211">
        <f>ROUND(I88*H88,2)</f>
        <v>0</v>
      </c>
      <c r="K88" s="207" t="s">
        <v>146</v>
      </c>
      <c r="L88" s="45"/>
      <c r="M88" s="212" t="s">
        <v>19</v>
      </c>
      <c r="N88" s="213" t="s">
        <v>43</v>
      </c>
      <c r="O88" s="85"/>
      <c r="P88" s="214">
        <f>O88*H88</f>
        <v>0</v>
      </c>
      <c r="Q88" s="214">
        <v>0</v>
      </c>
      <c r="R88" s="214">
        <f>Q88*H88</f>
        <v>0</v>
      </c>
      <c r="S88" s="214">
        <v>0.00215</v>
      </c>
      <c r="T88" s="215">
        <f>S88*H88</f>
        <v>0.1075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16" t="s">
        <v>244</v>
      </c>
      <c r="AT88" s="216" t="s">
        <v>142</v>
      </c>
      <c r="AU88" s="216" t="s">
        <v>82</v>
      </c>
      <c r="AY88" s="18" t="s">
        <v>140</v>
      </c>
      <c r="BE88" s="217">
        <f>IF(N88="základní",J88,0)</f>
        <v>0</v>
      </c>
      <c r="BF88" s="217">
        <f>IF(N88="snížená",J88,0)</f>
        <v>0</v>
      </c>
      <c r="BG88" s="217">
        <f>IF(N88="zákl. přenesená",J88,0)</f>
        <v>0</v>
      </c>
      <c r="BH88" s="217">
        <f>IF(N88="sníž. přenesená",J88,0)</f>
        <v>0</v>
      </c>
      <c r="BI88" s="217">
        <f>IF(N88="nulová",J88,0)</f>
        <v>0</v>
      </c>
      <c r="BJ88" s="18" t="s">
        <v>80</v>
      </c>
      <c r="BK88" s="217">
        <f>ROUND(I88*H88,2)</f>
        <v>0</v>
      </c>
      <c r="BL88" s="18" t="s">
        <v>244</v>
      </c>
      <c r="BM88" s="216" t="s">
        <v>1124</v>
      </c>
    </row>
    <row r="89" s="2" customFormat="1">
      <c r="A89" s="39"/>
      <c r="B89" s="40"/>
      <c r="C89" s="41"/>
      <c r="D89" s="218" t="s">
        <v>149</v>
      </c>
      <c r="E89" s="41"/>
      <c r="F89" s="219" t="s">
        <v>1125</v>
      </c>
      <c r="G89" s="41"/>
      <c r="H89" s="41"/>
      <c r="I89" s="220"/>
      <c r="J89" s="41"/>
      <c r="K89" s="41"/>
      <c r="L89" s="45"/>
      <c r="M89" s="221"/>
      <c r="N89" s="222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149</v>
      </c>
      <c r="AU89" s="18" t="s">
        <v>82</v>
      </c>
    </row>
    <row r="90" s="2" customFormat="1" ht="24.15" customHeight="1">
      <c r="A90" s="39"/>
      <c r="B90" s="40"/>
      <c r="C90" s="205" t="s">
        <v>147</v>
      </c>
      <c r="D90" s="205" t="s">
        <v>142</v>
      </c>
      <c r="E90" s="206" t="s">
        <v>1126</v>
      </c>
      <c r="F90" s="207" t="s">
        <v>1127</v>
      </c>
      <c r="G90" s="208" t="s">
        <v>254</v>
      </c>
      <c r="H90" s="209">
        <v>10</v>
      </c>
      <c r="I90" s="210"/>
      <c r="J90" s="211">
        <f>ROUND(I90*H90,2)</f>
        <v>0</v>
      </c>
      <c r="K90" s="207" t="s">
        <v>146</v>
      </c>
      <c r="L90" s="45"/>
      <c r="M90" s="212" t="s">
        <v>19</v>
      </c>
      <c r="N90" s="213" t="s">
        <v>43</v>
      </c>
      <c r="O90" s="85"/>
      <c r="P90" s="214">
        <f>O90*H90</f>
        <v>0</v>
      </c>
      <c r="Q90" s="214">
        <v>0</v>
      </c>
      <c r="R90" s="214">
        <f>Q90*H90</f>
        <v>0</v>
      </c>
      <c r="S90" s="214">
        <v>0</v>
      </c>
      <c r="T90" s="215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6" t="s">
        <v>244</v>
      </c>
      <c r="AT90" s="216" t="s">
        <v>142</v>
      </c>
      <c r="AU90" s="216" t="s">
        <v>82</v>
      </c>
      <c r="AY90" s="18" t="s">
        <v>140</v>
      </c>
      <c r="BE90" s="217">
        <f>IF(N90="základní",J90,0)</f>
        <v>0</v>
      </c>
      <c r="BF90" s="217">
        <f>IF(N90="snížená",J90,0)</f>
        <v>0</v>
      </c>
      <c r="BG90" s="217">
        <f>IF(N90="zákl. přenesená",J90,0)</f>
        <v>0</v>
      </c>
      <c r="BH90" s="217">
        <f>IF(N90="sníž. přenesená",J90,0)</f>
        <v>0</v>
      </c>
      <c r="BI90" s="217">
        <f>IF(N90="nulová",J90,0)</f>
        <v>0</v>
      </c>
      <c r="BJ90" s="18" t="s">
        <v>80</v>
      </c>
      <c r="BK90" s="217">
        <f>ROUND(I90*H90,2)</f>
        <v>0</v>
      </c>
      <c r="BL90" s="18" t="s">
        <v>244</v>
      </c>
      <c r="BM90" s="216" t="s">
        <v>1128</v>
      </c>
    </row>
    <row r="91" s="2" customFormat="1">
      <c r="A91" s="39"/>
      <c r="B91" s="40"/>
      <c r="C91" s="41"/>
      <c r="D91" s="218" t="s">
        <v>149</v>
      </c>
      <c r="E91" s="41"/>
      <c r="F91" s="219" t="s">
        <v>1129</v>
      </c>
      <c r="G91" s="41"/>
      <c r="H91" s="41"/>
      <c r="I91" s="220"/>
      <c r="J91" s="41"/>
      <c r="K91" s="41"/>
      <c r="L91" s="45"/>
      <c r="M91" s="221"/>
      <c r="N91" s="222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149</v>
      </c>
      <c r="AU91" s="18" t="s">
        <v>82</v>
      </c>
    </row>
    <row r="92" s="2" customFormat="1" ht="16.5" customHeight="1">
      <c r="A92" s="39"/>
      <c r="B92" s="40"/>
      <c r="C92" s="235" t="s">
        <v>171</v>
      </c>
      <c r="D92" s="235" t="s">
        <v>153</v>
      </c>
      <c r="E92" s="236" t="s">
        <v>1130</v>
      </c>
      <c r="F92" s="237" t="s">
        <v>1131</v>
      </c>
      <c r="G92" s="238" t="s">
        <v>254</v>
      </c>
      <c r="H92" s="239">
        <v>10</v>
      </c>
      <c r="I92" s="240"/>
      <c r="J92" s="241">
        <f>ROUND(I92*H92,2)</f>
        <v>0</v>
      </c>
      <c r="K92" s="237" t="s">
        <v>146</v>
      </c>
      <c r="L92" s="242"/>
      <c r="M92" s="243" t="s">
        <v>19</v>
      </c>
      <c r="N92" s="244" t="s">
        <v>43</v>
      </c>
      <c r="O92" s="85"/>
      <c r="P92" s="214">
        <f>O92*H92</f>
        <v>0</v>
      </c>
      <c r="Q92" s="214">
        <v>4.0000000000000003E-05</v>
      </c>
      <c r="R92" s="214">
        <f>Q92*H92</f>
        <v>0.00040000000000000002</v>
      </c>
      <c r="S92" s="214">
        <v>0</v>
      </c>
      <c r="T92" s="215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6" t="s">
        <v>327</v>
      </c>
      <c r="AT92" s="216" t="s">
        <v>153</v>
      </c>
      <c r="AU92" s="216" t="s">
        <v>82</v>
      </c>
      <c r="AY92" s="18" t="s">
        <v>140</v>
      </c>
      <c r="BE92" s="217">
        <f>IF(N92="základní",J92,0)</f>
        <v>0</v>
      </c>
      <c r="BF92" s="217">
        <f>IF(N92="snížená",J92,0)</f>
        <v>0</v>
      </c>
      <c r="BG92" s="217">
        <f>IF(N92="zákl. přenesená",J92,0)</f>
        <v>0</v>
      </c>
      <c r="BH92" s="217">
        <f>IF(N92="sníž. přenesená",J92,0)</f>
        <v>0</v>
      </c>
      <c r="BI92" s="217">
        <f>IF(N92="nulová",J92,0)</f>
        <v>0</v>
      </c>
      <c r="BJ92" s="18" t="s">
        <v>80</v>
      </c>
      <c r="BK92" s="217">
        <f>ROUND(I92*H92,2)</f>
        <v>0</v>
      </c>
      <c r="BL92" s="18" t="s">
        <v>244</v>
      </c>
      <c r="BM92" s="216" t="s">
        <v>1132</v>
      </c>
    </row>
    <row r="93" s="2" customFormat="1" ht="24.15" customHeight="1">
      <c r="A93" s="39"/>
      <c r="B93" s="40"/>
      <c r="C93" s="205" t="s">
        <v>176</v>
      </c>
      <c r="D93" s="205" t="s">
        <v>142</v>
      </c>
      <c r="E93" s="206" t="s">
        <v>1133</v>
      </c>
      <c r="F93" s="207" t="s">
        <v>1134</v>
      </c>
      <c r="G93" s="208" t="s">
        <v>254</v>
      </c>
      <c r="H93" s="209">
        <v>4</v>
      </c>
      <c r="I93" s="210"/>
      <c r="J93" s="211">
        <f>ROUND(I93*H93,2)</f>
        <v>0</v>
      </c>
      <c r="K93" s="207" t="s">
        <v>146</v>
      </c>
      <c r="L93" s="45"/>
      <c r="M93" s="212" t="s">
        <v>19</v>
      </c>
      <c r="N93" s="213" t="s">
        <v>43</v>
      </c>
      <c r="O93" s="85"/>
      <c r="P93" s="214">
        <f>O93*H93</f>
        <v>0</v>
      </c>
      <c r="Q93" s="214">
        <v>0</v>
      </c>
      <c r="R93" s="214">
        <f>Q93*H93</f>
        <v>0</v>
      </c>
      <c r="S93" s="214">
        <v>0</v>
      </c>
      <c r="T93" s="215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16" t="s">
        <v>244</v>
      </c>
      <c r="AT93" s="216" t="s">
        <v>142</v>
      </c>
      <c r="AU93" s="216" t="s">
        <v>82</v>
      </c>
      <c r="AY93" s="18" t="s">
        <v>140</v>
      </c>
      <c r="BE93" s="217">
        <f>IF(N93="základní",J93,0)</f>
        <v>0</v>
      </c>
      <c r="BF93" s="217">
        <f>IF(N93="snížená",J93,0)</f>
        <v>0</v>
      </c>
      <c r="BG93" s="217">
        <f>IF(N93="zákl. přenesená",J93,0)</f>
        <v>0</v>
      </c>
      <c r="BH93" s="217">
        <f>IF(N93="sníž. přenesená",J93,0)</f>
        <v>0</v>
      </c>
      <c r="BI93" s="217">
        <f>IF(N93="nulová",J93,0)</f>
        <v>0</v>
      </c>
      <c r="BJ93" s="18" t="s">
        <v>80</v>
      </c>
      <c r="BK93" s="217">
        <f>ROUND(I93*H93,2)</f>
        <v>0</v>
      </c>
      <c r="BL93" s="18" t="s">
        <v>244</v>
      </c>
      <c r="BM93" s="216" t="s">
        <v>1135</v>
      </c>
    </row>
    <row r="94" s="2" customFormat="1">
      <c r="A94" s="39"/>
      <c r="B94" s="40"/>
      <c r="C94" s="41"/>
      <c r="D94" s="218" t="s">
        <v>149</v>
      </c>
      <c r="E94" s="41"/>
      <c r="F94" s="219" t="s">
        <v>1136</v>
      </c>
      <c r="G94" s="41"/>
      <c r="H94" s="41"/>
      <c r="I94" s="220"/>
      <c r="J94" s="41"/>
      <c r="K94" s="41"/>
      <c r="L94" s="45"/>
      <c r="M94" s="221"/>
      <c r="N94" s="222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149</v>
      </c>
      <c r="AU94" s="18" t="s">
        <v>82</v>
      </c>
    </row>
    <row r="95" s="2" customFormat="1" ht="16.5" customHeight="1">
      <c r="A95" s="39"/>
      <c r="B95" s="40"/>
      <c r="C95" s="235" t="s">
        <v>180</v>
      </c>
      <c r="D95" s="235" t="s">
        <v>153</v>
      </c>
      <c r="E95" s="236" t="s">
        <v>1137</v>
      </c>
      <c r="F95" s="237" t="s">
        <v>1138</v>
      </c>
      <c r="G95" s="238" t="s">
        <v>254</v>
      </c>
      <c r="H95" s="239">
        <v>4</v>
      </c>
      <c r="I95" s="240"/>
      <c r="J95" s="241">
        <f>ROUND(I95*H95,2)</f>
        <v>0</v>
      </c>
      <c r="K95" s="237" t="s">
        <v>146</v>
      </c>
      <c r="L95" s="242"/>
      <c r="M95" s="243" t="s">
        <v>19</v>
      </c>
      <c r="N95" s="244" t="s">
        <v>43</v>
      </c>
      <c r="O95" s="85"/>
      <c r="P95" s="214">
        <f>O95*H95</f>
        <v>0</v>
      </c>
      <c r="Q95" s="214">
        <v>4.0000000000000003E-05</v>
      </c>
      <c r="R95" s="214">
        <f>Q95*H95</f>
        <v>0.00016000000000000001</v>
      </c>
      <c r="S95" s="214">
        <v>0</v>
      </c>
      <c r="T95" s="215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6" t="s">
        <v>327</v>
      </c>
      <c r="AT95" s="216" t="s">
        <v>153</v>
      </c>
      <c r="AU95" s="216" t="s">
        <v>82</v>
      </c>
      <c r="AY95" s="18" t="s">
        <v>140</v>
      </c>
      <c r="BE95" s="217">
        <f>IF(N95="základní",J95,0)</f>
        <v>0</v>
      </c>
      <c r="BF95" s="217">
        <f>IF(N95="snížená",J95,0)</f>
        <v>0</v>
      </c>
      <c r="BG95" s="217">
        <f>IF(N95="zákl. přenesená",J95,0)</f>
        <v>0</v>
      </c>
      <c r="BH95" s="217">
        <f>IF(N95="sníž. přenesená",J95,0)</f>
        <v>0</v>
      </c>
      <c r="BI95" s="217">
        <f>IF(N95="nulová",J95,0)</f>
        <v>0</v>
      </c>
      <c r="BJ95" s="18" t="s">
        <v>80</v>
      </c>
      <c r="BK95" s="217">
        <f>ROUND(I95*H95,2)</f>
        <v>0</v>
      </c>
      <c r="BL95" s="18" t="s">
        <v>244</v>
      </c>
      <c r="BM95" s="216" t="s">
        <v>1139</v>
      </c>
    </row>
    <row r="96" s="2" customFormat="1" ht="24.15" customHeight="1">
      <c r="A96" s="39"/>
      <c r="B96" s="40"/>
      <c r="C96" s="205" t="s">
        <v>157</v>
      </c>
      <c r="D96" s="205" t="s">
        <v>142</v>
      </c>
      <c r="E96" s="206" t="s">
        <v>1140</v>
      </c>
      <c r="F96" s="207" t="s">
        <v>1141</v>
      </c>
      <c r="G96" s="208" t="s">
        <v>254</v>
      </c>
      <c r="H96" s="209">
        <v>6</v>
      </c>
      <c r="I96" s="210"/>
      <c r="J96" s="211">
        <f>ROUND(I96*H96,2)</f>
        <v>0</v>
      </c>
      <c r="K96" s="207" t="s">
        <v>146</v>
      </c>
      <c r="L96" s="45"/>
      <c r="M96" s="212" t="s">
        <v>19</v>
      </c>
      <c r="N96" s="213" t="s">
        <v>43</v>
      </c>
      <c r="O96" s="85"/>
      <c r="P96" s="214">
        <f>O96*H96</f>
        <v>0</v>
      </c>
      <c r="Q96" s="214">
        <v>0</v>
      </c>
      <c r="R96" s="214">
        <f>Q96*H96</f>
        <v>0</v>
      </c>
      <c r="S96" s="214">
        <v>4.8000000000000001E-05</v>
      </c>
      <c r="T96" s="215">
        <f>S96*H96</f>
        <v>0.00028800000000000001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6" t="s">
        <v>244</v>
      </c>
      <c r="AT96" s="216" t="s">
        <v>142</v>
      </c>
      <c r="AU96" s="216" t="s">
        <v>82</v>
      </c>
      <c r="AY96" s="18" t="s">
        <v>140</v>
      </c>
      <c r="BE96" s="217">
        <f>IF(N96="základní",J96,0)</f>
        <v>0</v>
      </c>
      <c r="BF96" s="217">
        <f>IF(N96="snížená",J96,0)</f>
        <v>0</v>
      </c>
      <c r="BG96" s="217">
        <f>IF(N96="zákl. přenesená",J96,0)</f>
        <v>0</v>
      </c>
      <c r="BH96" s="217">
        <f>IF(N96="sníž. přenesená",J96,0)</f>
        <v>0</v>
      </c>
      <c r="BI96" s="217">
        <f>IF(N96="nulová",J96,0)</f>
        <v>0</v>
      </c>
      <c r="BJ96" s="18" t="s">
        <v>80</v>
      </c>
      <c r="BK96" s="217">
        <f>ROUND(I96*H96,2)</f>
        <v>0</v>
      </c>
      <c r="BL96" s="18" t="s">
        <v>244</v>
      </c>
      <c r="BM96" s="216" t="s">
        <v>1142</v>
      </c>
    </row>
    <row r="97" s="2" customFormat="1">
      <c r="A97" s="39"/>
      <c r="B97" s="40"/>
      <c r="C97" s="41"/>
      <c r="D97" s="218" t="s">
        <v>149</v>
      </c>
      <c r="E97" s="41"/>
      <c r="F97" s="219" t="s">
        <v>1143</v>
      </c>
      <c r="G97" s="41"/>
      <c r="H97" s="41"/>
      <c r="I97" s="220"/>
      <c r="J97" s="41"/>
      <c r="K97" s="41"/>
      <c r="L97" s="45"/>
      <c r="M97" s="221"/>
      <c r="N97" s="222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149</v>
      </c>
      <c r="AU97" s="18" t="s">
        <v>82</v>
      </c>
    </row>
    <row r="98" s="2" customFormat="1" ht="24.15" customHeight="1">
      <c r="A98" s="39"/>
      <c r="B98" s="40"/>
      <c r="C98" s="205" t="s">
        <v>193</v>
      </c>
      <c r="D98" s="205" t="s">
        <v>142</v>
      </c>
      <c r="E98" s="206" t="s">
        <v>1144</v>
      </c>
      <c r="F98" s="207" t="s">
        <v>1145</v>
      </c>
      <c r="G98" s="208" t="s">
        <v>254</v>
      </c>
      <c r="H98" s="209">
        <v>10</v>
      </c>
      <c r="I98" s="210"/>
      <c r="J98" s="211">
        <f>ROUND(I98*H98,2)</f>
        <v>0</v>
      </c>
      <c r="K98" s="207" t="s">
        <v>146</v>
      </c>
      <c r="L98" s="45"/>
      <c r="M98" s="212" t="s">
        <v>19</v>
      </c>
      <c r="N98" s="213" t="s">
        <v>43</v>
      </c>
      <c r="O98" s="85"/>
      <c r="P98" s="214">
        <f>O98*H98</f>
        <v>0</v>
      </c>
      <c r="Q98" s="214">
        <v>0</v>
      </c>
      <c r="R98" s="214">
        <f>Q98*H98</f>
        <v>0</v>
      </c>
      <c r="S98" s="214">
        <v>0</v>
      </c>
      <c r="T98" s="215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6" t="s">
        <v>244</v>
      </c>
      <c r="AT98" s="216" t="s">
        <v>142</v>
      </c>
      <c r="AU98" s="216" t="s">
        <v>82</v>
      </c>
      <c r="AY98" s="18" t="s">
        <v>140</v>
      </c>
      <c r="BE98" s="217">
        <f>IF(N98="základní",J98,0)</f>
        <v>0</v>
      </c>
      <c r="BF98" s="217">
        <f>IF(N98="snížená",J98,0)</f>
        <v>0</v>
      </c>
      <c r="BG98" s="217">
        <f>IF(N98="zákl. přenesená",J98,0)</f>
        <v>0</v>
      </c>
      <c r="BH98" s="217">
        <f>IF(N98="sníž. přenesená",J98,0)</f>
        <v>0</v>
      </c>
      <c r="BI98" s="217">
        <f>IF(N98="nulová",J98,0)</f>
        <v>0</v>
      </c>
      <c r="BJ98" s="18" t="s">
        <v>80</v>
      </c>
      <c r="BK98" s="217">
        <f>ROUND(I98*H98,2)</f>
        <v>0</v>
      </c>
      <c r="BL98" s="18" t="s">
        <v>244</v>
      </c>
      <c r="BM98" s="216" t="s">
        <v>1146</v>
      </c>
    </row>
    <row r="99" s="2" customFormat="1">
      <c r="A99" s="39"/>
      <c r="B99" s="40"/>
      <c r="C99" s="41"/>
      <c r="D99" s="218" t="s">
        <v>149</v>
      </c>
      <c r="E99" s="41"/>
      <c r="F99" s="219" t="s">
        <v>1147</v>
      </c>
      <c r="G99" s="41"/>
      <c r="H99" s="41"/>
      <c r="I99" s="220"/>
      <c r="J99" s="41"/>
      <c r="K99" s="41"/>
      <c r="L99" s="45"/>
      <c r="M99" s="221"/>
      <c r="N99" s="222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149</v>
      </c>
      <c r="AU99" s="18" t="s">
        <v>82</v>
      </c>
    </row>
    <row r="100" s="2" customFormat="1" ht="16.5" customHeight="1">
      <c r="A100" s="39"/>
      <c r="B100" s="40"/>
      <c r="C100" s="235" t="s">
        <v>200</v>
      </c>
      <c r="D100" s="235" t="s">
        <v>153</v>
      </c>
      <c r="E100" s="236" t="s">
        <v>1148</v>
      </c>
      <c r="F100" s="237" t="s">
        <v>1149</v>
      </c>
      <c r="G100" s="238" t="s">
        <v>254</v>
      </c>
      <c r="H100" s="239">
        <v>10</v>
      </c>
      <c r="I100" s="240"/>
      <c r="J100" s="241">
        <f>ROUND(I100*H100,2)</f>
        <v>0</v>
      </c>
      <c r="K100" s="237" t="s">
        <v>146</v>
      </c>
      <c r="L100" s="242"/>
      <c r="M100" s="243" t="s">
        <v>19</v>
      </c>
      <c r="N100" s="244" t="s">
        <v>43</v>
      </c>
      <c r="O100" s="85"/>
      <c r="P100" s="214">
        <f>O100*H100</f>
        <v>0</v>
      </c>
      <c r="Q100" s="214">
        <v>6.0000000000000002E-05</v>
      </c>
      <c r="R100" s="214">
        <f>Q100*H100</f>
        <v>0.00060000000000000006</v>
      </c>
      <c r="S100" s="214">
        <v>0</v>
      </c>
      <c r="T100" s="215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6" t="s">
        <v>327</v>
      </c>
      <c r="AT100" s="216" t="s">
        <v>153</v>
      </c>
      <c r="AU100" s="216" t="s">
        <v>82</v>
      </c>
      <c r="AY100" s="18" t="s">
        <v>140</v>
      </c>
      <c r="BE100" s="217">
        <f>IF(N100="základní",J100,0)</f>
        <v>0</v>
      </c>
      <c r="BF100" s="217">
        <f>IF(N100="snížená",J100,0)</f>
        <v>0</v>
      </c>
      <c r="BG100" s="217">
        <f>IF(N100="zákl. přenesená",J100,0)</f>
        <v>0</v>
      </c>
      <c r="BH100" s="217">
        <f>IF(N100="sníž. přenesená",J100,0)</f>
        <v>0</v>
      </c>
      <c r="BI100" s="217">
        <f>IF(N100="nulová",J100,0)</f>
        <v>0</v>
      </c>
      <c r="BJ100" s="18" t="s">
        <v>80</v>
      </c>
      <c r="BK100" s="217">
        <f>ROUND(I100*H100,2)</f>
        <v>0</v>
      </c>
      <c r="BL100" s="18" t="s">
        <v>244</v>
      </c>
      <c r="BM100" s="216" t="s">
        <v>1150</v>
      </c>
    </row>
    <row r="101" s="2" customFormat="1" ht="24.15" customHeight="1">
      <c r="A101" s="39"/>
      <c r="B101" s="40"/>
      <c r="C101" s="205" t="s">
        <v>207</v>
      </c>
      <c r="D101" s="205" t="s">
        <v>142</v>
      </c>
      <c r="E101" s="206" t="s">
        <v>1151</v>
      </c>
      <c r="F101" s="207" t="s">
        <v>1152</v>
      </c>
      <c r="G101" s="208" t="s">
        <v>254</v>
      </c>
      <c r="H101" s="209">
        <v>10</v>
      </c>
      <c r="I101" s="210"/>
      <c r="J101" s="211">
        <f>ROUND(I101*H101,2)</f>
        <v>0</v>
      </c>
      <c r="K101" s="207" t="s">
        <v>146</v>
      </c>
      <c r="L101" s="45"/>
      <c r="M101" s="212" t="s">
        <v>19</v>
      </c>
      <c r="N101" s="213" t="s">
        <v>43</v>
      </c>
      <c r="O101" s="85"/>
      <c r="P101" s="214">
        <f>O101*H101</f>
        <v>0</v>
      </c>
      <c r="Q101" s="214">
        <v>0</v>
      </c>
      <c r="R101" s="214">
        <f>Q101*H101</f>
        <v>0</v>
      </c>
      <c r="S101" s="214">
        <v>0</v>
      </c>
      <c r="T101" s="215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6" t="s">
        <v>244</v>
      </c>
      <c r="AT101" s="216" t="s">
        <v>142</v>
      </c>
      <c r="AU101" s="216" t="s">
        <v>82</v>
      </c>
      <c r="AY101" s="18" t="s">
        <v>140</v>
      </c>
      <c r="BE101" s="217">
        <f>IF(N101="základní",J101,0)</f>
        <v>0</v>
      </c>
      <c r="BF101" s="217">
        <f>IF(N101="snížená",J101,0)</f>
        <v>0</v>
      </c>
      <c r="BG101" s="217">
        <f>IF(N101="zákl. přenesená",J101,0)</f>
        <v>0</v>
      </c>
      <c r="BH101" s="217">
        <f>IF(N101="sníž. přenesená",J101,0)</f>
        <v>0</v>
      </c>
      <c r="BI101" s="217">
        <f>IF(N101="nulová",J101,0)</f>
        <v>0</v>
      </c>
      <c r="BJ101" s="18" t="s">
        <v>80</v>
      </c>
      <c r="BK101" s="217">
        <f>ROUND(I101*H101,2)</f>
        <v>0</v>
      </c>
      <c r="BL101" s="18" t="s">
        <v>244</v>
      </c>
      <c r="BM101" s="216" t="s">
        <v>1153</v>
      </c>
    </row>
    <row r="102" s="2" customFormat="1">
      <c r="A102" s="39"/>
      <c r="B102" s="40"/>
      <c r="C102" s="41"/>
      <c r="D102" s="218" t="s">
        <v>149</v>
      </c>
      <c r="E102" s="41"/>
      <c r="F102" s="219" t="s">
        <v>1154</v>
      </c>
      <c r="G102" s="41"/>
      <c r="H102" s="41"/>
      <c r="I102" s="220"/>
      <c r="J102" s="41"/>
      <c r="K102" s="41"/>
      <c r="L102" s="45"/>
      <c r="M102" s="221"/>
      <c r="N102" s="222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149</v>
      </c>
      <c r="AU102" s="18" t="s">
        <v>82</v>
      </c>
    </row>
    <row r="103" s="2" customFormat="1" ht="16.5" customHeight="1">
      <c r="A103" s="39"/>
      <c r="B103" s="40"/>
      <c r="C103" s="235" t="s">
        <v>8</v>
      </c>
      <c r="D103" s="235" t="s">
        <v>153</v>
      </c>
      <c r="E103" s="236" t="s">
        <v>1148</v>
      </c>
      <c r="F103" s="237" t="s">
        <v>1149</v>
      </c>
      <c r="G103" s="238" t="s">
        <v>254</v>
      </c>
      <c r="H103" s="239">
        <v>10</v>
      </c>
      <c r="I103" s="240"/>
      <c r="J103" s="241">
        <f>ROUND(I103*H103,2)</f>
        <v>0</v>
      </c>
      <c r="K103" s="237" t="s">
        <v>146</v>
      </c>
      <c r="L103" s="242"/>
      <c r="M103" s="243" t="s">
        <v>19</v>
      </c>
      <c r="N103" s="244" t="s">
        <v>43</v>
      </c>
      <c r="O103" s="85"/>
      <c r="P103" s="214">
        <f>O103*H103</f>
        <v>0</v>
      </c>
      <c r="Q103" s="214">
        <v>6.0000000000000002E-05</v>
      </c>
      <c r="R103" s="214">
        <f>Q103*H103</f>
        <v>0.00060000000000000006</v>
      </c>
      <c r="S103" s="214">
        <v>0</v>
      </c>
      <c r="T103" s="215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6" t="s">
        <v>327</v>
      </c>
      <c r="AT103" s="216" t="s">
        <v>153</v>
      </c>
      <c r="AU103" s="216" t="s">
        <v>82</v>
      </c>
      <c r="AY103" s="18" t="s">
        <v>140</v>
      </c>
      <c r="BE103" s="217">
        <f>IF(N103="základní",J103,0)</f>
        <v>0</v>
      </c>
      <c r="BF103" s="217">
        <f>IF(N103="snížená",J103,0)</f>
        <v>0</v>
      </c>
      <c r="BG103" s="217">
        <f>IF(N103="zákl. přenesená",J103,0)</f>
        <v>0</v>
      </c>
      <c r="BH103" s="217">
        <f>IF(N103="sníž. přenesená",J103,0)</f>
        <v>0</v>
      </c>
      <c r="BI103" s="217">
        <f>IF(N103="nulová",J103,0)</f>
        <v>0</v>
      </c>
      <c r="BJ103" s="18" t="s">
        <v>80</v>
      </c>
      <c r="BK103" s="217">
        <f>ROUND(I103*H103,2)</f>
        <v>0</v>
      </c>
      <c r="BL103" s="18" t="s">
        <v>244</v>
      </c>
      <c r="BM103" s="216" t="s">
        <v>1155</v>
      </c>
    </row>
    <row r="104" s="2" customFormat="1" ht="24.15" customHeight="1">
      <c r="A104" s="39"/>
      <c r="B104" s="40"/>
      <c r="C104" s="205" t="s">
        <v>221</v>
      </c>
      <c r="D104" s="205" t="s">
        <v>142</v>
      </c>
      <c r="E104" s="206" t="s">
        <v>1156</v>
      </c>
      <c r="F104" s="207" t="s">
        <v>1157</v>
      </c>
      <c r="G104" s="208" t="s">
        <v>254</v>
      </c>
      <c r="H104" s="209">
        <v>10</v>
      </c>
      <c r="I104" s="210"/>
      <c r="J104" s="211">
        <f>ROUND(I104*H104,2)</f>
        <v>0</v>
      </c>
      <c r="K104" s="207" t="s">
        <v>146</v>
      </c>
      <c r="L104" s="45"/>
      <c r="M104" s="212" t="s">
        <v>19</v>
      </c>
      <c r="N104" s="213" t="s">
        <v>43</v>
      </c>
      <c r="O104" s="85"/>
      <c r="P104" s="214">
        <f>O104*H104</f>
        <v>0</v>
      </c>
      <c r="Q104" s="214">
        <v>0</v>
      </c>
      <c r="R104" s="214">
        <f>Q104*H104</f>
        <v>0</v>
      </c>
      <c r="S104" s="214">
        <v>4.8000000000000001E-05</v>
      </c>
      <c r="T104" s="215">
        <f>S104*H104</f>
        <v>0.00048000000000000001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16" t="s">
        <v>244</v>
      </c>
      <c r="AT104" s="216" t="s">
        <v>142</v>
      </c>
      <c r="AU104" s="216" t="s">
        <v>82</v>
      </c>
      <c r="AY104" s="18" t="s">
        <v>140</v>
      </c>
      <c r="BE104" s="217">
        <f>IF(N104="základní",J104,0)</f>
        <v>0</v>
      </c>
      <c r="BF104" s="217">
        <f>IF(N104="snížená",J104,0)</f>
        <v>0</v>
      </c>
      <c r="BG104" s="217">
        <f>IF(N104="zákl. přenesená",J104,0)</f>
        <v>0</v>
      </c>
      <c r="BH104" s="217">
        <f>IF(N104="sníž. přenesená",J104,0)</f>
        <v>0</v>
      </c>
      <c r="BI104" s="217">
        <f>IF(N104="nulová",J104,0)</f>
        <v>0</v>
      </c>
      <c r="BJ104" s="18" t="s">
        <v>80</v>
      </c>
      <c r="BK104" s="217">
        <f>ROUND(I104*H104,2)</f>
        <v>0</v>
      </c>
      <c r="BL104" s="18" t="s">
        <v>244</v>
      </c>
      <c r="BM104" s="216" t="s">
        <v>1158</v>
      </c>
    </row>
    <row r="105" s="2" customFormat="1">
      <c r="A105" s="39"/>
      <c r="B105" s="40"/>
      <c r="C105" s="41"/>
      <c r="D105" s="218" t="s">
        <v>149</v>
      </c>
      <c r="E105" s="41"/>
      <c r="F105" s="219" t="s">
        <v>1159</v>
      </c>
      <c r="G105" s="41"/>
      <c r="H105" s="41"/>
      <c r="I105" s="220"/>
      <c r="J105" s="41"/>
      <c r="K105" s="41"/>
      <c r="L105" s="45"/>
      <c r="M105" s="221"/>
      <c r="N105" s="222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149</v>
      </c>
      <c r="AU105" s="18" t="s">
        <v>82</v>
      </c>
    </row>
    <row r="106" s="2" customFormat="1" ht="24.15" customHeight="1">
      <c r="A106" s="39"/>
      <c r="B106" s="40"/>
      <c r="C106" s="205" t="s">
        <v>226</v>
      </c>
      <c r="D106" s="205" t="s">
        <v>142</v>
      </c>
      <c r="E106" s="206" t="s">
        <v>1160</v>
      </c>
      <c r="F106" s="207" t="s">
        <v>1161</v>
      </c>
      <c r="G106" s="208" t="s">
        <v>254</v>
      </c>
      <c r="H106" s="209">
        <v>1</v>
      </c>
      <c r="I106" s="210"/>
      <c r="J106" s="211">
        <f>ROUND(I106*H106,2)</f>
        <v>0</v>
      </c>
      <c r="K106" s="207" t="s">
        <v>146</v>
      </c>
      <c r="L106" s="45"/>
      <c r="M106" s="212" t="s">
        <v>19</v>
      </c>
      <c r="N106" s="213" t="s">
        <v>43</v>
      </c>
      <c r="O106" s="85"/>
      <c r="P106" s="214">
        <f>O106*H106</f>
        <v>0</v>
      </c>
      <c r="Q106" s="214">
        <v>0</v>
      </c>
      <c r="R106" s="214">
        <f>Q106*H106</f>
        <v>0</v>
      </c>
      <c r="S106" s="214">
        <v>0</v>
      </c>
      <c r="T106" s="215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16" t="s">
        <v>244</v>
      </c>
      <c r="AT106" s="216" t="s">
        <v>142</v>
      </c>
      <c r="AU106" s="216" t="s">
        <v>82</v>
      </c>
      <c r="AY106" s="18" t="s">
        <v>140</v>
      </c>
      <c r="BE106" s="217">
        <f>IF(N106="základní",J106,0)</f>
        <v>0</v>
      </c>
      <c r="BF106" s="217">
        <f>IF(N106="snížená",J106,0)</f>
        <v>0</v>
      </c>
      <c r="BG106" s="217">
        <f>IF(N106="zákl. přenesená",J106,0)</f>
        <v>0</v>
      </c>
      <c r="BH106" s="217">
        <f>IF(N106="sníž. přenesená",J106,0)</f>
        <v>0</v>
      </c>
      <c r="BI106" s="217">
        <f>IF(N106="nulová",J106,0)</f>
        <v>0</v>
      </c>
      <c r="BJ106" s="18" t="s">
        <v>80</v>
      </c>
      <c r="BK106" s="217">
        <f>ROUND(I106*H106,2)</f>
        <v>0</v>
      </c>
      <c r="BL106" s="18" t="s">
        <v>244</v>
      </c>
      <c r="BM106" s="216" t="s">
        <v>1162</v>
      </c>
    </row>
    <row r="107" s="2" customFormat="1">
      <c r="A107" s="39"/>
      <c r="B107" s="40"/>
      <c r="C107" s="41"/>
      <c r="D107" s="218" t="s">
        <v>149</v>
      </c>
      <c r="E107" s="41"/>
      <c r="F107" s="219" t="s">
        <v>1163</v>
      </c>
      <c r="G107" s="41"/>
      <c r="H107" s="41"/>
      <c r="I107" s="220"/>
      <c r="J107" s="41"/>
      <c r="K107" s="41"/>
      <c r="L107" s="45"/>
      <c r="M107" s="221"/>
      <c r="N107" s="222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149</v>
      </c>
      <c r="AU107" s="18" t="s">
        <v>82</v>
      </c>
    </row>
    <row r="108" s="2" customFormat="1" ht="24.15" customHeight="1">
      <c r="A108" s="39"/>
      <c r="B108" s="40"/>
      <c r="C108" s="205" t="s">
        <v>238</v>
      </c>
      <c r="D108" s="205" t="s">
        <v>142</v>
      </c>
      <c r="E108" s="206" t="s">
        <v>1164</v>
      </c>
      <c r="F108" s="207" t="s">
        <v>1165</v>
      </c>
      <c r="G108" s="208" t="s">
        <v>254</v>
      </c>
      <c r="H108" s="209">
        <v>3</v>
      </c>
      <c r="I108" s="210"/>
      <c r="J108" s="211">
        <f>ROUND(I108*H108,2)</f>
        <v>0</v>
      </c>
      <c r="K108" s="207" t="s">
        <v>146</v>
      </c>
      <c r="L108" s="45"/>
      <c r="M108" s="212" t="s">
        <v>19</v>
      </c>
      <c r="N108" s="213" t="s">
        <v>43</v>
      </c>
      <c r="O108" s="85"/>
      <c r="P108" s="214">
        <f>O108*H108</f>
        <v>0</v>
      </c>
      <c r="Q108" s="214">
        <v>0</v>
      </c>
      <c r="R108" s="214">
        <f>Q108*H108</f>
        <v>0</v>
      </c>
      <c r="S108" s="214">
        <v>0</v>
      </c>
      <c r="T108" s="215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16" t="s">
        <v>244</v>
      </c>
      <c r="AT108" s="216" t="s">
        <v>142</v>
      </c>
      <c r="AU108" s="216" t="s">
        <v>82</v>
      </c>
      <c r="AY108" s="18" t="s">
        <v>140</v>
      </c>
      <c r="BE108" s="217">
        <f>IF(N108="základní",J108,0)</f>
        <v>0</v>
      </c>
      <c r="BF108" s="217">
        <f>IF(N108="snížená",J108,0)</f>
        <v>0</v>
      </c>
      <c r="BG108" s="217">
        <f>IF(N108="zákl. přenesená",J108,0)</f>
        <v>0</v>
      </c>
      <c r="BH108" s="217">
        <f>IF(N108="sníž. přenesená",J108,0)</f>
        <v>0</v>
      </c>
      <c r="BI108" s="217">
        <f>IF(N108="nulová",J108,0)</f>
        <v>0</v>
      </c>
      <c r="BJ108" s="18" t="s">
        <v>80</v>
      </c>
      <c r="BK108" s="217">
        <f>ROUND(I108*H108,2)</f>
        <v>0</v>
      </c>
      <c r="BL108" s="18" t="s">
        <v>244</v>
      </c>
      <c r="BM108" s="216" t="s">
        <v>1166</v>
      </c>
    </row>
    <row r="109" s="2" customFormat="1">
      <c r="A109" s="39"/>
      <c r="B109" s="40"/>
      <c r="C109" s="41"/>
      <c r="D109" s="218" t="s">
        <v>149</v>
      </c>
      <c r="E109" s="41"/>
      <c r="F109" s="219" t="s">
        <v>1167</v>
      </c>
      <c r="G109" s="41"/>
      <c r="H109" s="41"/>
      <c r="I109" s="220"/>
      <c r="J109" s="41"/>
      <c r="K109" s="41"/>
      <c r="L109" s="45"/>
      <c r="M109" s="221"/>
      <c r="N109" s="222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149</v>
      </c>
      <c r="AU109" s="18" t="s">
        <v>82</v>
      </c>
    </row>
    <row r="110" s="2" customFormat="1" ht="16.5" customHeight="1">
      <c r="A110" s="39"/>
      <c r="B110" s="40"/>
      <c r="C110" s="235" t="s">
        <v>244</v>
      </c>
      <c r="D110" s="235" t="s">
        <v>153</v>
      </c>
      <c r="E110" s="236" t="s">
        <v>1168</v>
      </c>
      <c r="F110" s="237" t="s">
        <v>1169</v>
      </c>
      <c r="G110" s="238" t="s">
        <v>254</v>
      </c>
      <c r="H110" s="239">
        <v>3</v>
      </c>
      <c r="I110" s="240"/>
      <c r="J110" s="241">
        <f>ROUND(I110*H110,2)</f>
        <v>0</v>
      </c>
      <c r="K110" s="237" t="s">
        <v>146</v>
      </c>
      <c r="L110" s="242"/>
      <c r="M110" s="243" t="s">
        <v>19</v>
      </c>
      <c r="N110" s="244" t="s">
        <v>43</v>
      </c>
      <c r="O110" s="85"/>
      <c r="P110" s="214">
        <f>O110*H110</f>
        <v>0</v>
      </c>
      <c r="Q110" s="214">
        <v>0.00038000000000000002</v>
      </c>
      <c r="R110" s="214">
        <f>Q110*H110</f>
        <v>0.00114</v>
      </c>
      <c r="S110" s="214">
        <v>0</v>
      </c>
      <c r="T110" s="215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16" t="s">
        <v>327</v>
      </c>
      <c r="AT110" s="216" t="s">
        <v>153</v>
      </c>
      <c r="AU110" s="216" t="s">
        <v>82</v>
      </c>
      <c r="AY110" s="18" t="s">
        <v>140</v>
      </c>
      <c r="BE110" s="217">
        <f>IF(N110="základní",J110,0)</f>
        <v>0</v>
      </c>
      <c r="BF110" s="217">
        <f>IF(N110="snížená",J110,0)</f>
        <v>0</v>
      </c>
      <c r="BG110" s="217">
        <f>IF(N110="zákl. přenesená",J110,0)</f>
        <v>0</v>
      </c>
      <c r="BH110" s="217">
        <f>IF(N110="sníž. přenesená",J110,0)</f>
        <v>0</v>
      </c>
      <c r="BI110" s="217">
        <f>IF(N110="nulová",J110,0)</f>
        <v>0</v>
      </c>
      <c r="BJ110" s="18" t="s">
        <v>80</v>
      </c>
      <c r="BK110" s="217">
        <f>ROUND(I110*H110,2)</f>
        <v>0</v>
      </c>
      <c r="BL110" s="18" t="s">
        <v>244</v>
      </c>
      <c r="BM110" s="216" t="s">
        <v>1170</v>
      </c>
    </row>
    <row r="111" s="2" customFormat="1" ht="24.15" customHeight="1">
      <c r="A111" s="39"/>
      <c r="B111" s="40"/>
      <c r="C111" s="205" t="s">
        <v>251</v>
      </c>
      <c r="D111" s="205" t="s">
        <v>142</v>
      </c>
      <c r="E111" s="206" t="s">
        <v>1171</v>
      </c>
      <c r="F111" s="207" t="s">
        <v>1172</v>
      </c>
      <c r="G111" s="208" t="s">
        <v>254</v>
      </c>
      <c r="H111" s="209">
        <v>12</v>
      </c>
      <c r="I111" s="210"/>
      <c r="J111" s="211">
        <f>ROUND(I111*H111,2)</f>
        <v>0</v>
      </c>
      <c r="K111" s="207" t="s">
        <v>146</v>
      </c>
      <c r="L111" s="45"/>
      <c r="M111" s="212" t="s">
        <v>19</v>
      </c>
      <c r="N111" s="213" t="s">
        <v>43</v>
      </c>
      <c r="O111" s="85"/>
      <c r="P111" s="214">
        <f>O111*H111</f>
        <v>0</v>
      </c>
      <c r="Q111" s="214">
        <v>0</v>
      </c>
      <c r="R111" s="214">
        <f>Q111*H111</f>
        <v>0</v>
      </c>
      <c r="S111" s="214">
        <v>0</v>
      </c>
      <c r="T111" s="215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6" t="s">
        <v>244</v>
      </c>
      <c r="AT111" s="216" t="s">
        <v>142</v>
      </c>
      <c r="AU111" s="216" t="s">
        <v>82</v>
      </c>
      <c r="AY111" s="18" t="s">
        <v>140</v>
      </c>
      <c r="BE111" s="217">
        <f>IF(N111="základní",J111,0)</f>
        <v>0</v>
      </c>
      <c r="BF111" s="217">
        <f>IF(N111="snížená",J111,0)</f>
        <v>0</v>
      </c>
      <c r="BG111" s="217">
        <f>IF(N111="zákl. přenesená",J111,0)</f>
        <v>0</v>
      </c>
      <c r="BH111" s="217">
        <f>IF(N111="sníž. přenesená",J111,0)</f>
        <v>0</v>
      </c>
      <c r="BI111" s="217">
        <f>IF(N111="nulová",J111,0)</f>
        <v>0</v>
      </c>
      <c r="BJ111" s="18" t="s">
        <v>80</v>
      </c>
      <c r="BK111" s="217">
        <f>ROUND(I111*H111,2)</f>
        <v>0</v>
      </c>
      <c r="BL111" s="18" t="s">
        <v>244</v>
      </c>
      <c r="BM111" s="216" t="s">
        <v>1173</v>
      </c>
    </row>
    <row r="112" s="2" customFormat="1">
      <c r="A112" s="39"/>
      <c r="B112" s="40"/>
      <c r="C112" s="41"/>
      <c r="D112" s="218" t="s">
        <v>149</v>
      </c>
      <c r="E112" s="41"/>
      <c r="F112" s="219" t="s">
        <v>1174</v>
      </c>
      <c r="G112" s="41"/>
      <c r="H112" s="41"/>
      <c r="I112" s="220"/>
      <c r="J112" s="41"/>
      <c r="K112" s="41"/>
      <c r="L112" s="45"/>
      <c r="M112" s="221"/>
      <c r="N112" s="222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149</v>
      </c>
      <c r="AU112" s="18" t="s">
        <v>82</v>
      </c>
    </row>
    <row r="113" s="2" customFormat="1" ht="16.5" customHeight="1">
      <c r="A113" s="39"/>
      <c r="B113" s="40"/>
      <c r="C113" s="235" t="s">
        <v>257</v>
      </c>
      <c r="D113" s="235" t="s">
        <v>153</v>
      </c>
      <c r="E113" s="236" t="s">
        <v>1175</v>
      </c>
      <c r="F113" s="237" t="s">
        <v>1176</v>
      </c>
      <c r="G113" s="238" t="s">
        <v>254</v>
      </c>
      <c r="H113" s="239">
        <v>12</v>
      </c>
      <c r="I113" s="240"/>
      <c r="J113" s="241">
        <f>ROUND(I113*H113,2)</f>
        <v>0</v>
      </c>
      <c r="K113" s="237" t="s">
        <v>146</v>
      </c>
      <c r="L113" s="242"/>
      <c r="M113" s="243" t="s">
        <v>19</v>
      </c>
      <c r="N113" s="244" t="s">
        <v>43</v>
      </c>
      <c r="O113" s="85"/>
      <c r="P113" s="214">
        <f>O113*H113</f>
        <v>0</v>
      </c>
      <c r="Q113" s="214">
        <v>0.00064999999999999997</v>
      </c>
      <c r="R113" s="214">
        <f>Q113*H113</f>
        <v>0.0077999999999999996</v>
      </c>
      <c r="S113" s="214">
        <v>0</v>
      </c>
      <c r="T113" s="215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16" t="s">
        <v>327</v>
      </c>
      <c r="AT113" s="216" t="s">
        <v>153</v>
      </c>
      <c r="AU113" s="216" t="s">
        <v>82</v>
      </c>
      <c r="AY113" s="18" t="s">
        <v>140</v>
      </c>
      <c r="BE113" s="217">
        <f>IF(N113="základní",J113,0)</f>
        <v>0</v>
      </c>
      <c r="BF113" s="217">
        <f>IF(N113="snížená",J113,0)</f>
        <v>0</v>
      </c>
      <c r="BG113" s="217">
        <f>IF(N113="zákl. přenesená",J113,0)</f>
        <v>0</v>
      </c>
      <c r="BH113" s="217">
        <f>IF(N113="sníž. přenesená",J113,0)</f>
        <v>0</v>
      </c>
      <c r="BI113" s="217">
        <f>IF(N113="nulová",J113,0)</f>
        <v>0</v>
      </c>
      <c r="BJ113" s="18" t="s">
        <v>80</v>
      </c>
      <c r="BK113" s="217">
        <f>ROUND(I113*H113,2)</f>
        <v>0</v>
      </c>
      <c r="BL113" s="18" t="s">
        <v>244</v>
      </c>
      <c r="BM113" s="216" t="s">
        <v>1177</v>
      </c>
    </row>
    <row r="114" s="2" customFormat="1" ht="24.15" customHeight="1">
      <c r="A114" s="39"/>
      <c r="B114" s="40"/>
      <c r="C114" s="205" t="s">
        <v>261</v>
      </c>
      <c r="D114" s="205" t="s">
        <v>142</v>
      </c>
      <c r="E114" s="206" t="s">
        <v>1178</v>
      </c>
      <c r="F114" s="207" t="s">
        <v>1179</v>
      </c>
      <c r="G114" s="208" t="s">
        <v>254</v>
      </c>
      <c r="H114" s="209">
        <v>1</v>
      </c>
      <c r="I114" s="210"/>
      <c r="J114" s="211">
        <f>ROUND(I114*H114,2)</f>
        <v>0</v>
      </c>
      <c r="K114" s="207" t="s">
        <v>146</v>
      </c>
      <c r="L114" s="45"/>
      <c r="M114" s="212" t="s">
        <v>19</v>
      </c>
      <c r="N114" s="213" t="s">
        <v>43</v>
      </c>
      <c r="O114" s="85"/>
      <c r="P114" s="214">
        <f>O114*H114</f>
        <v>0</v>
      </c>
      <c r="Q114" s="214">
        <v>0</v>
      </c>
      <c r="R114" s="214">
        <f>Q114*H114</f>
        <v>0</v>
      </c>
      <c r="S114" s="214">
        <v>0</v>
      </c>
      <c r="T114" s="215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16" t="s">
        <v>244</v>
      </c>
      <c r="AT114" s="216" t="s">
        <v>142</v>
      </c>
      <c r="AU114" s="216" t="s">
        <v>82</v>
      </c>
      <c r="AY114" s="18" t="s">
        <v>140</v>
      </c>
      <c r="BE114" s="217">
        <f>IF(N114="základní",J114,0)</f>
        <v>0</v>
      </c>
      <c r="BF114" s="217">
        <f>IF(N114="snížená",J114,0)</f>
        <v>0</v>
      </c>
      <c r="BG114" s="217">
        <f>IF(N114="zákl. přenesená",J114,0)</f>
        <v>0</v>
      </c>
      <c r="BH114" s="217">
        <f>IF(N114="sníž. přenesená",J114,0)</f>
        <v>0</v>
      </c>
      <c r="BI114" s="217">
        <f>IF(N114="nulová",J114,0)</f>
        <v>0</v>
      </c>
      <c r="BJ114" s="18" t="s">
        <v>80</v>
      </c>
      <c r="BK114" s="217">
        <f>ROUND(I114*H114,2)</f>
        <v>0</v>
      </c>
      <c r="BL114" s="18" t="s">
        <v>244</v>
      </c>
      <c r="BM114" s="216" t="s">
        <v>1180</v>
      </c>
    </row>
    <row r="115" s="2" customFormat="1">
      <c r="A115" s="39"/>
      <c r="B115" s="40"/>
      <c r="C115" s="41"/>
      <c r="D115" s="218" t="s">
        <v>149</v>
      </c>
      <c r="E115" s="41"/>
      <c r="F115" s="219" t="s">
        <v>1181</v>
      </c>
      <c r="G115" s="41"/>
      <c r="H115" s="41"/>
      <c r="I115" s="220"/>
      <c r="J115" s="41"/>
      <c r="K115" s="41"/>
      <c r="L115" s="45"/>
      <c r="M115" s="221"/>
      <c r="N115" s="222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149</v>
      </c>
      <c r="AU115" s="18" t="s">
        <v>82</v>
      </c>
    </row>
    <row r="116" s="2" customFormat="1" ht="24.15" customHeight="1">
      <c r="A116" s="39"/>
      <c r="B116" s="40"/>
      <c r="C116" s="205" t="s">
        <v>265</v>
      </c>
      <c r="D116" s="205" t="s">
        <v>142</v>
      </c>
      <c r="E116" s="206" t="s">
        <v>1182</v>
      </c>
      <c r="F116" s="207" t="s">
        <v>1183</v>
      </c>
      <c r="G116" s="208" t="s">
        <v>156</v>
      </c>
      <c r="H116" s="209">
        <v>0.017999999999999999</v>
      </c>
      <c r="I116" s="210"/>
      <c r="J116" s="211">
        <f>ROUND(I116*H116,2)</f>
        <v>0</v>
      </c>
      <c r="K116" s="207" t="s">
        <v>146</v>
      </c>
      <c r="L116" s="45"/>
      <c r="M116" s="212" t="s">
        <v>19</v>
      </c>
      <c r="N116" s="213" t="s">
        <v>43</v>
      </c>
      <c r="O116" s="85"/>
      <c r="P116" s="214">
        <f>O116*H116</f>
        <v>0</v>
      </c>
      <c r="Q116" s="214">
        <v>0</v>
      </c>
      <c r="R116" s="214">
        <f>Q116*H116</f>
        <v>0</v>
      </c>
      <c r="S116" s="214">
        <v>0</v>
      </c>
      <c r="T116" s="215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6" t="s">
        <v>244</v>
      </c>
      <c r="AT116" s="216" t="s">
        <v>142</v>
      </c>
      <c r="AU116" s="216" t="s">
        <v>82</v>
      </c>
      <c r="AY116" s="18" t="s">
        <v>140</v>
      </c>
      <c r="BE116" s="217">
        <f>IF(N116="základní",J116,0)</f>
        <v>0</v>
      </c>
      <c r="BF116" s="217">
        <f>IF(N116="snížená",J116,0)</f>
        <v>0</v>
      </c>
      <c r="BG116" s="217">
        <f>IF(N116="zákl. přenesená",J116,0)</f>
        <v>0</v>
      </c>
      <c r="BH116" s="217">
        <f>IF(N116="sníž. přenesená",J116,0)</f>
        <v>0</v>
      </c>
      <c r="BI116" s="217">
        <f>IF(N116="nulová",J116,0)</f>
        <v>0</v>
      </c>
      <c r="BJ116" s="18" t="s">
        <v>80</v>
      </c>
      <c r="BK116" s="217">
        <f>ROUND(I116*H116,2)</f>
        <v>0</v>
      </c>
      <c r="BL116" s="18" t="s">
        <v>244</v>
      </c>
      <c r="BM116" s="216" t="s">
        <v>1184</v>
      </c>
    </row>
    <row r="117" s="2" customFormat="1">
      <c r="A117" s="39"/>
      <c r="B117" s="40"/>
      <c r="C117" s="41"/>
      <c r="D117" s="218" t="s">
        <v>149</v>
      </c>
      <c r="E117" s="41"/>
      <c r="F117" s="219" t="s">
        <v>1185</v>
      </c>
      <c r="G117" s="41"/>
      <c r="H117" s="41"/>
      <c r="I117" s="220"/>
      <c r="J117" s="41"/>
      <c r="K117" s="41"/>
      <c r="L117" s="45"/>
      <c r="M117" s="221"/>
      <c r="N117" s="222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149</v>
      </c>
      <c r="AU117" s="18" t="s">
        <v>82</v>
      </c>
    </row>
    <row r="118" s="2" customFormat="1" ht="16.5" customHeight="1">
      <c r="A118" s="39"/>
      <c r="B118" s="40"/>
      <c r="C118" s="205" t="s">
        <v>7</v>
      </c>
      <c r="D118" s="205" t="s">
        <v>142</v>
      </c>
      <c r="E118" s="206" t="s">
        <v>1186</v>
      </c>
      <c r="F118" s="207" t="s">
        <v>1187</v>
      </c>
      <c r="G118" s="208" t="s">
        <v>814</v>
      </c>
      <c r="H118" s="209">
        <v>1</v>
      </c>
      <c r="I118" s="210"/>
      <c r="J118" s="211">
        <f>ROUND(I118*H118,2)</f>
        <v>0</v>
      </c>
      <c r="K118" s="207" t="s">
        <v>19</v>
      </c>
      <c r="L118" s="45"/>
      <c r="M118" s="260" t="s">
        <v>19</v>
      </c>
      <c r="N118" s="261" t="s">
        <v>43</v>
      </c>
      <c r="O118" s="258"/>
      <c r="P118" s="262">
        <f>O118*H118</f>
        <v>0</v>
      </c>
      <c r="Q118" s="262">
        <v>0</v>
      </c>
      <c r="R118" s="262">
        <f>Q118*H118</f>
        <v>0</v>
      </c>
      <c r="S118" s="262">
        <v>0</v>
      </c>
      <c r="T118" s="263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16" t="s">
        <v>244</v>
      </c>
      <c r="AT118" s="216" t="s">
        <v>142</v>
      </c>
      <c r="AU118" s="216" t="s">
        <v>82</v>
      </c>
      <c r="AY118" s="18" t="s">
        <v>140</v>
      </c>
      <c r="BE118" s="217">
        <f>IF(N118="základní",J118,0)</f>
        <v>0</v>
      </c>
      <c r="BF118" s="217">
        <f>IF(N118="snížená",J118,0)</f>
        <v>0</v>
      </c>
      <c r="BG118" s="217">
        <f>IF(N118="zákl. přenesená",J118,0)</f>
        <v>0</v>
      </c>
      <c r="BH118" s="217">
        <f>IF(N118="sníž. přenesená",J118,0)</f>
        <v>0</v>
      </c>
      <c r="BI118" s="217">
        <f>IF(N118="nulová",J118,0)</f>
        <v>0</v>
      </c>
      <c r="BJ118" s="18" t="s">
        <v>80</v>
      </c>
      <c r="BK118" s="217">
        <f>ROUND(I118*H118,2)</f>
        <v>0</v>
      </c>
      <c r="BL118" s="18" t="s">
        <v>244</v>
      </c>
      <c r="BM118" s="216" t="s">
        <v>1188</v>
      </c>
    </row>
    <row r="119" s="2" customFormat="1" ht="6.96" customHeight="1">
      <c r="A119" s="39"/>
      <c r="B119" s="60"/>
      <c r="C119" s="61"/>
      <c r="D119" s="61"/>
      <c r="E119" s="61"/>
      <c r="F119" s="61"/>
      <c r="G119" s="61"/>
      <c r="H119" s="61"/>
      <c r="I119" s="61"/>
      <c r="J119" s="61"/>
      <c r="K119" s="61"/>
      <c r="L119" s="45"/>
      <c r="M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</sheetData>
  <sheetProtection sheet="1" autoFilter="0" formatColumns="0" formatRows="0" objects="1" scenarios="1" spinCount="100000" saltValue="rYO5x1ii3IhybfH/mTNh1WEmcIH+1G+8pBaqVzkYqXRaMi2DGvGS80awrNvWinSRqWQpXdmpvzJ1mjWC2a+R+g==" hashValue="AKQIW6CC8R4fZSS+J21g+LcLPOI2FSs0RmG5BSjtMFEk7mzM8TIO9qtHNvYwMzTANzMYN65gr728GlbLUiX5hQ==" algorithmName="SHA-512" password="CC35"/>
  <autoFilter ref="C80:K118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hyperlinks>
    <hyperlink ref="F85" r:id="rId1" display="https://podminky.urs.cz/item/CS_URS_2025_01/741120001"/>
    <hyperlink ref="F89" r:id="rId2" display="https://podminky.urs.cz/item/CS_URS_2025_01/741125871"/>
    <hyperlink ref="F91" r:id="rId3" display="https://podminky.urs.cz/item/CS_URS_2025_01/741310101"/>
    <hyperlink ref="F94" r:id="rId4" display="https://podminky.urs.cz/item/CS_URS_2025_01/741310104"/>
    <hyperlink ref="F97" r:id="rId5" display="https://podminky.urs.cz/item/CS_URS_2025_01/741311813"/>
    <hyperlink ref="F99" r:id="rId6" display="https://podminky.urs.cz/item/CS_URS_2025_01/741313002"/>
    <hyperlink ref="F102" r:id="rId7" display="https://podminky.urs.cz/item/CS_URS_2025_01/741313003"/>
    <hyperlink ref="F105" r:id="rId8" display="https://podminky.urs.cz/item/CS_URS_2025_01/741315823"/>
    <hyperlink ref="F107" r:id="rId9" display="https://podminky.urs.cz/item/CS_URS_2025_01/741371002"/>
    <hyperlink ref="F109" r:id="rId10" display="https://podminky.urs.cz/item/CS_URS_2025_01/741372061"/>
    <hyperlink ref="F112" r:id="rId11" display="https://podminky.urs.cz/item/CS_URS_2025_01/741372111"/>
    <hyperlink ref="F115" r:id="rId12" display="https://podminky.urs.cz/item/CS_URS_2025_01/741810001"/>
    <hyperlink ref="F117" r:id="rId13" display="https://podminky.urs.cz/item/CS_URS_2025_01/998741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4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97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82</v>
      </c>
    </row>
    <row r="4" s="1" customFormat="1" ht="24.96" customHeight="1">
      <c r="B4" s="21"/>
      <c r="D4" s="131" t="s">
        <v>98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Stavební úpravy OÚ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99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1189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32</v>
      </c>
      <c r="G12" s="39"/>
      <c r="H12" s="39"/>
      <c r="I12" s="133" t="s">
        <v>23</v>
      </c>
      <c r="J12" s="138" t="str">
        <f>'Rekapitulace stavby'!AN8</f>
        <v>20. 2. 2025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>Obec Tuchlovice</v>
      </c>
      <c r="F15" s="39"/>
      <c r="G15" s="39"/>
      <c r="H15" s="39"/>
      <c r="I15" s="133" t="s">
        <v>28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tr">
        <f>IF('Rekapitulace stavby'!AN16="","",'Rekapitulace stavby'!AN16)</f>
        <v/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tr">
        <f>IF('Rekapitulace stavby'!E17="","",'Rekapitulace stavby'!E17)</f>
        <v xml:space="preserve"> </v>
      </c>
      <c r="F21" s="39"/>
      <c r="G21" s="39"/>
      <c r="H21" s="39"/>
      <c r="I21" s="133" t="s">
        <v>28</v>
      </c>
      <c r="J21" s="137" t="str">
        <f>IF('Rekapitulace stavby'!AN17="","",'Rekapitulace stavby'!AN17)</f>
        <v/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>Ing. Jan Procházka</v>
      </c>
      <c r="F24" s="39"/>
      <c r="G24" s="39"/>
      <c r="H24" s="39"/>
      <c r="I24" s="133" t="s">
        <v>28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36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38</v>
      </c>
      <c r="E30" s="39"/>
      <c r="F30" s="39"/>
      <c r="G30" s="39"/>
      <c r="H30" s="39"/>
      <c r="I30" s="39"/>
      <c r="J30" s="145">
        <f>ROUND(J81,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40</v>
      </c>
      <c r="G32" s="39"/>
      <c r="H32" s="39"/>
      <c r="I32" s="146" t="s">
        <v>39</v>
      </c>
      <c r="J32" s="146" t="s">
        <v>41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42</v>
      </c>
      <c r="E33" s="133" t="s">
        <v>43</v>
      </c>
      <c r="F33" s="148">
        <f>ROUND((SUM(BE81:BE94)),  2)</f>
        <v>0</v>
      </c>
      <c r="G33" s="39"/>
      <c r="H33" s="39"/>
      <c r="I33" s="149">
        <v>0.20999999999999999</v>
      </c>
      <c r="J33" s="148">
        <f>ROUND(((SUM(BE81:BE94))*I33),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44</v>
      </c>
      <c r="F34" s="148">
        <f>ROUND((SUM(BF81:BF94)),  2)</f>
        <v>0</v>
      </c>
      <c r="G34" s="39"/>
      <c r="H34" s="39"/>
      <c r="I34" s="149">
        <v>0.12</v>
      </c>
      <c r="J34" s="148">
        <f>ROUND(((SUM(BF81:BF94))*I34),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45</v>
      </c>
      <c r="F35" s="148">
        <f>ROUND((SUM(BG81:BG94)),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46</v>
      </c>
      <c r="F36" s="148">
        <f>ROUND((SUM(BH81:BH94)),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47</v>
      </c>
      <c r="F37" s="148">
        <f>ROUND((SUM(BI81:BI94)),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48</v>
      </c>
      <c r="E39" s="152"/>
      <c r="F39" s="152"/>
      <c r="G39" s="153" t="s">
        <v>49</v>
      </c>
      <c r="H39" s="154" t="s">
        <v>50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101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Stavební úpravy OÚ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99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SLB - SLABOPROUD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20. 2. 2025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Obec Tuchlovice</v>
      </c>
      <c r="G54" s="41"/>
      <c r="H54" s="41"/>
      <c r="I54" s="33" t="s">
        <v>31</v>
      </c>
      <c r="J54" s="37" t="str">
        <f>E21</f>
        <v xml:space="preserve"> 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>Ing. Jan Procházka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102</v>
      </c>
      <c r="D57" s="163"/>
      <c r="E57" s="163"/>
      <c r="F57" s="163"/>
      <c r="G57" s="163"/>
      <c r="H57" s="163"/>
      <c r="I57" s="163"/>
      <c r="J57" s="164" t="s">
        <v>103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70</v>
      </c>
      <c r="D59" s="41"/>
      <c r="E59" s="41"/>
      <c r="F59" s="41"/>
      <c r="G59" s="41"/>
      <c r="H59" s="41"/>
      <c r="I59" s="41"/>
      <c r="J59" s="103">
        <f>J81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104</v>
      </c>
    </row>
    <row r="60" s="9" customFormat="1" ht="24.96" customHeight="1">
      <c r="A60" s="9"/>
      <c r="B60" s="166"/>
      <c r="C60" s="167"/>
      <c r="D60" s="168" t="s">
        <v>112</v>
      </c>
      <c r="E60" s="169"/>
      <c r="F60" s="169"/>
      <c r="G60" s="169"/>
      <c r="H60" s="169"/>
      <c r="I60" s="169"/>
      <c r="J60" s="170">
        <f>J82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1190</v>
      </c>
      <c r="E61" s="175"/>
      <c r="F61" s="175"/>
      <c r="G61" s="175"/>
      <c r="H61" s="175"/>
      <c r="I61" s="175"/>
      <c r="J61" s="176">
        <f>J83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3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6.96" customHeight="1">
      <c r="A63" s="3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13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7" s="2" customFormat="1" ht="6.96" customHeight="1">
      <c r="A67" s="39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24.96" customHeight="1">
      <c r="A68" s="39"/>
      <c r="B68" s="40"/>
      <c r="C68" s="24" t="s">
        <v>125</v>
      </c>
      <c r="D68" s="41"/>
      <c r="E68" s="41"/>
      <c r="F68" s="41"/>
      <c r="G68" s="41"/>
      <c r="H68" s="41"/>
      <c r="I68" s="41"/>
      <c r="J68" s="41"/>
      <c r="K68" s="41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2" customHeight="1">
      <c r="A70" s="39"/>
      <c r="B70" s="40"/>
      <c r="C70" s="33" t="s">
        <v>16</v>
      </c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6.5" customHeight="1">
      <c r="A71" s="39"/>
      <c r="B71" s="40"/>
      <c r="C71" s="41"/>
      <c r="D71" s="41"/>
      <c r="E71" s="161" t="str">
        <f>E7</f>
        <v>Stavební úpravy OÚ</v>
      </c>
      <c r="F71" s="33"/>
      <c r="G71" s="33"/>
      <c r="H71" s="33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99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70" t="str">
        <f>E9</f>
        <v>SLB - SLABOPROUD</v>
      </c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21</v>
      </c>
      <c r="D75" s="41"/>
      <c r="E75" s="41"/>
      <c r="F75" s="28" t="str">
        <f>F12</f>
        <v xml:space="preserve"> </v>
      </c>
      <c r="G75" s="41"/>
      <c r="H75" s="41"/>
      <c r="I75" s="33" t="s">
        <v>23</v>
      </c>
      <c r="J75" s="73" t="str">
        <f>IF(J12="","",J12)</f>
        <v>20. 2. 2025</v>
      </c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5.15" customHeight="1">
      <c r="A77" s="39"/>
      <c r="B77" s="40"/>
      <c r="C77" s="33" t="s">
        <v>25</v>
      </c>
      <c r="D77" s="41"/>
      <c r="E77" s="41"/>
      <c r="F77" s="28" t="str">
        <f>E15</f>
        <v>Obec Tuchlovice</v>
      </c>
      <c r="G77" s="41"/>
      <c r="H77" s="41"/>
      <c r="I77" s="33" t="s">
        <v>31</v>
      </c>
      <c r="J77" s="37" t="str">
        <f>E21</f>
        <v xml:space="preserve"> 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29</v>
      </c>
      <c r="D78" s="41"/>
      <c r="E78" s="41"/>
      <c r="F78" s="28" t="str">
        <f>IF(E18="","",E18)</f>
        <v>Vyplň údaj</v>
      </c>
      <c r="G78" s="41"/>
      <c r="H78" s="41"/>
      <c r="I78" s="33" t="s">
        <v>34</v>
      </c>
      <c r="J78" s="37" t="str">
        <f>E24</f>
        <v>Ing. Jan Procházka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0.32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1" customFormat="1" ht="29.28" customHeight="1">
      <c r="A80" s="178"/>
      <c r="B80" s="179"/>
      <c r="C80" s="180" t="s">
        <v>126</v>
      </c>
      <c r="D80" s="181" t="s">
        <v>57</v>
      </c>
      <c r="E80" s="181" t="s">
        <v>53</v>
      </c>
      <c r="F80" s="181" t="s">
        <v>54</v>
      </c>
      <c r="G80" s="181" t="s">
        <v>127</v>
      </c>
      <c r="H80" s="181" t="s">
        <v>128</v>
      </c>
      <c r="I80" s="181" t="s">
        <v>129</v>
      </c>
      <c r="J80" s="181" t="s">
        <v>103</v>
      </c>
      <c r="K80" s="182" t="s">
        <v>130</v>
      </c>
      <c r="L80" s="183"/>
      <c r="M80" s="93" t="s">
        <v>19</v>
      </c>
      <c r="N80" s="94" t="s">
        <v>42</v>
      </c>
      <c r="O80" s="94" t="s">
        <v>131</v>
      </c>
      <c r="P80" s="94" t="s">
        <v>132</v>
      </c>
      <c r="Q80" s="94" t="s">
        <v>133</v>
      </c>
      <c r="R80" s="94" t="s">
        <v>134</v>
      </c>
      <c r="S80" s="94" t="s">
        <v>135</v>
      </c>
      <c r="T80" s="95" t="s">
        <v>136</v>
      </c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</row>
    <row r="81" s="2" customFormat="1" ht="22.8" customHeight="1">
      <c r="A81" s="39"/>
      <c r="B81" s="40"/>
      <c r="C81" s="100" t="s">
        <v>137</v>
      </c>
      <c r="D81" s="41"/>
      <c r="E81" s="41"/>
      <c r="F81" s="41"/>
      <c r="G81" s="41"/>
      <c r="H81" s="41"/>
      <c r="I81" s="41"/>
      <c r="J81" s="184">
        <f>BK81</f>
        <v>0</v>
      </c>
      <c r="K81" s="41"/>
      <c r="L81" s="45"/>
      <c r="M81" s="96"/>
      <c r="N81" s="185"/>
      <c r="O81" s="97"/>
      <c r="P81" s="186">
        <f>P82</f>
        <v>0</v>
      </c>
      <c r="Q81" s="97"/>
      <c r="R81" s="186">
        <f>R82</f>
        <v>0.01176</v>
      </c>
      <c r="S81" s="97"/>
      <c r="T81" s="187">
        <f>T82</f>
        <v>0</v>
      </c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T81" s="18" t="s">
        <v>71</v>
      </c>
      <c r="AU81" s="18" t="s">
        <v>104</v>
      </c>
      <c r="BK81" s="188">
        <f>BK82</f>
        <v>0</v>
      </c>
    </row>
    <row r="82" s="12" customFormat="1" ht="25.92" customHeight="1">
      <c r="A82" s="12"/>
      <c r="B82" s="189"/>
      <c r="C82" s="190"/>
      <c r="D82" s="191" t="s">
        <v>71</v>
      </c>
      <c r="E82" s="192" t="s">
        <v>370</v>
      </c>
      <c r="F82" s="192" t="s">
        <v>371</v>
      </c>
      <c r="G82" s="190"/>
      <c r="H82" s="190"/>
      <c r="I82" s="193"/>
      <c r="J82" s="194">
        <f>BK82</f>
        <v>0</v>
      </c>
      <c r="K82" s="190"/>
      <c r="L82" s="195"/>
      <c r="M82" s="196"/>
      <c r="N82" s="197"/>
      <c r="O82" s="197"/>
      <c r="P82" s="198">
        <f>P83</f>
        <v>0</v>
      </c>
      <c r="Q82" s="197"/>
      <c r="R82" s="198">
        <f>R83</f>
        <v>0.01176</v>
      </c>
      <c r="S82" s="197"/>
      <c r="T82" s="199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0" t="s">
        <v>82</v>
      </c>
      <c r="AT82" s="201" t="s">
        <v>71</v>
      </c>
      <c r="AU82" s="201" t="s">
        <v>72</v>
      </c>
      <c r="AY82" s="200" t="s">
        <v>140</v>
      </c>
      <c r="BK82" s="202">
        <f>BK83</f>
        <v>0</v>
      </c>
    </row>
    <row r="83" s="12" customFormat="1" ht="22.8" customHeight="1">
      <c r="A83" s="12"/>
      <c r="B83" s="189"/>
      <c r="C83" s="190"/>
      <c r="D83" s="191" t="s">
        <v>71</v>
      </c>
      <c r="E83" s="203" t="s">
        <v>1191</v>
      </c>
      <c r="F83" s="203" t="s">
        <v>1192</v>
      </c>
      <c r="G83" s="190"/>
      <c r="H83" s="190"/>
      <c r="I83" s="193"/>
      <c r="J83" s="204">
        <f>BK83</f>
        <v>0</v>
      </c>
      <c r="K83" s="190"/>
      <c r="L83" s="195"/>
      <c r="M83" s="196"/>
      <c r="N83" s="197"/>
      <c r="O83" s="197"/>
      <c r="P83" s="198">
        <f>SUM(P84:P94)</f>
        <v>0</v>
      </c>
      <c r="Q83" s="197"/>
      <c r="R83" s="198">
        <f>SUM(R84:R94)</f>
        <v>0.01176</v>
      </c>
      <c r="S83" s="197"/>
      <c r="T83" s="199">
        <f>SUM(T84:T94)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0" t="s">
        <v>82</v>
      </c>
      <c r="AT83" s="201" t="s">
        <v>71</v>
      </c>
      <c r="AU83" s="201" t="s">
        <v>80</v>
      </c>
      <c r="AY83" s="200" t="s">
        <v>140</v>
      </c>
      <c r="BK83" s="202">
        <f>SUM(BK84:BK94)</f>
        <v>0</v>
      </c>
    </row>
    <row r="84" s="2" customFormat="1" ht="16.5" customHeight="1">
      <c r="A84" s="39"/>
      <c r="B84" s="40"/>
      <c r="C84" s="205" t="s">
        <v>80</v>
      </c>
      <c r="D84" s="205" t="s">
        <v>142</v>
      </c>
      <c r="E84" s="206" t="s">
        <v>1193</v>
      </c>
      <c r="F84" s="207" t="s">
        <v>1194</v>
      </c>
      <c r="G84" s="208" t="s">
        <v>471</v>
      </c>
      <c r="H84" s="209">
        <v>120</v>
      </c>
      <c r="I84" s="210"/>
      <c r="J84" s="211">
        <f>ROUND(I84*H84,2)</f>
        <v>0</v>
      </c>
      <c r="K84" s="207" t="s">
        <v>146</v>
      </c>
      <c r="L84" s="45"/>
      <c r="M84" s="212" t="s">
        <v>19</v>
      </c>
      <c r="N84" s="213" t="s">
        <v>43</v>
      </c>
      <c r="O84" s="85"/>
      <c r="P84" s="214">
        <f>O84*H84</f>
        <v>0</v>
      </c>
      <c r="Q84" s="214">
        <v>0</v>
      </c>
      <c r="R84" s="214">
        <f>Q84*H84</f>
        <v>0</v>
      </c>
      <c r="S84" s="214">
        <v>0</v>
      </c>
      <c r="T84" s="215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16" t="s">
        <v>244</v>
      </c>
      <c r="AT84" s="216" t="s">
        <v>142</v>
      </c>
      <c r="AU84" s="216" t="s">
        <v>82</v>
      </c>
      <c r="AY84" s="18" t="s">
        <v>140</v>
      </c>
      <c r="BE84" s="217">
        <f>IF(N84="základní",J84,0)</f>
        <v>0</v>
      </c>
      <c r="BF84" s="217">
        <f>IF(N84="snížená",J84,0)</f>
        <v>0</v>
      </c>
      <c r="BG84" s="217">
        <f>IF(N84="zákl. přenesená",J84,0)</f>
        <v>0</v>
      </c>
      <c r="BH84" s="217">
        <f>IF(N84="sníž. přenesená",J84,0)</f>
        <v>0</v>
      </c>
      <c r="BI84" s="217">
        <f>IF(N84="nulová",J84,0)</f>
        <v>0</v>
      </c>
      <c r="BJ84" s="18" t="s">
        <v>80</v>
      </c>
      <c r="BK84" s="217">
        <f>ROUND(I84*H84,2)</f>
        <v>0</v>
      </c>
      <c r="BL84" s="18" t="s">
        <v>244</v>
      </c>
      <c r="BM84" s="216" t="s">
        <v>1195</v>
      </c>
    </row>
    <row r="85" s="2" customFormat="1">
      <c r="A85" s="39"/>
      <c r="B85" s="40"/>
      <c r="C85" s="41"/>
      <c r="D85" s="218" t="s">
        <v>149</v>
      </c>
      <c r="E85" s="41"/>
      <c r="F85" s="219" t="s">
        <v>1196</v>
      </c>
      <c r="G85" s="41"/>
      <c r="H85" s="41"/>
      <c r="I85" s="220"/>
      <c r="J85" s="41"/>
      <c r="K85" s="41"/>
      <c r="L85" s="45"/>
      <c r="M85" s="221"/>
      <c r="N85" s="222"/>
      <c r="O85" s="85"/>
      <c r="P85" s="85"/>
      <c r="Q85" s="85"/>
      <c r="R85" s="85"/>
      <c r="S85" s="85"/>
      <c r="T85" s="86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149</v>
      </c>
      <c r="AU85" s="18" t="s">
        <v>82</v>
      </c>
    </row>
    <row r="86" s="2" customFormat="1" ht="16.5" customHeight="1">
      <c r="A86" s="39"/>
      <c r="B86" s="40"/>
      <c r="C86" s="235" t="s">
        <v>82</v>
      </c>
      <c r="D86" s="235" t="s">
        <v>153</v>
      </c>
      <c r="E86" s="236" t="s">
        <v>1197</v>
      </c>
      <c r="F86" s="237" t="s">
        <v>1198</v>
      </c>
      <c r="G86" s="238" t="s">
        <v>471</v>
      </c>
      <c r="H86" s="239">
        <v>144</v>
      </c>
      <c r="I86" s="240"/>
      <c r="J86" s="241">
        <f>ROUND(I86*H86,2)</f>
        <v>0</v>
      </c>
      <c r="K86" s="237" t="s">
        <v>146</v>
      </c>
      <c r="L86" s="242"/>
      <c r="M86" s="243" t="s">
        <v>19</v>
      </c>
      <c r="N86" s="244" t="s">
        <v>43</v>
      </c>
      <c r="O86" s="85"/>
      <c r="P86" s="214">
        <f>O86*H86</f>
        <v>0</v>
      </c>
      <c r="Q86" s="214">
        <v>4.0000000000000003E-05</v>
      </c>
      <c r="R86" s="214">
        <f>Q86*H86</f>
        <v>0.0057600000000000004</v>
      </c>
      <c r="S86" s="214">
        <v>0</v>
      </c>
      <c r="T86" s="215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16" t="s">
        <v>327</v>
      </c>
      <c r="AT86" s="216" t="s">
        <v>153</v>
      </c>
      <c r="AU86" s="216" t="s">
        <v>82</v>
      </c>
      <c r="AY86" s="18" t="s">
        <v>140</v>
      </c>
      <c r="BE86" s="217">
        <f>IF(N86="základní",J86,0)</f>
        <v>0</v>
      </c>
      <c r="BF86" s="217">
        <f>IF(N86="snížená",J86,0)</f>
        <v>0</v>
      </c>
      <c r="BG86" s="217">
        <f>IF(N86="zákl. přenesená",J86,0)</f>
        <v>0</v>
      </c>
      <c r="BH86" s="217">
        <f>IF(N86="sníž. přenesená",J86,0)</f>
        <v>0</v>
      </c>
      <c r="BI86" s="217">
        <f>IF(N86="nulová",J86,0)</f>
        <v>0</v>
      </c>
      <c r="BJ86" s="18" t="s">
        <v>80</v>
      </c>
      <c r="BK86" s="217">
        <f>ROUND(I86*H86,2)</f>
        <v>0</v>
      </c>
      <c r="BL86" s="18" t="s">
        <v>244</v>
      </c>
      <c r="BM86" s="216" t="s">
        <v>1199</v>
      </c>
    </row>
    <row r="87" s="13" customFormat="1">
      <c r="A87" s="13"/>
      <c r="B87" s="223"/>
      <c r="C87" s="224"/>
      <c r="D87" s="225" t="s">
        <v>151</v>
      </c>
      <c r="E87" s="224"/>
      <c r="F87" s="227" t="s">
        <v>1200</v>
      </c>
      <c r="G87" s="224"/>
      <c r="H87" s="228">
        <v>144</v>
      </c>
      <c r="I87" s="229"/>
      <c r="J87" s="224"/>
      <c r="K87" s="224"/>
      <c r="L87" s="230"/>
      <c r="M87" s="231"/>
      <c r="N87" s="232"/>
      <c r="O87" s="232"/>
      <c r="P87" s="232"/>
      <c r="Q87" s="232"/>
      <c r="R87" s="232"/>
      <c r="S87" s="232"/>
      <c r="T87" s="23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T87" s="234" t="s">
        <v>151</v>
      </c>
      <c r="AU87" s="234" t="s">
        <v>82</v>
      </c>
      <c r="AV87" s="13" t="s">
        <v>82</v>
      </c>
      <c r="AW87" s="13" t="s">
        <v>4</v>
      </c>
      <c r="AX87" s="13" t="s">
        <v>80</v>
      </c>
      <c r="AY87" s="234" t="s">
        <v>140</v>
      </c>
    </row>
    <row r="88" s="2" customFormat="1" ht="16.5" customHeight="1">
      <c r="A88" s="39"/>
      <c r="B88" s="40"/>
      <c r="C88" s="205" t="s">
        <v>180</v>
      </c>
      <c r="D88" s="205" t="s">
        <v>142</v>
      </c>
      <c r="E88" s="206" t="s">
        <v>1201</v>
      </c>
      <c r="F88" s="207" t="s">
        <v>1202</v>
      </c>
      <c r="G88" s="208" t="s">
        <v>814</v>
      </c>
      <c r="H88" s="209">
        <v>1</v>
      </c>
      <c r="I88" s="210"/>
      <c r="J88" s="211">
        <f>ROUND(I88*H88,2)</f>
        <v>0</v>
      </c>
      <c r="K88" s="207" t="s">
        <v>19</v>
      </c>
      <c r="L88" s="45"/>
      <c r="M88" s="212" t="s">
        <v>19</v>
      </c>
      <c r="N88" s="213" t="s">
        <v>43</v>
      </c>
      <c r="O88" s="85"/>
      <c r="P88" s="214">
        <f>O88*H88</f>
        <v>0</v>
      </c>
      <c r="Q88" s="214">
        <v>0</v>
      </c>
      <c r="R88" s="214">
        <f>Q88*H88</f>
        <v>0</v>
      </c>
      <c r="S88" s="214">
        <v>0</v>
      </c>
      <c r="T88" s="215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16" t="s">
        <v>244</v>
      </c>
      <c r="AT88" s="216" t="s">
        <v>142</v>
      </c>
      <c r="AU88" s="216" t="s">
        <v>82</v>
      </c>
      <c r="AY88" s="18" t="s">
        <v>140</v>
      </c>
      <c r="BE88" s="217">
        <f>IF(N88="základní",J88,0)</f>
        <v>0</v>
      </c>
      <c r="BF88" s="217">
        <f>IF(N88="snížená",J88,0)</f>
        <v>0</v>
      </c>
      <c r="BG88" s="217">
        <f>IF(N88="zákl. přenesená",J88,0)</f>
        <v>0</v>
      </c>
      <c r="BH88" s="217">
        <f>IF(N88="sníž. přenesená",J88,0)</f>
        <v>0</v>
      </c>
      <c r="BI88" s="217">
        <f>IF(N88="nulová",J88,0)</f>
        <v>0</v>
      </c>
      <c r="BJ88" s="18" t="s">
        <v>80</v>
      </c>
      <c r="BK88" s="217">
        <f>ROUND(I88*H88,2)</f>
        <v>0</v>
      </c>
      <c r="BL88" s="18" t="s">
        <v>244</v>
      </c>
      <c r="BM88" s="216" t="s">
        <v>1203</v>
      </c>
    </row>
    <row r="89" s="2" customFormat="1" ht="16.5" customHeight="1">
      <c r="A89" s="39"/>
      <c r="B89" s="40"/>
      <c r="C89" s="235" t="s">
        <v>157</v>
      </c>
      <c r="D89" s="235" t="s">
        <v>153</v>
      </c>
      <c r="E89" s="236" t="s">
        <v>1204</v>
      </c>
      <c r="F89" s="237" t="s">
        <v>1205</v>
      </c>
      <c r="G89" s="238" t="s">
        <v>814</v>
      </c>
      <c r="H89" s="239">
        <v>1</v>
      </c>
      <c r="I89" s="240"/>
      <c r="J89" s="241">
        <f>ROUND(I89*H89,2)</f>
        <v>0</v>
      </c>
      <c r="K89" s="237" t="s">
        <v>19</v>
      </c>
      <c r="L89" s="242"/>
      <c r="M89" s="243" t="s">
        <v>19</v>
      </c>
      <c r="N89" s="244" t="s">
        <v>43</v>
      </c>
      <c r="O89" s="85"/>
      <c r="P89" s="214">
        <f>O89*H89</f>
        <v>0</v>
      </c>
      <c r="Q89" s="214">
        <v>0.002</v>
      </c>
      <c r="R89" s="214">
        <f>Q89*H89</f>
        <v>0.002</v>
      </c>
      <c r="S89" s="214">
        <v>0</v>
      </c>
      <c r="T89" s="215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16" t="s">
        <v>327</v>
      </c>
      <c r="AT89" s="216" t="s">
        <v>153</v>
      </c>
      <c r="AU89" s="216" t="s">
        <v>82</v>
      </c>
      <c r="AY89" s="18" t="s">
        <v>140</v>
      </c>
      <c r="BE89" s="217">
        <f>IF(N89="základní",J89,0)</f>
        <v>0</v>
      </c>
      <c r="BF89" s="217">
        <f>IF(N89="snížená",J89,0)</f>
        <v>0</v>
      </c>
      <c r="BG89" s="217">
        <f>IF(N89="zákl. přenesená",J89,0)</f>
        <v>0</v>
      </c>
      <c r="BH89" s="217">
        <f>IF(N89="sníž. přenesená",J89,0)</f>
        <v>0</v>
      </c>
      <c r="BI89" s="217">
        <f>IF(N89="nulová",J89,0)</f>
        <v>0</v>
      </c>
      <c r="BJ89" s="18" t="s">
        <v>80</v>
      </c>
      <c r="BK89" s="217">
        <f>ROUND(I89*H89,2)</f>
        <v>0</v>
      </c>
      <c r="BL89" s="18" t="s">
        <v>244</v>
      </c>
      <c r="BM89" s="216" t="s">
        <v>1206</v>
      </c>
    </row>
    <row r="90" s="2" customFormat="1" ht="16.5" customHeight="1">
      <c r="A90" s="39"/>
      <c r="B90" s="40"/>
      <c r="C90" s="205" t="s">
        <v>193</v>
      </c>
      <c r="D90" s="205" t="s">
        <v>142</v>
      </c>
      <c r="E90" s="206" t="s">
        <v>1207</v>
      </c>
      <c r="F90" s="207" t="s">
        <v>1208</v>
      </c>
      <c r="G90" s="208" t="s">
        <v>254</v>
      </c>
      <c r="H90" s="209">
        <v>4</v>
      </c>
      <c r="I90" s="210"/>
      <c r="J90" s="211">
        <f>ROUND(I90*H90,2)</f>
        <v>0</v>
      </c>
      <c r="K90" s="207" t="s">
        <v>19</v>
      </c>
      <c r="L90" s="45"/>
      <c r="M90" s="212" t="s">
        <v>19</v>
      </c>
      <c r="N90" s="213" t="s">
        <v>43</v>
      </c>
      <c r="O90" s="85"/>
      <c r="P90" s="214">
        <f>O90*H90</f>
        <v>0</v>
      </c>
      <c r="Q90" s="214">
        <v>0</v>
      </c>
      <c r="R90" s="214">
        <f>Q90*H90</f>
        <v>0</v>
      </c>
      <c r="S90" s="214">
        <v>0</v>
      </c>
      <c r="T90" s="215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6" t="s">
        <v>244</v>
      </c>
      <c r="AT90" s="216" t="s">
        <v>142</v>
      </c>
      <c r="AU90" s="216" t="s">
        <v>82</v>
      </c>
      <c r="AY90" s="18" t="s">
        <v>140</v>
      </c>
      <c r="BE90" s="217">
        <f>IF(N90="základní",J90,0)</f>
        <v>0</v>
      </c>
      <c r="BF90" s="217">
        <f>IF(N90="snížená",J90,0)</f>
        <v>0</v>
      </c>
      <c r="BG90" s="217">
        <f>IF(N90="zákl. přenesená",J90,0)</f>
        <v>0</v>
      </c>
      <c r="BH90" s="217">
        <f>IF(N90="sníž. přenesená",J90,0)</f>
        <v>0</v>
      </c>
      <c r="BI90" s="217">
        <f>IF(N90="nulová",J90,0)</f>
        <v>0</v>
      </c>
      <c r="BJ90" s="18" t="s">
        <v>80</v>
      </c>
      <c r="BK90" s="217">
        <f>ROUND(I90*H90,2)</f>
        <v>0</v>
      </c>
      <c r="BL90" s="18" t="s">
        <v>244</v>
      </c>
      <c r="BM90" s="216" t="s">
        <v>1209</v>
      </c>
    </row>
    <row r="91" s="2" customFormat="1" ht="16.5" customHeight="1">
      <c r="A91" s="39"/>
      <c r="B91" s="40"/>
      <c r="C91" s="235" t="s">
        <v>200</v>
      </c>
      <c r="D91" s="235" t="s">
        <v>153</v>
      </c>
      <c r="E91" s="236" t="s">
        <v>1210</v>
      </c>
      <c r="F91" s="237" t="s">
        <v>1211</v>
      </c>
      <c r="G91" s="238" t="s">
        <v>1212</v>
      </c>
      <c r="H91" s="239">
        <v>4</v>
      </c>
      <c r="I91" s="240"/>
      <c r="J91" s="241">
        <f>ROUND(I91*H91,2)</f>
        <v>0</v>
      </c>
      <c r="K91" s="237" t="s">
        <v>19</v>
      </c>
      <c r="L91" s="242"/>
      <c r="M91" s="243" t="s">
        <v>19</v>
      </c>
      <c r="N91" s="244" t="s">
        <v>43</v>
      </c>
      <c r="O91" s="85"/>
      <c r="P91" s="214">
        <f>O91*H91</f>
        <v>0</v>
      </c>
      <c r="Q91" s="214">
        <v>0.001</v>
      </c>
      <c r="R91" s="214">
        <f>Q91*H91</f>
        <v>0.0040000000000000001</v>
      </c>
      <c r="S91" s="214">
        <v>0</v>
      </c>
      <c r="T91" s="215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6" t="s">
        <v>327</v>
      </c>
      <c r="AT91" s="216" t="s">
        <v>153</v>
      </c>
      <c r="AU91" s="216" t="s">
        <v>82</v>
      </c>
      <c r="AY91" s="18" t="s">
        <v>140</v>
      </c>
      <c r="BE91" s="217">
        <f>IF(N91="základní",J91,0)</f>
        <v>0</v>
      </c>
      <c r="BF91" s="217">
        <f>IF(N91="snížená",J91,0)</f>
        <v>0</v>
      </c>
      <c r="BG91" s="217">
        <f>IF(N91="zákl. přenesená",J91,0)</f>
        <v>0</v>
      </c>
      <c r="BH91" s="217">
        <f>IF(N91="sníž. přenesená",J91,0)</f>
        <v>0</v>
      </c>
      <c r="BI91" s="217">
        <f>IF(N91="nulová",J91,0)</f>
        <v>0</v>
      </c>
      <c r="BJ91" s="18" t="s">
        <v>80</v>
      </c>
      <c r="BK91" s="217">
        <f>ROUND(I91*H91,2)</f>
        <v>0</v>
      </c>
      <c r="BL91" s="18" t="s">
        <v>244</v>
      </c>
      <c r="BM91" s="216" t="s">
        <v>1213</v>
      </c>
    </row>
    <row r="92" s="2" customFormat="1" ht="24.15" customHeight="1">
      <c r="A92" s="39"/>
      <c r="B92" s="40"/>
      <c r="C92" s="205" t="s">
        <v>159</v>
      </c>
      <c r="D92" s="205" t="s">
        <v>142</v>
      </c>
      <c r="E92" s="206" t="s">
        <v>1214</v>
      </c>
      <c r="F92" s="207" t="s">
        <v>1215</v>
      </c>
      <c r="G92" s="208" t="s">
        <v>156</v>
      </c>
      <c r="H92" s="209">
        <v>0.012</v>
      </c>
      <c r="I92" s="210"/>
      <c r="J92" s="211">
        <f>ROUND(I92*H92,2)</f>
        <v>0</v>
      </c>
      <c r="K92" s="207" t="s">
        <v>146</v>
      </c>
      <c r="L92" s="45"/>
      <c r="M92" s="212" t="s">
        <v>19</v>
      </c>
      <c r="N92" s="213" t="s">
        <v>43</v>
      </c>
      <c r="O92" s="85"/>
      <c r="P92" s="214">
        <f>O92*H92</f>
        <v>0</v>
      </c>
      <c r="Q92" s="214">
        <v>0</v>
      </c>
      <c r="R92" s="214">
        <f>Q92*H92</f>
        <v>0</v>
      </c>
      <c r="S92" s="214">
        <v>0</v>
      </c>
      <c r="T92" s="215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6" t="s">
        <v>244</v>
      </c>
      <c r="AT92" s="216" t="s">
        <v>142</v>
      </c>
      <c r="AU92" s="216" t="s">
        <v>82</v>
      </c>
      <c r="AY92" s="18" t="s">
        <v>140</v>
      </c>
      <c r="BE92" s="217">
        <f>IF(N92="základní",J92,0)</f>
        <v>0</v>
      </c>
      <c r="BF92" s="217">
        <f>IF(N92="snížená",J92,0)</f>
        <v>0</v>
      </c>
      <c r="BG92" s="217">
        <f>IF(N92="zákl. přenesená",J92,0)</f>
        <v>0</v>
      </c>
      <c r="BH92" s="217">
        <f>IF(N92="sníž. přenesená",J92,0)</f>
        <v>0</v>
      </c>
      <c r="BI92" s="217">
        <f>IF(N92="nulová",J92,0)</f>
        <v>0</v>
      </c>
      <c r="BJ92" s="18" t="s">
        <v>80</v>
      </c>
      <c r="BK92" s="217">
        <f>ROUND(I92*H92,2)</f>
        <v>0</v>
      </c>
      <c r="BL92" s="18" t="s">
        <v>244</v>
      </c>
      <c r="BM92" s="216" t="s">
        <v>1216</v>
      </c>
    </row>
    <row r="93" s="2" customFormat="1">
      <c r="A93" s="39"/>
      <c r="B93" s="40"/>
      <c r="C93" s="41"/>
      <c r="D93" s="218" t="s">
        <v>149</v>
      </c>
      <c r="E93" s="41"/>
      <c r="F93" s="219" t="s">
        <v>1217</v>
      </c>
      <c r="G93" s="41"/>
      <c r="H93" s="41"/>
      <c r="I93" s="220"/>
      <c r="J93" s="41"/>
      <c r="K93" s="41"/>
      <c r="L93" s="45"/>
      <c r="M93" s="221"/>
      <c r="N93" s="222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149</v>
      </c>
      <c r="AU93" s="18" t="s">
        <v>82</v>
      </c>
    </row>
    <row r="94" s="2" customFormat="1" ht="16.5" customHeight="1">
      <c r="A94" s="39"/>
      <c r="B94" s="40"/>
      <c r="C94" s="205" t="s">
        <v>176</v>
      </c>
      <c r="D94" s="205" t="s">
        <v>142</v>
      </c>
      <c r="E94" s="206" t="s">
        <v>1218</v>
      </c>
      <c r="F94" s="207" t="s">
        <v>1219</v>
      </c>
      <c r="G94" s="208" t="s">
        <v>814</v>
      </c>
      <c r="H94" s="209">
        <v>1</v>
      </c>
      <c r="I94" s="210"/>
      <c r="J94" s="211">
        <f>ROUND(I94*H94,2)</f>
        <v>0</v>
      </c>
      <c r="K94" s="207" t="s">
        <v>19</v>
      </c>
      <c r="L94" s="45"/>
      <c r="M94" s="260" t="s">
        <v>19</v>
      </c>
      <c r="N94" s="261" t="s">
        <v>43</v>
      </c>
      <c r="O94" s="258"/>
      <c r="P94" s="262">
        <f>O94*H94</f>
        <v>0</v>
      </c>
      <c r="Q94" s="262">
        <v>0</v>
      </c>
      <c r="R94" s="262">
        <f>Q94*H94</f>
        <v>0</v>
      </c>
      <c r="S94" s="262">
        <v>0</v>
      </c>
      <c r="T94" s="263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6" t="s">
        <v>244</v>
      </c>
      <c r="AT94" s="216" t="s">
        <v>142</v>
      </c>
      <c r="AU94" s="216" t="s">
        <v>82</v>
      </c>
      <c r="AY94" s="18" t="s">
        <v>140</v>
      </c>
      <c r="BE94" s="217">
        <f>IF(N94="základní",J94,0)</f>
        <v>0</v>
      </c>
      <c r="BF94" s="217">
        <f>IF(N94="snížená",J94,0)</f>
        <v>0</v>
      </c>
      <c r="BG94" s="217">
        <f>IF(N94="zákl. přenesená",J94,0)</f>
        <v>0</v>
      </c>
      <c r="BH94" s="217">
        <f>IF(N94="sníž. přenesená",J94,0)</f>
        <v>0</v>
      </c>
      <c r="BI94" s="217">
        <f>IF(N94="nulová",J94,0)</f>
        <v>0</v>
      </c>
      <c r="BJ94" s="18" t="s">
        <v>80</v>
      </c>
      <c r="BK94" s="217">
        <f>ROUND(I94*H94,2)</f>
        <v>0</v>
      </c>
      <c r="BL94" s="18" t="s">
        <v>244</v>
      </c>
      <c r="BM94" s="216" t="s">
        <v>1220</v>
      </c>
    </row>
    <row r="95" s="2" customFormat="1" ht="6.96" customHeight="1">
      <c r="A95" s="39"/>
      <c r="B95" s="60"/>
      <c r="C95" s="61"/>
      <c r="D95" s="61"/>
      <c r="E95" s="61"/>
      <c r="F95" s="61"/>
      <c r="G95" s="61"/>
      <c r="H95" s="61"/>
      <c r="I95" s="61"/>
      <c r="J95" s="61"/>
      <c r="K95" s="61"/>
      <c r="L95" s="45"/>
      <c r="M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</sheetData>
  <sheetProtection sheet="1" autoFilter="0" formatColumns="0" formatRows="0" objects="1" scenarios="1" spinCount="100000" saltValue="KqL1qx/Ve4cNU8GQLPmuKDLP3PwWK9D6h/LYDMUCGC6K6w3txiib4+qfGOVO0Z9ltJaoLF5eh/KMTWKHP57oFg==" hashValue="uIamePN+8vC9iVebHLSwJjkL84Q6bVUa0JwLuA0uVkYMXYZtjtPY7/lAU01B4CNC7cRAjLjvzOdDOk17ci3V0Q==" algorithmName="SHA-512" password="CC35"/>
  <autoFilter ref="C80:K94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hyperlinks>
    <hyperlink ref="F85" r:id="rId1" display="https://podminky.urs.cz/item/CS_URS_2025_01/742124003"/>
    <hyperlink ref="F93" r:id="rId2" display="https://podminky.urs.cz/item/CS_URS_2025_01/998742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64" customWidth="1"/>
    <col min="2" max="2" width="1.667969" style="264" customWidth="1"/>
    <col min="3" max="4" width="5" style="264" customWidth="1"/>
    <col min="5" max="5" width="11.66016" style="264" customWidth="1"/>
    <col min="6" max="6" width="9.160156" style="264" customWidth="1"/>
    <col min="7" max="7" width="5" style="264" customWidth="1"/>
    <col min="8" max="8" width="77.83203" style="264" customWidth="1"/>
    <col min="9" max="10" width="20" style="264" customWidth="1"/>
    <col min="11" max="11" width="1.667969" style="264" customWidth="1"/>
  </cols>
  <sheetData>
    <row r="1" s="1" customFormat="1" ht="37.5" customHeight="1"/>
    <row r="2" s="1" customFormat="1" ht="7.5" customHeight="1">
      <c r="B2" s="265"/>
      <c r="C2" s="266"/>
      <c r="D2" s="266"/>
      <c r="E2" s="266"/>
      <c r="F2" s="266"/>
      <c r="G2" s="266"/>
      <c r="H2" s="266"/>
      <c r="I2" s="266"/>
      <c r="J2" s="266"/>
      <c r="K2" s="267"/>
    </row>
    <row r="3" s="15" customFormat="1" ht="45" customHeight="1">
      <c r="B3" s="268"/>
      <c r="C3" s="269" t="s">
        <v>1221</v>
      </c>
      <c r="D3" s="269"/>
      <c r="E3" s="269"/>
      <c r="F3" s="269"/>
      <c r="G3" s="269"/>
      <c r="H3" s="269"/>
      <c r="I3" s="269"/>
      <c r="J3" s="269"/>
      <c r="K3" s="270"/>
    </row>
    <row r="4" s="1" customFormat="1" ht="25.5" customHeight="1">
      <c r="B4" s="271"/>
      <c r="C4" s="272" t="s">
        <v>1222</v>
      </c>
      <c r="D4" s="272"/>
      <c r="E4" s="272"/>
      <c r="F4" s="272"/>
      <c r="G4" s="272"/>
      <c r="H4" s="272"/>
      <c r="I4" s="272"/>
      <c r="J4" s="272"/>
      <c r="K4" s="273"/>
    </row>
    <row r="5" s="1" customFormat="1" ht="5.25" customHeight="1">
      <c r="B5" s="271"/>
      <c r="C5" s="274"/>
      <c r="D5" s="274"/>
      <c r="E5" s="274"/>
      <c r="F5" s="274"/>
      <c r="G5" s="274"/>
      <c r="H5" s="274"/>
      <c r="I5" s="274"/>
      <c r="J5" s="274"/>
      <c r="K5" s="273"/>
    </row>
    <row r="6" s="1" customFormat="1" ht="15" customHeight="1">
      <c r="B6" s="271"/>
      <c r="C6" s="275" t="s">
        <v>1223</v>
      </c>
      <c r="D6" s="275"/>
      <c r="E6" s="275"/>
      <c r="F6" s="275"/>
      <c r="G6" s="275"/>
      <c r="H6" s="275"/>
      <c r="I6" s="275"/>
      <c r="J6" s="275"/>
      <c r="K6" s="273"/>
    </row>
    <row r="7" s="1" customFormat="1" ht="15" customHeight="1">
      <c r="B7" s="276"/>
      <c r="C7" s="275" t="s">
        <v>1224</v>
      </c>
      <c r="D7" s="275"/>
      <c r="E7" s="275"/>
      <c r="F7" s="275"/>
      <c r="G7" s="275"/>
      <c r="H7" s="275"/>
      <c r="I7" s="275"/>
      <c r="J7" s="275"/>
      <c r="K7" s="273"/>
    </row>
    <row r="8" s="1" customFormat="1" ht="12.75" customHeight="1">
      <c r="B8" s="276"/>
      <c r="C8" s="275"/>
      <c r="D8" s="275"/>
      <c r="E8" s="275"/>
      <c r="F8" s="275"/>
      <c r="G8" s="275"/>
      <c r="H8" s="275"/>
      <c r="I8" s="275"/>
      <c r="J8" s="275"/>
      <c r="K8" s="273"/>
    </row>
    <row r="9" s="1" customFormat="1" ht="15" customHeight="1">
      <c r="B9" s="276"/>
      <c r="C9" s="275" t="s">
        <v>1225</v>
      </c>
      <c r="D9" s="275"/>
      <c r="E9" s="275"/>
      <c r="F9" s="275"/>
      <c r="G9" s="275"/>
      <c r="H9" s="275"/>
      <c r="I9" s="275"/>
      <c r="J9" s="275"/>
      <c r="K9" s="273"/>
    </row>
    <row r="10" s="1" customFormat="1" ht="15" customHeight="1">
      <c r="B10" s="276"/>
      <c r="C10" s="275"/>
      <c r="D10" s="275" t="s">
        <v>1226</v>
      </c>
      <c r="E10" s="275"/>
      <c r="F10" s="275"/>
      <c r="G10" s="275"/>
      <c r="H10" s="275"/>
      <c r="I10" s="275"/>
      <c r="J10" s="275"/>
      <c r="K10" s="273"/>
    </row>
    <row r="11" s="1" customFormat="1" ht="15" customHeight="1">
      <c r="B11" s="276"/>
      <c r="C11" s="277"/>
      <c r="D11" s="275" t="s">
        <v>1227</v>
      </c>
      <c r="E11" s="275"/>
      <c r="F11" s="275"/>
      <c r="G11" s="275"/>
      <c r="H11" s="275"/>
      <c r="I11" s="275"/>
      <c r="J11" s="275"/>
      <c r="K11" s="273"/>
    </row>
    <row r="12" s="1" customFormat="1" ht="15" customHeight="1">
      <c r="B12" s="276"/>
      <c r="C12" s="277"/>
      <c r="D12" s="275"/>
      <c r="E12" s="275"/>
      <c r="F12" s="275"/>
      <c r="G12" s="275"/>
      <c r="H12" s="275"/>
      <c r="I12" s="275"/>
      <c r="J12" s="275"/>
      <c r="K12" s="273"/>
    </row>
    <row r="13" s="1" customFormat="1" ht="15" customHeight="1">
      <c r="B13" s="276"/>
      <c r="C13" s="277"/>
      <c r="D13" s="278" t="s">
        <v>1228</v>
      </c>
      <c r="E13" s="275"/>
      <c r="F13" s="275"/>
      <c r="G13" s="275"/>
      <c r="H13" s="275"/>
      <c r="I13" s="275"/>
      <c r="J13" s="275"/>
      <c r="K13" s="273"/>
    </row>
    <row r="14" s="1" customFormat="1" ht="12.75" customHeight="1">
      <c r="B14" s="276"/>
      <c r="C14" s="277"/>
      <c r="D14" s="277"/>
      <c r="E14" s="277"/>
      <c r="F14" s="277"/>
      <c r="G14" s="277"/>
      <c r="H14" s="277"/>
      <c r="I14" s="277"/>
      <c r="J14" s="277"/>
      <c r="K14" s="273"/>
    </row>
    <row r="15" s="1" customFormat="1" ht="15" customHeight="1">
      <c r="B15" s="276"/>
      <c r="C15" s="277"/>
      <c r="D15" s="275" t="s">
        <v>1229</v>
      </c>
      <c r="E15" s="275"/>
      <c r="F15" s="275"/>
      <c r="G15" s="275"/>
      <c r="H15" s="275"/>
      <c r="I15" s="275"/>
      <c r="J15" s="275"/>
      <c r="K15" s="273"/>
    </row>
    <row r="16" s="1" customFormat="1" ht="15" customHeight="1">
      <c r="B16" s="276"/>
      <c r="C16" s="277"/>
      <c r="D16" s="275" t="s">
        <v>1230</v>
      </c>
      <c r="E16" s="275"/>
      <c r="F16" s="275"/>
      <c r="G16" s="275"/>
      <c r="H16" s="275"/>
      <c r="I16" s="275"/>
      <c r="J16" s="275"/>
      <c r="K16" s="273"/>
    </row>
    <row r="17" s="1" customFormat="1" ht="15" customHeight="1">
      <c r="B17" s="276"/>
      <c r="C17" s="277"/>
      <c r="D17" s="275" t="s">
        <v>1231</v>
      </c>
      <c r="E17" s="275"/>
      <c r="F17" s="275"/>
      <c r="G17" s="275"/>
      <c r="H17" s="275"/>
      <c r="I17" s="275"/>
      <c r="J17" s="275"/>
      <c r="K17" s="273"/>
    </row>
    <row r="18" s="1" customFormat="1" ht="15" customHeight="1">
      <c r="B18" s="276"/>
      <c r="C18" s="277"/>
      <c r="D18" s="277"/>
      <c r="E18" s="279" t="s">
        <v>79</v>
      </c>
      <c r="F18" s="275" t="s">
        <v>1232</v>
      </c>
      <c r="G18" s="275"/>
      <c r="H18" s="275"/>
      <c r="I18" s="275"/>
      <c r="J18" s="275"/>
      <c r="K18" s="273"/>
    </row>
    <row r="19" s="1" customFormat="1" ht="15" customHeight="1">
      <c r="B19" s="276"/>
      <c r="C19" s="277"/>
      <c r="D19" s="277"/>
      <c r="E19" s="279" t="s">
        <v>1233</v>
      </c>
      <c r="F19" s="275" t="s">
        <v>1234</v>
      </c>
      <c r="G19" s="275"/>
      <c r="H19" s="275"/>
      <c r="I19" s="275"/>
      <c r="J19" s="275"/>
      <c r="K19" s="273"/>
    </row>
    <row r="20" s="1" customFormat="1" ht="15" customHeight="1">
      <c r="B20" s="276"/>
      <c r="C20" s="277"/>
      <c r="D20" s="277"/>
      <c r="E20" s="279" t="s">
        <v>1235</v>
      </c>
      <c r="F20" s="275" t="s">
        <v>1236</v>
      </c>
      <c r="G20" s="275"/>
      <c r="H20" s="275"/>
      <c r="I20" s="275"/>
      <c r="J20" s="275"/>
      <c r="K20" s="273"/>
    </row>
    <row r="21" s="1" customFormat="1" ht="15" customHeight="1">
      <c r="B21" s="276"/>
      <c r="C21" s="277"/>
      <c r="D21" s="277"/>
      <c r="E21" s="279" t="s">
        <v>1237</v>
      </c>
      <c r="F21" s="275" t="s">
        <v>1238</v>
      </c>
      <c r="G21" s="275"/>
      <c r="H21" s="275"/>
      <c r="I21" s="275"/>
      <c r="J21" s="275"/>
      <c r="K21" s="273"/>
    </row>
    <row r="22" s="1" customFormat="1" ht="15" customHeight="1">
      <c r="B22" s="276"/>
      <c r="C22" s="277"/>
      <c r="D22" s="277"/>
      <c r="E22" s="279" t="s">
        <v>1239</v>
      </c>
      <c r="F22" s="275" t="s">
        <v>1240</v>
      </c>
      <c r="G22" s="275"/>
      <c r="H22" s="275"/>
      <c r="I22" s="275"/>
      <c r="J22" s="275"/>
      <c r="K22" s="273"/>
    </row>
    <row r="23" s="1" customFormat="1" ht="15" customHeight="1">
      <c r="B23" s="276"/>
      <c r="C23" s="277"/>
      <c r="D23" s="277"/>
      <c r="E23" s="279" t="s">
        <v>1241</v>
      </c>
      <c r="F23" s="275" t="s">
        <v>1242</v>
      </c>
      <c r="G23" s="275"/>
      <c r="H23" s="275"/>
      <c r="I23" s="275"/>
      <c r="J23" s="275"/>
      <c r="K23" s="273"/>
    </row>
    <row r="24" s="1" customFormat="1" ht="12.75" customHeight="1">
      <c r="B24" s="276"/>
      <c r="C24" s="277"/>
      <c r="D24" s="277"/>
      <c r="E24" s="277"/>
      <c r="F24" s="277"/>
      <c r="G24" s="277"/>
      <c r="H24" s="277"/>
      <c r="I24" s="277"/>
      <c r="J24" s="277"/>
      <c r="K24" s="273"/>
    </row>
    <row r="25" s="1" customFormat="1" ht="15" customHeight="1">
      <c r="B25" s="276"/>
      <c r="C25" s="275" t="s">
        <v>1243</v>
      </c>
      <c r="D25" s="275"/>
      <c r="E25" s="275"/>
      <c r="F25" s="275"/>
      <c r="G25" s="275"/>
      <c r="H25" s="275"/>
      <c r="I25" s="275"/>
      <c r="J25" s="275"/>
      <c r="K25" s="273"/>
    </row>
    <row r="26" s="1" customFormat="1" ht="15" customHeight="1">
      <c r="B26" s="276"/>
      <c r="C26" s="275" t="s">
        <v>1244</v>
      </c>
      <c r="D26" s="275"/>
      <c r="E26" s="275"/>
      <c r="F26" s="275"/>
      <c r="G26" s="275"/>
      <c r="H26" s="275"/>
      <c r="I26" s="275"/>
      <c r="J26" s="275"/>
      <c r="K26" s="273"/>
    </row>
    <row r="27" s="1" customFormat="1" ht="15" customHeight="1">
      <c r="B27" s="276"/>
      <c r="C27" s="275"/>
      <c r="D27" s="275" t="s">
        <v>1245</v>
      </c>
      <c r="E27" s="275"/>
      <c r="F27" s="275"/>
      <c r="G27" s="275"/>
      <c r="H27" s="275"/>
      <c r="I27" s="275"/>
      <c r="J27" s="275"/>
      <c r="K27" s="273"/>
    </row>
    <row r="28" s="1" customFormat="1" ht="15" customHeight="1">
      <c r="B28" s="276"/>
      <c r="C28" s="277"/>
      <c r="D28" s="275" t="s">
        <v>1246</v>
      </c>
      <c r="E28" s="275"/>
      <c r="F28" s="275"/>
      <c r="G28" s="275"/>
      <c r="H28" s="275"/>
      <c r="I28" s="275"/>
      <c r="J28" s="275"/>
      <c r="K28" s="273"/>
    </row>
    <row r="29" s="1" customFormat="1" ht="12.75" customHeight="1">
      <c r="B29" s="276"/>
      <c r="C29" s="277"/>
      <c r="D29" s="277"/>
      <c r="E29" s="277"/>
      <c r="F29" s="277"/>
      <c r="G29" s="277"/>
      <c r="H29" s="277"/>
      <c r="I29" s="277"/>
      <c r="J29" s="277"/>
      <c r="K29" s="273"/>
    </row>
    <row r="30" s="1" customFormat="1" ht="15" customHeight="1">
      <c r="B30" s="276"/>
      <c r="C30" s="277"/>
      <c r="D30" s="275" t="s">
        <v>1247</v>
      </c>
      <c r="E30" s="275"/>
      <c r="F30" s="275"/>
      <c r="G30" s="275"/>
      <c r="H30" s="275"/>
      <c r="I30" s="275"/>
      <c r="J30" s="275"/>
      <c r="K30" s="273"/>
    </row>
    <row r="31" s="1" customFormat="1" ht="15" customHeight="1">
      <c r="B31" s="276"/>
      <c r="C31" s="277"/>
      <c r="D31" s="275" t="s">
        <v>1248</v>
      </c>
      <c r="E31" s="275"/>
      <c r="F31" s="275"/>
      <c r="G31" s="275"/>
      <c r="H31" s="275"/>
      <c r="I31" s="275"/>
      <c r="J31" s="275"/>
      <c r="K31" s="273"/>
    </row>
    <row r="32" s="1" customFormat="1" ht="12.75" customHeight="1">
      <c r="B32" s="276"/>
      <c r="C32" s="277"/>
      <c r="D32" s="277"/>
      <c r="E32" s="277"/>
      <c r="F32" s="277"/>
      <c r="G32" s="277"/>
      <c r="H32" s="277"/>
      <c r="I32" s="277"/>
      <c r="J32" s="277"/>
      <c r="K32" s="273"/>
    </row>
    <row r="33" s="1" customFormat="1" ht="15" customHeight="1">
      <c r="B33" s="276"/>
      <c r="C33" s="277"/>
      <c r="D33" s="275" t="s">
        <v>1249</v>
      </c>
      <c r="E33" s="275"/>
      <c r="F33" s="275"/>
      <c r="G33" s="275"/>
      <c r="H33" s="275"/>
      <c r="I33" s="275"/>
      <c r="J33" s="275"/>
      <c r="K33" s="273"/>
    </row>
    <row r="34" s="1" customFormat="1" ht="15" customHeight="1">
      <c r="B34" s="276"/>
      <c r="C34" s="277"/>
      <c r="D34" s="275" t="s">
        <v>1250</v>
      </c>
      <c r="E34" s="275"/>
      <c r="F34" s="275"/>
      <c r="G34" s="275"/>
      <c r="H34" s="275"/>
      <c r="I34" s="275"/>
      <c r="J34" s="275"/>
      <c r="K34" s="273"/>
    </row>
    <row r="35" s="1" customFormat="1" ht="15" customHeight="1">
      <c r="B35" s="276"/>
      <c r="C35" s="277"/>
      <c r="D35" s="275" t="s">
        <v>1251</v>
      </c>
      <c r="E35" s="275"/>
      <c r="F35" s="275"/>
      <c r="G35" s="275"/>
      <c r="H35" s="275"/>
      <c r="I35" s="275"/>
      <c r="J35" s="275"/>
      <c r="K35" s="273"/>
    </row>
    <row r="36" s="1" customFormat="1" ht="15" customHeight="1">
      <c r="B36" s="276"/>
      <c r="C36" s="277"/>
      <c r="D36" s="275"/>
      <c r="E36" s="278" t="s">
        <v>126</v>
      </c>
      <c r="F36" s="275"/>
      <c r="G36" s="275" t="s">
        <v>1252</v>
      </c>
      <c r="H36" s="275"/>
      <c r="I36" s="275"/>
      <c r="J36" s="275"/>
      <c r="K36" s="273"/>
    </row>
    <row r="37" s="1" customFormat="1" ht="30.75" customHeight="1">
      <c r="B37" s="276"/>
      <c r="C37" s="277"/>
      <c r="D37" s="275"/>
      <c r="E37" s="278" t="s">
        <v>1253</v>
      </c>
      <c r="F37" s="275"/>
      <c r="G37" s="275" t="s">
        <v>1254</v>
      </c>
      <c r="H37" s="275"/>
      <c r="I37" s="275"/>
      <c r="J37" s="275"/>
      <c r="K37" s="273"/>
    </row>
    <row r="38" s="1" customFormat="1" ht="15" customHeight="1">
      <c r="B38" s="276"/>
      <c r="C38" s="277"/>
      <c r="D38" s="275"/>
      <c r="E38" s="278" t="s">
        <v>53</v>
      </c>
      <c r="F38" s="275"/>
      <c r="G38" s="275" t="s">
        <v>1255</v>
      </c>
      <c r="H38" s="275"/>
      <c r="I38" s="275"/>
      <c r="J38" s="275"/>
      <c r="K38" s="273"/>
    </row>
    <row r="39" s="1" customFormat="1" ht="15" customHeight="1">
      <c r="B39" s="276"/>
      <c r="C39" s="277"/>
      <c r="D39" s="275"/>
      <c r="E39" s="278" t="s">
        <v>54</v>
      </c>
      <c r="F39" s="275"/>
      <c r="G39" s="275" t="s">
        <v>1256</v>
      </c>
      <c r="H39" s="275"/>
      <c r="I39" s="275"/>
      <c r="J39" s="275"/>
      <c r="K39" s="273"/>
    </row>
    <row r="40" s="1" customFormat="1" ht="15" customHeight="1">
      <c r="B40" s="276"/>
      <c r="C40" s="277"/>
      <c r="D40" s="275"/>
      <c r="E40" s="278" t="s">
        <v>127</v>
      </c>
      <c r="F40" s="275"/>
      <c r="G40" s="275" t="s">
        <v>1257</v>
      </c>
      <c r="H40" s="275"/>
      <c r="I40" s="275"/>
      <c r="J40" s="275"/>
      <c r="K40" s="273"/>
    </row>
    <row r="41" s="1" customFormat="1" ht="15" customHeight="1">
      <c r="B41" s="276"/>
      <c r="C41" s="277"/>
      <c r="D41" s="275"/>
      <c r="E41" s="278" t="s">
        <v>128</v>
      </c>
      <c r="F41" s="275"/>
      <c r="G41" s="275" t="s">
        <v>1258</v>
      </c>
      <c r="H41" s="275"/>
      <c r="I41" s="275"/>
      <c r="J41" s="275"/>
      <c r="K41" s="273"/>
    </row>
    <row r="42" s="1" customFormat="1" ht="15" customHeight="1">
      <c r="B42" s="276"/>
      <c r="C42" s="277"/>
      <c r="D42" s="275"/>
      <c r="E42" s="278" t="s">
        <v>1259</v>
      </c>
      <c r="F42" s="275"/>
      <c r="G42" s="275" t="s">
        <v>1260</v>
      </c>
      <c r="H42" s="275"/>
      <c r="I42" s="275"/>
      <c r="J42" s="275"/>
      <c r="K42" s="273"/>
    </row>
    <row r="43" s="1" customFormat="1" ht="15" customHeight="1">
      <c r="B43" s="276"/>
      <c r="C43" s="277"/>
      <c r="D43" s="275"/>
      <c r="E43" s="278"/>
      <c r="F43" s="275"/>
      <c r="G43" s="275" t="s">
        <v>1261</v>
      </c>
      <c r="H43" s="275"/>
      <c r="I43" s="275"/>
      <c r="J43" s="275"/>
      <c r="K43" s="273"/>
    </row>
    <row r="44" s="1" customFormat="1" ht="15" customHeight="1">
      <c r="B44" s="276"/>
      <c r="C44" s="277"/>
      <c r="D44" s="275"/>
      <c r="E44" s="278" t="s">
        <v>1262</v>
      </c>
      <c r="F44" s="275"/>
      <c r="G44" s="275" t="s">
        <v>1263</v>
      </c>
      <c r="H44" s="275"/>
      <c r="I44" s="275"/>
      <c r="J44" s="275"/>
      <c r="K44" s="273"/>
    </row>
    <row r="45" s="1" customFormat="1" ht="15" customHeight="1">
      <c r="B45" s="276"/>
      <c r="C45" s="277"/>
      <c r="D45" s="275"/>
      <c r="E45" s="278" t="s">
        <v>130</v>
      </c>
      <c r="F45" s="275"/>
      <c r="G45" s="275" t="s">
        <v>1264</v>
      </c>
      <c r="H45" s="275"/>
      <c r="I45" s="275"/>
      <c r="J45" s="275"/>
      <c r="K45" s="273"/>
    </row>
    <row r="46" s="1" customFormat="1" ht="12.75" customHeight="1">
      <c r="B46" s="276"/>
      <c r="C46" s="277"/>
      <c r="D46" s="275"/>
      <c r="E46" s="275"/>
      <c r="F46" s="275"/>
      <c r="G46" s="275"/>
      <c r="H46" s="275"/>
      <c r="I46" s="275"/>
      <c r="J46" s="275"/>
      <c r="K46" s="273"/>
    </row>
    <row r="47" s="1" customFormat="1" ht="15" customHeight="1">
      <c r="B47" s="276"/>
      <c r="C47" s="277"/>
      <c r="D47" s="275" t="s">
        <v>1265</v>
      </c>
      <c r="E47" s="275"/>
      <c r="F47" s="275"/>
      <c r="G47" s="275"/>
      <c r="H47" s="275"/>
      <c r="I47" s="275"/>
      <c r="J47" s="275"/>
      <c r="K47" s="273"/>
    </row>
    <row r="48" s="1" customFormat="1" ht="15" customHeight="1">
      <c r="B48" s="276"/>
      <c r="C48" s="277"/>
      <c r="D48" s="277"/>
      <c r="E48" s="275" t="s">
        <v>1266</v>
      </c>
      <c r="F48" s="275"/>
      <c r="G48" s="275"/>
      <c r="H48" s="275"/>
      <c r="I48" s="275"/>
      <c r="J48" s="275"/>
      <c r="K48" s="273"/>
    </row>
    <row r="49" s="1" customFormat="1" ht="15" customHeight="1">
      <c r="B49" s="276"/>
      <c r="C49" s="277"/>
      <c r="D49" s="277"/>
      <c r="E49" s="275" t="s">
        <v>1267</v>
      </c>
      <c r="F49" s="275"/>
      <c r="G49" s="275"/>
      <c r="H49" s="275"/>
      <c r="I49" s="275"/>
      <c r="J49" s="275"/>
      <c r="K49" s="273"/>
    </row>
    <row r="50" s="1" customFormat="1" ht="15" customHeight="1">
      <c r="B50" s="276"/>
      <c r="C50" s="277"/>
      <c r="D50" s="277"/>
      <c r="E50" s="275" t="s">
        <v>1268</v>
      </c>
      <c r="F50" s="275"/>
      <c r="G50" s="275"/>
      <c r="H50" s="275"/>
      <c r="I50" s="275"/>
      <c r="J50" s="275"/>
      <c r="K50" s="273"/>
    </row>
    <row r="51" s="1" customFormat="1" ht="15" customHeight="1">
      <c r="B51" s="276"/>
      <c r="C51" s="277"/>
      <c r="D51" s="275" t="s">
        <v>1269</v>
      </c>
      <c r="E51" s="275"/>
      <c r="F51" s="275"/>
      <c r="G51" s="275"/>
      <c r="H51" s="275"/>
      <c r="I51" s="275"/>
      <c r="J51" s="275"/>
      <c r="K51" s="273"/>
    </row>
    <row r="52" s="1" customFormat="1" ht="25.5" customHeight="1">
      <c r="B52" s="271"/>
      <c r="C52" s="272" t="s">
        <v>1270</v>
      </c>
      <c r="D52" s="272"/>
      <c r="E52" s="272"/>
      <c r="F52" s="272"/>
      <c r="G52" s="272"/>
      <c r="H52" s="272"/>
      <c r="I52" s="272"/>
      <c r="J52" s="272"/>
      <c r="K52" s="273"/>
    </row>
    <row r="53" s="1" customFormat="1" ht="5.25" customHeight="1">
      <c r="B53" s="271"/>
      <c r="C53" s="274"/>
      <c r="D53" s="274"/>
      <c r="E53" s="274"/>
      <c r="F53" s="274"/>
      <c r="G53" s="274"/>
      <c r="H53" s="274"/>
      <c r="I53" s="274"/>
      <c r="J53" s="274"/>
      <c r="K53" s="273"/>
    </row>
    <row r="54" s="1" customFormat="1" ht="15" customHeight="1">
      <c r="B54" s="271"/>
      <c r="C54" s="275" t="s">
        <v>1271</v>
      </c>
      <c r="D54" s="275"/>
      <c r="E54" s="275"/>
      <c r="F54" s="275"/>
      <c r="G54" s="275"/>
      <c r="H54" s="275"/>
      <c r="I54" s="275"/>
      <c r="J54" s="275"/>
      <c r="K54" s="273"/>
    </row>
    <row r="55" s="1" customFormat="1" ht="15" customHeight="1">
      <c r="B55" s="271"/>
      <c r="C55" s="275" t="s">
        <v>1272</v>
      </c>
      <c r="D55" s="275"/>
      <c r="E55" s="275"/>
      <c r="F55" s="275"/>
      <c r="G55" s="275"/>
      <c r="H55" s="275"/>
      <c r="I55" s="275"/>
      <c r="J55" s="275"/>
      <c r="K55" s="273"/>
    </row>
    <row r="56" s="1" customFormat="1" ht="12.75" customHeight="1">
      <c r="B56" s="271"/>
      <c r="C56" s="275"/>
      <c r="D56" s="275"/>
      <c r="E56" s="275"/>
      <c r="F56" s="275"/>
      <c r="G56" s="275"/>
      <c r="H56" s="275"/>
      <c r="I56" s="275"/>
      <c r="J56" s="275"/>
      <c r="K56" s="273"/>
    </row>
    <row r="57" s="1" customFormat="1" ht="15" customHeight="1">
      <c r="B57" s="271"/>
      <c r="C57" s="275" t="s">
        <v>1273</v>
      </c>
      <c r="D57" s="275"/>
      <c r="E57" s="275"/>
      <c r="F57" s="275"/>
      <c r="G57" s="275"/>
      <c r="H57" s="275"/>
      <c r="I57" s="275"/>
      <c r="J57" s="275"/>
      <c r="K57" s="273"/>
    </row>
    <row r="58" s="1" customFormat="1" ht="15" customHeight="1">
      <c r="B58" s="271"/>
      <c r="C58" s="277"/>
      <c r="D58" s="275" t="s">
        <v>1274</v>
      </c>
      <c r="E58" s="275"/>
      <c r="F58" s="275"/>
      <c r="G58" s="275"/>
      <c r="H58" s="275"/>
      <c r="I58" s="275"/>
      <c r="J58" s="275"/>
      <c r="K58" s="273"/>
    </row>
    <row r="59" s="1" customFormat="1" ht="15" customHeight="1">
      <c r="B59" s="271"/>
      <c r="C59" s="277"/>
      <c r="D59" s="275" t="s">
        <v>1275</v>
      </c>
      <c r="E59" s="275"/>
      <c r="F59" s="275"/>
      <c r="G59" s="275"/>
      <c r="H59" s="275"/>
      <c r="I59" s="275"/>
      <c r="J59" s="275"/>
      <c r="K59" s="273"/>
    </row>
    <row r="60" s="1" customFormat="1" ht="15" customHeight="1">
      <c r="B60" s="271"/>
      <c r="C60" s="277"/>
      <c r="D60" s="275" t="s">
        <v>1276</v>
      </c>
      <c r="E60" s="275"/>
      <c r="F60" s="275"/>
      <c r="G60" s="275"/>
      <c r="H60" s="275"/>
      <c r="I60" s="275"/>
      <c r="J60" s="275"/>
      <c r="K60" s="273"/>
    </row>
    <row r="61" s="1" customFormat="1" ht="15" customHeight="1">
      <c r="B61" s="271"/>
      <c r="C61" s="277"/>
      <c r="D61" s="275" t="s">
        <v>1277</v>
      </c>
      <c r="E61" s="275"/>
      <c r="F61" s="275"/>
      <c r="G61" s="275"/>
      <c r="H61" s="275"/>
      <c r="I61" s="275"/>
      <c r="J61" s="275"/>
      <c r="K61" s="273"/>
    </row>
    <row r="62" s="1" customFormat="1" ht="15" customHeight="1">
      <c r="B62" s="271"/>
      <c r="C62" s="277"/>
      <c r="D62" s="280" t="s">
        <v>1278</v>
      </c>
      <c r="E62" s="280"/>
      <c r="F62" s="280"/>
      <c r="G62" s="280"/>
      <c r="H62" s="280"/>
      <c r="I62" s="280"/>
      <c r="J62" s="280"/>
      <c r="K62" s="273"/>
    </row>
    <row r="63" s="1" customFormat="1" ht="15" customHeight="1">
      <c r="B63" s="271"/>
      <c r="C63" s="277"/>
      <c r="D63" s="275" t="s">
        <v>1279</v>
      </c>
      <c r="E63" s="275"/>
      <c r="F63" s="275"/>
      <c r="G63" s="275"/>
      <c r="H63" s="275"/>
      <c r="I63" s="275"/>
      <c r="J63" s="275"/>
      <c r="K63" s="273"/>
    </row>
    <row r="64" s="1" customFormat="1" ht="12.75" customHeight="1">
      <c r="B64" s="271"/>
      <c r="C64" s="277"/>
      <c r="D64" s="277"/>
      <c r="E64" s="281"/>
      <c r="F64" s="277"/>
      <c r="G64" s="277"/>
      <c r="H64" s="277"/>
      <c r="I64" s="277"/>
      <c r="J64" s="277"/>
      <c r="K64" s="273"/>
    </row>
    <row r="65" s="1" customFormat="1" ht="15" customHeight="1">
      <c r="B65" s="271"/>
      <c r="C65" s="277"/>
      <c r="D65" s="275" t="s">
        <v>1280</v>
      </c>
      <c r="E65" s="275"/>
      <c r="F65" s="275"/>
      <c r="G65" s="275"/>
      <c r="H65" s="275"/>
      <c r="I65" s="275"/>
      <c r="J65" s="275"/>
      <c r="K65" s="273"/>
    </row>
    <row r="66" s="1" customFormat="1" ht="15" customHeight="1">
      <c r="B66" s="271"/>
      <c r="C66" s="277"/>
      <c r="D66" s="280" t="s">
        <v>1281</v>
      </c>
      <c r="E66" s="280"/>
      <c r="F66" s="280"/>
      <c r="G66" s="280"/>
      <c r="H66" s="280"/>
      <c r="I66" s="280"/>
      <c r="J66" s="280"/>
      <c r="K66" s="273"/>
    </row>
    <row r="67" s="1" customFormat="1" ht="15" customHeight="1">
      <c r="B67" s="271"/>
      <c r="C67" s="277"/>
      <c r="D67" s="275" t="s">
        <v>1282</v>
      </c>
      <c r="E67" s="275"/>
      <c r="F67" s="275"/>
      <c r="G67" s="275"/>
      <c r="H67" s="275"/>
      <c r="I67" s="275"/>
      <c r="J67" s="275"/>
      <c r="K67" s="273"/>
    </row>
    <row r="68" s="1" customFormat="1" ht="15" customHeight="1">
      <c r="B68" s="271"/>
      <c r="C68" s="277"/>
      <c r="D68" s="275" t="s">
        <v>1283</v>
      </c>
      <c r="E68" s="275"/>
      <c r="F68" s="275"/>
      <c r="G68" s="275"/>
      <c r="H68" s="275"/>
      <c r="I68" s="275"/>
      <c r="J68" s="275"/>
      <c r="K68" s="273"/>
    </row>
    <row r="69" s="1" customFormat="1" ht="15" customHeight="1">
      <c r="B69" s="271"/>
      <c r="C69" s="277"/>
      <c r="D69" s="275" t="s">
        <v>1284</v>
      </c>
      <c r="E69" s="275"/>
      <c r="F69" s="275"/>
      <c r="G69" s="275"/>
      <c r="H69" s="275"/>
      <c r="I69" s="275"/>
      <c r="J69" s="275"/>
      <c r="K69" s="273"/>
    </row>
    <row r="70" s="1" customFormat="1" ht="15" customHeight="1">
      <c r="B70" s="271"/>
      <c r="C70" s="277"/>
      <c r="D70" s="275" t="s">
        <v>1285</v>
      </c>
      <c r="E70" s="275"/>
      <c r="F70" s="275"/>
      <c r="G70" s="275"/>
      <c r="H70" s="275"/>
      <c r="I70" s="275"/>
      <c r="J70" s="275"/>
      <c r="K70" s="273"/>
    </row>
    <row r="71" s="1" customFormat="1" ht="12.75" customHeight="1">
      <c r="B71" s="282"/>
      <c r="C71" s="283"/>
      <c r="D71" s="283"/>
      <c r="E71" s="283"/>
      <c r="F71" s="283"/>
      <c r="G71" s="283"/>
      <c r="H71" s="283"/>
      <c r="I71" s="283"/>
      <c r="J71" s="283"/>
      <c r="K71" s="284"/>
    </row>
    <row r="72" s="1" customFormat="1" ht="18.75" customHeight="1">
      <c r="B72" s="285"/>
      <c r="C72" s="285"/>
      <c r="D72" s="285"/>
      <c r="E72" s="285"/>
      <c r="F72" s="285"/>
      <c r="G72" s="285"/>
      <c r="H72" s="285"/>
      <c r="I72" s="285"/>
      <c r="J72" s="285"/>
      <c r="K72" s="286"/>
    </row>
    <row r="73" s="1" customFormat="1" ht="18.75" customHeight="1">
      <c r="B73" s="286"/>
      <c r="C73" s="286"/>
      <c r="D73" s="286"/>
      <c r="E73" s="286"/>
      <c r="F73" s="286"/>
      <c r="G73" s="286"/>
      <c r="H73" s="286"/>
      <c r="I73" s="286"/>
      <c r="J73" s="286"/>
      <c r="K73" s="286"/>
    </row>
    <row r="74" s="1" customFormat="1" ht="7.5" customHeight="1">
      <c r="B74" s="287"/>
      <c r="C74" s="288"/>
      <c r="D74" s="288"/>
      <c r="E74" s="288"/>
      <c r="F74" s="288"/>
      <c r="G74" s="288"/>
      <c r="H74" s="288"/>
      <c r="I74" s="288"/>
      <c r="J74" s="288"/>
      <c r="K74" s="289"/>
    </row>
    <row r="75" s="1" customFormat="1" ht="45" customHeight="1">
      <c r="B75" s="290"/>
      <c r="C75" s="291" t="s">
        <v>1286</v>
      </c>
      <c r="D75" s="291"/>
      <c r="E75" s="291"/>
      <c r="F75" s="291"/>
      <c r="G75" s="291"/>
      <c r="H75" s="291"/>
      <c r="I75" s="291"/>
      <c r="J75" s="291"/>
      <c r="K75" s="292"/>
    </row>
    <row r="76" s="1" customFormat="1" ht="17.25" customHeight="1">
      <c r="B76" s="290"/>
      <c r="C76" s="293" t="s">
        <v>1287</v>
      </c>
      <c r="D76" s="293"/>
      <c r="E76" s="293"/>
      <c r="F76" s="293" t="s">
        <v>1288</v>
      </c>
      <c r="G76" s="294"/>
      <c r="H76" s="293" t="s">
        <v>54</v>
      </c>
      <c r="I76" s="293" t="s">
        <v>57</v>
      </c>
      <c r="J76" s="293" t="s">
        <v>1289</v>
      </c>
      <c r="K76" s="292"/>
    </row>
    <row r="77" s="1" customFormat="1" ht="17.25" customHeight="1">
      <c r="B77" s="290"/>
      <c r="C77" s="295" t="s">
        <v>1290</v>
      </c>
      <c r="D77" s="295"/>
      <c r="E77" s="295"/>
      <c r="F77" s="296" t="s">
        <v>1291</v>
      </c>
      <c r="G77" s="297"/>
      <c r="H77" s="295"/>
      <c r="I77" s="295"/>
      <c r="J77" s="295" t="s">
        <v>1292</v>
      </c>
      <c r="K77" s="292"/>
    </row>
    <row r="78" s="1" customFormat="1" ht="5.25" customHeight="1">
      <c r="B78" s="290"/>
      <c r="C78" s="298"/>
      <c r="D78" s="298"/>
      <c r="E78" s="298"/>
      <c r="F78" s="298"/>
      <c r="G78" s="299"/>
      <c r="H78" s="298"/>
      <c r="I78" s="298"/>
      <c r="J78" s="298"/>
      <c r="K78" s="292"/>
    </row>
    <row r="79" s="1" customFormat="1" ht="15" customHeight="1">
      <c r="B79" s="290"/>
      <c r="C79" s="278" t="s">
        <v>53</v>
      </c>
      <c r="D79" s="300"/>
      <c r="E79" s="300"/>
      <c r="F79" s="301" t="s">
        <v>1293</v>
      </c>
      <c r="G79" s="302"/>
      <c r="H79" s="278" t="s">
        <v>1294</v>
      </c>
      <c r="I79" s="278" t="s">
        <v>1295</v>
      </c>
      <c r="J79" s="278">
        <v>20</v>
      </c>
      <c r="K79" s="292"/>
    </row>
    <row r="80" s="1" customFormat="1" ht="15" customHeight="1">
      <c r="B80" s="290"/>
      <c r="C80" s="278" t="s">
        <v>1296</v>
      </c>
      <c r="D80" s="278"/>
      <c r="E80" s="278"/>
      <c r="F80" s="301" t="s">
        <v>1293</v>
      </c>
      <c r="G80" s="302"/>
      <c r="H80" s="278" t="s">
        <v>1297</v>
      </c>
      <c r="I80" s="278" t="s">
        <v>1295</v>
      </c>
      <c r="J80" s="278">
        <v>120</v>
      </c>
      <c r="K80" s="292"/>
    </row>
    <row r="81" s="1" customFormat="1" ht="15" customHeight="1">
      <c r="B81" s="303"/>
      <c r="C81" s="278" t="s">
        <v>1298</v>
      </c>
      <c r="D81" s="278"/>
      <c r="E81" s="278"/>
      <c r="F81" s="301" t="s">
        <v>1299</v>
      </c>
      <c r="G81" s="302"/>
      <c r="H81" s="278" t="s">
        <v>1300</v>
      </c>
      <c r="I81" s="278" t="s">
        <v>1295</v>
      </c>
      <c r="J81" s="278">
        <v>50</v>
      </c>
      <c r="K81" s="292"/>
    </row>
    <row r="82" s="1" customFormat="1" ht="15" customHeight="1">
      <c r="B82" s="303"/>
      <c r="C82" s="278" t="s">
        <v>1301</v>
      </c>
      <c r="D82" s="278"/>
      <c r="E82" s="278"/>
      <c r="F82" s="301" t="s">
        <v>1293</v>
      </c>
      <c r="G82" s="302"/>
      <c r="H82" s="278" t="s">
        <v>1302</v>
      </c>
      <c r="I82" s="278" t="s">
        <v>1303</v>
      </c>
      <c r="J82" s="278"/>
      <c r="K82" s="292"/>
    </row>
    <row r="83" s="1" customFormat="1" ht="15" customHeight="1">
      <c r="B83" s="303"/>
      <c r="C83" s="304" t="s">
        <v>1304</v>
      </c>
      <c r="D83" s="304"/>
      <c r="E83" s="304"/>
      <c r="F83" s="305" t="s">
        <v>1299</v>
      </c>
      <c r="G83" s="304"/>
      <c r="H83" s="304" t="s">
        <v>1305</v>
      </c>
      <c r="I83" s="304" t="s">
        <v>1295</v>
      </c>
      <c r="J83" s="304">
        <v>15</v>
      </c>
      <c r="K83" s="292"/>
    </row>
    <row r="84" s="1" customFormat="1" ht="15" customHeight="1">
      <c r="B84" s="303"/>
      <c r="C84" s="304" t="s">
        <v>1306</v>
      </c>
      <c r="D84" s="304"/>
      <c r="E84" s="304"/>
      <c r="F84" s="305" t="s">
        <v>1299</v>
      </c>
      <c r="G84" s="304"/>
      <c r="H84" s="304" t="s">
        <v>1307</v>
      </c>
      <c r="I84" s="304" t="s">
        <v>1295</v>
      </c>
      <c r="J84" s="304">
        <v>15</v>
      </c>
      <c r="K84" s="292"/>
    </row>
    <row r="85" s="1" customFormat="1" ht="15" customHeight="1">
      <c r="B85" s="303"/>
      <c r="C85" s="304" t="s">
        <v>1308</v>
      </c>
      <c r="D85" s="304"/>
      <c r="E85" s="304"/>
      <c r="F85" s="305" t="s">
        <v>1299</v>
      </c>
      <c r="G85" s="304"/>
      <c r="H85" s="304" t="s">
        <v>1309</v>
      </c>
      <c r="I85" s="304" t="s">
        <v>1295</v>
      </c>
      <c r="J85" s="304">
        <v>20</v>
      </c>
      <c r="K85" s="292"/>
    </row>
    <row r="86" s="1" customFormat="1" ht="15" customHeight="1">
      <c r="B86" s="303"/>
      <c r="C86" s="304" t="s">
        <v>1310</v>
      </c>
      <c r="D86" s="304"/>
      <c r="E86" s="304"/>
      <c r="F86" s="305" t="s">
        <v>1299</v>
      </c>
      <c r="G86" s="304"/>
      <c r="H86" s="304" t="s">
        <v>1311</v>
      </c>
      <c r="I86" s="304" t="s">
        <v>1295</v>
      </c>
      <c r="J86" s="304">
        <v>20</v>
      </c>
      <c r="K86" s="292"/>
    </row>
    <row r="87" s="1" customFormat="1" ht="15" customHeight="1">
      <c r="B87" s="303"/>
      <c r="C87" s="278" t="s">
        <v>1312</v>
      </c>
      <c r="D87" s="278"/>
      <c r="E87" s="278"/>
      <c r="F87" s="301" t="s">
        <v>1299</v>
      </c>
      <c r="G87" s="302"/>
      <c r="H87" s="278" t="s">
        <v>1313</v>
      </c>
      <c r="I87" s="278" t="s">
        <v>1295</v>
      </c>
      <c r="J87" s="278">
        <v>50</v>
      </c>
      <c r="K87" s="292"/>
    </row>
    <row r="88" s="1" customFormat="1" ht="15" customHeight="1">
      <c r="B88" s="303"/>
      <c r="C88" s="278" t="s">
        <v>1314</v>
      </c>
      <c r="D88" s="278"/>
      <c r="E88" s="278"/>
      <c r="F88" s="301" t="s">
        <v>1299</v>
      </c>
      <c r="G88" s="302"/>
      <c r="H88" s="278" t="s">
        <v>1315</v>
      </c>
      <c r="I88" s="278" t="s">
        <v>1295</v>
      </c>
      <c r="J88" s="278">
        <v>20</v>
      </c>
      <c r="K88" s="292"/>
    </row>
    <row r="89" s="1" customFormat="1" ht="15" customHeight="1">
      <c r="B89" s="303"/>
      <c r="C89" s="278" t="s">
        <v>1316</v>
      </c>
      <c r="D89" s="278"/>
      <c r="E89" s="278"/>
      <c r="F89" s="301" t="s">
        <v>1299</v>
      </c>
      <c r="G89" s="302"/>
      <c r="H89" s="278" t="s">
        <v>1317</v>
      </c>
      <c r="I89" s="278" t="s">
        <v>1295</v>
      </c>
      <c r="J89" s="278">
        <v>20</v>
      </c>
      <c r="K89" s="292"/>
    </row>
    <row r="90" s="1" customFormat="1" ht="15" customHeight="1">
      <c r="B90" s="303"/>
      <c r="C90" s="278" t="s">
        <v>1318</v>
      </c>
      <c r="D90" s="278"/>
      <c r="E90" s="278"/>
      <c r="F90" s="301" t="s">
        <v>1299</v>
      </c>
      <c r="G90" s="302"/>
      <c r="H90" s="278" t="s">
        <v>1319</v>
      </c>
      <c r="I90" s="278" t="s">
        <v>1295</v>
      </c>
      <c r="J90" s="278">
        <v>50</v>
      </c>
      <c r="K90" s="292"/>
    </row>
    <row r="91" s="1" customFormat="1" ht="15" customHeight="1">
      <c r="B91" s="303"/>
      <c r="C91" s="278" t="s">
        <v>1320</v>
      </c>
      <c r="D91" s="278"/>
      <c r="E91" s="278"/>
      <c r="F91" s="301" t="s">
        <v>1299</v>
      </c>
      <c r="G91" s="302"/>
      <c r="H91" s="278" t="s">
        <v>1320</v>
      </c>
      <c r="I91" s="278" t="s">
        <v>1295</v>
      </c>
      <c r="J91" s="278">
        <v>50</v>
      </c>
      <c r="K91" s="292"/>
    </row>
    <row r="92" s="1" customFormat="1" ht="15" customHeight="1">
      <c r="B92" s="303"/>
      <c r="C92" s="278" t="s">
        <v>1321</v>
      </c>
      <c r="D92" s="278"/>
      <c r="E92" s="278"/>
      <c r="F92" s="301" t="s">
        <v>1299</v>
      </c>
      <c r="G92" s="302"/>
      <c r="H92" s="278" t="s">
        <v>1322</v>
      </c>
      <c r="I92" s="278" t="s">
        <v>1295</v>
      </c>
      <c r="J92" s="278">
        <v>255</v>
      </c>
      <c r="K92" s="292"/>
    </row>
    <row r="93" s="1" customFormat="1" ht="15" customHeight="1">
      <c r="B93" s="303"/>
      <c r="C93" s="278" t="s">
        <v>1323</v>
      </c>
      <c r="D93" s="278"/>
      <c r="E93" s="278"/>
      <c r="F93" s="301" t="s">
        <v>1293</v>
      </c>
      <c r="G93" s="302"/>
      <c r="H93" s="278" t="s">
        <v>1324</v>
      </c>
      <c r="I93" s="278" t="s">
        <v>1325</v>
      </c>
      <c r="J93" s="278"/>
      <c r="K93" s="292"/>
    </row>
    <row r="94" s="1" customFormat="1" ht="15" customHeight="1">
      <c r="B94" s="303"/>
      <c r="C94" s="278" t="s">
        <v>1326</v>
      </c>
      <c r="D94" s="278"/>
      <c r="E94" s="278"/>
      <c r="F94" s="301" t="s">
        <v>1293</v>
      </c>
      <c r="G94" s="302"/>
      <c r="H94" s="278" t="s">
        <v>1327</v>
      </c>
      <c r="I94" s="278" t="s">
        <v>1328</v>
      </c>
      <c r="J94" s="278"/>
      <c r="K94" s="292"/>
    </row>
    <row r="95" s="1" customFormat="1" ht="15" customHeight="1">
      <c r="B95" s="303"/>
      <c r="C95" s="278" t="s">
        <v>1329</v>
      </c>
      <c r="D95" s="278"/>
      <c r="E95" s="278"/>
      <c r="F95" s="301" t="s">
        <v>1293</v>
      </c>
      <c r="G95" s="302"/>
      <c r="H95" s="278" t="s">
        <v>1329</v>
      </c>
      <c r="I95" s="278" t="s">
        <v>1328</v>
      </c>
      <c r="J95" s="278"/>
      <c r="K95" s="292"/>
    </row>
    <row r="96" s="1" customFormat="1" ht="15" customHeight="1">
      <c r="B96" s="303"/>
      <c r="C96" s="278" t="s">
        <v>38</v>
      </c>
      <c r="D96" s="278"/>
      <c r="E96" s="278"/>
      <c r="F96" s="301" t="s">
        <v>1293</v>
      </c>
      <c r="G96" s="302"/>
      <c r="H96" s="278" t="s">
        <v>1330</v>
      </c>
      <c r="I96" s="278" t="s">
        <v>1328</v>
      </c>
      <c r="J96" s="278"/>
      <c r="K96" s="292"/>
    </row>
    <row r="97" s="1" customFormat="1" ht="15" customHeight="1">
      <c r="B97" s="303"/>
      <c r="C97" s="278" t="s">
        <v>48</v>
      </c>
      <c r="D97" s="278"/>
      <c r="E97" s="278"/>
      <c r="F97" s="301" t="s">
        <v>1293</v>
      </c>
      <c r="G97" s="302"/>
      <c r="H97" s="278" t="s">
        <v>1331</v>
      </c>
      <c r="I97" s="278" t="s">
        <v>1328</v>
      </c>
      <c r="J97" s="278"/>
      <c r="K97" s="292"/>
    </row>
    <row r="98" s="1" customFormat="1" ht="15" customHeight="1">
      <c r="B98" s="306"/>
      <c r="C98" s="307"/>
      <c r="D98" s="307"/>
      <c r="E98" s="307"/>
      <c r="F98" s="307"/>
      <c r="G98" s="307"/>
      <c r="H98" s="307"/>
      <c r="I98" s="307"/>
      <c r="J98" s="307"/>
      <c r="K98" s="308"/>
    </row>
    <row r="99" s="1" customFormat="1" ht="18.75" customHeight="1">
      <c r="B99" s="309"/>
      <c r="C99" s="310"/>
      <c r="D99" s="310"/>
      <c r="E99" s="310"/>
      <c r="F99" s="310"/>
      <c r="G99" s="310"/>
      <c r="H99" s="310"/>
      <c r="I99" s="310"/>
      <c r="J99" s="310"/>
      <c r="K99" s="309"/>
    </row>
    <row r="100" s="1" customFormat="1" ht="18.75" customHeight="1">
      <c r="B100" s="286"/>
      <c r="C100" s="286"/>
      <c r="D100" s="286"/>
      <c r="E100" s="286"/>
      <c r="F100" s="286"/>
      <c r="G100" s="286"/>
      <c r="H100" s="286"/>
      <c r="I100" s="286"/>
      <c r="J100" s="286"/>
      <c r="K100" s="286"/>
    </row>
    <row r="101" s="1" customFormat="1" ht="7.5" customHeight="1">
      <c r="B101" s="287"/>
      <c r="C101" s="288"/>
      <c r="D101" s="288"/>
      <c r="E101" s="288"/>
      <c r="F101" s="288"/>
      <c r="G101" s="288"/>
      <c r="H101" s="288"/>
      <c r="I101" s="288"/>
      <c r="J101" s="288"/>
      <c r="K101" s="289"/>
    </row>
    <row r="102" s="1" customFormat="1" ht="45" customHeight="1">
      <c r="B102" s="290"/>
      <c r="C102" s="291" t="s">
        <v>1332</v>
      </c>
      <c r="D102" s="291"/>
      <c r="E102" s="291"/>
      <c r="F102" s="291"/>
      <c r="G102" s="291"/>
      <c r="H102" s="291"/>
      <c r="I102" s="291"/>
      <c r="J102" s="291"/>
      <c r="K102" s="292"/>
    </row>
    <row r="103" s="1" customFormat="1" ht="17.25" customHeight="1">
      <c r="B103" s="290"/>
      <c r="C103" s="293" t="s">
        <v>1287</v>
      </c>
      <c r="D103" s="293"/>
      <c r="E103" s="293"/>
      <c r="F103" s="293" t="s">
        <v>1288</v>
      </c>
      <c r="G103" s="294"/>
      <c r="H103" s="293" t="s">
        <v>54</v>
      </c>
      <c r="I103" s="293" t="s">
        <v>57</v>
      </c>
      <c r="J103" s="293" t="s">
        <v>1289</v>
      </c>
      <c r="K103" s="292"/>
    </row>
    <row r="104" s="1" customFormat="1" ht="17.25" customHeight="1">
      <c r="B104" s="290"/>
      <c r="C104" s="295" t="s">
        <v>1290</v>
      </c>
      <c r="D104" s="295"/>
      <c r="E104" s="295"/>
      <c r="F104" s="296" t="s">
        <v>1291</v>
      </c>
      <c r="G104" s="297"/>
      <c r="H104" s="295"/>
      <c r="I104" s="295"/>
      <c r="J104" s="295" t="s">
        <v>1292</v>
      </c>
      <c r="K104" s="292"/>
    </row>
    <row r="105" s="1" customFormat="1" ht="5.25" customHeight="1">
      <c r="B105" s="290"/>
      <c r="C105" s="293"/>
      <c r="D105" s="293"/>
      <c r="E105" s="293"/>
      <c r="F105" s="293"/>
      <c r="G105" s="311"/>
      <c r="H105" s="293"/>
      <c r="I105" s="293"/>
      <c r="J105" s="293"/>
      <c r="K105" s="292"/>
    </row>
    <row r="106" s="1" customFormat="1" ht="15" customHeight="1">
      <c r="B106" s="290"/>
      <c r="C106" s="278" t="s">
        <v>53</v>
      </c>
      <c r="D106" s="300"/>
      <c r="E106" s="300"/>
      <c r="F106" s="301" t="s">
        <v>1293</v>
      </c>
      <c r="G106" s="278"/>
      <c r="H106" s="278" t="s">
        <v>1333</v>
      </c>
      <c r="I106" s="278" t="s">
        <v>1295</v>
      </c>
      <c r="J106" s="278">
        <v>20</v>
      </c>
      <c r="K106" s="292"/>
    </row>
    <row r="107" s="1" customFormat="1" ht="15" customHeight="1">
      <c r="B107" s="290"/>
      <c r="C107" s="278" t="s">
        <v>1296</v>
      </c>
      <c r="D107" s="278"/>
      <c r="E107" s="278"/>
      <c r="F107" s="301" t="s">
        <v>1293</v>
      </c>
      <c r="G107" s="278"/>
      <c r="H107" s="278" t="s">
        <v>1333</v>
      </c>
      <c r="I107" s="278" t="s">
        <v>1295</v>
      </c>
      <c r="J107" s="278">
        <v>120</v>
      </c>
      <c r="K107" s="292"/>
    </row>
    <row r="108" s="1" customFormat="1" ht="15" customHeight="1">
      <c r="B108" s="303"/>
      <c r="C108" s="278" t="s">
        <v>1298</v>
      </c>
      <c r="D108" s="278"/>
      <c r="E108" s="278"/>
      <c r="F108" s="301" t="s">
        <v>1299</v>
      </c>
      <c r="G108" s="278"/>
      <c r="H108" s="278" t="s">
        <v>1333</v>
      </c>
      <c r="I108" s="278" t="s">
        <v>1295</v>
      </c>
      <c r="J108" s="278">
        <v>50</v>
      </c>
      <c r="K108" s="292"/>
    </row>
    <row r="109" s="1" customFormat="1" ht="15" customHeight="1">
      <c r="B109" s="303"/>
      <c r="C109" s="278" t="s">
        <v>1301</v>
      </c>
      <c r="D109" s="278"/>
      <c r="E109" s="278"/>
      <c r="F109" s="301" t="s">
        <v>1293</v>
      </c>
      <c r="G109" s="278"/>
      <c r="H109" s="278" t="s">
        <v>1333</v>
      </c>
      <c r="I109" s="278" t="s">
        <v>1303</v>
      </c>
      <c r="J109" s="278"/>
      <c r="K109" s="292"/>
    </row>
    <row r="110" s="1" customFormat="1" ht="15" customHeight="1">
      <c r="B110" s="303"/>
      <c r="C110" s="278" t="s">
        <v>1312</v>
      </c>
      <c r="D110" s="278"/>
      <c r="E110" s="278"/>
      <c r="F110" s="301" t="s">
        <v>1299</v>
      </c>
      <c r="G110" s="278"/>
      <c r="H110" s="278" t="s">
        <v>1333</v>
      </c>
      <c r="I110" s="278" t="s">
        <v>1295</v>
      </c>
      <c r="J110" s="278">
        <v>50</v>
      </c>
      <c r="K110" s="292"/>
    </row>
    <row r="111" s="1" customFormat="1" ht="15" customHeight="1">
      <c r="B111" s="303"/>
      <c r="C111" s="278" t="s">
        <v>1320</v>
      </c>
      <c r="D111" s="278"/>
      <c r="E111" s="278"/>
      <c r="F111" s="301" t="s">
        <v>1299</v>
      </c>
      <c r="G111" s="278"/>
      <c r="H111" s="278" t="s">
        <v>1333</v>
      </c>
      <c r="I111" s="278" t="s">
        <v>1295</v>
      </c>
      <c r="J111" s="278">
        <v>50</v>
      </c>
      <c r="K111" s="292"/>
    </row>
    <row r="112" s="1" customFormat="1" ht="15" customHeight="1">
      <c r="B112" s="303"/>
      <c r="C112" s="278" t="s">
        <v>1318</v>
      </c>
      <c r="D112" s="278"/>
      <c r="E112" s="278"/>
      <c r="F112" s="301" t="s">
        <v>1299</v>
      </c>
      <c r="G112" s="278"/>
      <c r="H112" s="278" t="s">
        <v>1333</v>
      </c>
      <c r="I112" s="278" t="s">
        <v>1295</v>
      </c>
      <c r="J112" s="278">
        <v>50</v>
      </c>
      <c r="K112" s="292"/>
    </row>
    <row r="113" s="1" customFormat="1" ht="15" customHeight="1">
      <c r="B113" s="303"/>
      <c r="C113" s="278" t="s">
        <v>53</v>
      </c>
      <c r="D113" s="278"/>
      <c r="E113" s="278"/>
      <c r="F113" s="301" t="s">
        <v>1293</v>
      </c>
      <c r="G113" s="278"/>
      <c r="H113" s="278" t="s">
        <v>1334</v>
      </c>
      <c r="I113" s="278" t="s">
        <v>1295</v>
      </c>
      <c r="J113" s="278">
        <v>20</v>
      </c>
      <c r="K113" s="292"/>
    </row>
    <row r="114" s="1" customFormat="1" ht="15" customHeight="1">
      <c r="B114" s="303"/>
      <c r="C114" s="278" t="s">
        <v>1335</v>
      </c>
      <c r="D114" s="278"/>
      <c r="E114" s="278"/>
      <c r="F114" s="301" t="s">
        <v>1293</v>
      </c>
      <c r="G114" s="278"/>
      <c r="H114" s="278" t="s">
        <v>1336</v>
      </c>
      <c r="I114" s="278" t="s">
        <v>1295</v>
      </c>
      <c r="J114" s="278">
        <v>120</v>
      </c>
      <c r="K114" s="292"/>
    </row>
    <row r="115" s="1" customFormat="1" ht="15" customHeight="1">
      <c r="B115" s="303"/>
      <c r="C115" s="278" t="s">
        <v>38</v>
      </c>
      <c r="D115" s="278"/>
      <c r="E115" s="278"/>
      <c r="F115" s="301" t="s">
        <v>1293</v>
      </c>
      <c r="G115" s="278"/>
      <c r="H115" s="278" t="s">
        <v>1337</v>
      </c>
      <c r="I115" s="278" t="s">
        <v>1328</v>
      </c>
      <c r="J115" s="278"/>
      <c r="K115" s="292"/>
    </row>
    <row r="116" s="1" customFormat="1" ht="15" customHeight="1">
      <c r="B116" s="303"/>
      <c r="C116" s="278" t="s">
        <v>48</v>
      </c>
      <c r="D116" s="278"/>
      <c r="E116" s="278"/>
      <c r="F116" s="301" t="s">
        <v>1293</v>
      </c>
      <c r="G116" s="278"/>
      <c r="H116" s="278" t="s">
        <v>1338</v>
      </c>
      <c r="I116" s="278" t="s">
        <v>1328</v>
      </c>
      <c r="J116" s="278"/>
      <c r="K116" s="292"/>
    </row>
    <row r="117" s="1" customFormat="1" ht="15" customHeight="1">
      <c r="B117" s="303"/>
      <c r="C117" s="278" t="s">
        <v>57</v>
      </c>
      <c r="D117" s="278"/>
      <c r="E117" s="278"/>
      <c r="F117" s="301" t="s">
        <v>1293</v>
      </c>
      <c r="G117" s="278"/>
      <c r="H117" s="278" t="s">
        <v>1339</v>
      </c>
      <c r="I117" s="278" t="s">
        <v>1340</v>
      </c>
      <c r="J117" s="278"/>
      <c r="K117" s="292"/>
    </row>
    <row r="118" s="1" customFormat="1" ht="15" customHeight="1">
      <c r="B118" s="306"/>
      <c r="C118" s="312"/>
      <c r="D118" s="312"/>
      <c r="E118" s="312"/>
      <c r="F118" s="312"/>
      <c r="G118" s="312"/>
      <c r="H118" s="312"/>
      <c r="I118" s="312"/>
      <c r="J118" s="312"/>
      <c r="K118" s="308"/>
    </row>
    <row r="119" s="1" customFormat="1" ht="18.75" customHeight="1">
      <c r="B119" s="313"/>
      <c r="C119" s="314"/>
      <c r="D119" s="314"/>
      <c r="E119" s="314"/>
      <c r="F119" s="315"/>
      <c r="G119" s="314"/>
      <c r="H119" s="314"/>
      <c r="I119" s="314"/>
      <c r="J119" s="314"/>
      <c r="K119" s="313"/>
    </row>
    <row r="120" s="1" customFormat="1" ht="18.75" customHeight="1">
      <c r="B120" s="286"/>
      <c r="C120" s="286"/>
      <c r="D120" s="286"/>
      <c r="E120" s="286"/>
      <c r="F120" s="286"/>
      <c r="G120" s="286"/>
      <c r="H120" s="286"/>
      <c r="I120" s="286"/>
      <c r="J120" s="286"/>
      <c r="K120" s="286"/>
    </row>
    <row r="121" s="1" customFormat="1" ht="7.5" customHeight="1">
      <c r="B121" s="316"/>
      <c r="C121" s="317"/>
      <c r="D121" s="317"/>
      <c r="E121" s="317"/>
      <c r="F121" s="317"/>
      <c r="G121" s="317"/>
      <c r="H121" s="317"/>
      <c r="I121" s="317"/>
      <c r="J121" s="317"/>
      <c r="K121" s="318"/>
    </row>
    <row r="122" s="1" customFormat="1" ht="45" customHeight="1">
      <c r="B122" s="319"/>
      <c r="C122" s="269" t="s">
        <v>1341</v>
      </c>
      <c r="D122" s="269"/>
      <c r="E122" s="269"/>
      <c r="F122" s="269"/>
      <c r="G122" s="269"/>
      <c r="H122" s="269"/>
      <c r="I122" s="269"/>
      <c r="J122" s="269"/>
      <c r="K122" s="320"/>
    </row>
    <row r="123" s="1" customFormat="1" ht="17.25" customHeight="1">
      <c r="B123" s="321"/>
      <c r="C123" s="293" t="s">
        <v>1287</v>
      </c>
      <c r="D123" s="293"/>
      <c r="E123" s="293"/>
      <c r="F123" s="293" t="s">
        <v>1288</v>
      </c>
      <c r="G123" s="294"/>
      <c r="H123" s="293" t="s">
        <v>54</v>
      </c>
      <c r="I123" s="293" t="s">
        <v>57</v>
      </c>
      <c r="J123" s="293" t="s">
        <v>1289</v>
      </c>
      <c r="K123" s="322"/>
    </row>
    <row r="124" s="1" customFormat="1" ht="17.25" customHeight="1">
      <c r="B124" s="321"/>
      <c r="C124" s="295" t="s">
        <v>1290</v>
      </c>
      <c r="D124" s="295"/>
      <c r="E124" s="295"/>
      <c r="F124" s="296" t="s">
        <v>1291</v>
      </c>
      <c r="G124" s="297"/>
      <c r="H124" s="295"/>
      <c r="I124" s="295"/>
      <c r="J124" s="295" t="s">
        <v>1292</v>
      </c>
      <c r="K124" s="322"/>
    </row>
    <row r="125" s="1" customFormat="1" ht="5.25" customHeight="1">
      <c r="B125" s="323"/>
      <c r="C125" s="298"/>
      <c r="D125" s="298"/>
      <c r="E125" s="298"/>
      <c r="F125" s="298"/>
      <c r="G125" s="324"/>
      <c r="H125" s="298"/>
      <c r="I125" s="298"/>
      <c r="J125" s="298"/>
      <c r="K125" s="325"/>
    </row>
    <row r="126" s="1" customFormat="1" ht="15" customHeight="1">
      <c r="B126" s="323"/>
      <c r="C126" s="278" t="s">
        <v>1296</v>
      </c>
      <c r="D126" s="300"/>
      <c r="E126" s="300"/>
      <c r="F126" s="301" t="s">
        <v>1293</v>
      </c>
      <c r="G126" s="278"/>
      <c r="H126" s="278" t="s">
        <v>1333</v>
      </c>
      <c r="I126" s="278" t="s">
        <v>1295</v>
      </c>
      <c r="J126" s="278">
        <v>120</v>
      </c>
      <c r="K126" s="326"/>
    </row>
    <row r="127" s="1" customFormat="1" ht="15" customHeight="1">
      <c r="B127" s="323"/>
      <c r="C127" s="278" t="s">
        <v>1342</v>
      </c>
      <c r="D127" s="278"/>
      <c r="E127" s="278"/>
      <c r="F127" s="301" t="s">
        <v>1293</v>
      </c>
      <c r="G127" s="278"/>
      <c r="H127" s="278" t="s">
        <v>1343</v>
      </c>
      <c r="I127" s="278" t="s">
        <v>1295</v>
      </c>
      <c r="J127" s="278" t="s">
        <v>1344</v>
      </c>
      <c r="K127" s="326"/>
    </row>
    <row r="128" s="1" customFormat="1" ht="15" customHeight="1">
      <c r="B128" s="323"/>
      <c r="C128" s="278" t="s">
        <v>1241</v>
      </c>
      <c r="D128" s="278"/>
      <c r="E128" s="278"/>
      <c r="F128" s="301" t="s">
        <v>1293</v>
      </c>
      <c r="G128" s="278"/>
      <c r="H128" s="278" t="s">
        <v>1345</v>
      </c>
      <c r="I128" s="278" t="s">
        <v>1295</v>
      </c>
      <c r="J128" s="278" t="s">
        <v>1344</v>
      </c>
      <c r="K128" s="326"/>
    </row>
    <row r="129" s="1" customFormat="1" ht="15" customHeight="1">
      <c r="B129" s="323"/>
      <c r="C129" s="278" t="s">
        <v>1304</v>
      </c>
      <c r="D129" s="278"/>
      <c r="E129" s="278"/>
      <c r="F129" s="301" t="s">
        <v>1299</v>
      </c>
      <c r="G129" s="278"/>
      <c r="H129" s="278" t="s">
        <v>1305</v>
      </c>
      <c r="I129" s="278" t="s">
        <v>1295</v>
      </c>
      <c r="J129" s="278">
        <v>15</v>
      </c>
      <c r="K129" s="326"/>
    </row>
    <row r="130" s="1" customFormat="1" ht="15" customHeight="1">
      <c r="B130" s="323"/>
      <c r="C130" s="304" t="s">
        <v>1306</v>
      </c>
      <c r="D130" s="304"/>
      <c r="E130" s="304"/>
      <c r="F130" s="305" t="s">
        <v>1299</v>
      </c>
      <c r="G130" s="304"/>
      <c r="H130" s="304" t="s">
        <v>1307</v>
      </c>
      <c r="I130" s="304" t="s">
        <v>1295</v>
      </c>
      <c r="J130" s="304">
        <v>15</v>
      </c>
      <c r="K130" s="326"/>
    </row>
    <row r="131" s="1" customFormat="1" ht="15" customHeight="1">
      <c r="B131" s="323"/>
      <c r="C131" s="304" t="s">
        <v>1308</v>
      </c>
      <c r="D131" s="304"/>
      <c r="E131" s="304"/>
      <c r="F131" s="305" t="s">
        <v>1299</v>
      </c>
      <c r="G131" s="304"/>
      <c r="H131" s="304" t="s">
        <v>1309</v>
      </c>
      <c r="I131" s="304" t="s">
        <v>1295</v>
      </c>
      <c r="J131" s="304">
        <v>20</v>
      </c>
      <c r="K131" s="326"/>
    </row>
    <row r="132" s="1" customFormat="1" ht="15" customHeight="1">
      <c r="B132" s="323"/>
      <c r="C132" s="304" t="s">
        <v>1310</v>
      </c>
      <c r="D132" s="304"/>
      <c r="E132" s="304"/>
      <c r="F132" s="305" t="s">
        <v>1299</v>
      </c>
      <c r="G132" s="304"/>
      <c r="H132" s="304" t="s">
        <v>1311</v>
      </c>
      <c r="I132" s="304" t="s">
        <v>1295</v>
      </c>
      <c r="J132" s="304">
        <v>20</v>
      </c>
      <c r="K132" s="326"/>
    </row>
    <row r="133" s="1" customFormat="1" ht="15" customHeight="1">
      <c r="B133" s="323"/>
      <c r="C133" s="278" t="s">
        <v>1298</v>
      </c>
      <c r="D133" s="278"/>
      <c r="E133" s="278"/>
      <c r="F133" s="301" t="s">
        <v>1299</v>
      </c>
      <c r="G133" s="278"/>
      <c r="H133" s="278" t="s">
        <v>1333</v>
      </c>
      <c r="I133" s="278" t="s">
        <v>1295</v>
      </c>
      <c r="J133" s="278">
        <v>50</v>
      </c>
      <c r="K133" s="326"/>
    </row>
    <row r="134" s="1" customFormat="1" ht="15" customHeight="1">
      <c r="B134" s="323"/>
      <c r="C134" s="278" t="s">
        <v>1312</v>
      </c>
      <c r="D134" s="278"/>
      <c r="E134" s="278"/>
      <c r="F134" s="301" t="s">
        <v>1299</v>
      </c>
      <c r="G134" s="278"/>
      <c r="H134" s="278" t="s">
        <v>1333</v>
      </c>
      <c r="I134" s="278" t="s">
        <v>1295</v>
      </c>
      <c r="J134" s="278">
        <v>50</v>
      </c>
      <c r="K134" s="326"/>
    </row>
    <row r="135" s="1" customFormat="1" ht="15" customHeight="1">
      <c r="B135" s="323"/>
      <c r="C135" s="278" t="s">
        <v>1318</v>
      </c>
      <c r="D135" s="278"/>
      <c r="E135" s="278"/>
      <c r="F135" s="301" t="s">
        <v>1299</v>
      </c>
      <c r="G135" s="278"/>
      <c r="H135" s="278" t="s">
        <v>1333</v>
      </c>
      <c r="I135" s="278" t="s">
        <v>1295</v>
      </c>
      <c r="J135" s="278">
        <v>50</v>
      </c>
      <c r="K135" s="326"/>
    </row>
    <row r="136" s="1" customFormat="1" ht="15" customHeight="1">
      <c r="B136" s="323"/>
      <c r="C136" s="278" t="s">
        <v>1320</v>
      </c>
      <c r="D136" s="278"/>
      <c r="E136" s="278"/>
      <c r="F136" s="301" t="s">
        <v>1299</v>
      </c>
      <c r="G136" s="278"/>
      <c r="H136" s="278" t="s">
        <v>1333</v>
      </c>
      <c r="I136" s="278" t="s">
        <v>1295</v>
      </c>
      <c r="J136" s="278">
        <v>50</v>
      </c>
      <c r="K136" s="326"/>
    </row>
    <row r="137" s="1" customFormat="1" ht="15" customHeight="1">
      <c r="B137" s="323"/>
      <c r="C137" s="278" t="s">
        <v>1321</v>
      </c>
      <c r="D137" s="278"/>
      <c r="E137" s="278"/>
      <c r="F137" s="301" t="s">
        <v>1299</v>
      </c>
      <c r="G137" s="278"/>
      <c r="H137" s="278" t="s">
        <v>1346</v>
      </c>
      <c r="I137" s="278" t="s">
        <v>1295</v>
      </c>
      <c r="J137" s="278">
        <v>255</v>
      </c>
      <c r="K137" s="326"/>
    </row>
    <row r="138" s="1" customFormat="1" ht="15" customHeight="1">
      <c r="B138" s="323"/>
      <c r="C138" s="278" t="s">
        <v>1323</v>
      </c>
      <c r="D138" s="278"/>
      <c r="E138" s="278"/>
      <c r="F138" s="301" t="s">
        <v>1293</v>
      </c>
      <c r="G138" s="278"/>
      <c r="H138" s="278" t="s">
        <v>1347</v>
      </c>
      <c r="I138" s="278" t="s">
        <v>1325</v>
      </c>
      <c r="J138" s="278"/>
      <c r="K138" s="326"/>
    </row>
    <row r="139" s="1" customFormat="1" ht="15" customHeight="1">
      <c r="B139" s="323"/>
      <c r="C139" s="278" t="s">
        <v>1326</v>
      </c>
      <c r="D139" s="278"/>
      <c r="E139" s="278"/>
      <c r="F139" s="301" t="s">
        <v>1293</v>
      </c>
      <c r="G139" s="278"/>
      <c r="H139" s="278" t="s">
        <v>1348</v>
      </c>
      <c r="I139" s="278" t="s">
        <v>1328</v>
      </c>
      <c r="J139" s="278"/>
      <c r="K139" s="326"/>
    </row>
    <row r="140" s="1" customFormat="1" ht="15" customHeight="1">
      <c r="B140" s="323"/>
      <c r="C140" s="278" t="s">
        <v>1329</v>
      </c>
      <c r="D140" s="278"/>
      <c r="E140" s="278"/>
      <c r="F140" s="301" t="s">
        <v>1293</v>
      </c>
      <c r="G140" s="278"/>
      <c r="H140" s="278" t="s">
        <v>1329</v>
      </c>
      <c r="I140" s="278" t="s">
        <v>1328</v>
      </c>
      <c r="J140" s="278"/>
      <c r="K140" s="326"/>
    </row>
    <row r="141" s="1" customFormat="1" ht="15" customHeight="1">
      <c r="B141" s="323"/>
      <c r="C141" s="278" t="s">
        <v>38</v>
      </c>
      <c r="D141" s="278"/>
      <c r="E141" s="278"/>
      <c r="F141" s="301" t="s">
        <v>1293</v>
      </c>
      <c r="G141" s="278"/>
      <c r="H141" s="278" t="s">
        <v>1349</v>
      </c>
      <c r="I141" s="278" t="s">
        <v>1328</v>
      </c>
      <c r="J141" s="278"/>
      <c r="K141" s="326"/>
    </row>
    <row r="142" s="1" customFormat="1" ht="15" customHeight="1">
      <c r="B142" s="323"/>
      <c r="C142" s="278" t="s">
        <v>1350</v>
      </c>
      <c r="D142" s="278"/>
      <c r="E142" s="278"/>
      <c r="F142" s="301" t="s">
        <v>1293</v>
      </c>
      <c r="G142" s="278"/>
      <c r="H142" s="278" t="s">
        <v>1351</v>
      </c>
      <c r="I142" s="278" t="s">
        <v>1328</v>
      </c>
      <c r="J142" s="278"/>
      <c r="K142" s="326"/>
    </row>
    <row r="143" s="1" customFormat="1" ht="15" customHeight="1">
      <c r="B143" s="327"/>
      <c r="C143" s="328"/>
      <c r="D143" s="328"/>
      <c r="E143" s="328"/>
      <c r="F143" s="328"/>
      <c r="G143" s="328"/>
      <c r="H143" s="328"/>
      <c r="I143" s="328"/>
      <c r="J143" s="328"/>
      <c r="K143" s="329"/>
    </row>
    <row r="144" s="1" customFormat="1" ht="18.75" customHeight="1">
      <c r="B144" s="314"/>
      <c r="C144" s="314"/>
      <c r="D144" s="314"/>
      <c r="E144" s="314"/>
      <c r="F144" s="315"/>
      <c r="G144" s="314"/>
      <c r="H144" s="314"/>
      <c r="I144" s="314"/>
      <c r="J144" s="314"/>
      <c r="K144" s="314"/>
    </row>
    <row r="145" s="1" customFormat="1" ht="18.75" customHeight="1">
      <c r="B145" s="286"/>
      <c r="C145" s="286"/>
      <c r="D145" s="286"/>
      <c r="E145" s="286"/>
      <c r="F145" s="286"/>
      <c r="G145" s="286"/>
      <c r="H145" s="286"/>
      <c r="I145" s="286"/>
      <c r="J145" s="286"/>
      <c r="K145" s="286"/>
    </row>
    <row r="146" s="1" customFormat="1" ht="7.5" customHeight="1">
      <c r="B146" s="287"/>
      <c r="C146" s="288"/>
      <c r="D146" s="288"/>
      <c r="E146" s="288"/>
      <c r="F146" s="288"/>
      <c r="G146" s="288"/>
      <c r="H146" s="288"/>
      <c r="I146" s="288"/>
      <c r="J146" s="288"/>
      <c r="K146" s="289"/>
    </row>
    <row r="147" s="1" customFormat="1" ht="45" customHeight="1">
      <c r="B147" s="290"/>
      <c r="C147" s="291" t="s">
        <v>1352</v>
      </c>
      <c r="D147" s="291"/>
      <c r="E147" s="291"/>
      <c r="F147" s="291"/>
      <c r="G147" s="291"/>
      <c r="H147" s="291"/>
      <c r="I147" s="291"/>
      <c r="J147" s="291"/>
      <c r="K147" s="292"/>
    </row>
    <row r="148" s="1" customFormat="1" ht="17.25" customHeight="1">
      <c r="B148" s="290"/>
      <c r="C148" s="293" t="s">
        <v>1287</v>
      </c>
      <c r="D148" s="293"/>
      <c r="E148" s="293"/>
      <c r="F148" s="293" t="s">
        <v>1288</v>
      </c>
      <c r="G148" s="294"/>
      <c r="H148" s="293" t="s">
        <v>54</v>
      </c>
      <c r="I148" s="293" t="s">
        <v>57</v>
      </c>
      <c r="J148" s="293" t="s">
        <v>1289</v>
      </c>
      <c r="K148" s="292"/>
    </row>
    <row r="149" s="1" customFormat="1" ht="17.25" customHeight="1">
      <c r="B149" s="290"/>
      <c r="C149" s="295" t="s">
        <v>1290</v>
      </c>
      <c r="D149" s="295"/>
      <c r="E149" s="295"/>
      <c r="F149" s="296" t="s">
        <v>1291</v>
      </c>
      <c r="G149" s="297"/>
      <c r="H149" s="295"/>
      <c r="I149" s="295"/>
      <c r="J149" s="295" t="s">
        <v>1292</v>
      </c>
      <c r="K149" s="292"/>
    </row>
    <row r="150" s="1" customFormat="1" ht="5.25" customHeight="1">
      <c r="B150" s="303"/>
      <c r="C150" s="298"/>
      <c r="D150" s="298"/>
      <c r="E150" s="298"/>
      <c r="F150" s="298"/>
      <c r="G150" s="299"/>
      <c r="H150" s="298"/>
      <c r="I150" s="298"/>
      <c r="J150" s="298"/>
      <c r="K150" s="326"/>
    </row>
    <row r="151" s="1" customFormat="1" ht="15" customHeight="1">
      <c r="B151" s="303"/>
      <c r="C151" s="330" t="s">
        <v>1296</v>
      </c>
      <c r="D151" s="278"/>
      <c r="E151" s="278"/>
      <c r="F151" s="331" t="s">
        <v>1293</v>
      </c>
      <c r="G151" s="278"/>
      <c r="H151" s="330" t="s">
        <v>1333</v>
      </c>
      <c r="I151" s="330" t="s">
        <v>1295</v>
      </c>
      <c r="J151" s="330">
        <v>120</v>
      </c>
      <c r="K151" s="326"/>
    </row>
    <row r="152" s="1" customFormat="1" ht="15" customHeight="1">
      <c r="B152" s="303"/>
      <c r="C152" s="330" t="s">
        <v>1342</v>
      </c>
      <c r="D152" s="278"/>
      <c r="E152" s="278"/>
      <c r="F152" s="331" t="s">
        <v>1293</v>
      </c>
      <c r="G152" s="278"/>
      <c r="H152" s="330" t="s">
        <v>1353</v>
      </c>
      <c r="I152" s="330" t="s">
        <v>1295</v>
      </c>
      <c r="J152" s="330" t="s">
        <v>1344</v>
      </c>
      <c r="K152" s="326"/>
    </row>
    <row r="153" s="1" customFormat="1" ht="15" customHeight="1">
      <c r="B153" s="303"/>
      <c r="C153" s="330" t="s">
        <v>1241</v>
      </c>
      <c r="D153" s="278"/>
      <c r="E153" s="278"/>
      <c r="F153" s="331" t="s">
        <v>1293</v>
      </c>
      <c r="G153" s="278"/>
      <c r="H153" s="330" t="s">
        <v>1354</v>
      </c>
      <c r="I153" s="330" t="s">
        <v>1295</v>
      </c>
      <c r="J153" s="330" t="s">
        <v>1344</v>
      </c>
      <c r="K153" s="326"/>
    </row>
    <row r="154" s="1" customFormat="1" ht="15" customHeight="1">
      <c r="B154" s="303"/>
      <c r="C154" s="330" t="s">
        <v>1298</v>
      </c>
      <c r="D154" s="278"/>
      <c r="E154" s="278"/>
      <c r="F154" s="331" t="s">
        <v>1299</v>
      </c>
      <c r="G154" s="278"/>
      <c r="H154" s="330" t="s">
        <v>1333</v>
      </c>
      <c r="I154" s="330" t="s">
        <v>1295</v>
      </c>
      <c r="J154" s="330">
        <v>50</v>
      </c>
      <c r="K154" s="326"/>
    </row>
    <row r="155" s="1" customFormat="1" ht="15" customHeight="1">
      <c r="B155" s="303"/>
      <c r="C155" s="330" t="s">
        <v>1301</v>
      </c>
      <c r="D155" s="278"/>
      <c r="E155" s="278"/>
      <c r="F155" s="331" t="s">
        <v>1293</v>
      </c>
      <c r="G155" s="278"/>
      <c r="H155" s="330" t="s">
        <v>1333</v>
      </c>
      <c r="I155" s="330" t="s">
        <v>1303</v>
      </c>
      <c r="J155" s="330"/>
      <c r="K155" s="326"/>
    </row>
    <row r="156" s="1" customFormat="1" ht="15" customHeight="1">
      <c r="B156" s="303"/>
      <c r="C156" s="330" t="s">
        <v>1312</v>
      </c>
      <c r="D156" s="278"/>
      <c r="E156" s="278"/>
      <c r="F156" s="331" t="s">
        <v>1299</v>
      </c>
      <c r="G156" s="278"/>
      <c r="H156" s="330" t="s">
        <v>1333</v>
      </c>
      <c r="I156" s="330" t="s">
        <v>1295</v>
      </c>
      <c r="J156" s="330">
        <v>50</v>
      </c>
      <c r="K156" s="326"/>
    </row>
    <row r="157" s="1" customFormat="1" ht="15" customHeight="1">
      <c r="B157" s="303"/>
      <c r="C157" s="330" t="s">
        <v>1320</v>
      </c>
      <c r="D157" s="278"/>
      <c r="E157" s="278"/>
      <c r="F157" s="331" t="s">
        <v>1299</v>
      </c>
      <c r="G157" s="278"/>
      <c r="H157" s="330" t="s">
        <v>1333</v>
      </c>
      <c r="I157" s="330" t="s">
        <v>1295</v>
      </c>
      <c r="J157" s="330">
        <v>50</v>
      </c>
      <c r="K157" s="326"/>
    </row>
    <row r="158" s="1" customFormat="1" ht="15" customHeight="1">
      <c r="B158" s="303"/>
      <c r="C158" s="330" t="s">
        <v>1318</v>
      </c>
      <c r="D158" s="278"/>
      <c r="E158" s="278"/>
      <c r="F158" s="331" t="s">
        <v>1299</v>
      </c>
      <c r="G158" s="278"/>
      <c r="H158" s="330" t="s">
        <v>1333</v>
      </c>
      <c r="I158" s="330" t="s">
        <v>1295</v>
      </c>
      <c r="J158" s="330">
        <v>50</v>
      </c>
      <c r="K158" s="326"/>
    </row>
    <row r="159" s="1" customFormat="1" ht="15" customHeight="1">
      <c r="B159" s="303"/>
      <c r="C159" s="330" t="s">
        <v>102</v>
      </c>
      <c r="D159" s="278"/>
      <c r="E159" s="278"/>
      <c r="F159" s="331" t="s">
        <v>1293</v>
      </c>
      <c r="G159" s="278"/>
      <c r="H159" s="330" t="s">
        <v>1355</v>
      </c>
      <c r="I159" s="330" t="s">
        <v>1295</v>
      </c>
      <c r="J159" s="330" t="s">
        <v>1356</v>
      </c>
      <c r="K159" s="326"/>
    </row>
    <row r="160" s="1" customFormat="1" ht="15" customHeight="1">
      <c r="B160" s="303"/>
      <c r="C160" s="330" t="s">
        <v>1357</v>
      </c>
      <c r="D160" s="278"/>
      <c r="E160" s="278"/>
      <c r="F160" s="331" t="s">
        <v>1293</v>
      </c>
      <c r="G160" s="278"/>
      <c r="H160" s="330" t="s">
        <v>1358</v>
      </c>
      <c r="I160" s="330" t="s">
        <v>1328</v>
      </c>
      <c r="J160" s="330"/>
      <c r="K160" s="326"/>
    </row>
    <row r="161" s="1" customFormat="1" ht="15" customHeight="1">
      <c r="B161" s="332"/>
      <c r="C161" s="312"/>
      <c r="D161" s="312"/>
      <c r="E161" s="312"/>
      <c r="F161" s="312"/>
      <c r="G161" s="312"/>
      <c r="H161" s="312"/>
      <c r="I161" s="312"/>
      <c r="J161" s="312"/>
      <c r="K161" s="333"/>
    </row>
    <row r="162" s="1" customFormat="1" ht="18.75" customHeight="1">
      <c r="B162" s="314"/>
      <c r="C162" s="324"/>
      <c r="D162" s="324"/>
      <c r="E162" s="324"/>
      <c r="F162" s="334"/>
      <c r="G162" s="324"/>
      <c r="H162" s="324"/>
      <c r="I162" s="324"/>
      <c r="J162" s="324"/>
      <c r="K162" s="314"/>
    </row>
    <row r="163" s="1" customFormat="1" ht="18.75" customHeight="1">
      <c r="B163" s="286"/>
      <c r="C163" s="286"/>
      <c r="D163" s="286"/>
      <c r="E163" s="286"/>
      <c r="F163" s="286"/>
      <c r="G163" s="286"/>
      <c r="H163" s="286"/>
      <c r="I163" s="286"/>
      <c r="J163" s="286"/>
      <c r="K163" s="286"/>
    </row>
    <row r="164" s="1" customFormat="1" ht="7.5" customHeight="1">
      <c r="B164" s="265"/>
      <c r="C164" s="266"/>
      <c r="D164" s="266"/>
      <c r="E164" s="266"/>
      <c r="F164" s="266"/>
      <c r="G164" s="266"/>
      <c r="H164" s="266"/>
      <c r="I164" s="266"/>
      <c r="J164" s="266"/>
      <c r="K164" s="267"/>
    </row>
    <row r="165" s="1" customFormat="1" ht="45" customHeight="1">
      <c r="B165" s="268"/>
      <c r="C165" s="269" t="s">
        <v>1359</v>
      </c>
      <c r="D165" s="269"/>
      <c r="E165" s="269"/>
      <c r="F165" s="269"/>
      <c r="G165" s="269"/>
      <c r="H165" s="269"/>
      <c r="I165" s="269"/>
      <c r="J165" s="269"/>
      <c r="K165" s="270"/>
    </row>
    <row r="166" s="1" customFormat="1" ht="17.25" customHeight="1">
      <c r="B166" s="268"/>
      <c r="C166" s="293" t="s">
        <v>1287</v>
      </c>
      <c r="D166" s="293"/>
      <c r="E166" s="293"/>
      <c r="F166" s="293" t="s">
        <v>1288</v>
      </c>
      <c r="G166" s="335"/>
      <c r="H166" s="336" t="s">
        <v>54</v>
      </c>
      <c r="I166" s="336" t="s">
        <v>57</v>
      </c>
      <c r="J166" s="293" t="s">
        <v>1289</v>
      </c>
      <c r="K166" s="270"/>
    </row>
    <row r="167" s="1" customFormat="1" ht="17.25" customHeight="1">
      <c r="B167" s="271"/>
      <c r="C167" s="295" t="s">
        <v>1290</v>
      </c>
      <c r="D167" s="295"/>
      <c r="E167" s="295"/>
      <c r="F167" s="296" t="s">
        <v>1291</v>
      </c>
      <c r="G167" s="337"/>
      <c r="H167" s="338"/>
      <c r="I167" s="338"/>
      <c r="J167" s="295" t="s">
        <v>1292</v>
      </c>
      <c r="K167" s="273"/>
    </row>
    <row r="168" s="1" customFormat="1" ht="5.25" customHeight="1">
      <c r="B168" s="303"/>
      <c r="C168" s="298"/>
      <c r="D168" s="298"/>
      <c r="E168" s="298"/>
      <c r="F168" s="298"/>
      <c r="G168" s="299"/>
      <c r="H168" s="298"/>
      <c r="I168" s="298"/>
      <c r="J168" s="298"/>
      <c r="K168" s="326"/>
    </row>
    <row r="169" s="1" customFormat="1" ht="15" customHeight="1">
      <c r="B169" s="303"/>
      <c r="C169" s="278" t="s">
        <v>1296</v>
      </c>
      <c r="D169" s="278"/>
      <c r="E169" s="278"/>
      <c r="F169" s="301" t="s">
        <v>1293</v>
      </c>
      <c r="G169" s="278"/>
      <c r="H169" s="278" t="s">
        <v>1333</v>
      </c>
      <c r="I169" s="278" t="s">
        <v>1295</v>
      </c>
      <c r="J169" s="278">
        <v>120</v>
      </c>
      <c r="K169" s="326"/>
    </row>
    <row r="170" s="1" customFormat="1" ht="15" customHeight="1">
      <c r="B170" s="303"/>
      <c r="C170" s="278" t="s">
        <v>1342</v>
      </c>
      <c r="D170" s="278"/>
      <c r="E170" s="278"/>
      <c r="F170" s="301" t="s">
        <v>1293</v>
      </c>
      <c r="G170" s="278"/>
      <c r="H170" s="278" t="s">
        <v>1343</v>
      </c>
      <c r="I170" s="278" t="s">
        <v>1295</v>
      </c>
      <c r="J170" s="278" t="s">
        <v>1344</v>
      </c>
      <c r="K170" s="326"/>
    </row>
    <row r="171" s="1" customFormat="1" ht="15" customHeight="1">
      <c r="B171" s="303"/>
      <c r="C171" s="278" t="s">
        <v>1241</v>
      </c>
      <c r="D171" s="278"/>
      <c r="E171" s="278"/>
      <c r="F171" s="301" t="s">
        <v>1293</v>
      </c>
      <c r="G171" s="278"/>
      <c r="H171" s="278" t="s">
        <v>1360</v>
      </c>
      <c r="I171" s="278" t="s">
        <v>1295</v>
      </c>
      <c r="J171" s="278" t="s">
        <v>1344</v>
      </c>
      <c r="K171" s="326"/>
    </row>
    <row r="172" s="1" customFormat="1" ht="15" customHeight="1">
      <c r="B172" s="303"/>
      <c r="C172" s="278" t="s">
        <v>1298</v>
      </c>
      <c r="D172" s="278"/>
      <c r="E172" s="278"/>
      <c r="F172" s="301" t="s">
        <v>1299</v>
      </c>
      <c r="G172" s="278"/>
      <c r="H172" s="278" t="s">
        <v>1360</v>
      </c>
      <c r="I172" s="278" t="s">
        <v>1295</v>
      </c>
      <c r="J172" s="278">
        <v>50</v>
      </c>
      <c r="K172" s="326"/>
    </row>
    <row r="173" s="1" customFormat="1" ht="15" customHeight="1">
      <c r="B173" s="303"/>
      <c r="C173" s="278" t="s">
        <v>1301</v>
      </c>
      <c r="D173" s="278"/>
      <c r="E173" s="278"/>
      <c r="F173" s="301" t="s">
        <v>1293</v>
      </c>
      <c r="G173" s="278"/>
      <c r="H173" s="278" t="s">
        <v>1360</v>
      </c>
      <c r="I173" s="278" t="s">
        <v>1303</v>
      </c>
      <c r="J173" s="278"/>
      <c r="K173" s="326"/>
    </row>
    <row r="174" s="1" customFormat="1" ht="15" customHeight="1">
      <c r="B174" s="303"/>
      <c r="C174" s="278" t="s">
        <v>1312</v>
      </c>
      <c r="D174" s="278"/>
      <c r="E174" s="278"/>
      <c r="F174" s="301" t="s">
        <v>1299</v>
      </c>
      <c r="G174" s="278"/>
      <c r="H174" s="278" t="s">
        <v>1360</v>
      </c>
      <c r="I174" s="278" t="s">
        <v>1295</v>
      </c>
      <c r="J174" s="278">
        <v>50</v>
      </c>
      <c r="K174" s="326"/>
    </row>
    <row r="175" s="1" customFormat="1" ht="15" customHeight="1">
      <c r="B175" s="303"/>
      <c r="C175" s="278" t="s">
        <v>1320</v>
      </c>
      <c r="D175" s="278"/>
      <c r="E175" s="278"/>
      <c r="F175" s="301" t="s">
        <v>1299</v>
      </c>
      <c r="G175" s="278"/>
      <c r="H175" s="278" t="s">
        <v>1360</v>
      </c>
      <c r="I175" s="278" t="s">
        <v>1295</v>
      </c>
      <c r="J175" s="278">
        <v>50</v>
      </c>
      <c r="K175" s="326"/>
    </row>
    <row r="176" s="1" customFormat="1" ht="15" customHeight="1">
      <c r="B176" s="303"/>
      <c r="C176" s="278" t="s">
        <v>1318</v>
      </c>
      <c r="D176" s="278"/>
      <c r="E176" s="278"/>
      <c r="F176" s="301" t="s">
        <v>1299</v>
      </c>
      <c r="G176" s="278"/>
      <c r="H176" s="278" t="s">
        <v>1360</v>
      </c>
      <c r="I176" s="278" t="s">
        <v>1295</v>
      </c>
      <c r="J176" s="278">
        <v>50</v>
      </c>
      <c r="K176" s="326"/>
    </row>
    <row r="177" s="1" customFormat="1" ht="15" customHeight="1">
      <c r="B177" s="303"/>
      <c r="C177" s="278" t="s">
        <v>126</v>
      </c>
      <c r="D177" s="278"/>
      <c r="E177" s="278"/>
      <c r="F177" s="301" t="s">
        <v>1293</v>
      </c>
      <c r="G177" s="278"/>
      <c r="H177" s="278" t="s">
        <v>1361</v>
      </c>
      <c r="I177" s="278" t="s">
        <v>1362</v>
      </c>
      <c r="J177" s="278"/>
      <c r="K177" s="326"/>
    </row>
    <row r="178" s="1" customFormat="1" ht="15" customHeight="1">
      <c r="B178" s="303"/>
      <c r="C178" s="278" t="s">
        <v>57</v>
      </c>
      <c r="D178" s="278"/>
      <c r="E178" s="278"/>
      <c r="F178" s="301" t="s">
        <v>1293</v>
      </c>
      <c r="G178" s="278"/>
      <c r="H178" s="278" t="s">
        <v>1363</v>
      </c>
      <c r="I178" s="278" t="s">
        <v>1364</v>
      </c>
      <c r="J178" s="278">
        <v>1</v>
      </c>
      <c r="K178" s="326"/>
    </row>
    <row r="179" s="1" customFormat="1" ht="15" customHeight="1">
      <c r="B179" s="303"/>
      <c r="C179" s="278" t="s">
        <v>53</v>
      </c>
      <c r="D179" s="278"/>
      <c r="E179" s="278"/>
      <c r="F179" s="301" t="s">
        <v>1293</v>
      </c>
      <c r="G179" s="278"/>
      <c r="H179" s="278" t="s">
        <v>1365</v>
      </c>
      <c r="I179" s="278" t="s">
        <v>1295</v>
      </c>
      <c r="J179" s="278">
        <v>20</v>
      </c>
      <c r="K179" s="326"/>
    </row>
    <row r="180" s="1" customFormat="1" ht="15" customHeight="1">
      <c r="B180" s="303"/>
      <c r="C180" s="278" t="s">
        <v>54</v>
      </c>
      <c r="D180" s="278"/>
      <c r="E180" s="278"/>
      <c r="F180" s="301" t="s">
        <v>1293</v>
      </c>
      <c r="G180" s="278"/>
      <c r="H180" s="278" t="s">
        <v>1366</v>
      </c>
      <c r="I180" s="278" t="s">
        <v>1295</v>
      </c>
      <c r="J180" s="278">
        <v>255</v>
      </c>
      <c r="K180" s="326"/>
    </row>
    <row r="181" s="1" customFormat="1" ht="15" customHeight="1">
      <c r="B181" s="303"/>
      <c r="C181" s="278" t="s">
        <v>127</v>
      </c>
      <c r="D181" s="278"/>
      <c r="E181" s="278"/>
      <c r="F181" s="301" t="s">
        <v>1293</v>
      </c>
      <c r="G181" s="278"/>
      <c r="H181" s="278" t="s">
        <v>1257</v>
      </c>
      <c r="I181" s="278" t="s">
        <v>1295</v>
      </c>
      <c r="J181" s="278">
        <v>10</v>
      </c>
      <c r="K181" s="326"/>
    </row>
    <row r="182" s="1" customFormat="1" ht="15" customHeight="1">
      <c r="B182" s="303"/>
      <c r="C182" s="278" t="s">
        <v>128</v>
      </c>
      <c r="D182" s="278"/>
      <c r="E182" s="278"/>
      <c r="F182" s="301" t="s">
        <v>1293</v>
      </c>
      <c r="G182" s="278"/>
      <c r="H182" s="278" t="s">
        <v>1367</v>
      </c>
      <c r="I182" s="278" t="s">
        <v>1328</v>
      </c>
      <c r="J182" s="278"/>
      <c r="K182" s="326"/>
    </row>
    <row r="183" s="1" customFormat="1" ht="15" customHeight="1">
      <c r="B183" s="303"/>
      <c r="C183" s="278" t="s">
        <v>1368</v>
      </c>
      <c r="D183" s="278"/>
      <c r="E183" s="278"/>
      <c r="F183" s="301" t="s">
        <v>1293</v>
      </c>
      <c r="G183" s="278"/>
      <c r="H183" s="278" t="s">
        <v>1369</v>
      </c>
      <c r="I183" s="278" t="s">
        <v>1328</v>
      </c>
      <c r="J183" s="278"/>
      <c r="K183" s="326"/>
    </row>
    <row r="184" s="1" customFormat="1" ht="15" customHeight="1">
      <c r="B184" s="303"/>
      <c r="C184" s="278" t="s">
        <v>1357</v>
      </c>
      <c r="D184" s="278"/>
      <c r="E184" s="278"/>
      <c r="F184" s="301" t="s">
        <v>1293</v>
      </c>
      <c r="G184" s="278"/>
      <c r="H184" s="278" t="s">
        <v>1370</v>
      </c>
      <c r="I184" s="278" t="s">
        <v>1328</v>
      </c>
      <c r="J184" s="278"/>
      <c r="K184" s="326"/>
    </row>
    <row r="185" s="1" customFormat="1" ht="15" customHeight="1">
      <c r="B185" s="303"/>
      <c r="C185" s="278" t="s">
        <v>130</v>
      </c>
      <c r="D185" s="278"/>
      <c r="E185" s="278"/>
      <c r="F185" s="301" t="s">
        <v>1299</v>
      </c>
      <c r="G185" s="278"/>
      <c r="H185" s="278" t="s">
        <v>1371</v>
      </c>
      <c r="I185" s="278" t="s">
        <v>1295</v>
      </c>
      <c r="J185" s="278">
        <v>50</v>
      </c>
      <c r="K185" s="326"/>
    </row>
    <row r="186" s="1" customFormat="1" ht="15" customHeight="1">
      <c r="B186" s="303"/>
      <c r="C186" s="278" t="s">
        <v>1372</v>
      </c>
      <c r="D186" s="278"/>
      <c r="E186" s="278"/>
      <c r="F186" s="301" t="s">
        <v>1299</v>
      </c>
      <c r="G186" s="278"/>
      <c r="H186" s="278" t="s">
        <v>1373</v>
      </c>
      <c r="I186" s="278" t="s">
        <v>1374</v>
      </c>
      <c r="J186" s="278"/>
      <c r="K186" s="326"/>
    </row>
    <row r="187" s="1" customFormat="1" ht="15" customHeight="1">
      <c r="B187" s="303"/>
      <c r="C187" s="278" t="s">
        <v>1375</v>
      </c>
      <c r="D187" s="278"/>
      <c r="E187" s="278"/>
      <c r="F187" s="301" t="s">
        <v>1299</v>
      </c>
      <c r="G187" s="278"/>
      <c r="H187" s="278" t="s">
        <v>1376</v>
      </c>
      <c r="I187" s="278" t="s">
        <v>1374</v>
      </c>
      <c r="J187" s="278"/>
      <c r="K187" s="326"/>
    </row>
    <row r="188" s="1" customFormat="1" ht="15" customHeight="1">
      <c r="B188" s="303"/>
      <c r="C188" s="278" t="s">
        <v>1377</v>
      </c>
      <c r="D188" s="278"/>
      <c r="E188" s="278"/>
      <c r="F188" s="301" t="s">
        <v>1299</v>
      </c>
      <c r="G188" s="278"/>
      <c r="H188" s="278" t="s">
        <v>1378</v>
      </c>
      <c r="I188" s="278" t="s">
        <v>1374</v>
      </c>
      <c r="J188" s="278"/>
      <c r="K188" s="326"/>
    </row>
    <row r="189" s="1" customFormat="1" ht="15" customHeight="1">
      <c r="B189" s="303"/>
      <c r="C189" s="339" t="s">
        <v>1379</v>
      </c>
      <c r="D189" s="278"/>
      <c r="E189" s="278"/>
      <c r="F189" s="301" t="s">
        <v>1299</v>
      </c>
      <c r="G189" s="278"/>
      <c r="H189" s="278" t="s">
        <v>1380</v>
      </c>
      <c r="I189" s="278" t="s">
        <v>1381</v>
      </c>
      <c r="J189" s="340" t="s">
        <v>1382</v>
      </c>
      <c r="K189" s="326"/>
    </row>
    <row r="190" s="16" customFormat="1" ht="15" customHeight="1">
      <c r="B190" s="341"/>
      <c r="C190" s="342" t="s">
        <v>1383</v>
      </c>
      <c r="D190" s="343"/>
      <c r="E190" s="343"/>
      <c r="F190" s="344" t="s">
        <v>1299</v>
      </c>
      <c r="G190" s="343"/>
      <c r="H190" s="343" t="s">
        <v>1384</v>
      </c>
      <c r="I190" s="343" t="s">
        <v>1381</v>
      </c>
      <c r="J190" s="345" t="s">
        <v>1382</v>
      </c>
      <c r="K190" s="346"/>
    </row>
    <row r="191" s="1" customFormat="1" ht="15" customHeight="1">
      <c r="B191" s="303"/>
      <c r="C191" s="339" t="s">
        <v>42</v>
      </c>
      <c r="D191" s="278"/>
      <c r="E191" s="278"/>
      <c r="F191" s="301" t="s">
        <v>1293</v>
      </c>
      <c r="G191" s="278"/>
      <c r="H191" s="275" t="s">
        <v>1385</v>
      </c>
      <c r="I191" s="278" t="s">
        <v>1386</v>
      </c>
      <c r="J191" s="278"/>
      <c r="K191" s="326"/>
    </row>
    <row r="192" s="1" customFormat="1" ht="15" customHeight="1">
      <c r="B192" s="303"/>
      <c r="C192" s="339" t="s">
        <v>1387</v>
      </c>
      <c r="D192" s="278"/>
      <c r="E192" s="278"/>
      <c r="F192" s="301" t="s">
        <v>1293</v>
      </c>
      <c r="G192" s="278"/>
      <c r="H192" s="278" t="s">
        <v>1388</v>
      </c>
      <c r="I192" s="278" t="s">
        <v>1328</v>
      </c>
      <c r="J192" s="278"/>
      <c r="K192" s="326"/>
    </row>
    <row r="193" s="1" customFormat="1" ht="15" customHeight="1">
      <c r="B193" s="303"/>
      <c r="C193" s="339" t="s">
        <v>1389</v>
      </c>
      <c r="D193" s="278"/>
      <c r="E193" s="278"/>
      <c r="F193" s="301" t="s">
        <v>1293</v>
      </c>
      <c r="G193" s="278"/>
      <c r="H193" s="278" t="s">
        <v>1390</v>
      </c>
      <c r="I193" s="278" t="s">
        <v>1328</v>
      </c>
      <c r="J193" s="278"/>
      <c r="K193" s="326"/>
    </row>
    <row r="194" s="1" customFormat="1" ht="15" customHeight="1">
      <c r="B194" s="303"/>
      <c r="C194" s="339" t="s">
        <v>1391</v>
      </c>
      <c r="D194" s="278"/>
      <c r="E194" s="278"/>
      <c r="F194" s="301" t="s">
        <v>1299</v>
      </c>
      <c r="G194" s="278"/>
      <c r="H194" s="278" t="s">
        <v>1392</v>
      </c>
      <c r="I194" s="278" t="s">
        <v>1328</v>
      </c>
      <c r="J194" s="278"/>
      <c r="K194" s="326"/>
    </row>
    <row r="195" s="1" customFormat="1" ht="15" customHeight="1">
      <c r="B195" s="332"/>
      <c r="C195" s="347"/>
      <c r="D195" s="312"/>
      <c r="E195" s="312"/>
      <c r="F195" s="312"/>
      <c r="G195" s="312"/>
      <c r="H195" s="312"/>
      <c r="I195" s="312"/>
      <c r="J195" s="312"/>
      <c r="K195" s="333"/>
    </row>
    <row r="196" s="1" customFormat="1" ht="18.75" customHeight="1">
      <c r="B196" s="314"/>
      <c r="C196" s="324"/>
      <c r="D196" s="324"/>
      <c r="E196" s="324"/>
      <c r="F196" s="334"/>
      <c r="G196" s="324"/>
      <c r="H196" s="324"/>
      <c r="I196" s="324"/>
      <c r="J196" s="324"/>
      <c r="K196" s="314"/>
    </row>
    <row r="197" s="1" customFormat="1" ht="18.75" customHeight="1">
      <c r="B197" s="314"/>
      <c r="C197" s="324"/>
      <c r="D197" s="324"/>
      <c r="E197" s="324"/>
      <c r="F197" s="334"/>
      <c r="G197" s="324"/>
      <c r="H197" s="324"/>
      <c r="I197" s="324"/>
      <c r="J197" s="324"/>
      <c r="K197" s="314"/>
    </row>
    <row r="198" s="1" customFormat="1" ht="18.75" customHeight="1">
      <c r="B198" s="286"/>
      <c r="C198" s="286"/>
      <c r="D198" s="286"/>
      <c r="E198" s="286"/>
      <c r="F198" s="286"/>
      <c r="G198" s="286"/>
      <c r="H198" s="286"/>
      <c r="I198" s="286"/>
      <c r="J198" s="286"/>
      <c r="K198" s="286"/>
    </row>
    <row r="199" s="1" customFormat="1" ht="13.5">
      <c r="B199" s="265"/>
      <c r="C199" s="266"/>
      <c r="D199" s="266"/>
      <c r="E199" s="266"/>
      <c r="F199" s="266"/>
      <c r="G199" s="266"/>
      <c r="H199" s="266"/>
      <c r="I199" s="266"/>
      <c r="J199" s="266"/>
      <c r="K199" s="267"/>
    </row>
    <row r="200" s="1" customFormat="1" ht="21">
      <c r="B200" s="268"/>
      <c r="C200" s="269" t="s">
        <v>1393</v>
      </c>
      <c r="D200" s="269"/>
      <c r="E200" s="269"/>
      <c r="F200" s="269"/>
      <c r="G200" s="269"/>
      <c r="H200" s="269"/>
      <c r="I200" s="269"/>
      <c r="J200" s="269"/>
      <c r="K200" s="270"/>
    </row>
    <row r="201" s="1" customFormat="1" ht="25.5" customHeight="1">
      <c r="B201" s="268"/>
      <c r="C201" s="348" t="s">
        <v>1394</v>
      </c>
      <c r="D201" s="348"/>
      <c r="E201" s="348"/>
      <c r="F201" s="348" t="s">
        <v>1395</v>
      </c>
      <c r="G201" s="349"/>
      <c r="H201" s="348" t="s">
        <v>1396</v>
      </c>
      <c r="I201" s="348"/>
      <c r="J201" s="348"/>
      <c r="K201" s="270"/>
    </row>
    <row r="202" s="1" customFormat="1" ht="5.25" customHeight="1">
      <c r="B202" s="303"/>
      <c r="C202" s="298"/>
      <c r="D202" s="298"/>
      <c r="E202" s="298"/>
      <c r="F202" s="298"/>
      <c r="G202" s="324"/>
      <c r="H202" s="298"/>
      <c r="I202" s="298"/>
      <c r="J202" s="298"/>
      <c r="K202" s="326"/>
    </row>
    <row r="203" s="1" customFormat="1" ht="15" customHeight="1">
      <c r="B203" s="303"/>
      <c r="C203" s="278" t="s">
        <v>1386</v>
      </c>
      <c r="D203" s="278"/>
      <c r="E203" s="278"/>
      <c r="F203" s="301" t="s">
        <v>43</v>
      </c>
      <c r="G203" s="278"/>
      <c r="H203" s="278" t="s">
        <v>1397</v>
      </c>
      <c r="I203" s="278"/>
      <c r="J203" s="278"/>
      <c r="K203" s="326"/>
    </row>
    <row r="204" s="1" customFormat="1" ht="15" customHeight="1">
      <c r="B204" s="303"/>
      <c r="C204" s="278"/>
      <c r="D204" s="278"/>
      <c r="E204" s="278"/>
      <c r="F204" s="301" t="s">
        <v>44</v>
      </c>
      <c r="G204" s="278"/>
      <c r="H204" s="278" t="s">
        <v>1398</v>
      </c>
      <c r="I204" s="278"/>
      <c r="J204" s="278"/>
      <c r="K204" s="326"/>
    </row>
    <row r="205" s="1" customFormat="1" ht="15" customHeight="1">
      <c r="B205" s="303"/>
      <c r="C205" s="278"/>
      <c r="D205" s="278"/>
      <c r="E205" s="278"/>
      <c r="F205" s="301" t="s">
        <v>47</v>
      </c>
      <c r="G205" s="278"/>
      <c r="H205" s="278" t="s">
        <v>1399</v>
      </c>
      <c r="I205" s="278"/>
      <c r="J205" s="278"/>
      <c r="K205" s="326"/>
    </row>
    <row r="206" s="1" customFormat="1" ht="15" customHeight="1">
      <c r="B206" s="303"/>
      <c r="C206" s="278"/>
      <c r="D206" s="278"/>
      <c r="E206" s="278"/>
      <c r="F206" s="301" t="s">
        <v>45</v>
      </c>
      <c r="G206" s="278"/>
      <c r="H206" s="278" t="s">
        <v>1400</v>
      </c>
      <c r="I206" s="278"/>
      <c r="J206" s="278"/>
      <c r="K206" s="326"/>
    </row>
    <row r="207" s="1" customFormat="1" ht="15" customHeight="1">
      <c r="B207" s="303"/>
      <c r="C207" s="278"/>
      <c r="D207" s="278"/>
      <c r="E207" s="278"/>
      <c r="F207" s="301" t="s">
        <v>46</v>
      </c>
      <c r="G207" s="278"/>
      <c r="H207" s="278" t="s">
        <v>1401</v>
      </c>
      <c r="I207" s="278"/>
      <c r="J207" s="278"/>
      <c r="K207" s="326"/>
    </row>
    <row r="208" s="1" customFormat="1" ht="15" customHeight="1">
      <c r="B208" s="303"/>
      <c r="C208" s="278"/>
      <c r="D208" s="278"/>
      <c r="E208" s="278"/>
      <c r="F208" s="301"/>
      <c r="G208" s="278"/>
      <c r="H208" s="278"/>
      <c r="I208" s="278"/>
      <c r="J208" s="278"/>
      <c r="K208" s="326"/>
    </row>
    <row r="209" s="1" customFormat="1" ht="15" customHeight="1">
      <c r="B209" s="303"/>
      <c r="C209" s="278" t="s">
        <v>1340</v>
      </c>
      <c r="D209" s="278"/>
      <c r="E209" s="278"/>
      <c r="F209" s="301" t="s">
        <v>79</v>
      </c>
      <c r="G209" s="278"/>
      <c r="H209" s="278" t="s">
        <v>1402</v>
      </c>
      <c r="I209" s="278"/>
      <c r="J209" s="278"/>
      <c r="K209" s="326"/>
    </row>
    <row r="210" s="1" customFormat="1" ht="15" customHeight="1">
      <c r="B210" s="303"/>
      <c r="C210" s="278"/>
      <c r="D210" s="278"/>
      <c r="E210" s="278"/>
      <c r="F210" s="301" t="s">
        <v>1235</v>
      </c>
      <c r="G210" s="278"/>
      <c r="H210" s="278" t="s">
        <v>1236</v>
      </c>
      <c r="I210" s="278"/>
      <c r="J210" s="278"/>
      <c r="K210" s="326"/>
    </row>
    <row r="211" s="1" customFormat="1" ht="15" customHeight="1">
      <c r="B211" s="303"/>
      <c r="C211" s="278"/>
      <c r="D211" s="278"/>
      <c r="E211" s="278"/>
      <c r="F211" s="301" t="s">
        <v>1233</v>
      </c>
      <c r="G211" s="278"/>
      <c r="H211" s="278" t="s">
        <v>1403</v>
      </c>
      <c r="I211" s="278"/>
      <c r="J211" s="278"/>
      <c r="K211" s="326"/>
    </row>
    <row r="212" s="1" customFormat="1" ht="15" customHeight="1">
      <c r="B212" s="350"/>
      <c r="C212" s="278"/>
      <c r="D212" s="278"/>
      <c r="E212" s="278"/>
      <c r="F212" s="301" t="s">
        <v>1237</v>
      </c>
      <c r="G212" s="339"/>
      <c r="H212" s="330" t="s">
        <v>1238</v>
      </c>
      <c r="I212" s="330"/>
      <c r="J212" s="330"/>
      <c r="K212" s="351"/>
    </row>
    <row r="213" s="1" customFormat="1" ht="15" customHeight="1">
      <c r="B213" s="350"/>
      <c r="C213" s="278"/>
      <c r="D213" s="278"/>
      <c r="E213" s="278"/>
      <c r="F213" s="301" t="s">
        <v>1239</v>
      </c>
      <c r="G213" s="339"/>
      <c r="H213" s="330" t="s">
        <v>766</v>
      </c>
      <c r="I213" s="330"/>
      <c r="J213" s="330"/>
      <c r="K213" s="351"/>
    </row>
    <row r="214" s="1" customFormat="1" ht="15" customHeight="1">
      <c r="B214" s="350"/>
      <c r="C214" s="278"/>
      <c r="D214" s="278"/>
      <c r="E214" s="278"/>
      <c r="F214" s="301"/>
      <c r="G214" s="339"/>
      <c r="H214" s="330"/>
      <c r="I214" s="330"/>
      <c r="J214" s="330"/>
      <c r="K214" s="351"/>
    </row>
    <row r="215" s="1" customFormat="1" ht="15" customHeight="1">
      <c r="B215" s="350"/>
      <c r="C215" s="278" t="s">
        <v>1364</v>
      </c>
      <c r="D215" s="278"/>
      <c r="E215" s="278"/>
      <c r="F215" s="301">
        <v>1</v>
      </c>
      <c r="G215" s="339"/>
      <c r="H215" s="330" t="s">
        <v>1404</v>
      </c>
      <c r="I215" s="330"/>
      <c r="J215" s="330"/>
      <c r="K215" s="351"/>
    </row>
    <row r="216" s="1" customFormat="1" ht="15" customHeight="1">
      <c r="B216" s="350"/>
      <c r="C216" s="278"/>
      <c r="D216" s="278"/>
      <c r="E216" s="278"/>
      <c r="F216" s="301">
        <v>2</v>
      </c>
      <c r="G216" s="339"/>
      <c r="H216" s="330" t="s">
        <v>1405</v>
      </c>
      <c r="I216" s="330"/>
      <c r="J216" s="330"/>
      <c r="K216" s="351"/>
    </row>
    <row r="217" s="1" customFormat="1" ht="15" customHeight="1">
      <c r="B217" s="350"/>
      <c r="C217" s="278"/>
      <c r="D217" s="278"/>
      <c r="E217" s="278"/>
      <c r="F217" s="301">
        <v>3</v>
      </c>
      <c r="G217" s="339"/>
      <c r="H217" s="330" t="s">
        <v>1406</v>
      </c>
      <c r="I217" s="330"/>
      <c r="J217" s="330"/>
      <c r="K217" s="351"/>
    </row>
    <row r="218" s="1" customFormat="1" ht="15" customHeight="1">
      <c r="B218" s="350"/>
      <c r="C218" s="278"/>
      <c r="D218" s="278"/>
      <c r="E218" s="278"/>
      <c r="F218" s="301">
        <v>4</v>
      </c>
      <c r="G218" s="339"/>
      <c r="H218" s="330" t="s">
        <v>1407</v>
      </c>
      <c r="I218" s="330"/>
      <c r="J218" s="330"/>
      <c r="K218" s="351"/>
    </row>
    <row r="219" s="1" customFormat="1" ht="12.75" customHeight="1">
      <c r="B219" s="352"/>
      <c r="C219" s="353"/>
      <c r="D219" s="353"/>
      <c r="E219" s="353"/>
      <c r="F219" s="353"/>
      <c r="G219" s="353"/>
      <c r="H219" s="353"/>
      <c r="I219" s="353"/>
      <c r="J219" s="353"/>
      <c r="K219" s="354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JPNB3\Honza</dc:creator>
  <cp:lastModifiedBy>JPNB3\Honza</cp:lastModifiedBy>
  <dcterms:created xsi:type="dcterms:W3CDTF">2025-04-02T14:39:39Z</dcterms:created>
  <dcterms:modified xsi:type="dcterms:W3CDTF">2025-04-02T14:39:45Z</dcterms:modified>
</cp:coreProperties>
</file>