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!Data!\2020\9375-25 TV20-030 Rekonstrukce střechy č.p.106 - PD\"/>
    </mc:Choice>
  </mc:AlternateContent>
  <bookViews>
    <workbookView xWindow="0" yWindow="0" windowWidth="0" windowHeight="0"/>
  </bookViews>
  <sheets>
    <sheet name="Rekapitulace stavby" sheetId="1" r:id="rId1"/>
    <sheet name="A - Stavební část" sheetId="2" r:id="rId2"/>
    <sheet name="B - Elektročást" sheetId="3" r:id="rId3"/>
    <sheet name="C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'A - Stavební část'!$C$135:$K$879</definedName>
    <definedName name="_xlnm.Print_Area" localSheetId="1">'A - Stavební část'!$C$82:$J$117,'A - Stavební část'!$C$123:$K$879</definedName>
    <definedName name="_xlnm.Print_Titles" localSheetId="1">'A - Stavební část'!$135:$135</definedName>
    <definedName name="_xlnm._FilterDatabase" localSheetId="2" hidden="1">'B - Elektročást'!$C$116:$K$119</definedName>
    <definedName name="_xlnm.Print_Area" localSheetId="2">'B - Elektročást'!$C$82:$J$98,'B - Elektročást'!$C$104:$K$119</definedName>
    <definedName name="_xlnm.Print_Titles" localSheetId="2">'B - Elektročást'!$116:$116</definedName>
    <definedName name="_xlnm._FilterDatabase" localSheetId="3" hidden="1">'C - VRN'!$C$121:$K$162</definedName>
    <definedName name="_xlnm.Print_Area" localSheetId="3">'C - VRN'!$C$82:$J$103,'C - VRN'!$C$109:$K$162</definedName>
    <definedName name="_xlnm.Print_Titles" localSheetId="3">'C - VRN'!$121:$121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118"/>
  <c r="J20"/>
  <c r="J18"/>
  <c r="E18"/>
  <c r="F92"/>
  <c r="J17"/>
  <c r="J12"/>
  <c r="J116"/>
  <c r="E7"/>
  <c r="E85"/>
  <c i="3" r="J37"/>
  <c r="J36"/>
  <c i="1" r="AY96"/>
  <c i="3" r="J35"/>
  <c i="1" r="AX96"/>
  <c i="3" r="BI119"/>
  <c r="BH119"/>
  <c r="BG119"/>
  <c r="BF119"/>
  <c r="T119"/>
  <c r="T118"/>
  <c r="T117"/>
  <c r="R119"/>
  <c r="R118"/>
  <c r="R117"/>
  <c r="P119"/>
  <c r="P118"/>
  <c r="P117"/>
  <c i="1" r="AU96"/>
  <c i="3" r="F113"/>
  <c r="F111"/>
  <c r="E109"/>
  <c r="F91"/>
  <c r="F89"/>
  <c r="E87"/>
  <c r="J24"/>
  <c r="E24"/>
  <c r="J114"/>
  <c r="J23"/>
  <c r="J21"/>
  <c r="E21"/>
  <c r="J91"/>
  <c r="J20"/>
  <c r="J18"/>
  <c r="E18"/>
  <c r="F92"/>
  <c r="J17"/>
  <c r="J12"/>
  <c r="J89"/>
  <c r="E7"/>
  <c r="E85"/>
  <c i="2" r="J37"/>
  <c r="J36"/>
  <c i="1" r="AY95"/>
  <c i="2" r="J35"/>
  <c i="1" r="AX95"/>
  <c i="2" r="BI877"/>
  <c r="BH877"/>
  <c r="BG877"/>
  <c r="BF877"/>
  <c r="T877"/>
  <c r="R877"/>
  <c r="P877"/>
  <c r="BI874"/>
  <c r="BH874"/>
  <c r="BG874"/>
  <c r="BF874"/>
  <c r="T874"/>
  <c r="R874"/>
  <c r="P874"/>
  <c r="BI870"/>
  <c r="BH870"/>
  <c r="BG870"/>
  <c r="BF870"/>
  <c r="T870"/>
  <c r="R870"/>
  <c r="P870"/>
  <c r="BI867"/>
  <c r="BH867"/>
  <c r="BG867"/>
  <c r="BF867"/>
  <c r="T867"/>
  <c r="R867"/>
  <c r="P867"/>
  <c r="BI866"/>
  <c r="BH866"/>
  <c r="BG866"/>
  <c r="BF866"/>
  <c r="T866"/>
  <c r="R866"/>
  <c r="P866"/>
  <c r="BI861"/>
  <c r="BH861"/>
  <c r="BG861"/>
  <c r="BF861"/>
  <c r="T861"/>
  <c r="R861"/>
  <c r="P861"/>
  <c r="BI837"/>
  <c r="BH837"/>
  <c r="BG837"/>
  <c r="BF837"/>
  <c r="T837"/>
  <c r="R837"/>
  <c r="P837"/>
  <c r="BI834"/>
  <c r="BH834"/>
  <c r="BG834"/>
  <c r="BF834"/>
  <c r="T834"/>
  <c r="R834"/>
  <c r="P834"/>
  <c r="BI832"/>
  <c r="BH832"/>
  <c r="BG832"/>
  <c r="BF832"/>
  <c r="T832"/>
  <c r="R832"/>
  <c r="P832"/>
  <c r="BI831"/>
  <c r="BH831"/>
  <c r="BG831"/>
  <c r="BF831"/>
  <c r="T831"/>
  <c r="R831"/>
  <c r="P831"/>
  <c r="BI828"/>
  <c r="BH828"/>
  <c r="BG828"/>
  <c r="BF828"/>
  <c r="T828"/>
  <c r="R828"/>
  <c r="P828"/>
  <c r="BI827"/>
  <c r="BH827"/>
  <c r="BG827"/>
  <c r="BF827"/>
  <c r="T827"/>
  <c r="R827"/>
  <c r="P827"/>
  <c r="BI824"/>
  <c r="BH824"/>
  <c r="BG824"/>
  <c r="BF824"/>
  <c r="T824"/>
  <c r="R824"/>
  <c r="P824"/>
  <c r="BI821"/>
  <c r="BH821"/>
  <c r="BG821"/>
  <c r="BF821"/>
  <c r="T821"/>
  <c r="R821"/>
  <c r="P821"/>
  <c r="BI814"/>
  <c r="BH814"/>
  <c r="BG814"/>
  <c r="BF814"/>
  <c r="T814"/>
  <c r="R814"/>
  <c r="P814"/>
  <c r="BI809"/>
  <c r="BH809"/>
  <c r="BG809"/>
  <c r="BF809"/>
  <c r="T809"/>
  <c r="R809"/>
  <c r="P809"/>
  <c r="BI806"/>
  <c r="BH806"/>
  <c r="BG806"/>
  <c r="BF806"/>
  <c r="T806"/>
  <c r="R806"/>
  <c r="P806"/>
  <c r="BI802"/>
  <c r="BH802"/>
  <c r="BG802"/>
  <c r="BF802"/>
  <c r="T802"/>
  <c r="R802"/>
  <c r="P802"/>
  <c r="BI798"/>
  <c r="BH798"/>
  <c r="BG798"/>
  <c r="BF798"/>
  <c r="T798"/>
  <c r="R798"/>
  <c r="P798"/>
  <c r="BI797"/>
  <c r="BH797"/>
  <c r="BG797"/>
  <c r="BF797"/>
  <c r="T797"/>
  <c r="R797"/>
  <c r="P797"/>
  <c r="BI796"/>
  <c r="BH796"/>
  <c r="BG796"/>
  <c r="BF796"/>
  <c r="T796"/>
  <c r="R796"/>
  <c r="P796"/>
  <c r="BI795"/>
  <c r="BH795"/>
  <c r="BG795"/>
  <c r="BF795"/>
  <c r="T795"/>
  <c r="R795"/>
  <c r="P795"/>
  <c r="BI792"/>
  <c r="BH792"/>
  <c r="BG792"/>
  <c r="BF792"/>
  <c r="T792"/>
  <c r="R792"/>
  <c r="P792"/>
  <c r="BI787"/>
  <c r="BH787"/>
  <c r="BG787"/>
  <c r="BF787"/>
  <c r="T787"/>
  <c r="R787"/>
  <c r="P787"/>
  <c r="BI784"/>
  <c r="BH784"/>
  <c r="BG784"/>
  <c r="BF784"/>
  <c r="T784"/>
  <c r="R784"/>
  <c r="P784"/>
  <c r="BI781"/>
  <c r="BH781"/>
  <c r="BG781"/>
  <c r="BF781"/>
  <c r="T781"/>
  <c r="R781"/>
  <c r="P781"/>
  <c r="BI778"/>
  <c r="BH778"/>
  <c r="BG778"/>
  <c r="BF778"/>
  <c r="T778"/>
  <c r="R778"/>
  <c r="P778"/>
  <c r="BI772"/>
  <c r="BH772"/>
  <c r="BG772"/>
  <c r="BF772"/>
  <c r="T772"/>
  <c r="R772"/>
  <c r="P772"/>
  <c r="BI769"/>
  <c r="BH769"/>
  <c r="BG769"/>
  <c r="BF769"/>
  <c r="T769"/>
  <c r="R769"/>
  <c r="P769"/>
  <c r="BI766"/>
  <c r="BH766"/>
  <c r="BG766"/>
  <c r="BF766"/>
  <c r="T766"/>
  <c r="R766"/>
  <c r="P766"/>
  <c r="BI765"/>
  <c r="BH765"/>
  <c r="BG765"/>
  <c r="BF765"/>
  <c r="T765"/>
  <c r="R765"/>
  <c r="P765"/>
  <c r="BI761"/>
  <c r="BH761"/>
  <c r="BG761"/>
  <c r="BF761"/>
  <c r="T761"/>
  <c r="R761"/>
  <c r="P761"/>
  <c r="BI752"/>
  <c r="BH752"/>
  <c r="BG752"/>
  <c r="BF752"/>
  <c r="T752"/>
  <c r="R752"/>
  <c r="P752"/>
  <c r="BI748"/>
  <c r="BH748"/>
  <c r="BG748"/>
  <c r="BF748"/>
  <c r="T748"/>
  <c r="R748"/>
  <c r="P748"/>
  <c r="BI744"/>
  <c r="BH744"/>
  <c r="BG744"/>
  <c r="BF744"/>
  <c r="T744"/>
  <c r="R744"/>
  <c r="P744"/>
  <c r="BI740"/>
  <c r="BH740"/>
  <c r="BG740"/>
  <c r="BF740"/>
  <c r="T740"/>
  <c r="R740"/>
  <c r="P740"/>
  <c r="BI734"/>
  <c r="BH734"/>
  <c r="BG734"/>
  <c r="BF734"/>
  <c r="T734"/>
  <c r="R734"/>
  <c r="P734"/>
  <c r="BI731"/>
  <c r="BH731"/>
  <c r="BG731"/>
  <c r="BF731"/>
  <c r="T731"/>
  <c r="R731"/>
  <c r="P731"/>
  <c r="BI726"/>
  <c r="BH726"/>
  <c r="BG726"/>
  <c r="BF726"/>
  <c r="T726"/>
  <c r="R726"/>
  <c r="P726"/>
  <c r="BI724"/>
  <c r="BH724"/>
  <c r="BG724"/>
  <c r="BF724"/>
  <c r="T724"/>
  <c r="R724"/>
  <c r="P724"/>
  <c r="BI719"/>
  <c r="BH719"/>
  <c r="BG719"/>
  <c r="BF719"/>
  <c r="T719"/>
  <c r="R719"/>
  <c r="P719"/>
  <c r="BI691"/>
  <c r="BH691"/>
  <c r="BG691"/>
  <c r="BF691"/>
  <c r="T691"/>
  <c r="R691"/>
  <c r="P691"/>
  <c r="BI682"/>
  <c r="BH682"/>
  <c r="BG682"/>
  <c r="BF682"/>
  <c r="T682"/>
  <c r="R682"/>
  <c r="P682"/>
  <c r="BI669"/>
  <c r="BH669"/>
  <c r="BG669"/>
  <c r="BF669"/>
  <c r="T669"/>
  <c r="R669"/>
  <c r="P669"/>
  <c r="BI661"/>
  <c r="BH661"/>
  <c r="BG661"/>
  <c r="BF661"/>
  <c r="T661"/>
  <c r="R661"/>
  <c r="P661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46"/>
  <c r="BH646"/>
  <c r="BG646"/>
  <c r="BF646"/>
  <c r="T646"/>
  <c r="R646"/>
  <c r="P646"/>
  <c r="BI637"/>
  <c r="BH637"/>
  <c r="BG637"/>
  <c r="BF637"/>
  <c r="T637"/>
  <c r="R637"/>
  <c r="P637"/>
  <c r="BI629"/>
  <c r="BH629"/>
  <c r="BG629"/>
  <c r="BF629"/>
  <c r="T629"/>
  <c r="R629"/>
  <c r="P629"/>
  <c r="BI628"/>
  <c r="BH628"/>
  <c r="BG628"/>
  <c r="BF628"/>
  <c r="T628"/>
  <c r="R628"/>
  <c r="P628"/>
  <c r="BI624"/>
  <c r="BH624"/>
  <c r="BG624"/>
  <c r="BF624"/>
  <c r="T624"/>
  <c r="R624"/>
  <c r="P624"/>
  <c r="BI620"/>
  <c r="BH620"/>
  <c r="BG620"/>
  <c r="BF620"/>
  <c r="T620"/>
  <c r="R620"/>
  <c r="P620"/>
  <c r="BI617"/>
  <c r="BH617"/>
  <c r="BG617"/>
  <c r="BF617"/>
  <c r="T617"/>
  <c r="R617"/>
  <c r="P617"/>
  <c r="BI613"/>
  <c r="BH613"/>
  <c r="BG613"/>
  <c r="BF613"/>
  <c r="T613"/>
  <c r="R613"/>
  <c r="P613"/>
  <c r="BI610"/>
  <c r="BH610"/>
  <c r="BG610"/>
  <c r="BF610"/>
  <c r="T610"/>
  <c r="R610"/>
  <c r="P610"/>
  <c r="BI606"/>
  <c r="BH606"/>
  <c r="BG606"/>
  <c r="BF606"/>
  <c r="T606"/>
  <c r="R606"/>
  <c r="P606"/>
  <c r="BI603"/>
  <c r="BH603"/>
  <c r="BG603"/>
  <c r="BF603"/>
  <c r="T603"/>
  <c r="R603"/>
  <c r="P603"/>
  <c r="BI600"/>
  <c r="BH600"/>
  <c r="BG600"/>
  <c r="BF600"/>
  <c r="T600"/>
  <c r="R600"/>
  <c r="P600"/>
  <c r="BI588"/>
  <c r="BH588"/>
  <c r="BG588"/>
  <c r="BF588"/>
  <c r="T588"/>
  <c r="R588"/>
  <c r="P588"/>
  <c r="BI581"/>
  <c r="BH581"/>
  <c r="BG581"/>
  <c r="BF581"/>
  <c r="T581"/>
  <c r="R581"/>
  <c r="P581"/>
  <c r="BI579"/>
  <c r="BH579"/>
  <c r="BG579"/>
  <c r="BF579"/>
  <c r="T579"/>
  <c r="R579"/>
  <c r="P579"/>
  <c r="BI574"/>
  <c r="BH574"/>
  <c r="BG574"/>
  <c r="BF574"/>
  <c r="T574"/>
  <c r="R574"/>
  <c r="P574"/>
  <c r="BI563"/>
  <c r="BH563"/>
  <c r="BG563"/>
  <c r="BF563"/>
  <c r="T563"/>
  <c r="R563"/>
  <c r="P563"/>
  <c r="BI561"/>
  <c r="BH561"/>
  <c r="BG561"/>
  <c r="BF561"/>
  <c r="T561"/>
  <c r="R561"/>
  <c r="P561"/>
  <c r="BI558"/>
  <c r="BH558"/>
  <c r="BG558"/>
  <c r="BF558"/>
  <c r="T558"/>
  <c r="R558"/>
  <c r="P558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41"/>
  <c r="BH541"/>
  <c r="BG541"/>
  <c r="BF541"/>
  <c r="T541"/>
  <c r="R541"/>
  <c r="P541"/>
  <c r="BI535"/>
  <c r="BH535"/>
  <c r="BG535"/>
  <c r="BF535"/>
  <c r="T535"/>
  <c r="R535"/>
  <c r="P535"/>
  <c r="BI531"/>
  <c r="BH531"/>
  <c r="BG531"/>
  <c r="BF531"/>
  <c r="T531"/>
  <c r="R531"/>
  <c r="P531"/>
  <c r="BI526"/>
  <c r="BH526"/>
  <c r="BG526"/>
  <c r="BF526"/>
  <c r="T526"/>
  <c r="R526"/>
  <c r="P526"/>
  <c r="BI522"/>
  <c r="BH522"/>
  <c r="BG522"/>
  <c r="BF522"/>
  <c r="T522"/>
  <c r="R522"/>
  <c r="P522"/>
  <c r="BI521"/>
  <c r="BH521"/>
  <c r="BG521"/>
  <c r="BF521"/>
  <c r="T521"/>
  <c r="R521"/>
  <c r="P521"/>
  <c r="BI517"/>
  <c r="BH517"/>
  <c r="BG517"/>
  <c r="BF517"/>
  <c r="T517"/>
  <c r="R517"/>
  <c r="P517"/>
  <c r="BI510"/>
  <c r="BH510"/>
  <c r="BG510"/>
  <c r="BF510"/>
  <c r="T510"/>
  <c r="R510"/>
  <c r="P510"/>
  <c r="BI509"/>
  <c r="BH509"/>
  <c r="BG509"/>
  <c r="BF509"/>
  <c r="T509"/>
  <c r="R509"/>
  <c r="P509"/>
  <c r="BI508"/>
  <c r="BH508"/>
  <c r="BG508"/>
  <c r="BF508"/>
  <c r="T508"/>
  <c r="R508"/>
  <c r="P508"/>
  <c r="BI503"/>
  <c r="BH503"/>
  <c r="BG503"/>
  <c r="BF503"/>
  <c r="T503"/>
  <c r="R503"/>
  <c r="P503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5"/>
  <c r="BH485"/>
  <c r="BG485"/>
  <c r="BF485"/>
  <c r="T485"/>
  <c r="R485"/>
  <c r="P485"/>
  <c r="BI480"/>
  <c r="BH480"/>
  <c r="BG480"/>
  <c r="BF480"/>
  <c r="T480"/>
  <c r="R480"/>
  <c r="P480"/>
  <c r="BI476"/>
  <c r="BH476"/>
  <c r="BG476"/>
  <c r="BF476"/>
  <c r="T476"/>
  <c r="R476"/>
  <c r="P476"/>
  <c r="BI468"/>
  <c r="BH468"/>
  <c r="BG468"/>
  <c r="BF468"/>
  <c r="T468"/>
  <c r="R468"/>
  <c r="P468"/>
  <c r="BI466"/>
  <c r="BH466"/>
  <c r="BG466"/>
  <c r="BF466"/>
  <c r="T466"/>
  <c r="R466"/>
  <c r="P466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54"/>
  <c r="BH454"/>
  <c r="BG454"/>
  <c r="BF454"/>
  <c r="T454"/>
  <c r="R454"/>
  <c r="P454"/>
  <c r="BI448"/>
  <c r="BH448"/>
  <c r="BG448"/>
  <c r="BF448"/>
  <c r="T448"/>
  <c r="R448"/>
  <c r="P448"/>
  <c r="BI447"/>
  <c r="BH447"/>
  <c r="BG447"/>
  <c r="BF447"/>
  <c r="T447"/>
  <c r="R447"/>
  <c r="P447"/>
  <c r="BI442"/>
  <c r="BH442"/>
  <c r="BG442"/>
  <c r="BF442"/>
  <c r="T442"/>
  <c r="R442"/>
  <c r="P442"/>
  <c r="BI438"/>
  <c r="BH438"/>
  <c r="BG438"/>
  <c r="BF438"/>
  <c r="T438"/>
  <c r="R438"/>
  <c r="P438"/>
  <c r="BI430"/>
  <c r="BH430"/>
  <c r="BG430"/>
  <c r="BF430"/>
  <c r="T430"/>
  <c r="R430"/>
  <c r="P430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07"/>
  <c r="BH407"/>
  <c r="BG407"/>
  <c r="BF407"/>
  <c r="T407"/>
  <c r="R407"/>
  <c r="P407"/>
  <c r="BI403"/>
  <c r="BH403"/>
  <c r="BG403"/>
  <c r="BF403"/>
  <c r="T403"/>
  <c r="R403"/>
  <c r="P403"/>
  <c r="BI398"/>
  <c r="BH398"/>
  <c r="BG398"/>
  <c r="BF398"/>
  <c r="T398"/>
  <c r="R398"/>
  <c r="P398"/>
  <c r="BI395"/>
  <c r="BH395"/>
  <c r="BG395"/>
  <c r="BF395"/>
  <c r="T395"/>
  <c r="R395"/>
  <c r="P395"/>
  <c r="BI394"/>
  <c r="BH394"/>
  <c r="BG394"/>
  <c r="BF394"/>
  <c r="T394"/>
  <c r="R394"/>
  <c r="P394"/>
  <c r="BI389"/>
  <c r="BH389"/>
  <c r="BG389"/>
  <c r="BF389"/>
  <c r="T389"/>
  <c r="R389"/>
  <c r="P389"/>
  <c r="BI388"/>
  <c r="BH388"/>
  <c r="BG388"/>
  <c r="BF388"/>
  <c r="T388"/>
  <c r="R388"/>
  <c r="P388"/>
  <c r="BI386"/>
  <c r="BH386"/>
  <c r="BG386"/>
  <c r="BF386"/>
  <c r="T386"/>
  <c r="R386"/>
  <c r="P386"/>
  <c r="BI378"/>
  <c r="BH378"/>
  <c r="BG378"/>
  <c r="BF378"/>
  <c r="T378"/>
  <c r="R378"/>
  <c r="P378"/>
  <c r="BI377"/>
  <c r="BH377"/>
  <c r="BG377"/>
  <c r="BF377"/>
  <c r="T377"/>
  <c r="R377"/>
  <c r="P377"/>
  <c r="BI374"/>
  <c r="BH374"/>
  <c r="BG374"/>
  <c r="BF374"/>
  <c r="T374"/>
  <c r="R374"/>
  <c r="P374"/>
  <c r="BI373"/>
  <c r="BH373"/>
  <c r="BG373"/>
  <c r="BF373"/>
  <c r="T373"/>
  <c r="R373"/>
  <c r="P373"/>
  <c r="BI366"/>
  <c r="BH366"/>
  <c r="BG366"/>
  <c r="BF366"/>
  <c r="T366"/>
  <c r="R366"/>
  <c r="P366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T358"/>
  <c r="R359"/>
  <c r="R358"/>
  <c r="P359"/>
  <c r="P358"/>
  <c r="BI357"/>
  <c r="BH357"/>
  <c r="BG357"/>
  <c r="BF357"/>
  <c r="T357"/>
  <c r="R357"/>
  <c r="P357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42"/>
  <c r="BH342"/>
  <c r="BG342"/>
  <c r="BF342"/>
  <c r="T342"/>
  <c r="R342"/>
  <c r="P342"/>
  <c r="BI329"/>
  <c r="BH329"/>
  <c r="BG329"/>
  <c r="BF329"/>
  <c r="T329"/>
  <c r="R329"/>
  <c r="P329"/>
  <c r="BI317"/>
  <c r="BH317"/>
  <c r="BG317"/>
  <c r="BF317"/>
  <c r="T317"/>
  <c r="R317"/>
  <c r="P317"/>
  <c r="BI309"/>
  <c r="BH309"/>
  <c r="BG309"/>
  <c r="BF309"/>
  <c r="T309"/>
  <c r="R309"/>
  <c r="P309"/>
  <c r="BI298"/>
  <c r="BH298"/>
  <c r="BG298"/>
  <c r="BF298"/>
  <c r="T298"/>
  <c r="R298"/>
  <c r="P298"/>
  <c r="BI291"/>
  <c r="BH291"/>
  <c r="BG291"/>
  <c r="BF291"/>
  <c r="T291"/>
  <c r="R291"/>
  <c r="P291"/>
  <c r="BI289"/>
  <c r="BH289"/>
  <c r="BG289"/>
  <c r="BF289"/>
  <c r="T289"/>
  <c r="R289"/>
  <c r="P289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1"/>
  <c r="BH251"/>
  <c r="BG251"/>
  <c r="BF251"/>
  <c r="T251"/>
  <c r="R251"/>
  <c r="P251"/>
  <c r="BI250"/>
  <c r="BH250"/>
  <c r="BG250"/>
  <c r="BF250"/>
  <c r="T250"/>
  <c r="R250"/>
  <c r="P250"/>
  <c r="BI247"/>
  <c r="BH247"/>
  <c r="BG247"/>
  <c r="BF247"/>
  <c r="T247"/>
  <c r="R247"/>
  <c r="P247"/>
  <c r="BI239"/>
  <c r="BH239"/>
  <c r="BG239"/>
  <c r="BF239"/>
  <c r="T239"/>
  <c r="R239"/>
  <c r="P239"/>
  <c r="BI236"/>
  <c r="BH236"/>
  <c r="BG236"/>
  <c r="BF236"/>
  <c r="T236"/>
  <c r="R236"/>
  <c r="P236"/>
  <c r="BI228"/>
  <c r="BH228"/>
  <c r="BG228"/>
  <c r="BF228"/>
  <c r="T228"/>
  <c r="R228"/>
  <c r="P228"/>
  <c r="BI224"/>
  <c r="BH224"/>
  <c r="BG224"/>
  <c r="BF224"/>
  <c r="T224"/>
  <c r="R224"/>
  <c r="P224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5"/>
  <c r="BH195"/>
  <c r="BG195"/>
  <c r="BF195"/>
  <c r="T195"/>
  <c r="R195"/>
  <c r="P195"/>
  <c r="BI183"/>
  <c r="BH183"/>
  <c r="BG183"/>
  <c r="BF183"/>
  <c r="T183"/>
  <c r="R183"/>
  <c r="P183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53"/>
  <c r="BH153"/>
  <c r="BG153"/>
  <c r="BF153"/>
  <c r="T153"/>
  <c r="R153"/>
  <c r="P153"/>
  <c r="BI149"/>
  <c r="BH149"/>
  <c r="BG149"/>
  <c r="BF149"/>
  <c r="T149"/>
  <c r="R149"/>
  <c r="P149"/>
  <c r="BI141"/>
  <c r="BH141"/>
  <c r="BG141"/>
  <c r="BF141"/>
  <c r="T141"/>
  <c r="R141"/>
  <c r="P141"/>
  <c r="BI139"/>
  <c r="BH139"/>
  <c r="BG139"/>
  <c r="BF139"/>
  <c r="T139"/>
  <c r="T138"/>
  <c r="R139"/>
  <c r="R138"/>
  <c r="P139"/>
  <c r="P138"/>
  <c r="J133"/>
  <c r="F132"/>
  <c r="F130"/>
  <c r="E128"/>
  <c r="J92"/>
  <c r="F91"/>
  <c r="F89"/>
  <c r="E87"/>
  <c r="J21"/>
  <c r="E21"/>
  <c r="J132"/>
  <c r="J20"/>
  <c r="J18"/>
  <c r="E18"/>
  <c r="F133"/>
  <c r="J17"/>
  <c r="J12"/>
  <c r="J89"/>
  <c r="E7"/>
  <c r="E126"/>
  <c i="1" r="L90"/>
  <c r="AM90"/>
  <c r="AM89"/>
  <c r="L89"/>
  <c r="AM87"/>
  <c r="L87"/>
  <c r="L85"/>
  <c r="L84"/>
  <c i="4" r="BK160"/>
  <c r="J158"/>
  <c r="BK157"/>
  <c r="BK156"/>
  <c r="BK150"/>
  <c r="J140"/>
  <c r="BK136"/>
  <c r="J128"/>
  <c r="J126"/>
  <c r="BK125"/>
  <c i="2" r="J837"/>
  <c r="BK834"/>
  <c r="BK828"/>
  <c r="J827"/>
  <c r="BK824"/>
  <c r="BK821"/>
  <c r="J814"/>
  <c r="J809"/>
  <c r="J802"/>
  <c r="BK797"/>
  <c r="J796"/>
  <c r="J778"/>
  <c r="BK772"/>
  <c r="BK769"/>
  <c r="BK765"/>
  <c r="J761"/>
  <c r="BK748"/>
  <c r="BK744"/>
  <c r="BK731"/>
  <c r="J724"/>
  <c r="BK719"/>
  <c r="J691"/>
  <c r="BK682"/>
  <c r="J661"/>
  <c r="J646"/>
  <c r="J637"/>
  <c r="BK629"/>
  <c r="BK628"/>
  <c r="J624"/>
  <c r="BK617"/>
  <c r="BK606"/>
  <c r="J588"/>
  <c r="BK574"/>
  <c r="BK561"/>
  <c r="J558"/>
  <c r="J556"/>
  <c r="J550"/>
  <c r="J526"/>
  <c r="BK509"/>
  <c r="BK508"/>
  <c r="J490"/>
  <c r="J489"/>
  <c r="BK488"/>
  <c r="BK485"/>
  <c r="J485"/>
  <c r="BK480"/>
  <c r="J476"/>
  <c r="BK468"/>
  <c r="BK465"/>
  <c r="J464"/>
  <c r="J438"/>
  <c r="J430"/>
  <c r="BK427"/>
  <c r="J424"/>
  <c r="J415"/>
  <c r="BK414"/>
  <c r="J403"/>
  <c r="BK395"/>
  <c r="J394"/>
  <c r="J389"/>
  <c r="BK388"/>
  <c r="BK377"/>
  <c r="J366"/>
  <c r="BK359"/>
  <c r="BK357"/>
  <c r="BK354"/>
  <c r="J352"/>
  <c r="BK342"/>
  <c r="J329"/>
  <c r="J289"/>
  <c r="J281"/>
  <c r="J280"/>
  <c r="BK272"/>
  <c r="J268"/>
  <c r="BK267"/>
  <c r="J266"/>
  <c r="BK263"/>
  <c r="BK260"/>
  <c r="BK259"/>
  <c r="J247"/>
  <c r="BK236"/>
  <c r="BK212"/>
  <c r="BK210"/>
  <c r="BK207"/>
  <c r="BK204"/>
  <c r="J174"/>
  <c r="BK165"/>
  <c r="BK153"/>
  <c r="BK141"/>
  <c i="4" r="BK158"/>
  <c r="J157"/>
  <c r="J156"/>
  <c r="BK154"/>
  <c r="J150"/>
  <c r="J147"/>
  <c r="J144"/>
  <c r="BK132"/>
  <c r="J131"/>
  <c r="J125"/>
  <c i="3" r="BK119"/>
  <c i="2" r="J861"/>
  <c r="BK832"/>
  <c r="J831"/>
  <c r="J828"/>
  <c r="J806"/>
  <c r="J798"/>
  <c r="J795"/>
  <c r="J792"/>
  <c r="J787"/>
  <c r="BK781"/>
  <c r="BK778"/>
  <c r="J772"/>
  <c r="J766"/>
  <c r="BK761"/>
  <c r="J744"/>
  <c r="J740"/>
  <c r="J734"/>
  <c r="J726"/>
  <c r="BK724"/>
  <c r="J719"/>
  <c r="BK691"/>
  <c r="BK669"/>
  <c r="BK661"/>
  <c r="J658"/>
  <c r="BK655"/>
  <c r="BK652"/>
  <c r="J628"/>
  <c r="J620"/>
  <c r="J617"/>
  <c r="BK613"/>
  <c r="J610"/>
  <c r="J603"/>
  <c r="J579"/>
  <c r="BK563"/>
  <c r="J561"/>
  <c r="BK553"/>
  <c r="BK541"/>
  <c r="BK535"/>
  <c r="J531"/>
  <c r="BK517"/>
  <c r="BK510"/>
  <c r="J509"/>
  <c r="BK503"/>
  <c r="BK499"/>
  <c r="J496"/>
  <c r="J480"/>
  <c r="BK464"/>
  <c r="J448"/>
  <c r="BK442"/>
  <c r="BK438"/>
  <c r="BK421"/>
  <c r="BK415"/>
  <c r="J414"/>
  <c r="BK398"/>
  <c r="BK389"/>
  <c r="J388"/>
  <c r="J386"/>
  <c r="BK378"/>
  <c r="BK373"/>
  <c r="J365"/>
  <c r="J362"/>
  <c r="J359"/>
  <c r="J357"/>
  <c r="J342"/>
  <c r="J317"/>
  <c r="J309"/>
  <c r="J291"/>
  <c r="BK281"/>
  <c r="J277"/>
  <c r="BK268"/>
  <c r="BK266"/>
  <c r="J263"/>
  <c r="J259"/>
  <c r="J256"/>
  <c r="J250"/>
  <c r="J239"/>
  <c r="BK228"/>
  <c r="J224"/>
  <c r="J212"/>
  <c r="J210"/>
  <c r="J204"/>
  <c r="J183"/>
  <c r="J169"/>
  <c r="J165"/>
  <c r="BK149"/>
  <c i="1" r="AS94"/>
  <c i="4" r="J160"/>
  <c r="BK144"/>
  <c r="BK140"/>
  <c r="J136"/>
  <c r="J132"/>
  <c r="BK128"/>
  <c i="2" r="BK866"/>
  <c r="BK861"/>
  <c r="J832"/>
  <c r="BK827"/>
  <c r="J821"/>
  <c r="BK806"/>
  <c r="BK798"/>
  <c r="J797"/>
  <c r="BK796"/>
  <c r="BK787"/>
  <c r="J784"/>
  <c r="J781"/>
  <c r="J769"/>
  <c r="BK766"/>
  <c r="BK752"/>
  <c r="J748"/>
  <c r="BK734"/>
  <c r="J731"/>
  <c r="J669"/>
  <c r="BK658"/>
  <c r="J655"/>
  <c r="BK624"/>
  <c r="BK620"/>
  <c r="J613"/>
  <c r="J606"/>
  <c r="BK603"/>
  <c r="J600"/>
  <c r="BK581"/>
  <c r="BK558"/>
  <c r="J541"/>
  <c r="J535"/>
  <c r="J522"/>
  <c r="BK521"/>
  <c r="J510"/>
  <c r="J499"/>
  <c r="BK496"/>
  <c r="BK493"/>
  <c r="BK490"/>
  <c r="J466"/>
  <c r="BK462"/>
  <c r="J454"/>
  <c r="BK447"/>
  <c r="J442"/>
  <c r="BK430"/>
  <c r="BK424"/>
  <c r="J421"/>
  <c r="BK413"/>
  <c r="BK407"/>
  <c r="BK403"/>
  <c r="J398"/>
  <c r="J395"/>
  <c r="BK374"/>
  <c r="BK365"/>
  <c r="BK362"/>
  <c r="J353"/>
  <c r="BK329"/>
  <c r="BK317"/>
  <c r="BK309"/>
  <c r="J298"/>
  <c r="BK291"/>
  <c r="BK282"/>
  <c r="BK280"/>
  <c r="J279"/>
  <c r="BK271"/>
  <c r="J260"/>
  <c r="BK251"/>
  <c r="BK250"/>
  <c r="BK247"/>
  <c r="J228"/>
  <c r="BK224"/>
  <c r="BK218"/>
  <c r="BK215"/>
  <c r="J207"/>
  <c r="BK195"/>
  <c r="BK183"/>
  <c r="BK174"/>
  <c r="J153"/>
  <c r="J149"/>
  <c r="J141"/>
  <c r="J139"/>
  <c i="4" r="J154"/>
  <c r="BK147"/>
  <c r="BK131"/>
  <c r="BK126"/>
  <c i="3" r="J119"/>
  <c i="2" r="BK877"/>
  <c r="J877"/>
  <c r="BK874"/>
  <c r="J874"/>
  <c r="BK870"/>
  <c r="J870"/>
  <c r="BK867"/>
  <c r="J867"/>
  <c r="J866"/>
  <c r="BK837"/>
  <c r="J834"/>
  <c r="BK831"/>
  <c r="J824"/>
  <c r="BK814"/>
  <c r="BK809"/>
  <c r="BK802"/>
  <c r="BK795"/>
  <c r="BK792"/>
  <c r="BK784"/>
  <c r="J765"/>
  <c r="J752"/>
  <c r="BK740"/>
  <c r="BK726"/>
  <c r="J682"/>
  <c r="J652"/>
  <c r="BK646"/>
  <c r="BK637"/>
  <c r="J629"/>
  <c r="BK610"/>
  <c r="BK600"/>
  <c r="BK588"/>
  <c r="J581"/>
  <c r="BK579"/>
  <c r="J574"/>
  <c r="J563"/>
  <c r="BK556"/>
  <c r="J553"/>
  <c r="BK550"/>
  <c r="BK531"/>
  <c r="BK526"/>
  <c r="BK522"/>
  <c r="J521"/>
  <c r="J517"/>
  <c r="J508"/>
  <c r="J503"/>
  <c r="J493"/>
  <c r="BK489"/>
  <c r="J488"/>
  <c r="BK476"/>
  <c r="J468"/>
  <c r="BK466"/>
  <c r="J465"/>
  <c r="J462"/>
  <c r="BK454"/>
  <c r="BK448"/>
  <c r="J447"/>
  <c r="J427"/>
  <c r="J413"/>
  <c r="J407"/>
  <c r="BK394"/>
  <c r="BK386"/>
  <c r="J378"/>
  <c r="J377"/>
  <c r="J374"/>
  <c r="J373"/>
  <c r="BK366"/>
  <c r="J354"/>
  <c r="BK353"/>
  <c r="BK352"/>
  <c r="BK298"/>
  <c r="BK289"/>
  <c r="J282"/>
  <c r="BK279"/>
  <c r="BK277"/>
  <c r="J272"/>
  <c r="J271"/>
  <c r="J267"/>
  <c r="BK256"/>
  <c r="J251"/>
  <c r="BK239"/>
  <c r="J236"/>
  <c r="J218"/>
  <c r="J215"/>
  <c r="J195"/>
  <c r="BK169"/>
  <c r="BK139"/>
  <c i="3" r="F36"/>
  <c i="1" r="BC96"/>
  <c i="3" r="F37"/>
  <c i="1" r="BD96"/>
  <c i="3" r="F35"/>
  <c i="1" r="BB96"/>
  <c i="3" r="F34"/>
  <c i="1" r="BA96"/>
  <c i="2" l="1" r="T140"/>
  <c r="T137"/>
  <c r="P211"/>
  <c r="R227"/>
  <c r="BK290"/>
  <c r="J290"/>
  <c r="J103"/>
  <c r="BK351"/>
  <c r="J351"/>
  <c r="J104"/>
  <c r="T351"/>
  <c r="T361"/>
  <c r="T412"/>
  <c r="R463"/>
  <c r="BK525"/>
  <c r="J525"/>
  <c r="J111"/>
  <c r="BK557"/>
  <c r="J557"/>
  <c r="J112"/>
  <c r="BK562"/>
  <c r="J562"/>
  <c r="J113"/>
  <c r="BK725"/>
  <c r="J725"/>
  <c r="J114"/>
  <c r="R833"/>
  <c r="R873"/>
  <c i="4" r="R155"/>
  <c i="2" r="R140"/>
  <c r="R137"/>
  <c r="T211"/>
  <c r="T227"/>
  <c r="T278"/>
  <c r="R290"/>
  <c r="P351"/>
  <c r="P361"/>
  <c r="P412"/>
  <c r="BK484"/>
  <c r="J484"/>
  <c r="J110"/>
  <c r="R484"/>
  <c r="R525"/>
  <c r="R557"/>
  <c r="P562"/>
  <c r="P725"/>
  <c r="BK833"/>
  <c r="J833"/>
  <c r="J115"/>
  <c r="BK873"/>
  <c r="J873"/>
  <c r="J116"/>
  <c r="P140"/>
  <c r="P137"/>
  <c r="R211"/>
  <c r="P227"/>
  <c r="P278"/>
  <c r="P290"/>
  <c r="R351"/>
  <c r="R361"/>
  <c r="R412"/>
  <c r="T463"/>
  <c r="T484"/>
  <c r="T525"/>
  <c r="T557"/>
  <c r="R562"/>
  <c r="T725"/>
  <c r="T833"/>
  <c r="T873"/>
  <c i="4" r="P124"/>
  <c r="BK127"/>
  <c r="J127"/>
  <c r="J99"/>
  <c r="R127"/>
  <c i="2" r="BK140"/>
  <c r="J140"/>
  <c r="J99"/>
  <c r="BK211"/>
  <c r="J211"/>
  <c r="J100"/>
  <c r="BK227"/>
  <c r="J227"/>
  <c r="J101"/>
  <c r="BK278"/>
  <c r="J278"/>
  <c r="J102"/>
  <c r="R278"/>
  <c r="T290"/>
  <c r="BK361"/>
  <c r="J361"/>
  <c r="J107"/>
  <c r="BK412"/>
  <c r="J412"/>
  <c r="J108"/>
  <c r="BK463"/>
  <c r="J463"/>
  <c r="J109"/>
  <c r="P463"/>
  <c r="P484"/>
  <c r="P525"/>
  <c r="P557"/>
  <c r="T562"/>
  <c r="R725"/>
  <c r="P833"/>
  <c r="P873"/>
  <c i="4" r="BK124"/>
  <c r="J124"/>
  <c r="J98"/>
  <c r="R124"/>
  <c r="T124"/>
  <c r="P127"/>
  <c r="T127"/>
  <c r="BK143"/>
  <c r="J143"/>
  <c r="J100"/>
  <c r="P143"/>
  <c r="R143"/>
  <c r="T143"/>
  <c r="BK155"/>
  <c r="J155"/>
  <c r="J101"/>
  <c r="P155"/>
  <c r="T155"/>
  <c i="2" r="E85"/>
  <c r="J91"/>
  <c r="J130"/>
  <c r="BE149"/>
  <c r="BE153"/>
  <c r="BE174"/>
  <c r="BE195"/>
  <c r="BE224"/>
  <c r="BE259"/>
  <c r="BE263"/>
  <c r="BE279"/>
  <c r="BE280"/>
  <c r="BE329"/>
  <c r="BE357"/>
  <c r="BE362"/>
  <c r="BE388"/>
  <c r="BE398"/>
  <c r="BE414"/>
  <c r="BE421"/>
  <c r="BE424"/>
  <c r="BE427"/>
  <c r="BE438"/>
  <c r="BE462"/>
  <c r="BE490"/>
  <c r="BE496"/>
  <c r="BE499"/>
  <c r="BE509"/>
  <c r="BE535"/>
  <c r="BE561"/>
  <c r="BE563"/>
  <c r="BE603"/>
  <c r="BE620"/>
  <c r="BE624"/>
  <c r="BE719"/>
  <c r="BE731"/>
  <c r="BE744"/>
  <c r="BE752"/>
  <c r="BE766"/>
  <c r="BE772"/>
  <c r="BE796"/>
  <c r="BE797"/>
  <c r="BE802"/>
  <c r="BE824"/>
  <c r="BE827"/>
  <c r="BE831"/>
  <c r="BE866"/>
  <c r="BE867"/>
  <c r="BE870"/>
  <c r="BE874"/>
  <c r="BE877"/>
  <c i="3" r="J92"/>
  <c r="J113"/>
  <c r="BE119"/>
  <c i="4" r="J89"/>
  <c r="BE126"/>
  <c r="BE136"/>
  <c r="BE156"/>
  <c r="BE157"/>
  <c i="2" r="F92"/>
  <c r="BE165"/>
  <c r="BE210"/>
  <c r="BE212"/>
  <c r="BE228"/>
  <c r="BE239"/>
  <c r="BE256"/>
  <c r="BE260"/>
  <c r="BE266"/>
  <c r="BE272"/>
  <c r="BE289"/>
  <c r="BE342"/>
  <c r="BE354"/>
  <c r="BE359"/>
  <c r="BE365"/>
  <c r="BE366"/>
  <c r="BE377"/>
  <c r="BE378"/>
  <c r="BE415"/>
  <c r="BE464"/>
  <c r="BE488"/>
  <c r="BE489"/>
  <c r="BE493"/>
  <c r="BE503"/>
  <c r="BE510"/>
  <c r="BE517"/>
  <c r="BE526"/>
  <c r="BE541"/>
  <c r="BE553"/>
  <c r="BE574"/>
  <c r="BE588"/>
  <c r="BE606"/>
  <c r="BE617"/>
  <c r="BE652"/>
  <c r="BE655"/>
  <c r="BE658"/>
  <c r="BE661"/>
  <c r="BE682"/>
  <c r="BE691"/>
  <c r="BE724"/>
  <c r="BE740"/>
  <c r="BE748"/>
  <c r="BE761"/>
  <c r="BE765"/>
  <c r="BE769"/>
  <c r="BE778"/>
  <c r="BE792"/>
  <c r="BE795"/>
  <c r="BE809"/>
  <c r="BE834"/>
  <c r="BE861"/>
  <c r="BK358"/>
  <c r="J358"/>
  <c r="J105"/>
  <c i="3" r="E107"/>
  <c r="J111"/>
  <c i="4" r="J91"/>
  <c r="E112"/>
  <c r="F119"/>
  <c r="BE128"/>
  <c r="BE131"/>
  <c r="BE147"/>
  <c r="BE150"/>
  <c r="BE154"/>
  <c i="2" r="BE139"/>
  <c r="BE141"/>
  <c r="BE204"/>
  <c r="BE207"/>
  <c r="BE218"/>
  <c r="BE236"/>
  <c r="BE247"/>
  <c r="BE267"/>
  <c r="BE271"/>
  <c r="BE282"/>
  <c r="BE291"/>
  <c r="BE317"/>
  <c r="BE353"/>
  <c r="BE374"/>
  <c r="BE394"/>
  <c r="BE403"/>
  <c r="BE413"/>
  <c r="BE430"/>
  <c r="BE465"/>
  <c r="BE466"/>
  <c r="BE476"/>
  <c r="BE480"/>
  <c r="BE508"/>
  <c r="BE522"/>
  <c r="BE556"/>
  <c r="BE558"/>
  <c r="BE581"/>
  <c r="BE600"/>
  <c r="BE628"/>
  <c r="BE637"/>
  <c r="BE669"/>
  <c r="BE726"/>
  <c r="BE781"/>
  <c r="BE787"/>
  <c r="BE798"/>
  <c r="BE814"/>
  <c r="BE821"/>
  <c r="BE837"/>
  <c r="BK138"/>
  <c r="J138"/>
  <c r="J98"/>
  <c i="3" r="F114"/>
  <c i="4" r="BE125"/>
  <c r="BE132"/>
  <c r="BE158"/>
  <c i="2" r="BE169"/>
  <c r="BE183"/>
  <c r="BE215"/>
  <c r="BE250"/>
  <c r="BE251"/>
  <c r="BE268"/>
  <c r="BE277"/>
  <c r="BE281"/>
  <c r="BE298"/>
  <c r="BE309"/>
  <c r="BE352"/>
  <c r="BE373"/>
  <c r="BE386"/>
  <c r="BE389"/>
  <c r="BE395"/>
  <c r="BE407"/>
  <c r="BE442"/>
  <c r="BE447"/>
  <c r="BE448"/>
  <c r="BE454"/>
  <c r="BE468"/>
  <c r="BE485"/>
  <c r="BE521"/>
  <c r="BE531"/>
  <c r="BE550"/>
  <c r="BE579"/>
  <c r="BE610"/>
  <c r="BE613"/>
  <c r="BE629"/>
  <c r="BE646"/>
  <c r="BE734"/>
  <c r="BE784"/>
  <c r="BE806"/>
  <c r="BE828"/>
  <c r="BE832"/>
  <c i="3" r="BK118"/>
  <c r="BK117"/>
  <c r="J117"/>
  <c r="J96"/>
  <c i="4" r="J92"/>
  <c r="BE140"/>
  <c r="BE144"/>
  <c r="BE160"/>
  <c r="BK159"/>
  <c r="J159"/>
  <c r="J102"/>
  <c i="2" r="F37"/>
  <c i="1" r="BD95"/>
  <c i="2" r="F36"/>
  <c i="1" r="BC95"/>
  <c i="2" r="J34"/>
  <c i="1" r="AW95"/>
  <c i="4" r="F35"/>
  <c i="1" r="BB97"/>
  <c i="4" r="J34"/>
  <c i="1" r="AW97"/>
  <c i="2" r="F35"/>
  <c i="1" r="BB95"/>
  <c i="3" r="J34"/>
  <c i="1" r="AW96"/>
  <c i="2" r="F34"/>
  <c i="1" r="BA95"/>
  <c i="4" r="F37"/>
  <c i="1" r="BD97"/>
  <c i="4" r="F34"/>
  <c i="1" r="BA97"/>
  <c i="4" r="F36"/>
  <c i="1" r="BC97"/>
  <c i="3" r="F33"/>
  <c i="1" r="AZ96"/>
  <c i="4" l="1" r="T123"/>
  <c r="T122"/>
  <c i="2" r="P360"/>
  <c r="P136"/>
  <c i="1" r="AU95"/>
  <c i="4" r="P123"/>
  <c r="P122"/>
  <c i="1" r="AU97"/>
  <c i="2" r="R360"/>
  <c r="R136"/>
  <c i="4" r="R123"/>
  <c r="R122"/>
  <c i="2" r="T360"/>
  <c r="T136"/>
  <c i="3" r="J118"/>
  <c r="J97"/>
  <c i="2" r="BK137"/>
  <c r="J137"/>
  <c r="J97"/>
  <c r="BK360"/>
  <c r="J360"/>
  <c r="J106"/>
  <c i="4" r="BK123"/>
  <c r="BK122"/>
  <c r="J122"/>
  <c r="J96"/>
  <c i="1" r="BA94"/>
  <c r="W30"/>
  <c r="BD94"/>
  <c r="W33"/>
  <c i="3" r="J30"/>
  <c i="1" r="AG96"/>
  <c i="3" r="J33"/>
  <c i="1" r="AV96"/>
  <c r="AT96"/>
  <c i="4" r="J33"/>
  <c i="1" r="AV97"/>
  <c r="AT97"/>
  <c i="2" r="F33"/>
  <c i="1" r="AZ95"/>
  <c r="BC94"/>
  <c r="W32"/>
  <c i="4" r="F33"/>
  <c i="1" r="AZ97"/>
  <c r="BB94"/>
  <c r="W31"/>
  <c i="2" r="J33"/>
  <c i="1" r="AV95"/>
  <c r="AT95"/>
  <c i="3" l="1" r="J39"/>
  <c i="2" r="BK136"/>
  <c r="J136"/>
  <c i="4" r="J123"/>
  <c r="J97"/>
  <c i="1" r="AN96"/>
  <c r="AU94"/>
  <c r="AW94"/>
  <c r="AK30"/>
  <c r="AY94"/>
  <c r="AX94"/>
  <c i="2" r="J30"/>
  <c i="1" r="AG95"/>
  <c r="AN95"/>
  <c r="AZ94"/>
  <c r="AV94"/>
  <c r="AK29"/>
  <c i="4" r="J30"/>
  <c i="1" r="AG97"/>
  <c r="AN97"/>
  <c i="2" l="1" r="J96"/>
  <c r="J39"/>
  <c i="4" r="J39"/>
  <c i="1" r="AG94"/>
  <c r="W29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<sst xmlns="http://schemas.openxmlformats.org/spreadsheetml/2006/main">
  <si>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</si>
  <si>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</si>
  <si>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</si>
  <si>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</si>
  <si>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</si>
  <si>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{8f3be33e-8054-45ca-aace-2332bce45677}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</si>
  <si>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</si>
  <si>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</si>
  <si>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</si>
  <si>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</si>
  <si>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</si>
  <si>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</si>
  <si>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</si>
  <si>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</si>
  <si>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TV20-030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</si>
  <si>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</si>
  <si>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</si>
  <si>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Rekonstrukce střechy  č.p.106</t>
  </si>
  <si>
    <t>KSO:</t>
  </si>
  <si>
    <t>CC-CZ:</t>
  </si>
  <si>
    <t>zak.č.9375-25</t>
  </si>
  <si>
    <t>Místo:</t>
  </si>
  <si>
    <t>Hora Svaté Kateřiny</t>
  </si>
  <si>
    <t>Datum:</t>
  </si>
  <si>
    <t>20. 11. 2020</t>
  </si>
  <si>
    <t>Zadavatel:</t>
  </si>
  <si>
    <t>IČ:</t>
  </si>
  <si>
    <t>Město Hora Svaté Kateřiny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</si>
  <si>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</si>
  <si>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</si>
  <si>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</si>
  <si>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</si>
  <si>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</si>
  <si>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</si>
  <si>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</si>
  <si>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Tomanová Ing.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</si>
  <si>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</si>
  <si>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</si>
  <si>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</si>
  <si>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</si>
  <si>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</si>
  <si>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</si>
  <si>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</si>
  <si>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</si>
  <si>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</si>
  <si>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</si>
  <si>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</si>
  <si>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</si>
  <si>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</si>
  <si>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</si>
  <si>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</si>
  <si>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</si>
  <si>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</si>
  <si>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</si>
  <si>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</si>
  <si>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</si>
  <si>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</si>
  <si>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</si>
  <si>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</si>
  <si>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</si>
  <si>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</si>
  <si>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</si>
  <si>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</si>
  <si>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</si>
  <si>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</si>
  <si>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</si>
  <si>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</si>
  <si>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</si>
  <si>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</si>
  <si>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</si>
  <si>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</si>
  <si>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</si>
  <si>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</si>
  <si>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</si>
  <si>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</si>
  <si>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</si>
  <si>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</si>
  <si>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</si>
  <si>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</si>
  <si>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</si>
  <si>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</si>
  <si>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</si>
  <si>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</si>
  <si>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</si>
  <si>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Stavební část</t>
  </si>
  <si>
    <t>STA</t>
  </si>
  <si>
    <t>1</t>
  </si>
  <si>
    <t>{a2a01706-3403-4f46-8fb8-803ce9373881}</t>
  </si>
  <si>
    <t>2</t>
  </si>
  <si>
    <t>B</t>
  </si>
  <si>
    <t>Elektročást</t>
  </si>
  <si>
    <t>{6d156328-100c-4a9f-a31a-0cc6c8823a5d}</t>
  </si>
  <si>
    <t>C</t>
  </si>
  <si>
    <t>VRN</t>
  </si>
  <si>
    <t>{efef1946-9b17-45fd-8e57-6b0e871d5962}</t>
  </si>
  <si>
    <t>KRYCÍ LIST SOUPISU PRACÍ</t>
  </si>
  <si>
    <t>Objekt:</t>
  </si>
  <si>
    <t>A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</si>
  <si>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</si>
  <si>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</si>
  <si>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</si>
  <si>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</si>
  <si>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</si>
  <si>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</si>
  <si>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</si>
  <si>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</si>
  <si>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62 - Úprava povrchů vnějších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</si>
  <si>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</si>
  <si>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</si>
  <si>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</si>
  <si>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</si>
  <si>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</si>
  <si>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</si>
  <si>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DMT - Demontáže</t>
  </si>
  <si>
    <t xml:space="preserve">    7_001 - Oprava báně </t>
  </si>
  <si>
    <t xml:space="preserve">    7_002 - Oprava lucerny</t>
  </si>
  <si>
    <t xml:space="preserve">    7_003 - Oprava hodinového patra</t>
  </si>
  <si>
    <t xml:space="preserve">    713 - Izolace tepelné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</si>
  <si>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</si>
  <si>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</si>
  <si>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</si>
  <si>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</si>
  <si>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</si>
  <si>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</si>
  <si>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</si>
  <si>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</si>
  <si>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</si>
  <si>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</si>
  <si>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</si>
  <si>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</si>
  <si>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</si>
  <si>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</si>
  <si>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</si>
  <si>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</si>
  <si>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</si>
  <si>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</si>
  <si>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</si>
  <si>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</si>
  <si>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</si>
  <si>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</si>
  <si>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</si>
  <si>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</si>
  <si>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31723000R</t>
  </si>
  <si>
    <t>Vyspravení pozedního zdiva z cihel pálených na MVC</t>
  </si>
  <si>
    <t>m3</t>
  </si>
  <si>
    <t>4</t>
  </si>
  <si>
    <t>-745702390</t>
  </si>
  <si>
    <t>6</t>
  </si>
  <si>
    <t>Úpravy povrchů, podlahy a osazování výplní</t>
  </si>
  <si>
    <t>611321123</t>
  </si>
  <si>
    <t xml:space="preserve">Omítka vápenocementová vnitřních ploch  nanášená ručně jednovrstvá, tloušťky do 10 mm hladká vodorovných konstrukcí kleneb nebo skořepin</t>
  </si>
  <si>
    <t>m2</t>
  </si>
  <si>
    <t>CS ÚRS 2020 02</t>
  </si>
  <si>
    <t>-993157263</t>
  </si>
  <si>
    <t>VV</t>
  </si>
  <si>
    <t>schodiště - strop klenba - vyrovnání otlučených nesoudržných omítek (cca 20-30% plochy)</t>
  </si>
  <si>
    <t>1,6*2,2+0,3*1,6*2+0,56*1,6</t>
  </si>
  <si>
    <t>1,124</t>
  </si>
  <si>
    <t>Mezisoučet A - 100% plochy</t>
  </si>
  <si>
    <t>z toho 30% plochy</t>
  </si>
  <si>
    <t>6,5*0,3+0,55</t>
  </si>
  <si>
    <t>Mezisoučet B - 30% plochy</t>
  </si>
  <si>
    <t>611321191</t>
  </si>
  <si>
    <t>Příplatek k vápenocementové omítce vnitřních stropů za každých dalších 5 mm tloušťky ručně</t>
  </si>
  <si>
    <t>2119489561</t>
  </si>
  <si>
    <t>průměrná nerovnost 20 mm</t>
  </si>
  <si>
    <t>pol.611321123</t>
  </si>
  <si>
    <t>2,0*2</t>
  </si>
  <si>
    <t>611321125</t>
  </si>
  <si>
    <t xml:space="preserve">Omítka vápenocementová vnitřních ploch  nanášená ručně jednovrstvá, tloušťky do 10 mm hladká schodišťových konstrukcí stěn, ramen nebo nosníků</t>
  </si>
  <si>
    <t>-1974137187</t>
  </si>
  <si>
    <t>schodiště - stěny - vyrovnání otlučených nesoudržných omítek (cca 20-30% plochy)</t>
  </si>
  <si>
    <t>výkres č.10</t>
  </si>
  <si>
    <t>(2,1+1,5)/2*2,2*2</t>
  </si>
  <si>
    <t>0,2*(0,7+0,6)/2</t>
  </si>
  <si>
    <t>(1,62+0,6)/2*2,2+0,6*1,3</t>
  </si>
  <si>
    <t>(1,62+0,6)/2*1,0</t>
  </si>
  <si>
    <t>12,4*0,1+0,378</t>
  </si>
  <si>
    <t>z toho 30 %</t>
  </si>
  <si>
    <t>14,0*0,3+0,8</t>
  </si>
  <si>
    <t>5</t>
  </si>
  <si>
    <t>611321195</t>
  </si>
  <si>
    <t>Příplatek k vápenocementové omítce schodišťových konstrukcí za každých dalších 5 mm tloušťky ručně</t>
  </si>
  <si>
    <t>1797067412</t>
  </si>
  <si>
    <t>pol.611321125</t>
  </si>
  <si>
    <t>5,0*2</t>
  </si>
  <si>
    <t>611311133</t>
  </si>
  <si>
    <t>Potažení vnitřních kleneb nebo skořepin vápenným štukem tloušťky do 3 mm</t>
  </si>
  <si>
    <t>-321170763</t>
  </si>
  <si>
    <t>schodiště - strop klenba - 100% plochy</t>
  </si>
  <si>
    <t>Součet</t>
  </si>
  <si>
    <t>7</t>
  </si>
  <si>
    <t>611311135</t>
  </si>
  <si>
    <t>Potažení vnitřních ploch štukem tloušťky do 3 mm schodišťových konstrukcí, stěn, ramen nebo nosníků</t>
  </si>
  <si>
    <t>-2069948618</t>
  </si>
  <si>
    <t>schodiště - stěny - 100% plochy</t>
  </si>
  <si>
    <t>8</t>
  </si>
  <si>
    <t>63131100R</t>
  </si>
  <si>
    <t xml:space="preserve">Vyrovnání schodišťových stupňů vysprávkovou maltou tl 20 mm </t>
  </si>
  <si>
    <t>16</t>
  </si>
  <si>
    <t>-1815421273</t>
  </si>
  <si>
    <t>vyrovnání schodišťových stupňů - 50% plochy</t>
  </si>
  <si>
    <t>postupnice</t>
  </si>
  <si>
    <t>0,25*1,3+0,21*1,3*10</t>
  </si>
  <si>
    <t>0,21*(1,35+1,5+1,7+1,3+1,1)</t>
  </si>
  <si>
    <t>stupně</t>
  </si>
  <si>
    <t>2,55*4,4</t>
  </si>
  <si>
    <t>15,7*0,1+0,695</t>
  </si>
  <si>
    <t>z toho 50%</t>
  </si>
  <si>
    <t>18,0*0,5</t>
  </si>
  <si>
    <t>Mezisoučet B - 50% plochy</t>
  </si>
  <si>
    <t>9</t>
  </si>
  <si>
    <t>63131200R</t>
  </si>
  <si>
    <t>Nátěr penetrační na podlahu</t>
  </si>
  <si>
    <t>2039164451</t>
  </si>
  <si>
    <t xml:space="preserve">schodišťové stupně </t>
  </si>
  <si>
    <t>10</t>
  </si>
  <si>
    <t>631311115</t>
  </si>
  <si>
    <t>Mazanina tl do 80 mm z betonu prostého bez zvýšených nároků na prostředí tř. C 20/25</t>
  </si>
  <si>
    <t>1880505359</t>
  </si>
  <si>
    <t>zábradlí schodiště - podbetonování pod lemovací hranol - výkres č.10</t>
  </si>
  <si>
    <t>0,05*1,0*0,25</t>
  </si>
  <si>
    <t>11</t>
  </si>
  <si>
    <t>631351101</t>
  </si>
  <si>
    <t>Zřízení bednění rýh a hran v podlahách</t>
  </si>
  <si>
    <t>-851748134</t>
  </si>
  <si>
    <t>0,05*(1,0+0,25)*2</t>
  </si>
  <si>
    <t>12</t>
  </si>
  <si>
    <t>631351102</t>
  </si>
  <si>
    <t>Odstranění bednění rýh a hran v podlahách</t>
  </si>
  <si>
    <t>-2036298018</t>
  </si>
  <si>
    <t>62</t>
  </si>
  <si>
    <t>Úprava povrchů vnějších</t>
  </si>
  <si>
    <t>13</t>
  </si>
  <si>
    <t>622135001</t>
  </si>
  <si>
    <t>Vyrovnání podkladu vnějších stěn maltou vápenocementovou tl do 10 mm</t>
  </si>
  <si>
    <t>1862303420</t>
  </si>
  <si>
    <t>Vyspravení omítka fasády v pásu pozedního zdiva (v rovině okapu) VC maltou</t>
  </si>
  <si>
    <t>5,0</t>
  </si>
  <si>
    <t>14</t>
  </si>
  <si>
    <t>622135091</t>
  </si>
  <si>
    <t>Příplatek k vyrovnání vnějších stěn maltou vápenocementovou za každých dalších 5 mm tl</t>
  </si>
  <si>
    <t>-1673480133</t>
  </si>
  <si>
    <t>celková tl. vyrovnání 20 mm - pol.622135001</t>
  </si>
  <si>
    <t>622221021</t>
  </si>
  <si>
    <t>Montáž kontaktního zateplení vnějších stěn lepením a mechanickým kotvením desek z minerální vlny s podélnou orientací vláken tl do 120 mm</t>
  </si>
  <si>
    <t>565667196</t>
  </si>
  <si>
    <t>zateplení boků fasády (š cca 200 mm) u okapu</t>
  </si>
  <si>
    <t>- z deskové miner. izolace tl.100 mm mechanicky kotvená hmoždinkami</t>
  </si>
  <si>
    <t>0,2*(16,2+26,8)*2</t>
  </si>
  <si>
    <t>17,2*0,1+0,08</t>
  </si>
  <si>
    <t>M</t>
  </si>
  <si>
    <t>63151527</t>
  </si>
  <si>
    <t>deska tepelně izolační minerální kontaktních fasád podélné vlákno λ=0,036 tl 100mm</t>
  </si>
  <si>
    <t>16039470</t>
  </si>
  <si>
    <t>dodávka, doprava k pol.622221021, ztratné 10%</t>
  </si>
  <si>
    <t>19,0*1,1+0,1</t>
  </si>
  <si>
    <t>94</t>
  </si>
  <si>
    <t>Lešení a stavební výtahy</t>
  </si>
  <si>
    <t>17</t>
  </si>
  <si>
    <t>949101112</t>
  </si>
  <si>
    <t>Lešení pomocné pro objekty pozemních staveb s lešeňovou podlahou v do 3,5 m zatížení do 150 kg/m2</t>
  </si>
  <si>
    <t>798956516</t>
  </si>
  <si>
    <t>pro nátěry a ostatní práce v prostoru krovu</t>
  </si>
  <si>
    <t>podlaha krovu</t>
  </si>
  <si>
    <t>300,0</t>
  </si>
  <si>
    <t xml:space="preserve"> úroveň +2,9 nad podlahou krovu</t>
  </si>
  <si>
    <t>100,0</t>
  </si>
  <si>
    <t>400,0*0,1</t>
  </si>
  <si>
    <t>18</t>
  </si>
  <si>
    <t>94910110R</t>
  </si>
  <si>
    <t>Prostorové lešení a pomocné konstrukce pro práce v prostoru krovu - montáž, demontáž, pronájem</t>
  </si>
  <si>
    <t>kpl</t>
  </si>
  <si>
    <t>-795895671</t>
  </si>
  <si>
    <t>pro prostory, kde nelze použít pomocné lešení</t>
  </si>
  <si>
    <t>19</t>
  </si>
  <si>
    <t>941112121</t>
  </si>
  <si>
    <t>Montáž lešení řadového trubkového lehkého bez podlah zatížení do 200 kg/m2 š do 1,2 m v do 10 m</t>
  </si>
  <si>
    <t>378466847</t>
  </si>
  <si>
    <t>7,0*(26,7+12,2+1,2*4)</t>
  </si>
  <si>
    <t>(9,7+7,0)/2*(16,2+1,2*2)</t>
  </si>
  <si>
    <t>(9,7+7,8)/2*(8,7+1,2*2)</t>
  </si>
  <si>
    <t>(7,8+7,0)/2*(4,0+3,0+6,0+5,0+1,2*4)</t>
  </si>
  <si>
    <t>4,5*(6,0+3,0+1,2*2)</t>
  </si>
  <si>
    <t>778,4*0,1+0,805</t>
  </si>
  <si>
    <t>20</t>
  </si>
  <si>
    <t>941112221</t>
  </si>
  <si>
    <t>Příplatek k lešení řadovému trubkovému lehkému bez podlah š 1,2 m v 10 m za první a ZKD den použití</t>
  </si>
  <si>
    <t>2138596295</t>
  </si>
  <si>
    <t>celkem 60 dní</t>
  </si>
  <si>
    <t>857,0*60</t>
  </si>
  <si>
    <t>941112821</t>
  </si>
  <si>
    <t>Demontáž lešení řadového trubkového lehkého bez podlah zatížení do 200 kg/m2 š do 1,2 m v do 10 m</t>
  </si>
  <si>
    <t>1167849210</t>
  </si>
  <si>
    <t>22</t>
  </si>
  <si>
    <t>949211111</t>
  </si>
  <si>
    <t>Montáž lešeňové podlahy s příčníky pro trubková lešení v do 10 m</t>
  </si>
  <si>
    <t>-1989919034</t>
  </si>
  <si>
    <t>1,2*(8,7+1,2*2+16,2+26,7+1,2+17,2+1,2)</t>
  </si>
  <si>
    <t>1,2*(18,0+4,0+12,0+1,2+6)</t>
  </si>
  <si>
    <t>137,0*0,2+0,84</t>
  </si>
  <si>
    <t>23</t>
  </si>
  <si>
    <t>949211211</t>
  </si>
  <si>
    <t>Příplatek k lešeňové podlaze s příčníky pro trubková lešení za první a ZKD den použití</t>
  </si>
  <si>
    <t>-2094711610</t>
  </si>
  <si>
    <t>166,0*60</t>
  </si>
  <si>
    <t>24</t>
  </si>
  <si>
    <t>949211811</t>
  </si>
  <si>
    <t>Demontáž lešeňové podlahy s příčníky pro trubková lešení v do 10 m</t>
  </si>
  <si>
    <t>1585606084</t>
  </si>
  <si>
    <t>25</t>
  </si>
  <si>
    <t>944511111</t>
  </si>
  <si>
    <t>Montáž ochranné sítě z textilie z umělých vláken</t>
  </si>
  <si>
    <t>-342128373</t>
  </si>
  <si>
    <t>dle pol.941112121</t>
  </si>
  <si>
    <t>857,0</t>
  </si>
  <si>
    <t>26</t>
  </si>
  <si>
    <t>944511211</t>
  </si>
  <si>
    <t>Příplatek k ochranné síti za první a ZKD den použití</t>
  </si>
  <si>
    <t>-289837719</t>
  </si>
  <si>
    <t>27</t>
  </si>
  <si>
    <t>944511811</t>
  </si>
  <si>
    <t>Demontáž ochranné sítě z textilie z umělých vláken</t>
  </si>
  <si>
    <t>1686115106</t>
  </si>
  <si>
    <t>28</t>
  </si>
  <si>
    <t>944711111</t>
  </si>
  <si>
    <t>Montáž záchytné stříšky š do 1,5 m</t>
  </si>
  <si>
    <t>m</t>
  </si>
  <si>
    <t>1530931787</t>
  </si>
  <si>
    <t>29</t>
  </si>
  <si>
    <t>944711211</t>
  </si>
  <si>
    <t>Příplatek k záchytné stříšce š do 1,5 m za první a ZKD den použití</t>
  </si>
  <si>
    <t>1333398813</t>
  </si>
  <si>
    <t>4,0*60</t>
  </si>
  <si>
    <t>30</t>
  </si>
  <si>
    <t>944711811</t>
  </si>
  <si>
    <t>Demontáž záchytné stříšky š do 1,5 m</t>
  </si>
  <si>
    <t>1977976482</t>
  </si>
  <si>
    <t>31</t>
  </si>
  <si>
    <t>945421110</t>
  </si>
  <si>
    <t>Hydraulická zvedací plošina na automobilovém podvozku výška zdvihu do 18 m včetně obsluhy</t>
  </si>
  <si>
    <t>hod</t>
  </si>
  <si>
    <t>979311839</t>
  </si>
  <si>
    <t xml:space="preserve">Pro montáž a demontáž v místech nedostupných z lešení nebo v místech, </t>
  </si>
  <si>
    <t>kde lešení nelze postavit.</t>
  </si>
  <si>
    <t>20,0</t>
  </si>
  <si>
    <t>Může být nahrazeno jiným zdvihacím zařízením odpovídajícím požadavkům stavby.</t>
  </si>
  <si>
    <t>32</t>
  </si>
  <si>
    <t>94400010R</t>
  </si>
  <si>
    <t>Příplatek na lešení včetně podlah na stávající střešní krytině přístavků nebo nad ní (založení, případné konzoly nebo jiné podepření a zajištění)</t>
  </si>
  <si>
    <t>902102994</t>
  </si>
  <si>
    <t>95</t>
  </si>
  <si>
    <t>Různé dokončovací konstrukce a práce pozemních staveb</t>
  </si>
  <si>
    <t>33</t>
  </si>
  <si>
    <t>95599010R</t>
  </si>
  <si>
    <t>Ochrana stávající střešní krytiny přístavků a oprava případného poškození</t>
  </si>
  <si>
    <t>588364883</t>
  </si>
  <si>
    <t>34</t>
  </si>
  <si>
    <t>95599020R</t>
  </si>
  <si>
    <t xml:space="preserve">Ochranná plachta + pomocné prvky - pro nouzové (provizorní)  zakrytí otevřeného krovu při nepřízni počací</t>
  </si>
  <si>
    <t>1811056693</t>
  </si>
  <si>
    <t>35</t>
  </si>
  <si>
    <t>95599030R</t>
  </si>
  <si>
    <t>Vyklizení půdního prostoru, zametení dřevěné podlahy, úklid mezi vaznými trámy</t>
  </si>
  <si>
    <t>734356574</t>
  </si>
  <si>
    <t>36</t>
  </si>
  <si>
    <t>953961213</t>
  </si>
  <si>
    <t>Kotvy chemickou patronou M 12 hl 110 mm do betonu, ŽB nebo kamene s vyvrtáním otvoru</t>
  </si>
  <si>
    <t>kus</t>
  </si>
  <si>
    <t>-931522727</t>
  </si>
  <si>
    <t xml:space="preserve">zábradlí schodiště -  kotvení lemovacího hranolu 160/240 mm - výkres č.10</t>
  </si>
  <si>
    <t>kotvení pozednice - předpoklad nedostatečného kotvení</t>
  </si>
  <si>
    <t>90</t>
  </si>
  <si>
    <t>37</t>
  </si>
  <si>
    <t>953965123</t>
  </si>
  <si>
    <t>Kotevní šroub pro chemické kotvy M 12 dl 260 mm</t>
  </si>
  <si>
    <t>1369902638</t>
  </si>
  <si>
    <t>96</t>
  </si>
  <si>
    <t>Bourání konstrukcí</t>
  </si>
  <si>
    <t>38</t>
  </si>
  <si>
    <t>962032631</t>
  </si>
  <si>
    <t>Bourání zdiva komínového nad střechou z cihel na MV nebo MVC</t>
  </si>
  <si>
    <t>-184365904</t>
  </si>
  <si>
    <t>1,25*0,8*1,0+1,35*0,8*1,5+0,8*0,8*1,0+1,3*0,7*1,5</t>
  </si>
  <si>
    <t>méně průduchy</t>
  </si>
  <si>
    <t>-(0,15*0,15*1,0*3+0,15*0,15*1,5*3+0,15*0,15*1,5*3)</t>
  </si>
  <si>
    <t>-0,15*0,15*1,0*2</t>
  </si>
  <si>
    <t>0,19</t>
  </si>
  <si>
    <t>39</t>
  </si>
  <si>
    <t>962032231</t>
  </si>
  <si>
    <t>Bourání zdiva z cihel pálených nebo vápenopískových na MV nebo MVC přes 1 m3</t>
  </si>
  <si>
    <t>1282165371</t>
  </si>
  <si>
    <t>komínové zdivo pod střechou na úroveň hambálků - výkres č.8</t>
  </si>
  <si>
    <t>1,35*0,8*(4,2-1,5)</t>
  </si>
  <si>
    <t>1,25*0,8*(5,26-1,0)</t>
  </si>
  <si>
    <t>0,8*0,8*(5,26-1,0)</t>
  </si>
  <si>
    <t>1,3*0,7*(5,31-1,5)</t>
  </si>
  <si>
    <t>-0,15*0,15*3*(4,2-1,5+5,26-1,0+5,31-1,5)</t>
  </si>
  <si>
    <t>-0,15*0,15*2*(5,31-1,0)</t>
  </si>
  <si>
    <t>0,552</t>
  </si>
  <si>
    <t>40</t>
  </si>
  <si>
    <t>978011141</t>
  </si>
  <si>
    <t>Otlučení (osekání) vnitřní vápenné nebo vápenocementové omítky stropů v rozsahu do 30 %</t>
  </si>
  <si>
    <t>-675793068</t>
  </si>
  <si>
    <t>schodiště - strop klenba - odstranění nesoudržných omítek (cca 20% plochy</t>
  </si>
  <si>
    <t>Poznámka :</t>
  </si>
  <si>
    <t xml:space="preserve">Rozsah otlučené plochy 10-30% je v položce zahrnut v ceně za m2. Vykázaná výměra = </t>
  </si>
  <si>
    <t>100% plochy.</t>
  </si>
  <si>
    <t>41</t>
  </si>
  <si>
    <t>978013141</t>
  </si>
  <si>
    <t>Otlučení (osekání) vnitřní vápenné nebo vápenocementové omítky stěn v rozsahu do 30 %</t>
  </si>
  <si>
    <t>-3098343</t>
  </si>
  <si>
    <t>schodiště - stěny - odstranění nesoudržných omítek (cca 20% plochy)</t>
  </si>
  <si>
    <t>42</t>
  </si>
  <si>
    <t>967031732</t>
  </si>
  <si>
    <t>Přisekání plošné zdiva z cihel pálených na MV nebo MVC tl do 100 mm</t>
  </si>
  <si>
    <t>-1634724704</t>
  </si>
  <si>
    <t xml:space="preserve">srovnatelná položka pro odstranění nesoudržných částí malty , cihel schodišťových </t>
  </si>
  <si>
    <t xml:space="preserve">stupňů  (výkres č.10) - cca 20% plochy</t>
  </si>
  <si>
    <t>1,265</t>
  </si>
  <si>
    <t>z toho 20%</t>
  </si>
  <si>
    <t>17,0*0,2+0,6</t>
  </si>
  <si>
    <t>Mezisoučet B - 20% plochy</t>
  </si>
  <si>
    <t>43</t>
  </si>
  <si>
    <t>762231811</t>
  </si>
  <si>
    <t>Demontáž obložení schodišťových stupňů a podstupnic</t>
  </si>
  <si>
    <t>-1527889172</t>
  </si>
  <si>
    <t>odstranění dřevěného obkladu</t>
  </si>
  <si>
    <t>0,265</t>
  </si>
  <si>
    <t>997</t>
  </si>
  <si>
    <t>Přesun sutě</t>
  </si>
  <si>
    <t>44</t>
  </si>
  <si>
    <t>997013114</t>
  </si>
  <si>
    <t>Vnitrostaveništní doprava suti a vybouraných hmot pro budovy v do 15 m s použitím mechanizace</t>
  </si>
  <si>
    <t>t</t>
  </si>
  <si>
    <t>1571838332</t>
  </si>
  <si>
    <t>45</t>
  </si>
  <si>
    <t>997013501</t>
  </si>
  <si>
    <t>Odvoz suti a vybouraných hmot na skládku nebo meziskládku do 1 km se složením</t>
  </si>
  <si>
    <t>-414510765</t>
  </si>
  <si>
    <t>46</t>
  </si>
  <si>
    <t>997013509</t>
  </si>
  <si>
    <t>Příplatek k odvozu suti a vybouraných hmot na skládku ZKD 1 km přes 1 km</t>
  </si>
  <si>
    <t>-2097171971</t>
  </si>
  <si>
    <t>celkem 22 km</t>
  </si>
  <si>
    <t>61,648*(22-1)</t>
  </si>
  <si>
    <t>47</t>
  </si>
  <si>
    <t>997013631</t>
  </si>
  <si>
    <t>Poplatek za uložení na skládce (skládkovné) stavebního odpadu směsného kód odpadu 17 09 04</t>
  </si>
  <si>
    <t>1244651372</t>
  </si>
  <si>
    <t>998</t>
  </si>
  <si>
    <t>Přesun hmot</t>
  </si>
  <si>
    <t>48</t>
  </si>
  <si>
    <t>998011003</t>
  </si>
  <si>
    <t>Přesun hmot pro budovy zděné v do 24 m</t>
  </si>
  <si>
    <t>137244484</t>
  </si>
  <si>
    <t>PSV</t>
  </si>
  <si>
    <t>Práce a dodávky PSV</t>
  </si>
  <si>
    <t>DMT</t>
  </si>
  <si>
    <t>Demontáže</t>
  </si>
  <si>
    <t>49</t>
  </si>
  <si>
    <t>765131801</t>
  </si>
  <si>
    <t>Demontáž vláknocementové skládané krytiny sklonu do 30° do suti</t>
  </si>
  <si>
    <t>-1783547216</t>
  </si>
  <si>
    <t>střešní plášť</t>
  </si>
  <si>
    <t>560,0</t>
  </si>
  <si>
    <t>50</t>
  </si>
  <si>
    <t>765131841</t>
  </si>
  <si>
    <t>Příplatek k cenám demontáže skládané vláknocementové krytiny za sklon přes 30°</t>
  </si>
  <si>
    <t>-1833818269</t>
  </si>
  <si>
    <t>51</t>
  </si>
  <si>
    <t>765131821</t>
  </si>
  <si>
    <t>Demontáž hřebene nebo nároží z hřebenáčů vláknocementové skládané krytiny sklonu do 30° do suti</t>
  </si>
  <si>
    <t>-908685624</t>
  </si>
  <si>
    <t>hřeben</t>
  </si>
  <si>
    <t>7,2+7,2+5,7</t>
  </si>
  <si>
    <t>nároží</t>
  </si>
  <si>
    <t>9,0*3+7,6*2</t>
  </si>
  <si>
    <t>0,7</t>
  </si>
  <si>
    <t>52</t>
  </si>
  <si>
    <t>765131845</t>
  </si>
  <si>
    <t>Příplatek k cenám demontáže hřebene nebo nároží skládané vláknocementové krytiny za sklon přes 30°</t>
  </si>
  <si>
    <t>-352227609</t>
  </si>
  <si>
    <t>53</t>
  </si>
  <si>
    <t>765191911</t>
  </si>
  <si>
    <t>Demontáž pojistné hydroizolační fólie kladené ve sklonu přes 30°</t>
  </si>
  <si>
    <t>764695872</t>
  </si>
  <si>
    <t>podkladní vrstva pod vláknocementovou krytinou</t>
  </si>
  <si>
    <t>54</t>
  </si>
  <si>
    <t>765192811</t>
  </si>
  <si>
    <t>Demontáž střešního výlezu jakkékoliv plochy</t>
  </si>
  <si>
    <t>517211599</t>
  </si>
  <si>
    <t>55</t>
  </si>
  <si>
    <t>764002881</t>
  </si>
  <si>
    <t>Demontáž lemování střešních prostupů do suti</t>
  </si>
  <si>
    <t>1305864463</t>
  </si>
  <si>
    <t>stávající bourané výlezy</t>
  </si>
  <si>
    <t>10,0</t>
  </si>
  <si>
    <t>stávající bourané komíny</t>
  </si>
  <si>
    <t>ostatní nevykázané</t>
  </si>
  <si>
    <t>56</t>
  </si>
  <si>
    <t>764004801</t>
  </si>
  <si>
    <t>Demontáž podokapního žlabu do suti</t>
  </si>
  <si>
    <t>-1900995687</t>
  </si>
  <si>
    <t>(16,5+27,0)*2</t>
  </si>
  <si>
    <t>57</t>
  </si>
  <si>
    <t>764002812</t>
  </si>
  <si>
    <t>Demontáž okapového plechu do suti v krytině skládané</t>
  </si>
  <si>
    <t>-311604601</t>
  </si>
  <si>
    <t>58</t>
  </si>
  <si>
    <t>764004861</t>
  </si>
  <si>
    <t>Demontáž svodu do suti</t>
  </si>
  <si>
    <t>-1714698507</t>
  </si>
  <si>
    <t>včetně všech doplňlů</t>
  </si>
  <si>
    <t>9,7+7,0+7,8+7,0</t>
  </si>
  <si>
    <t>31,5*0,1+0,35</t>
  </si>
  <si>
    <t>59</t>
  </si>
  <si>
    <t>76400480R</t>
  </si>
  <si>
    <t>Demontáž žlabový kotlíků</t>
  </si>
  <si>
    <t>-1048539793</t>
  </si>
  <si>
    <t>60</t>
  </si>
  <si>
    <t>762341811</t>
  </si>
  <si>
    <t>Demontáž bednění střech z prken</t>
  </si>
  <si>
    <t>911689951</t>
  </si>
  <si>
    <t>stávající bednění - 30% znovu použít, 70% do suti</t>
  </si>
  <si>
    <t>61</t>
  </si>
  <si>
    <t>762841811</t>
  </si>
  <si>
    <t>Demontáž podbíjení obkladů stropů a střech sklonu do 60° z hrubých prken tl do 35 mm</t>
  </si>
  <si>
    <t>-1404140058</t>
  </si>
  <si>
    <t>DMT venkovního podbití okapové římsy - předpoklad š.200 mm</t>
  </si>
  <si>
    <t>0,2*(16,2+26,7)*2</t>
  </si>
  <si>
    <t>0,84</t>
  </si>
  <si>
    <t>762521811</t>
  </si>
  <si>
    <t>Demontáž podlah bez polštářů z prken tloušťky do 32 mm</t>
  </si>
  <si>
    <t>722347204</t>
  </si>
  <si>
    <t>demontáž prkenné podlahy půdy</t>
  </si>
  <si>
    <t>50% plochy podlahy do šrotu (+ 50% ke zpětnému použití)</t>
  </si>
  <si>
    <t>(10,7*25,5+4,0*7,5)*0,5+0,575</t>
  </si>
  <si>
    <t>63</t>
  </si>
  <si>
    <t>762527811</t>
  </si>
  <si>
    <t>Demontáž podlah k dalšímu použití bez polštářů z prken tloušťky do 32 mm</t>
  </si>
  <si>
    <t>1099205854</t>
  </si>
  <si>
    <t>50% plochy podlahy do šrotu + 50% ke zpětnému použití (z důvodu oboustranného</t>
  </si>
  <si>
    <t>ochranného nátěru)</t>
  </si>
  <si>
    <t>7_001</t>
  </si>
  <si>
    <t xml:space="preserve">Oprava báně </t>
  </si>
  <si>
    <t>64</t>
  </si>
  <si>
    <t>79900100R</t>
  </si>
  <si>
    <t>Úprava báně věžě pro demontáž a její snesení jeřábem na terén</t>
  </si>
  <si>
    <t>54427441</t>
  </si>
  <si>
    <t>65</t>
  </si>
  <si>
    <t>79900120R</t>
  </si>
  <si>
    <t>Zpětná montáž opravené báně věže včetně svislého přesunu jeřábem</t>
  </si>
  <si>
    <t>-1251064625</t>
  </si>
  <si>
    <t>66</t>
  </si>
  <si>
    <t>764001821</t>
  </si>
  <si>
    <t>Demontáž krytiny ze svitků nebo tabulí do suti</t>
  </si>
  <si>
    <t>1699299584</t>
  </si>
  <si>
    <t>odstranění falcované plechové krytiny z báně - výkres č.8</t>
  </si>
  <si>
    <t>17,0</t>
  </si>
  <si>
    <t>římsa</t>
  </si>
  <si>
    <t>8,0</t>
  </si>
  <si>
    <t>67</t>
  </si>
  <si>
    <t>76234400R</t>
  </si>
  <si>
    <t>Demontáž bednění oblé - střešní báň</t>
  </si>
  <si>
    <t>-1838454097</t>
  </si>
  <si>
    <t>výkres č.8 - 50% plocha bednění bude vyměněno</t>
  </si>
  <si>
    <t>17,0*0,5</t>
  </si>
  <si>
    <t>68</t>
  </si>
  <si>
    <t>762341310</t>
  </si>
  <si>
    <t>Montáž bednění střech obloukových sklonu do 60° z hrubých prken na sraz</t>
  </si>
  <si>
    <t>-1284513235</t>
  </si>
  <si>
    <t>srovnatelně pro nové bednění báně - pol.76234400R</t>
  </si>
  <si>
    <t>8,5</t>
  </si>
  <si>
    <t>69</t>
  </si>
  <si>
    <t>60515111</t>
  </si>
  <si>
    <t>řezivo jehličnaté boční prkno 20-30mm</t>
  </si>
  <si>
    <t>-2116667763</t>
  </si>
  <si>
    <t>dodávka, doprava k pol.762341310, ztratné 20%</t>
  </si>
  <si>
    <t>8,5*0,025*1,2</t>
  </si>
  <si>
    <t>70</t>
  </si>
  <si>
    <t>76234100R</t>
  </si>
  <si>
    <t>Oprava dřevěné vaznicové konstrukce báně</t>
  </si>
  <si>
    <t>-204280884</t>
  </si>
  <si>
    <t>Provede se kontrola stavu dřevěné konstrukce báně.</t>
  </si>
  <si>
    <t>Poškozené prvky se vymění stejnými profily.</t>
  </si>
  <si>
    <t>předpoklad</t>
  </si>
  <si>
    <t>0,4</t>
  </si>
  <si>
    <t xml:space="preserve">Položka zahrnuje  demontáž původních + montáž nových prvků </t>
  </si>
  <si>
    <t xml:space="preserve">včetně jejich dodávky + kotevní a spojovací prvky + prvky zajišťovací </t>
  </si>
  <si>
    <t>a podpěrné + další nutné doplňky.</t>
  </si>
  <si>
    <t>71</t>
  </si>
  <si>
    <t>764121405</t>
  </si>
  <si>
    <t>Krytina střechy rovné drážkováním ze svitků z Al plechu rš 500 mm sklonu přes 60°</t>
  </si>
  <si>
    <t>-1005189695</t>
  </si>
  <si>
    <t>nové oplechování báně falcovaným Al plechem - barva dle projektové dokumentace</t>
  </si>
  <si>
    <t>výkres č.8</t>
  </si>
  <si>
    <t>72</t>
  </si>
  <si>
    <t>764228411</t>
  </si>
  <si>
    <t>Oplechování římsy rovné mechanicky kotvené z Al plechu rš přes 670 mm</t>
  </si>
  <si>
    <t>2139346746</t>
  </si>
  <si>
    <t>0,3*1,1*6+0,7*1,35*6</t>
  </si>
  <si>
    <t>0,35</t>
  </si>
  <si>
    <t>Al plech - barva dle projektové dokumentace</t>
  </si>
  <si>
    <t>73</t>
  </si>
  <si>
    <t>764228447</t>
  </si>
  <si>
    <t>Příplatek k cenám rovné římsy z AL plechu za zvýšenou pracnost provedení rohu nebo koutu rš přes 400 mm</t>
  </si>
  <si>
    <t>-307882884</t>
  </si>
  <si>
    <t>74</t>
  </si>
  <si>
    <t>76422000R</t>
  </si>
  <si>
    <t>Kontaktní membrána z vícevrstvého textilního materiálu - montáž, dodávka, doprava</t>
  </si>
  <si>
    <t>775748062</t>
  </si>
  <si>
    <t>pod oplechování báně</t>
  </si>
  <si>
    <t>pod oplechování římsy</t>
  </si>
  <si>
    <t>75</t>
  </si>
  <si>
    <t>762083122</t>
  </si>
  <si>
    <t>Impregnace řeziva proti dřevokaznému hmyzu, houbám a plísním máčením třída ohrožení 3 a 4</t>
  </si>
  <si>
    <t>-221575285</t>
  </si>
  <si>
    <t>nové řezivo</t>
  </si>
  <si>
    <t>pol.60515111</t>
  </si>
  <si>
    <t>0,255</t>
  </si>
  <si>
    <t>pol.76234100R</t>
  </si>
  <si>
    <t>Impragnace musí být procedena v barevném odstínu.</t>
  </si>
  <si>
    <t>76</t>
  </si>
  <si>
    <t>764011100R</t>
  </si>
  <si>
    <t xml:space="preserve">Demontáž stávající makovice včetně hrotnice  a osazení a dodávka nové makovice a hrotnic</t>
  </si>
  <si>
    <t>872491747</t>
  </si>
  <si>
    <t>7_002</t>
  </si>
  <si>
    <t>Oprava lucerny</t>
  </si>
  <si>
    <t>77</t>
  </si>
  <si>
    <t>79900200R</t>
  </si>
  <si>
    <t>Demontáž lucerny věže a její snesení jeřábem na úroveň terénu</t>
  </si>
  <si>
    <t>1191176407</t>
  </si>
  <si>
    <t>78</t>
  </si>
  <si>
    <t>79900210R</t>
  </si>
  <si>
    <t>Zpětné osazení (montáž) lucerny věže včetně svislého přesunu jeřábem</t>
  </si>
  <si>
    <t>-1712330341</t>
  </si>
  <si>
    <t>79</t>
  </si>
  <si>
    <t>76499100R</t>
  </si>
  <si>
    <t>Demontáž oplechování dřevěných sloupků lucerny, průměr cca 150 mm</t>
  </si>
  <si>
    <t>-1352668559</t>
  </si>
  <si>
    <t>2,3*6+0,2</t>
  </si>
  <si>
    <t>80</t>
  </si>
  <si>
    <t>76234200R</t>
  </si>
  <si>
    <t>Oprava dřevěných sloupků lucerny</t>
  </si>
  <si>
    <t>899202676</t>
  </si>
  <si>
    <t>Provede se kontrola stavu dřevěných sloupků.</t>
  </si>
  <si>
    <t>Poškozené sloupky se vymění za nové stejných rozměrů.</t>
  </si>
  <si>
    <t>předpoklad výměny - 50% sloupků (3 ks)</t>
  </si>
  <si>
    <t>3,14*0,1*0,1*2,3*3</t>
  </si>
  <si>
    <t>81</t>
  </si>
  <si>
    <t>76412100R</t>
  </si>
  <si>
    <t>Oplechování sloupků lucerny Al plechem</t>
  </si>
  <si>
    <t>-1214246924</t>
  </si>
  <si>
    <t>nové oplechování soupků Al plechem - barva dle projektové dokumentace</t>
  </si>
  <si>
    <t>14,0</t>
  </si>
  <si>
    <t>82</t>
  </si>
  <si>
    <t>1997740082</t>
  </si>
  <si>
    <t>pol.76234200R</t>
  </si>
  <si>
    <t>0,217</t>
  </si>
  <si>
    <t>7_003</t>
  </si>
  <si>
    <t>Oprava hodinového patra</t>
  </si>
  <si>
    <t>83</t>
  </si>
  <si>
    <t>1598945131</t>
  </si>
  <si>
    <t>odstranění plechové krytiny stříšky a boků - výkres č.8</t>
  </si>
  <si>
    <t>5,5</t>
  </si>
  <si>
    <t>84</t>
  </si>
  <si>
    <t>764002851</t>
  </si>
  <si>
    <t>Demontáž oplechování parapetů do suti</t>
  </si>
  <si>
    <t>742969707</t>
  </si>
  <si>
    <t>85</t>
  </si>
  <si>
    <t>764002861</t>
  </si>
  <si>
    <t>Demontáž oplechování říms a ozdobných prvků do suti</t>
  </si>
  <si>
    <t>-289566453</t>
  </si>
  <si>
    <t>86</t>
  </si>
  <si>
    <t>1927330468</t>
  </si>
  <si>
    <t>5,5*0,5+0,25</t>
  </si>
  <si>
    <t>87</t>
  </si>
  <si>
    <t>762341210</t>
  </si>
  <si>
    <t>Montáž bednění střech rovných a šikmých sklonu do 60° z hrubých prken na sraz</t>
  </si>
  <si>
    <t>-2108679099</t>
  </si>
  <si>
    <t>srovnatelně pro nové bednění báně - pol.762341811</t>
  </si>
  <si>
    <t>3,0</t>
  </si>
  <si>
    <t>88</t>
  </si>
  <si>
    <t>-1109965624</t>
  </si>
  <si>
    <t>dodávka, doprava k pol.762341210, ztratné 20%</t>
  </si>
  <si>
    <t>3,0*0,025*1,2+0,01</t>
  </si>
  <si>
    <t>89</t>
  </si>
  <si>
    <t>1920249550</t>
  </si>
  <si>
    <t>nové oplechování stříšky a boků Al plechem - barva dle projektové dokumentace</t>
  </si>
  <si>
    <t>764228406</t>
  </si>
  <si>
    <t>Oplechování římsy rovné mechanicky kotvené z Al plechu rš 500 mm</t>
  </si>
  <si>
    <t>-1243382151</t>
  </si>
  <si>
    <t>1,2*6</t>
  </si>
  <si>
    <t>0,8</t>
  </si>
  <si>
    <t>91</t>
  </si>
  <si>
    <t>764226405</t>
  </si>
  <si>
    <t>Oplechování parapetů rovných mechanicky kotvené z Al plechu rš 400 mm</t>
  </si>
  <si>
    <t>1875729581</t>
  </si>
  <si>
    <t>92</t>
  </si>
  <si>
    <t>764226465</t>
  </si>
  <si>
    <t>Příplatek za zvýšenou pracnost oplechování rohů parapetů rovných z Al plechu rš do 400 mm</t>
  </si>
  <si>
    <t>-1619965558</t>
  </si>
  <si>
    <t>93</t>
  </si>
  <si>
    <t>-417638276</t>
  </si>
  <si>
    <t>pod oplechování stříšky a boků</t>
  </si>
  <si>
    <t>4,0</t>
  </si>
  <si>
    <t>pod oplechování parapetů</t>
  </si>
  <si>
    <t>-1463435067</t>
  </si>
  <si>
    <t>0,1</t>
  </si>
  <si>
    <t>76222010R</t>
  </si>
  <si>
    <t>Revizní poklop cca 500/500 mm - hliníkový plech + dřevěný impregnovaný rám 40/40 mm - montáž, dodávka, doprava</t>
  </si>
  <si>
    <t>407633954</t>
  </si>
  <si>
    <t>70077700R</t>
  </si>
  <si>
    <t>Demontáž hodin (plechového ciferníku a hodinových ručiček), jejich nátěr v původních barvách (bílá/černá), zpětná montáž hodin</t>
  </si>
  <si>
    <t>-44658176</t>
  </si>
  <si>
    <t>Tyto práce může provádět pouze odborný pracovník - hodinář.</t>
  </si>
  <si>
    <t>713</t>
  </si>
  <si>
    <t>Izolace tepelné</t>
  </si>
  <si>
    <t>97</t>
  </si>
  <si>
    <t>713121111</t>
  </si>
  <si>
    <t>Montáž izolace tepelné podlah volně kladenými rohožemi, pásy, dílci, deskami 1 vrstva</t>
  </si>
  <si>
    <t>-154751263</t>
  </si>
  <si>
    <t>položení izolace v místě pozedníce - tl. 100 mm</t>
  </si>
  <si>
    <t>0,3*(16,2+26,8)*2</t>
  </si>
  <si>
    <t>25,8*0,1+0,62</t>
  </si>
  <si>
    <t>98</t>
  </si>
  <si>
    <t>713121121</t>
  </si>
  <si>
    <t>Montáž izolace tepelné podlah volně kladenými rohožemi, pásy, dílci, deskami 2 vrstvy</t>
  </si>
  <si>
    <t>-851104494</t>
  </si>
  <si>
    <t>- předpoklad cca 20% plochy podlahy půdy je již zatepleno</t>
  </si>
  <si>
    <t>- 80% plochy půdy bude nová izolace v tl. 260 mm</t>
  </si>
  <si>
    <t>10,7*25,5+4,0*7,5+0,15</t>
  </si>
  <si>
    <t>99</t>
  </si>
  <si>
    <t>63150852</t>
  </si>
  <si>
    <t xml:space="preserve">pás tepelně izolační pro všechny druhy nezatížených izolací  tl 160mm</t>
  </si>
  <si>
    <t>-835426686</t>
  </si>
  <si>
    <t>dodávka, doprava k pol.713121121 - 1. vrstva, ztratné 2%</t>
  </si>
  <si>
    <t>303,0*0,8*1,02+0,752</t>
  </si>
  <si>
    <t>celková tl. izolace = 260 mm, možno poskládat z jiných tlouštek nebo položit jako</t>
  </si>
  <si>
    <t>1 vrstvu</t>
  </si>
  <si>
    <t>100</t>
  </si>
  <si>
    <t>63150849</t>
  </si>
  <si>
    <t>pás tepelně izolační pro všechny druhy nezatížených izolací tl 100mm</t>
  </si>
  <si>
    <t>-395259458</t>
  </si>
  <si>
    <t>dodávka, doprava k pol.713121111, ztratné 2%</t>
  </si>
  <si>
    <t>29,0*1,02+0,42</t>
  </si>
  <si>
    <t>dodávka, doprava k pol.713121121 - 2. vrstva, ztratné 2%</t>
  </si>
  <si>
    <t>101</t>
  </si>
  <si>
    <t>713191133</t>
  </si>
  <si>
    <t>Montáž izolace tepelné podlah, stropů vrchem nebo střech překrytí fólií s přelepeným spojem</t>
  </si>
  <si>
    <t>1217863051</t>
  </si>
  <si>
    <t>dle pol.713121121</t>
  </si>
  <si>
    <t>303,0</t>
  </si>
  <si>
    <t>102</t>
  </si>
  <si>
    <t>28329320</t>
  </si>
  <si>
    <t xml:space="preserve">fólie kontaktní (pouze na TI) difuzně propustná </t>
  </si>
  <si>
    <t>2106852045</t>
  </si>
  <si>
    <t>dodávka, doprava k pol.713191133, ztratné 10%</t>
  </si>
  <si>
    <t>303,0*1,1+0,7</t>
  </si>
  <si>
    <t>103</t>
  </si>
  <si>
    <t>998713103</t>
  </si>
  <si>
    <t>Přesun hmot tonážní pro izolace tepelné v objektech v do 24 m</t>
  </si>
  <si>
    <t>2123622296</t>
  </si>
  <si>
    <t>742</t>
  </si>
  <si>
    <t>Elektroinstalace - slaboproud</t>
  </si>
  <si>
    <t>104</t>
  </si>
  <si>
    <t>74200010R</t>
  </si>
  <si>
    <t xml:space="preserve">Demontáž a zpětná montáž silnoproudých rozvodů  vedených v půdním prostoru</t>
  </si>
  <si>
    <t>174419543</t>
  </si>
  <si>
    <t>pouze v nutném rozsahu, provede odborný pracovník (elektrikář)</t>
  </si>
  <si>
    <t>105</t>
  </si>
  <si>
    <t>Poznámka 742</t>
  </si>
  <si>
    <t>Investor prověří slaboproudou kabeláž vedenou v půdním prostoru a rozsah jejího zachování. (tuto položku neoceňovat)</t>
  </si>
  <si>
    <t>-130081705</t>
  </si>
  <si>
    <t>762</t>
  </si>
  <si>
    <t>Konstrukce tesařské</t>
  </si>
  <si>
    <t>106</t>
  </si>
  <si>
    <t>762523104</t>
  </si>
  <si>
    <t>Položení podlahy z hoblovaných prken na sraz</t>
  </si>
  <si>
    <t>535328376</t>
  </si>
  <si>
    <t>obnova podlah půdy dle projektové dokumentace</t>
  </si>
  <si>
    <t>50% použity impregnovaná stávající demontovaná prkna</t>
  </si>
  <si>
    <t>(10,7*25,5+4,0*7,5)*0,5</t>
  </si>
  <si>
    <t>151,4*0,02+0,547</t>
  </si>
  <si>
    <t>Mezisoučet A</t>
  </si>
  <si>
    <t>50% nová prkna</t>
  </si>
  <si>
    <t>155,0</t>
  </si>
  <si>
    <t>Mezisoučet B</t>
  </si>
  <si>
    <t>Montáž s větracími mezerami - viz projektová dokumentace a TZ.</t>
  </si>
  <si>
    <t>107</t>
  </si>
  <si>
    <t>762812932</t>
  </si>
  <si>
    <t>Zabednění části záklopu stropu prkny tl do 32 mm plochy jednotlivě do 1 m2</t>
  </si>
  <si>
    <t>1210350780</t>
  </si>
  <si>
    <t>srovnatelná položka pro zakrytí komínů prkny</t>
  </si>
  <si>
    <t>1,25*0,8+1,35*0,8+0,8*0,8+1,3*0,7</t>
  </si>
  <si>
    <t>0,07</t>
  </si>
  <si>
    <t>108</t>
  </si>
  <si>
    <t>762595001</t>
  </si>
  <si>
    <t>Spojovací prostředky pro položení dřevěných podlah a zakrytí kanálů</t>
  </si>
  <si>
    <t>470040339</t>
  </si>
  <si>
    <t>310,0+3,7</t>
  </si>
  <si>
    <t>109</t>
  </si>
  <si>
    <t>60511150</t>
  </si>
  <si>
    <t>řezivo stavební prkna omítaná netříděná tl 25mm dl 4m</t>
  </si>
  <si>
    <t>-476868295</t>
  </si>
  <si>
    <t>dodávka, doprava k pol.762523104 mezisoučet B, ztratné 10%</t>
  </si>
  <si>
    <t>155,0*0,025*1,1+0,037</t>
  </si>
  <si>
    <t>dodávka, doprava k pol.762812932, ztratné 10%</t>
  </si>
  <si>
    <t>3,7*0,025*1,1</t>
  </si>
  <si>
    <t>0,098</t>
  </si>
  <si>
    <t>110</t>
  </si>
  <si>
    <t>76211110R</t>
  </si>
  <si>
    <t>Montáž obložení schodišťových stupňů dřevěným obkladem lepením nizkoexpanzní pěnou</t>
  </si>
  <si>
    <t>1504058019</t>
  </si>
  <si>
    <t>schodiště</t>
  </si>
  <si>
    <t>4,515*0,1+0,033</t>
  </si>
  <si>
    <t>11,22*0,1+0,658</t>
  </si>
  <si>
    <t>111</t>
  </si>
  <si>
    <t>6110010R</t>
  </si>
  <si>
    <t xml:space="preserve">dřevěný obklad podstupnic tl.20 mm včetně lišt </t>
  </si>
  <si>
    <t>1804209697</t>
  </si>
  <si>
    <t>dle pol.76611110R mezisoučet A, ztratné 10%</t>
  </si>
  <si>
    <t>5,0*1,1</t>
  </si>
  <si>
    <t>112</t>
  </si>
  <si>
    <t>6110020R</t>
  </si>
  <si>
    <t xml:space="preserve">dřevěný obklad stupnic tl.40 mm včetně lišt </t>
  </si>
  <si>
    <t>1481800457</t>
  </si>
  <si>
    <t>dle pol.76611110R mezisoučet B, ztratné 10%</t>
  </si>
  <si>
    <t>13,0*1,1+0,7</t>
  </si>
  <si>
    <t>113</t>
  </si>
  <si>
    <t>76282200R</t>
  </si>
  <si>
    <t xml:space="preserve">Montáž  trámu z hraněného řeziva průřezové plochy do 450 cm2 včetně kotvení</t>
  </si>
  <si>
    <t>1216346300</t>
  </si>
  <si>
    <t xml:space="preserve">zábradlí schodiště -  lemovací hranol 160/240 mm - výkres č.10</t>
  </si>
  <si>
    <t>1,0</t>
  </si>
  <si>
    <t xml:space="preserve">Chemické kotvy vykázány v odd. 95  (HSV)</t>
  </si>
  <si>
    <t>114</t>
  </si>
  <si>
    <t>60512140</t>
  </si>
  <si>
    <t>hranol stavební řezivo průřezu do 450cm2 do dl 6m</t>
  </si>
  <si>
    <t>431049600</t>
  </si>
  <si>
    <t>dodávka, doprava k pol.76282200R</t>
  </si>
  <si>
    <t>0,16*0,24*1,0*1,1</t>
  </si>
  <si>
    <t>115</t>
  </si>
  <si>
    <t>76208511R</t>
  </si>
  <si>
    <t xml:space="preserve">Montáž svorníků nebo šroubů délky přes 300 do 600  mm</t>
  </si>
  <si>
    <t>-1057581064</t>
  </si>
  <si>
    <t>provázání krajního trámu s vazným trámem - zábradlí schodiště</t>
  </si>
  <si>
    <t>116</t>
  </si>
  <si>
    <t>5536600R</t>
  </si>
  <si>
    <t>ocelový svorník M12 x cca 600 mm včetně matic a příslušenství</t>
  </si>
  <si>
    <t>-127890931</t>
  </si>
  <si>
    <t>dodávka, doprava k pol.76208511R</t>
  </si>
  <si>
    <t>117</t>
  </si>
  <si>
    <t>762222141</t>
  </si>
  <si>
    <t>Montáž zábradlí rovného osové vzdálenosti sloupků do 1500 mm</t>
  </si>
  <si>
    <t>1532365479</t>
  </si>
  <si>
    <t>srovnatelné pro montáž kovového zábradlí nad schodiště do dřevěné konstrukce</t>
  </si>
  <si>
    <t>1,6</t>
  </si>
  <si>
    <t>Výakres č.10</t>
  </si>
  <si>
    <t>118</t>
  </si>
  <si>
    <t>7600010R</t>
  </si>
  <si>
    <t>kovové zábradlí dvoutrubkové výšky 1,0 m délka cca 1,6 m</t>
  </si>
  <si>
    <t>-267805598</t>
  </si>
  <si>
    <t>výrobá, dodávka, doprava k pol.762222141</t>
  </si>
  <si>
    <t>včetně kotevních prvků do dřeva</t>
  </si>
  <si>
    <t>119</t>
  </si>
  <si>
    <t>76000020R</t>
  </si>
  <si>
    <t>Nový dřevěný žebřík pro přístup k věži, výška cca 2,5 m - montáž, dodávka, doprava včetně impregnace</t>
  </si>
  <si>
    <t>1930795194</t>
  </si>
  <si>
    <t>120</t>
  </si>
  <si>
    <t>-1754970725</t>
  </si>
  <si>
    <t>krov</t>
  </si>
  <si>
    <t>557,0</t>
  </si>
  <si>
    <t>provětrávaný okap</t>
  </si>
  <si>
    <t>0,4*(16,2+26,8)*2</t>
  </si>
  <si>
    <t>ostatní</t>
  </si>
  <si>
    <t>35,6</t>
  </si>
  <si>
    <t>121</t>
  </si>
  <si>
    <t>-188564694</t>
  </si>
  <si>
    <t>30% plochy bednění je použito původní demontované nepoškozené</t>
  </si>
  <si>
    <t>70% plochy bednění - nové bednění, ztratné 10%</t>
  </si>
  <si>
    <t>0,025*557,0*0,7*1,1</t>
  </si>
  <si>
    <t>0,025*0,4*(16,2+26,8)*2*1,1</t>
  </si>
  <si>
    <t>1,032</t>
  </si>
  <si>
    <t>122</t>
  </si>
  <si>
    <t>762341660</t>
  </si>
  <si>
    <t>Montáž bednění štítových okapových říms z palubek</t>
  </si>
  <si>
    <t>1660876852</t>
  </si>
  <si>
    <t>srovnatelná položka pro úpravu čela pod okapem hranolkem 120/40 mm</t>
  </si>
  <si>
    <t>výkres č.8 - detail1</t>
  </si>
  <si>
    <t>(16,3+26,8)*2</t>
  </si>
  <si>
    <t>86,2*0,03+0,214</t>
  </si>
  <si>
    <t>123</t>
  </si>
  <si>
    <t>60516106</t>
  </si>
  <si>
    <t>řezivo borové sušené tl 50mm</t>
  </si>
  <si>
    <t>1999924832</t>
  </si>
  <si>
    <t>dodávka, doprava k pol.762341660, ztratné 10%</t>
  </si>
  <si>
    <t>0,12*0,04*89,0</t>
  </si>
  <si>
    <t>124</t>
  </si>
  <si>
    <t>762342441</t>
  </si>
  <si>
    <t>Montáž lišt trojúhelníkových nebo kontralatí na střechách sklonu do 60°</t>
  </si>
  <si>
    <t>530940571</t>
  </si>
  <si>
    <t>srovnatelně pro montáž latí - námětek 1m/1kus</t>
  </si>
  <si>
    <t>1,0*70</t>
  </si>
  <si>
    <t>125</t>
  </si>
  <si>
    <t>6051410R</t>
  </si>
  <si>
    <t>řezivo jehličnaté lať 10-25cm2 upravené do námětek</t>
  </si>
  <si>
    <t>-1194338656</t>
  </si>
  <si>
    <t>dodávka, doprava k pol.762342441</t>
  </si>
  <si>
    <t>0,04*0,06*1,0*70</t>
  </si>
  <si>
    <t>126</t>
  </si>
  <si>
    <t>762395000</t>
  </si>
  <si>
    <t>Spojovací prostředky krovů, bednění, laťování, nadstřešních konstrukcí</t>
  </si>
  <si>
    <t>-1762376735</t>
  </si>
  <si>
    <t>pol.762341210</t>
  </si>
  <si>
    <t>627,0*0,025</t>
  </si>
  <si>
    <t>pol.60516106</t>
  </si>
  <si>
    <t>0,427</t>
  </si>
  <si>
    <t>pol.6051410R</t>
  </si>
  <si>
    <t>0,168</t>
  </si>
  <si>
    <t>127</t>
  </si>
  <si>
    <t>76200100R</t>
  </si>
  <si>
    <t>Výměna dřevěných prvků vaznicového krovu, nové dřevo smrkové S10, C22 - demontáž, montáž, dodávka, doprava včetně kotevních a spojovacích prvků, včetně podepření a zajištění okolních a sousedních dřevěných prvků včetně hlavních nosných konstrukcí</t>
  </si>
  <si>
    <t>-797910659</t>
  </si>
  <si>
    <t>výměna dřevěných prvků napadených vlhkostí a jinak poškozených za nové</t>
  </si>
  <si>
    <t>výměna pomocí tesařských spojů - popis a detail viz projektová dokumentace</t>
  </si>
  <si>
    <t>výměra je v m3 dřeva</t>
  </si>
  <si>
    <t>dle výkresu č.3 - vazné trámy</t>
  </si>
  <si>
    <t>1,1</t>
  </si>
  <si>
    <t>dle výkresu č.4 - vaznicová soustava</t>
  </si>
  <si>
    <t>1,3</t>
  </si>
  <si>
    <t>dle výkresu č.5 - horní patro</t>
  </si>
  <si>
    <t>128</t>
  </si>
  <si>
    <t>76200200R</t>
  </si>
  <si>
    <t>Výměna poškozených částí pozednice 200/140 mm, nové dřevo smrkové S10, C22 - demontáž, montáž nových částí ,,protézováním" pomocí dubových kolíků, dodávka, doprava</t>
  </si>
  <si>
    <t>1901473914</t>
  </si>
  <si>
    <t>popis a detail viz projektová dokumentace</t>
  </si>
  <si>
    <t>výměra je v bm délky pozednice - předpoklad poškození 20% délky</t>
  </si>
  <si>
    <t>dle výkresu č.4 a č.9</t>
  </si>
  <si>
    <t>(26,8+16,2)*2*0,2</t>
  </si>
  <si>
    <t>Předpoklad - nové kotvení chem.kotvami pozednice - vykázáno v odd.95</t>
  </si>
  <si>
    <t>129</t>
  </si>
  <si>
    <t>762083121</t>
  </si>
  <si>
    <t>Impregnace řeziva proti dřevokaznému hmyzu, houbám a plísním máčením třída ohrožení 1 a 2</t>
  </si>
  <si>
    <t>1077208975</t>
  </si>
  <si>
    <t>nové dřevěné prvky dřevěného krovu</t>
  </si>
  <si>
    <t>pol.60512140</t>
  </si>
  <si>
    <t>0,042</t>
  </si>
  <si>
    <t>nový dřevěný žebřík</t>
  </si>
  <si>
    <t>pol.60515111 (odd.762)</t>
  </si>
  <si>
    <t>12,1</t>
  </si>
  <si>
    <t>pol.76200100R</t>
  </si>
  <si>
    <t>pol.76200200R</t>
  </si>
  <si>
    <t>28,0*0,14*0,2</t>
  </si>
  <si>
    <t>pol.60511150</t>
  </si>
  <si>
    <t>4,5</t>
  </si>
  <si>
    <t>pol.762812932</t>
  </si>
  <si>
    <t>3,7*0,025</t>
  </si>
  <si>
    <t>pol.6110010R</t>
  </si>
  <si>
    <t>5,5*0,02</t>
  </si>
  <si>
    <t>pol.6110020R</t>
  </si>
  <si>
    <t>15,0*0,04</t>
  </si>
  <si>
    <t>0,076</t>
  </si>
  <si>
    <t xml:space="preserve">Impregnace musí mít barevný odstín. Nátěr musí být kompatibilní s materiálem </t>
  </si>
  <si>
    <t>klempířských konstrukcí - hliníkový plech.</t>
  </si>
  <si>
    <t>130</t>
  </si>
  <si>
    <t>762082220</t>
  </si>
  <si>
    <t>Provedení tesařského profilování zhlaví trámu jednoduchým seříznutím dvěma řezy plochy do 160 cm2</t>
  </si>
  <si>
    <t>-1320400633</t>
  </si>
  <si>
    <t>detail 1</t>
  </si>
  <si>
    <t>prořez krokví a vazného trámu na tl.25 mm v š.400 mm - pro osazení bednění</t>
  </si>
  <si>
    <t>ve větrané mezeře u okapu</t>
  </si>
  <si>
    <t>131</t>
  </si>
  <si>
    <t>998762103</t>
  </si>
  <si>
    <t>Přesun hmot tonážní pro kce tesařské v objektech v do 24 m</t>
  </si>
  <si>
    <t>931058772</t>
  </si>
  <si>
    <t>764</t>
  </si>
  <si>
    <t>Konstrukce klempířské</t>
  </si>
  <si>
    <t>132</t>
  </si>
  <si>
    <t>764121463</t>
  </si>
  <si>
    <t>Krytina střechy rovné ze šablon z Al plechu přes 10 ks/m2 sklonu do 60°</t>
  </si>
  <si>
    <t>1532851978</t>
  </si>
  <si>
    <t>dle výkresu č.6</t>
  </si>
  <si>
    <t>133</t>
  </si>
  <si>
    <t>-1663340163</t>
  </si>
  <si>
    <t>pod krytinu z Al šablon jako separační vrstva</t>
  </si>
  <si>
    <t>577,0</t>
  </si>
  <si>
    <t>134</t>
  </si>
  <si>
    <t>76444010R</t>
  </si>
  <si>
    <t>Větraný hřeben a nároží z hřebenáčů - prvek K8 - montáž, dodávka, doprava včetně kotvení a doplňků dle detailu na výkrese č.6</t>
  </si>
  <si>
    <t>1352841579</t>
  </si>
  <si>
    <t>9,0*3+9,2*2</t>
  </si>
  <si>
    <t>45,4*0,05+0,33</t>
  </si>
  <si>
    <t xml:space="preserve">Položka zahrnuje kotevní prvky, tmelení případně fěrovaný plech větrací mezera a </t>
  </si>
  <si>
    <t>ostatní doplňky dle detailu K8.</t>
  </si>
  <si>
    <t>135</t>
  </si>
  <si>
    <t>764021448</t>
  </si>
  <si>
    <t>Podkladní plech z Al plechu pod falcované šablony nebo šindele rš 250 mm</t>
  </si>
  <si>
    <t>-774819472</t>
  </si>
  <si>
    <t>výkres č.6 - prvek K4 - podkladní pás pro falcované krytiny rš 250 mm</t>
  </si>
  <si>
    <t>dle pol.764521404</t>
  </si>
  <si>
    <t>91,0</t>
  </si>
  <si>
    <t>136</t>
  </si>
  <si>
    <t>764222432</t>
  </si>
  <si>
    <t>Oplechování rovné okapové hrany z Al plechu rš 200 mm</t>
  </si>
  <si>
    <t>-2095719193</t>
  </si>
  <si>
    <t>výkres č.6 - prvek K5 - okapový plech rš 200 mm</t>
  </si>
  <si>
    <t>137</t>
  </si>
  <si>
    <t>76422240R</t>
  </si>
  <si>
    <t>Krycí plech zdivo/krov pod pojistnou fólii z Al plechu rš 330 mm - montáž, dodávka, doprava včetně kotvících a doplňkových prvků</t>
  </si>
  <si>
    <t>-804714115</t>
  </si>
  <si>
    <t>výkres č.6 - prvek K6</t>
  </si>
  <si>
    <t>89,0</t>
  </si>
  <si>
    <t>138</t>
  </si>
  <si>
    <t>764324412</t>
  </si>
  <si>
    <t>Lemování prostupů střech s krytinou skládanou nebo plechovou bez lišty z Al plechu</t>
  </si>
  <si>
    <t>897427688</t>
  </si>
  <si>
    <t>lemování střešního výlezu - 4x</t>
  </si>
  <si>
    <t>0,5*(0,6+1,5)*2</t>
  </si>
  <si>
    <t>oplechování háků, držáků plošiny, prostupů</t>
  </si>
  <si>
    <t>ostaní nevykázané</t>
  </si>
  <si>
    <t>139</t>
  </si>
  <si>
    <t>764322414</t>
  </si>
  <si>
    <t>Spodní lemování rovných zdí střech s krytinou skládanou z Al plechu rš 330 mm</t>
  </si>
  <si>
    <t>1978680719</t>
  </si>
  <si>
    <t xml:space="preserve">srovnatelná položka pro prvek K7 - výkres č. 6 - lemování z Al plechu </t>
  </si>
  <si>
    <t>třecha/věž rš 330 mm</t>
  </si>
  <si>
    <t>1,5*6</t>
  </si>
  <si>
    <t>140</t>
  </si>
  <si>
    <t>76422010R</t>
  </si>
  <si>
    <t>Montáž stoupací plošiny 800/250 mm včetně držáků, včetně kotvících a doplňkových prvků</t>
  </si>
  <si>
    <t>1823079514</t>
  </si>
  <si>
    <t>141</t>
  </si>
  <si>
    <t>55351097</t>
  </si>
  <si>
    <t>plošina stoupací pro falcované i skládané Al střechy 250x800mm</t>
  </si>
  <si>
    <t>-837374214</t>
  </si>
  <si>
    <t>dodávka, doprava k pol.76422010R</t>
  </si>
  <si>
    <t>142</t>
  </si>
  <si>
    <t>55351099</t>
  </si>
  <si>
    <t>držák stoupací plošiny 12°-55° pro skládané hliníkové krytiny</t>
  </si>
  <si>
    <t>142653216</t>
  </si>
  <si>
    <t>143</t>
  </si>
  <si>
    <t>764220040R</t>
  </si>
  <si>
    <t>Montáž protisněhového háku pro krytinu z AL plechu včetně kotvících a doplňkových prvků</t>
  </si>
  <si>
    <t>1945624471</t>
  </si>
  <si>
    <t>výkres č.6 -</t>
  </si>
  <si>
    <t>rozmístění 6 ks/m2, první 2 řada průběžně</t>
  </si>
  <si>
    <t>1,0*(16,2+4,0+12,2+8,7-2,0+26,7-12,0+18,0)*6</t>
  </si>
  <si>
    <t>430,8*0,1+0,12</t>
  </si>
  <si>
    <t>144</t>
  </si>
  <si>
    <t>55351090</t>
  </si>
  <si>
    <t>hák sněhový Al s barevným povrchem pro skládané krytiny</t>
  </si>
  <si>
    <t>90340936</t>
  </si>
  <si>
    <t>dodávka, doprava k pol 764220040R</t>
  </si>
  <si>
    <t>474,0</t>
  </si>
  <si>
    <t>145</t>
  </si>
  <si>
    <t>76512542R</t>
  </si>
  <si>
    <t>Montáž bezpečnostního háku pro krytinu z Al plechu včetně kotvících a doplňkových prvků</t>
  </si>
  <si>
    <t>-1850796287</t>
  </si>
  <si>
    <t>výkres č.6</t>
  </si>
  <si>
    <t>9,0</t>
  </si>
  <si>
    <t>146</t>
  </si>
  <si>
    <t>55351095</t>
  </si>
  <si>
    <t xml:space="preserve">háky střešní zajišťovací dle  EN 517 B pro skládané hliníkové krytiny</t>
  </si>
  <si>
    <t>691259601</t>
  </si>
  <si>
    <t>dodávka, doprava k pol.76512542R</t>
  </si>
  <si>
    <t>147</t>
  </si>
  <si>
    <t>764521404</t>
  </si>
  <si>
    <t>Žlab podokapní půlkruhový z Al plechu rš 330 mm</t>
  </si>
  <si>
    <t>-946754090</t>
  </si>
  <si>
    <t>86,2*0,05+0,49</t>
  </si>
  <si>
    <t>včetně čel a žlabových háků zpevněných přetočených</t>
  </si>
  <si>
    <t>148</t>
  </si>
  <si>
    <t>764527404</t>
  </si>
  <si>
    <t>Dilatace žlabů z Al plechu dilatačního vložením pásu s pryžovou vložkou rš 330 mm</t>
  </si>
  <si>
    <t>-1669081756</t>
  </si>
  <si>
    <t>dilatace prováděna dle projektové dokumentace</t>
  </si>
  <si>
    <t>149</t>
  </si>
  <si>
    <t>764521424</t>
  </si>
  <si>
    <t>Roh nebo kout půlkruhového podokapního žlabu z Al plechu rš 330 mm</t>
  </si>
  <si>
    <t>-1180543613</t>
  </si>
  <si>
    <t>150</t>
  </si>
  <si>
    <t>764521444</t>
  </si>
  <si>
    <t>Kotlík oválný (trychtýřový) pro podokapní žlaby z Al plechu 330/100 mm</t>
  </si>
  <si>
    <t>-156975130</t>
  </si>
  <si>
    <t>151</t>
  </si>
  <si>
    <t>76452140R</t>
  </si>
  <si>
    <t>Ochranný koš (mřížka)do žlabů v místě kotlíku proti naplaveným načistotám - montáž, dodávka, doprava</t>
  </si>
  <si>
    <t>536932937</t>
  </si>
  <si>
    <t>152</t>
  </si>
  <si>
    <t>764528422</t>
  </si>
  <si>
    <t>Svody kruhové včetně objímek, kolen, odskoků z Al plechu průměru 100 mm</t>
  </si>
  <si>
    <t>530725518</t>
  </si>
  <si>
    <t>31,5*0,1+1,35</t>
  </si>
  <si>
    <t>153</t>
  </si>
  <si>
    <t>76422020R</t>
  </si>
  <si>
    <t>Hliníkový děrovaný plech 0,7 mm lakovaný rš 250 mm, barva mechově zelená - provětrání okapu - montáž, dodávka, doprava včetně kotvících a doplňkových prvků</t>
  </si>
  <si>
    <t>80505572</t>
  </si>
  <si>
    <t>154</t>
  </si>
  <si>
    <t>76422030R</t>
  </si>
  <si>
    <t xml:space="preserve">Montáž střešního výlezu  včetně kotvících a doplňkových prvků</t>
  </si>
  <si>
    <t>-1294486188</t>
  </si>
  <si>
    <t>155</t>
  </si>
  <si>
    <t>55351066</t>
  </si>
  <si>
    <t>výlez střešní pro falcované Al střechy 60x60cm</t>
  </si>
  <si>
    <t>2076658861</t>
  </si>
  <si>
    <t>typové výlezové otevírací okno, rám, výstup a kování z barevného legovaného</t>
  </si>
  <si>
    <t>hliníku</t>
  </si>
  <si>
    <t>dodávka, doprava k pol.76422030R</t>
  </si>
  <si>
    <t>156</t>
  </si>
  <si>
    <t>76422050R</t>
  </si>
  <si>
    <t>Montáž nalepovací tvarovka včetně doplňků</t>
  </si>
  <si>
    <t>33479665</t>
  </si>
  <si>
    <t>d = do 125 mm</t>
  </si>
  <si>
    <t>d = do 210 mm</t>
  </si>
  <si>
    <t>157</t>
  </si>
  <si>
    <t>55351070</t>
  </si>
  <si>
    <t>prostup nalepovací 80-125mm pro falcované Al střechy</t>
  </si>
  <si>
    <t>1783458678</t>
  </si>
  <si>
    <t>dodávka, dopravak pol.76422050R</t>
  </si>
  <si>
    <t>158</t>
  </si>
  <si>
    <t>5535107R</t>
  </si>
  <si>
    <t>prostup nalepovací přes 125 - 210mm pro falcované Al střechy</t>
  </si>
  <si>
    <t>-1608262088</t>
  </si>
  <si>
    <t>159</t>
  </si>
  <si>
    <t>76422060R</t>
  </si>
  <si>
    <t>Montáž nástavce odvětrání včetně kotevních a doplňujících prvků</t>
  </si>
  <si>
    <t>ku</t>
  </si>
  <si>
    <t>-910100760</t>
  </si>
  <si>
    <t>160</t>
  </si>
  <si>
    <t>55351089</t>
  </si>
  <si>
    <t>nástavec odvětrání Al s barevným povrchem D 100mm</t>
  </si>
  <si>
    <t>-1216933839</t>
  </si>
  <si>
    <t>dodávka, doprava k pol.76422060R</t>
  </si>
  <si>
    <t>161</t>
  </si>
  <si>
    <t>998764103</t>
  </si>
  <si>
    <t>Přesun hmot tonážní pro konstrukce klempířské v objektech v do 24 m</t>
  </si>
  <si>
    <t>887511815</t>
  </si>
  <si>
    <t>162</t>
  </si>
  <si>
    <t>Poznámka 764</t>
  </si>
  <si>
    <t xml:space="preserve">Klempířské prvky - materiál a barva viz PD a TZ.Plech musí být barevně upraven již při výrobě. Položka zahrnují též příponky a tmelení. Klempířské prvky provedeny dle ČSN 733610.  (Tuto položka neoceňovat)</t>
  </si>
  <si>
    <t>207171991</t>
  </si>
  <si>
    <t>783</t>
  </si>
  <si>
    <t>Dokončovací práce - nátěry</t>
  </si>
  <si>
    <t>163</t>
  </si>
  <si>
    <t>78300010R</t>
  </si>
  <si>
    <t>Nátěrový systém na vnitřní kovové konstrukce do prostředí C2, životnost 15 let</t>
  </si>
  <si>
    <t>-1565111569</t>
  </si>
  <si>
    <t>zábradlí nad schodištěm</t>
  </si>
  <si>
    <t>1,6*1,0</t>
  </si>
  <si>
    <t>164</t>
  </si>
  <si>
    <t>783213111</t>
  </si>
  <si>
    <t>Napouštěcí jednonásobný syntetický biocidní nátěr tesařských konstrukcí zabudovaných do konstrukce</t>
  </si>
  <si>
    <t>91633191</t>
  </si>
  <si>
    <t>pol.76211110R</t>
  </si>
  <si>
    <t>18,0</t>
  </si>
  <si>
    <t>podlaha na půdě demontovaná původní - 50% ke zpětnému použití</t>
  </si>
  <si>
    <t>oboustranný nátěr</t>
  </si>
  <si>
    <t>310,0*0,5*2</t>
  </si>
  <si>
    <t>nátěr bednění původního (oboustranný nátěr)</t>
  </si>
  <si>
    <t>557,0*0,3*2</t>
  </si>
  <si>
    <t>stávající dřevěnéné prvky krovu (mimo nově zabudovaných)</t>
  </si>
  <si>
    <t>cca 20 m2/1 m3 dřeva</t>
  </si>
  <si>
    <t>30,0*20+0,8</t>
  </si>
  <si>
    <t>stávající dřevěné prvky při opravě :</t>
  </si>
  <si>
    <t>báně věže</t>
  </si>
  <si>
    <t>40,0</t>
  </si>
  <si>
    <t>lucerny</t>
  </si>
  <si>
    <t>hodinového patra</t>
  </si>
  <si>
    <t>45,0</t>
  </si>
  <si>
    <t xml:space="preserve">Tyto nátěry musí mít barevný odstín. Nátěr musí být kompatibilní s materiálem </t>
  </si>
  <si>
    <t>Podrobný popis ošetření dřevěných prvků - viz PD a technická zpráva.</t>
  </si>
  <si>
    <t>165</t>
  </si>
  <si>
    <t>783201201</t>
  </si>
  <si>
    <t>Obroušení tesařských konstrukcí před provedením nátěru</t>
  </si>
  <si>
    <t>-1005543798</t>
  </si>
  <si>
    <t xml:space="preserve">Mechanické očištění stávajícího dřeva, které bude znovu použito - odtraní se </t>
  </si>
  <si>
    <t>prach, staré nátěry, zkorodovan é vrstvy</t>
  </si>
  <si>
    <t>dle pol.783213111</t>
  </si>
  <si>
    <t>1368,0</t>
  </si>
  <si>
    <t>166</t>
  </si>
  <si>
    <t>783201403</t>
  </si>
  <si>
    <t>Oprášení tesařských konstrukcí před provedením nátěru</t>
  </si>
  <si>
    <t>2026695676</t>
  </si>
  <si>
    <t>167</t>
  </si>
  <si>
    <t>78333020R</t>
  </si>
  <si>
    <t>Odmaštění povrchu dřeva před novými nátěry (např. jarovou vodou)</t>
  </si>
  <si>
    <t>1255545088</t>
  </si>
  <si>
    <t>Očištěné stávající dřevo - pol.783201201</t>
  </si>
  <si>
    <t>168</t>
  </si>
  <si>
    <t>783248221</t>
  </si>
  <si>
    <t>Lakovací dvojnásobný polyuretanový nátěr s mezibroušením tesařských konstrukcí</t>
  </si>
  <si>
    <t>1805882169</t>
  </si>
  <si>
    <t>obklad schodiště - pol.76211110R</t>
  </si>
  <si>
    <t>784</t>
  </si>
  <si>
    <t>Dokončovací práce - malby a tapety</t>
  </si>
  <si>
    <t>169</t>
  </si>
  <si>
    <t>784181127</t>
  </si>
  <si>
    <t>Hloubková jednonásobná penetrace podkladu na schodišti o výšce podlaží do 3,80 m</t>
  </si>
  <si>
    <t>642005012</t>
  </si>
  <si>
    <t>pol.611311133+611311135</t>
  </si>
  <si>
    <t>5,5+14,0</t>
  </si>
  <si>
    <t>170</t>
  </si>
  <si>
    <t>784211007</t>
  </si>
  <si>
    <t>Jednonásobné bílé malby ze směsí za mokra výborně otěruvzdorných na schodišti výšky do 3,80 m</t>
  </si>
  <si>
    <t>-1262006330</t>
  </si>
  <si>
    <t>6,5+14,0</t>
  </si>
  <si>
    <t>B - Elektročást</t>
  </si>
  <si>
    <t>EL - Elektročást - hromosvod</t>
  </si>
  <si>
    <t>EL</t>
  </si>
  <si>
    <t>Elektročást - hromosvod</t>
  </si>
  <si>
    <t>EL 01</t>
  </si>
  <si>
    <t>Elektročást - hromosvod - přenos ze samostatného rozpočtu - viz příloha</t>
  </si>
  <si>
    <t>-1393275569</t>
  </si>
  <si>
    <t>C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</si>
  <si>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</si>
  <si>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</si>
  <si>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</si>
  <si>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</si>
  <si>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</si>
  <si>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</si>
  <si>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</si>
  <si>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</si>
  <si>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</si>
  <si>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</si>
  <si>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</si>
  <si>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soubor</t>
  </si>
  <si>
    <t>1024</t>
  </si>
  <si>
    <t>-1086040558</t>
  </si>
  <si>
    <t>013294000</t>
  </si>
  <si>
    <t>Ostatní dokumentace - výrobní a dílenská dokumentace</t>
  </si>
  <si>
    <t>1200326811</t>
  </si>
  <si>
    <t>VRN3</t>
  </si>
  <si>
    <t>Zařízení staveniště</t>
  </si>
  <si>
    <t>030001000</t>
  </si>
  <si>
    <t>-1515384056</t>
  </si>
  <si>
    <t>- vybavení ZS a další neuvedené náklady pro ZS</t>
  </si>
  <si>
    <t>033002000</t>
  </si>
  <si>
    <t>Připojení staveniště na inženýrské sítě</t>
  </si>
  <si>
    <t>-45606255</t>
  </si>
  <si>
    <t>033203000</t>
  </si>
  <si>
    <t>Energie pro zařízení staveniště</t>
  </si>
  <si>
    <t>677877260</t>
  </si>
  <si>
    <t>- náklady na veškeré energie související s realizací akce, vč.připojení</t>
  </si>
  <si>
    <t>staveniště na inženýrské sítě</t>
  </si>
  <si>
    <t>034002000</t>
  </si>
  <si>
    <t>Zabezpečení staveniště</t>
  </si>
  <si>
    <t>1965077191</t>
  </si>
  <si>
    <t>- opatření k zajištění bezpečnosti účastníků realizace akce a veřejnosti</t>
  </si>
  <si>
    <t>(zejména zajištění staveniště, bezpečnostní tabulky apod.)</t>
  </si>
  <si>
    <t>039002000</t>
  </si>
  <si>
    <t>Zrušení zařízení staveniště</t>
  </si>
  <si>
    <t>742745013</t>
  </si>
  <si>
    <t xml:space="preserve"> - včetně úklidu a uvedení okolí stavby do původního stavu</t>
  </si>
  <si>
    <t>VRN4</t>
  </si>
  <si>
    <t>Inženýrská činnost</t>
  </si>
  <si>
    <t>043103000</t>
  </si>
  <si>
    <t>Zkoušky bez rozlišení</t>
  </si>
  <si>
    <t>-110111911</t>
  </si>
  <si>
    <t>- zkoušky neuvedené položkově budou oceněny zde</t>
  </si>
  <si>
    <t>043203000</t>
  </si>
  <si>
    <t>Měření, monitoring, rozbory bez rozlišení</t>
  </si>
  <si>
    <t>-1953598998</t>
  </si>
  <si>
    <t>odborný mykologický průzku stávající dřevěné konstrukce střechy</t>
  </si>
  <si>
    <t>044002000</t>
  </si>
  <si>
    <t>Revize</t>
  </si>
  <si>
    <t>471184182</t>
  </si>
  <si>
    <t xml:space="preserve">- revize jsou uvedeny u jednotlivých profesí, v případě absence </t>
  </si>
  <si>
    <t>některé z nezbytně nutných zkoušek bude tato zkouška oceněna zde</t>
  </si>
  <si>
    <t>045002000</t>
  </si>
  <si>
    <t>Kompletační a koordinační činnost</t>
  </si>
  <si>
    <t>-1694659477</t>
  </si>
  <si>
    <t>VRN5</t>
  </si>
  <si>
    <t>Finanční náklady</t>
  </si>
  <si>
    <t>051303000a</t>
  </si>
  <si>
    <t xml:space="preserve">Ostatní finanční náklady - pojištění stavby </t>
  </si>
  <si>
    <t>1976716009</t>
  </si>
  <si>
    <t>051303000c</t>
  </si>
  <si>
    <t>Ostatní finanční náklady - pojištění odpovědnosti dodavatele včetně všech subdodavatelů</t>
  </si>
  <si>
    <t>sobour</t>
  </si>
  <si>
    <t>512</t>
  </si>
  <si>
    <t>-2099686496</t>
  </si>
  <si>
    <t>072103011a.1</t>
  </si>
  <si>
    <t>DIO (dopr.inženýrská opatření) včetně jejich návrhu a projednání s policií ČR</t>
  </si>
  <si>
    <t>628251424</t>
  </si>
  <si>
    <t>VRN9</t>
  </si>
  <si>
    <t>Ostatní náklady</t>
  </si>
  <si>
    <t>091002000</t>
  </si>
  <si>
    <t>Ostatní náklady související s objektem</t>
  </si>
  <si>
    <t>-1628864441</t>
  </si>
  <si>
    <t>- označení stavby cedulí, uvedení staveniště do původního stavu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</si>
</sst>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20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TV20-030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 xml:space="preserve">Rekonstrukce střechy  č.p.106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Hora Svaté Kateřiny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20. 11. 2020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Hora Svaté Kateřiny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>Tomanová Ing.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'A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'A - Stavební část'!P136</f>
        <v>0</v>
      </c>
      <c r="AV95" s="129">
        <f>'A - Stavební část'!J33</f>
        <v>0</v>
      </c>
      <c r="AW95" s="129">
        <f>'A - Stavební část'!J34</f>
        <v>0</v>
      </c>
      <c r="AX95" s="129">
        <f>'A - Stavební část'!J35</f>
        <v>0</v>
      </c>
      <c r="AY95" s="129">
        <f>'A - Stavební část'!J36</f>
        <v>0</v>
      </c>
      <c r="AZ95" s="129">
        <f>'A - Stavební část'!F33</f>
        <v>0</v>
      </c>
      <c r="BA95" s="129">
        <f>'A - Stavební část'!F34</f>
        <v>0</v>
      </c>
      <c r="BB95" s="129">
        <f>'A - Stavební část'!F35</f>
        <v>0</v>
      </c>
      <c r="BC95" s="129">
        <f>'A - Stavební část'!F36</f>
        <v>0</v>
      </c>
      <c r="BD95" s="131">
        <f>'A - Stavební část'!F37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'B - Elektročást'!J30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'B - Elektročást'!P117</f>
        <v>0</v>
      </c>
      <c r="AV96" s="129">
        <f>'B - Elektročást'!J33</f>
        <v>0</v>
      </c>
      <c r="AW96" s="129">
        <f>'B - Elektročást'!J34</f>
        <v>0</v>
      </c>
      <c r="AX96" s="129">
        <f>'B - Elektročást'!J35</f>
        <v>0</v>
      </c>
      <c r="AY96" s="129">
        <f>'B - Elektročást'!J36</f>
        <v>0</v>
      </c>
      <c r="AZ96" s="129">
        <f>'B - Elektročást'!F33</f>
        <v>0</v>
      </c>
      <c r="BA96" s="129">
        <f>'B - Elektročást'!F34</f>
        <v>0</v>
      </c>
      <c r="BB96" s="129">
        <f>'B - Elektročást'!F35</f>
        <v>0</v>
      </c>
      <c r="BC96" s="129">
        <f>'B - Elektročást'!F36</f>
        <v>0</v>
      </c>
      <c r="BD96" s="131">
        <f>'B - Elektročást'!F37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'C - VRN'!J30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33">
        <v>0</v>
      </c>
      <c r="AT97" s="134">
        <f>ROUND(SUM(AV97:AW97),2)</f>
        <v>0</v>
      </c>
      <c r="AU97" s="135">
        <f>'C - VRN'!P122</f>
        <v>0</v>
      </c>
      <c r="AV97" s="134">
        <f>'C - VRN'!J33</f>
        <v>0</v>
      </c>
      <c r="AW97" s="134">
        <f>'C - VRN'!J34</f>
        <v>0</v>
      </c>
      <c r="AX97" s="134">
        <f>'C - VRN'!J35</f>
        <v>0</v>
      </c>
      <c r="AY97" s="134">
        <f>'C - VRN'!J36</f>
        <v>0</v>
      </c>
      <c r="AZ97" s="134">
        <f>'C - VRN'!F33</f>
        <v>0</v>
      </c>
      <c r="BA97" s="134">
        <f>'C - VRN'!F34</f>
        <v>0</v>
      </c>
      <c r="BB97" s="134">
        <f>'C - VRN'!F35</f>
        <v>0</v>
      </c>
      <c r="BC97" s="134">
        <f>'C - VRN'!F36</f>
        <v>0</v>
      </c>
      <c r="BD97" s="136">
        <f>'C - VRN'!F37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V+piZ/QePmBih2+8nw3UiFZsgHW/JiAXUGXLrWgV2Qcc/5SnPfGzYZ1iEQQ7s31DuYSy15URQ88ddIiPhipcxg==" hashValue="emTYtWAQ6MEwkc4ngvAy15whteepTHT5EO9kkBjilsqo+s6ZvZ1KZRczFwLnlPceMTKK2UXBizSxazDVxUjD+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A - Stavební část'!C2" display="/"/>
    <hyperlink ref="A96" location="'B - Elektročást'!C2" display="/"/>
    <hyperlink ref="A97" location="'C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hidden="1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 xml:space="preserve">Rekonstrukce střechy  č.p.106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20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20. 11. 2020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ROUND((SUM(BE136:BE879)),  2)</f>
        <v>0</v>
      </c>
      <c r="G33" s="39"/>
      <c r="H33" s="39"/>
      <c r="I33" s="156">
        <v>0.20999999999999999</v>
      </c>
      <c r="J33" s="155">
        <f>ROUND(((SUM(BE136:BE879))*I33),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44</v>
      </c>
      <c r="F34" s="155">
        <f>ROUND((SUM(BF136:BF879)),  2)</f>
        <v>0</v>
      </c>
      <c r="G34" s="39"/>
      <c r="H34" s="39"/>
      <c r="I34" s="156">
        <v>0.14999999999999999</v>
      </c>
      <c r="J34" s="155">
        <f>ROUND(((SUM(BF136:BF879))*I34),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ROUND((SUM(BG136:BG879)),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ROUND((SUM(BH136:BH879)),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ROUND((SUM(BI136:BI879)),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střechy  č.p.106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A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Hora Svaté Kateřiny</v>
      </c>
      <c r="G89" s="41"/>
      <c r="H89" s="41"/>
      <c r="I89" s="33" t="s">
        <v>23</v>
      </c>
      <c r="J89" s="80" t="str">
        <f>IF(J12="","",J12)</f>
        <v>20. 11. 2020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Město Hora Svaté Kateřiny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Tomanová Ing.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103</v>
      </c>
      <c r="E97" s="183"/>
      <c r="F97" s="183"/>
      <c r="G97" s="183"/>
      <c r="H97" s="183"/>
      <c r="I97" s="183"/>
      <c r="J97" s="184">
        <f>J137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104</v>
      </c>
      <c r="E98" s="189"/>
      <c r="F98" s="189"/>
      <c r="G98" s="189"/>
      <c r="H98" s="189"/>
      <c r="I98" s="189"/>
      <c r="J98" s="190">
        <f>J138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105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106</v>
      </c>
      <c r="E100" s="189"/>
      <c r="F100" s="189"/>
      <c r="G100" s="189"/>
      <c r="H100" s="189"/>
      <c r="I100" s="189"/>
      <c r="J100" s="190">
        <f>J211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107</v>
      </c>
      <c r="E101" s="189"/>
      <c r="F101" s="189"/>
      <c r="G101" s="189"/>
      <c r="H101" s="189"/>
      <c r="I101" s="189"/>
      <c r="J101" s="190">
        <f>J227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108</v>
      </c>
      <c r="E102" s="189"/>
      <c r="F102" s="189"/>
      <c r="G102" s="189"/>
      <c r="H102" s="189"/>
      <c r="I102" s="189"/>
      <c r="J102" s="190">
        <f>J278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109</v>
      </c>
      <c r="E103" s="189"/>
      <c r="F103" s="189"/>
      <c r="G103" s="189"/>
      <c r="H103" s="189"/>
      <c r="I103" s="189"/>
      <c r="J103" s="190">
        <f>J290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110</v>
      </c>
      <c r="E104" s="189"/>
      <c r="F104" s="189"/>
      <c r="G104" s="189"/>
      <c r="H104" s="189"/>
      <c r="I104" s="189"/>
      <c r="J104" s="190">
        <f>J351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111</v>
      </c>
      <c r="E105" s="189"/>
      <c r="F105" s="189"/>
      <c r="G105" s="189"/>
      <c r="H105" s="189"/>
      <c r="I105" s="189"/>
      <c r="J105" s="190">
        <f>J358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112</v>
      </c>
      <c r="E106" s="183"/>
      <c r="F106" s="183"/>
      <c r="G106" s="183"/>
      <c r="H106" s="183"/>
      <c r="I106" s="183"/>
      <c r="J106" s="184">
        <f>J360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113</v>
      </c>
      <c r="E107" s="189"/>
      <c r="F107" s="189"/>
      <c r="G107" s="189"/>
      <c r="H107" s="189"/>
      <c r="I107" s="189"/>
      <c r="J107" s="190">
        <f>J361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114</v>
      </c>
      <c r="E108" s="189"/>
      <c r="F108" s="189"/>
      <c r="G108" s="189"/>
      <c r="H108" s="189"/>
      <c r="I108" s="189"/>
      <c r="J108" s="190">
        <f>J412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115</v>
      </c>
      <c r="E109" s="189"/>
      <c r="F109" s="189"/>
      <c r="G109" s="189"/>
      <c r="H109" s="189"/>
      <c r="I109" s="189"/>
      <c r="J109" s="190">
        <f>J463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116</v>
      </c>
      <c r="E110" s="189"/>
      <c r="F110" s="189"/>
      <c r="G110" s="189"/>
      <c r="H110" s="189"/>
      <c r="I110" s="189"/>
      <c r="J110" s="190">
        <f>J484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117</v>
      </c>
      <c r="E111" s="189"/>
      <c r="F111" s="189"/>
      <c r="G111" s="189"/>
      <c r="H111" s="189"/>
      <c r="I111" s="189"/>
      <c r="J111" s="190">
        <f>J525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118</v>
      </c>
      <c r="E112" s="189"/>
      <c r="F112" s="189"/>
      <c r="G112" s="189"/>
      <c r="H112" s="189"/>
      <c r="I112" s="189"/>
      <c r="J112" s="190">
        <f>J557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119</v>
      </c>
      <c r="E113" s="189"/>
      <c r="F113" s="189"/>
      <c r="G113" s="189"/>
      <c r="H113" s="189"/>
      <c r="I113" s="189"/>
      <c r="J113" s="190">
        <f>J562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120</v>
      </c>
      <c r="E114" s="189"/>
      <c r="F114" s="189"/>
      <c r="G114" s="189"/>
      <c r="H114" s="189"/>
      <c r="I114" s="189"/>
      <c r="J114" s="190">
        <f>J725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121</v>
      </c>
      <c r="E115" s="189"/>
      <c r="F115" s="189"/>
      <c r="G115" s="189"/>
      <c r="H115" s="189"/>
      <c r="I115" s="189"/>
      <c r="J115" s="190">
        <f>J833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122</v>
      </c>
      <c r="E116" s="189"/>
      <c r="F116" s="189"/>
      <c r="G116" s="189"/>
      <c r="H116" s="189"/>
      <c r="I116" s="189"/>
      <c r="J116" s="190">
        <f>J873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123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175" t="str">
        <f>E7</f>
        <v xml:space="preserve">Rekonstrukce střechy  č.p.106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96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A - Stavební část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21</v>
      </c>
      <c r="D130" s="41"/>
      <c r="E130" s="41"/>
      <c r="F130" s="28" t="str">
        <f>F12</f>
        <v>Hora Svaté Kateřiny</v>
      </c>
      <c r="G130" s="41"/>
      <c r="H130" s="41"/>
      <c r="I130" s="33" t="s">
        <v>23</v>
      </c>
      <c r="J130" s="80" t="str">
        <f>IF(J12="","",J12)</f>
        <v>20. 11. 2020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25</v>
      </c>
      <c r="D132" s="41"/>
      <c r="E132" s="41"/>
      <c r="F132" s="28" t="str">
        <f>E15</f>
        <v>Město Hora Svaté Kateřiny</v>
      </c>
      <c r="G132" s="41"/>
      <c r="H132" s="41"/>
      <c r="I132" s="33" t="s">
        <v>31</v>
      </c>
      <c r="J132" s="37" t="str">
        <f>E21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29</v>
      </c>
      <c r="D133" s="41"/>
      <c r="E133" s="41"/>
      <c r="F133" s="28" t="str">
        <f>IF(E18="","",E18)</f>
        <v>Vyplň údaj</v>
      </c>
      <c r="G133" s="41"/>
      <c r="H133" s="41"/>
      <c r="I133" s="33" t="s">
        <v>34</v>
      </c>
      <c r="J133" s="37" t="str">
        <f>E24</f>
        <v>Tomanová Ing.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92"/>
      <c r="B135" s="193"/>
      <c r="C135" s="194" t="s">
        <v>124</v>
      </c>
      <c r="D135" s="195" t="s">
        <v>63</v>
      </c>
      <c r="E135" s="195" t="s">
        <v>59</v>
      </c>
      <c r="F135" s="195" t="s">
        <v>60</v>
      </c>
      <c r="G135" s="195" t="s">
        <v>125</v>
      </c>
      <c r="H135" s="195" t="s">
        <v>126</v>
      </c>
      <c r="I135" s="195" t="s">
        <v>127</v>
      </c>
      <c r="J135" s="195" t="s">
        <v>100</v>
      </c>
      <c r="K135" s="196" t="s">
        <v>128</v>
      </c>
      <c r="L135" s="197"/>
      <c r="M135" s="101" t="s">
        <v>1</v>
      </c>
      <c r="N135" s="102" t="s">
        <v>42</v>
      </c>
      <c r="O135" s="102" t="s">
        <v>129</v>
      </c>
      <c r="P135" s="102" t="s">
        <v>130</v>
      </c>
      <c r="Q135" s="102" t="s">
        <v>131</v>
      </c>
      <c r="R135" s="102" t="s">
        <v>132</v>
      </c>
      <c r="S135" s="102" t="s">
        <v>133</v>
      </c>
      <c r="T135" s="103" t="s">
        <v>134</v>
      </c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</row>
    <row r="136" s="2" customFormat="1" ht="22.8" customHeight="1">
      <c r="A136" s="39"/>
      <c r="B136" s="40"/>
      <c r="C136" s="108" t="s">
        <v>135</v>
      </c>
      <c r="D136" s="41"/>
      <c r="E136" s="41"/>
      <c r="F136" s="41"/>
      <c r="G136" s="41"/>
      <c r="H136" s="41"/>
      <c r="I136" s="41"/>
      <c r="J136" s="198">
        <f>BK136</f>
        <v>0</v>
      </c>
      <c r="K136" s="41"/>
      <c r="L136" s="45"/>
      <c r="M136" s="104"/>
      <c r="N136" s="199"/>
      <c r="O136" s="105"/>
      <c r="P136" s="200">
        <f>P137+P360</f>
        <v>0</v>
      </c>
      <c r="Q136" s="105"/>
      <c r="R136" s="200">
        <f>R137+R360</f>
        <v>21.42159375</v>
      </c>
      <c r="S136" s="105"/>
      <c r="T136" s="201">
        <f>T137+T360</f>
        <v>61.648200000000003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77</v>
      </c>
      <c r="AU136" s="18" t="s">
        <v>102</v>
      </c>
      <c r="BK136" s="202">
        <f>BK137+BK360</f>
        <v>0</v>
      </c>
    </row>
    <row r="137" s="12" customFormat="1" ht="25.92" customHeight="1">
      <c r="A137" s="12"/>
      <c r="B137" s="203"/>
      <c r="C137" s="204"/>
      <c r="D137" s="205" t="s">
        <v>77</v>
      </c>
      <c r="E137" s="206" t="s">
        <v>136</v>
      </c>
      <c r="F137" s="206" t="s">
        <v>137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P138+P140+P211+P227+P278+P290+P351+P358</f>
        <v>0</v>
      </c>
      <c r="Q137" s="211"/>
      <c r="R137" s="212">
        <f>R138+R140+R211+R227+R278+R290+R351+R358</f>
        <v>2.5482927700000002</v>
      </c>
      <c r="S137" s="211"/>
      <c r="T137" s="213">
        <f>T138+T140+T211+T227+T278+T290+T351+T358</f>
        <v>32.990000000000002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86</v>
      </c>
      <c r="AT137" s="215" t="s">
        <v>77</v>
      </c>
      <c r="AU137" s="215" t="s">
        <v>78</v>
      </c>
      <c r="AY137" s="214" t="s">
        <v>138</v>
      </c>
      <c r="BK137" s="216">
        <f>BK138+BK140+BK211+BK227+BK278+BK290+BK351+BK358</f>
        <v>0</v>
      </c>
    </row>
    <row r="138" s="12" customFormat="1" ht="22.8" customHeight="1">
      <c r="A138" s="12"/>
      <c r="B138" s="203"/>
      <c r="C138" s="204"/>
      <c r="D138" s="205" t="s">
        <v>77</v>
      </c>
      <c r="E138" s="217" t="s">
        <v>139</v>
      </c>
      <c r="F138" s="217" t="s">
        <v>140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P139</f>
        <v>0</v>
      </c>
      <c r="Q138" s="211"/>
      <c r="R138" s="212">
        <f>R139</f>
        <v>0.97150999999999998</v>
      </c>
      <c r="S138" s="211"/>
      <c r="T138" s="21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86</v>
      </c>
      <c r="AT138" s="215" t="s">
        <v>77</v>
      </c>
      <c r="AU138" s="215" t="s">
        <v>86</v>
      </c>
      <c r="AY138" s="214" t="s">
        <v>138</v>
      </c>
      <c r="BK138" s="216">
        <f>BK139</f>
        <v>0</v>
      </c>
    </row>
    <row r="139" s="2" customFormat="1" ht="14.4" customHeight="1">
      <c r="A139" s="39"/>
      <c r="B139" s="40"/>
      <c r="C139" s="219" t="s">
        <v>86</v>
      </c>
      <c r="D139" s="219" t="s">
        <v>141</v>
      </c>
      <c r="E139" s="220" t="s">
        <v>142</v>
      </c>
      <c r="F139" s="221" t="s">
        <v>143</v>
      </c>
      <c r="G139" s="222" t="s">
        <v>144</v>
      </c>
      <c r="H139" s="223">
        <v>0.5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1.94302</v>
      </c>
      <c r="R139" s="228">
        <f>Q139*H139</f>
        <v>0.97150999999999998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145</v>
      </c>
      <c r="AT139" s="230" t="s">
        <v>141</v>
      </c>
      <c r="AU139" s="230" t="s">
        <v>88</v>
      </c>
      <c r="AY139" s="18" t="s">
        <v>138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86</v>
      </c>
      <c r="BK139" s="231">
        <f>ROUND(I139*H139,2)</f>
        <v>0</v>
      </c>
      <c r="BL139" s="18" t="s">
        <v>145</v>
      </c>
      <c r="BM139" s="230" t="s">
        <v>146</v>
      </c>
    </row>
    <row r="140" s="12" customFormat="1" ht="22.8" customHeight="1">
      <c r="A140" s="12"/>
      <c r="B140" s="203"/>
      <c r="C140" s="204"/>
      <c r="D140" s="205" t="s">
        <v>77</v>
      </c>
      <c r="E140" s="217" t="s">
        <v>147</v>
      </c>
      <c r="F140" s="217" t="s">
        <v>148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SUM(P141:P210)</f>
        <v>0</v>
      </c>
      <c r="Q140" s="211"/>
      <c r="R140" s="212">
        <f>SUM(R141:R210)</f>
        <v>0.80808276999999995</v>
      </c>
      <c r="S140" s="211"/>
      <c r="T140" s="213">
        <f>SUM(T141:T210)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86</v>
      </c>
      <c r="AT140" s="215" t="s">
        <v>77</v>
      </c>
      <c r="AU140" s="215" t="s">
        <v>86</v>
      </c>
      <c r="AY140" s="214" t="s">
        <v>138</v>
      </c>
      <c r="BK140" s="216">
        <f>SUM(BK141:BK210)</f>
        <v>0</v>
      </c>
    </row>
    <row r="141" s="2" customFormat="1" ht="24.15" customHeight="1">
      <c r="A141" s="39"/>
      <c r="B141" s="40"/>
      <c r="C141" s="219" t="s">
        <v>88</v>
      </c>
      <c r="D141" s="219" t="s">
        <v>141</v>
      </c>
      <c r="E141" s="220" t="s">
        <v>149</v>
      </c>
      <c r="F141" s="221" t="s">
        <v>150</v>
      </c>
      <c r="G141" s="222" t="s">
        <v>151</v>
      </c>
      <c r="H141" s="223">
        <v>2.5</v>
      </c>
      <c r="I141" s="224"/>
      <c r="J141" s="225">
        <f>ROUND(I141*H141,2)</f>
        <v>0</v>
      </c>
      <c r="K141" s="221" t="s">
        <v>152</v>
      </c>
      <c r="L141" s="45"/>
      <c r="M141" s="226" t="s">
        <v>1</v>
      </c>
      <c r="N141" s="227" t="s">
        <v>43</v>
      </c>
      <c r="O141" s="92"/>
      <c r="P141" s="228">
        <f>O141*H141</f>
        <v>0</v>
      </c>
      <c r="Q141" s="228">
        <v>0.015400000000000001</v>
      </c>
      <c r="R141" s="228">
        <f>Q141*H141</f>
        <v>0.0385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145</v>
      </c>
      <c r="AT141" s="230" t="s">
        <v>141</v>
      </c>
      <c r="AU141" s="230" t="s">
        <v>88</v>
      </c>
      <c r="AY141" s="18" t="s">
        <v>138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86</v>
      </c>
      <c r="BK141" s="231">
        <f>ROUND(I141*H141,2)</f>
        <v>0</v>
      </c>
      <c r="BL141" s="18" t="s">
        <v>145</v>
      </c>
      <c r="BM141" s="230" t="s">
        <v>153</v>
      </c>
    </row>
    <row r="142" s="13" customFormat="1">
      <c r="A142" s="13"/>
      <c r="B142" s="232"/>
      <c r="C142" s="233"/>
      <c r="D142" s="234" t="s">
        <v>154</v>
      </c>
      <c r="E142" s="235" t="s">
        <v>1</v>
      </c>
      <c r="F142" s="236" t="s">
        <v>155</v>
      </c>
      <c r="G142" s="233"/>
      <c r="H142" s="235" t="s">
        <v>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154</v>
      </c>
      <c r="AU142" s="242" t="s">
        <v>88</v>
      </c>
      <c r="AV142" s="13" t="s">
        <v>86</v>
      </c>
      <c r="AW142" s="13" t="s">
        <v>33</v>
      </c>
      <c r="AX142" s="13" t="s">
        <v>78</v>
      </c>
      <c r="AY142" s="242" t="s">
        <v>138</v>
      </c>
    </row>
    <row r="143" s="14" customFormat="1">
      <c r="A143" s="14"/>
      <c r="B143" s="243"/>
      <c r="C143" s="244"/>
      <c r="D143" s="234" t="s">
        <v>154</v>
      </c>
      <c r="E143" s="245" t="s">
        <v>1</v>
      </c>
      <c r="F143" s="246" t="s">
        <v>156</v>
      </c>
      <c r="G143" s="244"/>
      <c r="H143" s="247">
        <v>5.3760000000000003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154</v>
      </c>
      <c r="AU143" s="253" t="s">
        <v>88</v>
      </c>
      <c r="AV143" s="14" t="s">
        <v>88</v>
      </c>
      <c r="AW143" s="14" t="s">
        <v>33</v>
      </c>
      <c r="AX143" s="14" t="s">
        <v>78</v>
      </c>
      <c r="AY143" s="253" t="s">
        <v>138</v>
      </c>
    </row>
    <row r="144" s="14" customFormat="1">
      <c r="A144" s="14"/>
      <c r="B144" s="243"/>
      <c r="C144" s="244"/>
      <c r="D144" s="234" t="s">
        <v>154</v>
      </c>
      <c r="E144" s="245" t="s">
        <v>1</v>
      </c>
      <c r="F144" s="246" t="s">
        <v>157</v>
      </c>
      <c r="G144" s="244"/>
      <c r="H144" s="247">
        <v>1.1240000000000001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154</v>
      </c>
      <c r="AU144" s="253" t="s">
        <v>88</v>
      </c>
      <c r="AV144" s="14" t="s">
        <v>88</v>
      </c>
      <c r="AW144" s="14" t="s">
        <v>33</v>
      </c>
      <c r="AX144" s="14" t="s">
        <v>78</v>
      </c>
      <c r="AY144" s="253" t="s">
        <v>138</v>
      </c>
    </row>
    <row r="145" s="15" customFormat="1">
      <c r="A145" s="15"/>
      <c r="B145" s="254"/>
      <c r="C145" s="255"/>
      <c r="D145" s="234" t="s">
        <v>154</v>
      </c>
      <c r="E145" s="256" t="s">
        <v>1</v>
      </c>
      <c r="F145" s="257" t="s">
        <v>158</v>
      </c>
      <c r="G145" s="255"/>
      <c r="H145" s="258">
        <v>6.5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4" t="s">
        <v>154</v>
      </c>
      <c r="AU145" s="264" t="s">
        <v>88</v>
      </c>
      <c r="AV145" s="15" t="s">
        <v>139</v>
      </c>
      <c r="AW145" s="15" t="s">
        <v>33</v>
      </c>
      <c r="AX145" s="15" t="s">
        <v>78</v>
      </c>
      <c r="AY145" s="264" t="s">
        <v>138</v>
      </c>
    </row>
    <row r="146" s="13" customFormat="1">
      <c r="A146" s="13"/>
      <c r="B146" s="232"/>
      <c r="C146" s="233"/>
      <c r="D146" s="234" t="s">
        <v>154</v>
      </c>
      <c r="E146" s="235" t="s">
        <v>1</v>
      </c>
      <c r="F146" s="236" t="s">
        <v>159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154</v>
      </c>
      <c r="AU146" s="242" t="s">
        <v>88</v>
      </c>
      <c r="AV146" s="13" t="s">
        <v>86</v>
      </c>
      <c r="AW146" s="13" t="s">
        <v>33</v>
      </c>
      <c r="AX146" s="13" t="s">
        <v>78</v>
      </c>
      <c r="AY146" s="242" t="s">
        <v>138</v>
      </c>
    </row>
    <row r="147" s="14" customFormat="1">
      <c r="A147" s="14"/>
      <c r="B147" s="243"/>
      <c r="C147" s="244"/>
      <c r="D147" s="234" t="s">
        <v>154</v>
      </c>
      <c r="E147" s="245" t="s">
        <v>1</v>
      </c>
      <c r="F147" s="246" t="s">
        <v>160</v>
      </c>
      <c r="G147" s="244"/>
      <c r="H147" s="247">
        <v>2.5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154</v>
      </c>
      <c r="AU147" s="253" t="s">
        <v>88</v>
      </c>
      <c r="AV147" s="14" t="s">
        <v>88</v>
      </c>
      <c r="AW147" s="14" t="s">
        <v>33</v>
      </c>
      <c r="AX147" s="14" t="s">
        <v>78</v>
      </c>
      <c r="AY147" s="253" t="s">
        <v>138</v>
      </c>
    </row>
    <row r="148" s="15" customFormat="1">
      <c r="A148" s="15"/>
      <c r="B148" s="254"/>
      <c r="C148" s="255"/>
      <c r="D148" s="234" t="s">
        <v>154</v>
      </c>
      <c r="E148" s="256" t="s">
        <v>1</v>
      </c>
      <c r="F148" s="257" t="s">
        <v>161</v>
      </c>
      <c r="G148" s="255"/>
      <c r="H148" s="258">
        <v>2.5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154</v>
      </c>
      <c r="AU148" s="264" t="s">
        <v>88</v>
      </c>
      <c r="AV148" s="15" t="s">
        <v>139</v>
      </c>
      <c r="AW148" s="15" t="s">
        <v>33</v>
      </c>
      <c r="AX148" s="15" t="s">
        <v>86</v>
      </c>
      <c r="AY148" s="264" t="s">
        <v>138</v>
      </c>
    </row>
    <row r="149" s="2" customFormat="1" ht="14.4" customHeight="1">
      <c r="A149" s="39"/>
      <c r="B149" s="40"/>
      <c r="C149" s="219" t="s">
        <v>139</v>
      </c>
      <c r="D149" s="219" t="s">
        <v>141</v>
      </c>
      <c r="E149" s="220" t="s">
        <v>162</v>
      </c>
      <c r="F149" s="221" t="s">
        <v>163</v>
      </c>
      <c r="G149" s="222" t="s">
        <v>151</v>
      </c>
      <c r="H149" s="223">
        <v>4</v>
      </c>
      <c r="I149" s="224"/>
      <c r="J149" s="225">
        <f>ROUND(I149*H149,2)</f>
        <v>0</v>
      </c>
      <c r="K149" s="221" t="s">
        <v>152</v>
      </c>
      <c r="L149" s="45"/>
      <c r="M149" s="226" t="s">
        <v>1</v>
      </c>
      <c r="N149" s="227" t="s">
        <v>43</v>
      </c>
      <c r="O149" s="92"/>
      <c r="P149" s="228">
        <f>O149*H149</f>
        <v>0</v>
      </c>
      <c r="Q149" s="228">
        <v>0.0079000000000000008</v>
      </c>
      <c r="R149" s="228">
        <f>Q149*H149</f>
        <v>0.031600000000000003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145</v>
      </c>
      <c r="AT149" s="230" t="s">
        <v>141</v>
      </c>
      <c r="AU149" s="230" t="s">
        <v>88</v>
      </c>
      <c r="AY149" s="18" t="s">
        <v>138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86</v>
      </c>
      <c r="BK149" s="231">
        <f>ROUND(I149*H149,2)</f>
        <v>0</v>
      </c>
      <c r="BL149" s="18" t="s">
        <v>145</v>
      </c>
      <c r="BM149" s="230" t="s">
        <v>164</v>
      </c>
    </row>
    <row r="150" s="13" customFormat="1">
      <c r="A150" s="13"/>
      <c r="B150" s="232"/>
      <c r="C150" s="233"/>
      <c r="D150" s="234" t="s">
        <v>154</v>
      </c>
      <c r="E150" s="235" t="s">
        <v>1</v>
      </c>
      <c r="F150" s="236" t="s">
        <v>165</v>
      </c>
      <c r="G150" s="233"/>
      <c r="H150" s="235" t="s">
        <v>1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154</v>
      </c>
      <c r="AU150" s="242" t="s">
        <v>88</v>
      </c>
      <c r="AV150" s="13" t="s">
        <v>86</v>
      </c>
      <c r="AW150" s="13" t="s">
        <v>33</v>
      </c>
      <c r="AX150" s="13" t="s">
        <v>78</v>
      </c>
      <c r="AY150" s="242" t="s">
        <v>138</v>
      </c>
    </row>
    <row r="151" s="13" customFormat="1">
      <c r="A151" s="13"/>
      <c r="B151" s="232"/>
      <c r="C151" s="233"/>
      <c r="D151" s="234" t="s">
        <v>154</v>
      </c>
      <c r="E151" s="235" t="s">
        <v>1</v>
      </c>
      <c r="F151" s="236" t="s">
        <v>166</v>
      </c>
      <c r="G151" s="233"/>
      <c r="H151" s="235" t="s">
        <v>1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154</v>
      </c>
      <c r="AU151" s="242" t="s">
        <v>88</v>
      </c>
      <c r="AV151" s="13" t="s">
        <v>86</v>
      </c>
      <c r="AW151" s="13" t="s">
        <v>33</v>
      </c>
      <c r="AX151" s="13" t="s">
        <v>78</v>
      </c>
      <c r="AY151" s="242" t="s">
        <v>138</v>
      </c>
    </row>
    <row r="152" s="14" customFormat="1">
      <c r="A152" s="14"/>
      <c r="B152" s="243"/>
      <c r="C152" s="244"/>
      <c r="D152" s="234" t="s">
        <v>154</v>
      </c>
      <c r="E152" s="245" t="s">
        <v>1</v>
      </c>
      <c r="F152" s="246" t="s">
        <v>167</v>
      </c>
      <c r="G152" s="244"/>
      <c r="H152" s="247">
        <v>4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154</v>
      </c>
      <c r="AU152" s="253" t="s">
        <v>88</v>
      </c>
      <c r="AV152" s="14" t="s">
        <v>88</v>
      </c>
      <c r="AW152" s="14" t="s">
        <v>33</v>
      </c>
      <c r="AX152" s="14" t="s">
        <v>86</v>
      </c>
      <c r="AY152" s="253" t="s">
        <v>138</v>
      </c>
    </row>
    <row r="153" s="2" customFormat="1" ht="24.15" customHeight="1">
      <c r="A153" s="39"/>
      <c r="B153" s="40"/>
      <c r="C153" s="219" t="s">
        <v>145</v>
      </c>
      <c r="D153" s="219" t="s">
        <v>141</v>
      </c>
      <c r="E153" s="220" t="s">
        <v>168</v>
      </c>
      <c r="F153" s="221" t="s">
        <v>169</v>
      </c>
      <c r="G153" s="222" t="s">
        <v>151</v>
      </c>
      <c r="H153" s="223">
        <v>5</v>
      </c>
      <c r="I153" s="224"/>
      <c r="J153" s="225">
        <f>ROUND(I153*H153,2)</f>
        <v>0</v>
      </c>
      <c r="K153" s="221" t="s">
        <v>152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0.015400000000000001</v>
      </c>
      <c r="R153" s="228">
        <f>Q153*H153</f>
        <v>0.076999999999999999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145</v>
      </c>
      <c r="AT153" s="230" t="s">
        <v>141</v>
      </c>
      <c r="AU153" s="230" t="s">
        <v>88</v>
      </c>
      <c r="AY153" s="18" t="s">
        <v>138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86</v>
      </c>
      <c r="BK153" s="231">
        <f>ROUND(I153*H153,2)</f>
        <v>0</v>
      </c>
      <c r="BL153" s="18" t="s">
        <v>145</v>
      </c>
      <c r="BM153" s="230" t="s">
        <v>170</v>
      </c>
    </row>
    <row r="154" s="13" customFormat="1">
      <c r="A154" s="13"/>
      <c r="B154" s="232"/>
      <c r="C154" s="233"/>
      <c r="D154" s="234" t="s">
        <v>154</v>
      </c>
      <c r="E154" s="235" t="s">
        <v>1</v>
      </c>
      <c r="F154" s="236" t="s">
        <v>171</v>
      </c>
      <c r="G154" s="233"/>
      <c r="H154" s="235" t="s">
        <v>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154</v>
      </c>
      <c r="AU154" s="242" t="s">
        <v>88</v>
      </c>
      <c r="AV154" s="13" t="s">
        <v>86</v>
      </c>
      <c r="AW154" s="13" t="s">
        <v>33</v>
      </c>
      <c r="AX154" s="13" t="s">
        <v>78</v>
      </c>
      <c r="AY154" s="242" t="s">
        <v>138</v>
      </c>
    </row>
    <row r="155" s="13" customFormat="1">
      <c r="A155" s="13"/>
      <c r="B155" s="232"/>
      <c r="C155" s="233"/>
      <c r="D155" s="234" t="s">
        <v>154</v>
      </c>
      <c r="E155" s="235" t="s">
        <v>1</v>
      </c>
      <c r="F155" s="236" t="s">
        <v>172</v>
      </c>
      <c r="G155" s="233"/>
      <c r="H155" s="235" t="s">
        <v>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154</v>
      </c>
      <c r="AU155" s="242" t="s">
        <v>88</v>
      </c>
      <c r="AV155" s="13" t="s">
        <v>86</v>
      </c>
      <c r="AW155" s="13" t="s">
        <v>33</v>
      </c>
      <c r="AX155" s="13" t="s">
        <v>78</v>
      </c>
      <c r="AY155" s="242" t="s">
        <v>138</v>
      </c>
    </row>
    <row r="156" s="14" customFormat="1">
      <c r="A156" s="14"/>
      <c r="B156" s="243"/>
      <c r="C156" s="244"/>
      <c r="D156" s="234" t="s">
        <v>154</v>
      </c>
      <c r="E156" s="245" t="s">
        <v>1</v>
      </c>
      <c r="F156" s="246" t="s">
        <v>173</v>
      </c>
      <c r="G156" s="244"/>
      <c r="H156" s="247">
        <v>7.9199999999999999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154</v>
      </c>
      <c r="AU156" s="253" t="s">
        <v>88</v>
      </c>
      <c r="AV156" s="14" t="s">
        <v>88</v>
      </c>
      <c r="AW156" s="14" t="s">
        <v>33</v>
      </c>
      <c r="AX156" s="14" t="s">
        <v>78</v>
      </c>
      <c r="AY156" s="253" t="s">
        <v>138</v>
      </c>
    </row>
    <row r="157" s="14" customFormat="1">
      <c r="A157" s="14"/>
      <c r="B157" s="243"/>
      <c r="C157" s="244"/>
      <c r="D157" s="234" t="s">
        <v>154</v>
      </c>
      <c r="E157" s="245" t="s">
        <v>1</v>
      </c>
      <c r="F157" s="246" t="s">
        <v>174</v>
      </c>
      <c r="G157" s="244"/>
      <c r="H157" s="247">
        <v>0.13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154</v>
      </c>
      <c r="AU157" s="253" t="s">
        <v>88</v>
      </c>
      <c r="AV157" s="14" t="s">
        <v>88</v>
      </c>
      <c r="AW157" s="14" t="s">
        <v>33</v>
      </c>
      <c r="AX157" s="14" t="s">
        <v>78</v>
      </c>
      <c r="AY157" s="253" t="s">
        <v>138</v>
      </c>
    </row>
    <row r="158" s="14" customFormat="1">
      <c r="A158" s="14"/>
      <c r="B158" s="243"/>
      <c r="C158" s="244"/>
      <c r="D158" s="234" t="s">
        <v>154</v>
      </c>
      <c r="E158" s="245" t="s">
        <v>1</v>
      </c>
      <c r="F158" s="246" t="s">
        <v>175</v>
      </c>
      <c r="G158" s="244"/>
      <c r="H158" s="247">
        <v>3.222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154</v>
      </c>
      <c r="AU158" s="253" t="s">
        <v>88</v>
      </c>
      <c r="AV158" s="14" t="s">
        <v>88</v>
      </c>
      <c r="AW158" s="14" t="s">
        <v>33</v>
      </c>
      <c r="AX158" s="14" t="s">
        <v>78</v>
      </c>
      <c r="AY158" s="253" t="s">
        <v>138</v>
      </c>
    </row>
    <row r="159" s="14" customFormat="1">
      <c r="A159" s="14"/>
      <c r="B159" s="243"/>
      <c r="C159" s="244"/>
      <c r="D159" s="234" t="s">
        <v>154</v>
      </c>
      <c r="E159" s="245" t="s">
        <v>1</v>
      </c>
      <c r="F159" s="246" t="s">
        <v>176</v>
      </c>
      <c r="G159" s="244"/>
      <c r="H159" s="247">
        <v>1.1100000000000001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154</v>
      </c>
      <c r="AU159" s="253" t="s">
        <v>88</v>
      </c>
      <c r="AV159" s="14" t="s">
        <v>88</v>
      </c>
      <c r="AW159" s="14" t="s">
        <v>33</v>
      </c>
      <c r="AX159" s="14" t="s">
        <v>78</v>
      </c>
      <c r="AY159" s="253" t="s">
        <v>138</v>
      </c>
    </row>
    <row r="160" s="14" customFormat="1">
      <c r="A160" s="14"/>
      <c r="B160" s="243"/>
      <c r="C160" s="244"/>
      <c r="D160" s="234" t="s">
        <v>154</v>
      </c>
      <c r="E160" s="245" t="s">
        <v>1</v>
      </c>
      <c r="F160" s="246" t="s">
        <v>177</v>
      </c>
      <c r="G160" s="244"/>
      <c r="H160" s="247">
        <v>1.6180000000000001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154</v>
      </c>
      <c r="AU160" s="253" t="s">
        <v>88</v>
      </c>
      <c r="AV160" s="14" t="s">
        <v>88</v>
      </c>
      <c r="AW160" s="14" t="s">
        <v>33</v>
      </c>
      <c r="AX160" s="14" t="s">
        <v>78</v>
      </c>
      <c r="AY160" s="253" t="s">
        <v>138</v>
      </c>
    </row>
    <row r="161" s="15" customFormat="1">
      <c r="A161" s="15"/>
      <c r="B161" s="254"/>
      <c r="C161" s="255"/>
      <c r="D161" s="234" t="s">
        <v>154</v>
      </c>
      <c r="E161" s="256" t="s">
        <v>1</v>
      </c>
      <c r="F161" s="257" t="s">
        <v>158</v>
      </c>
      <c r="G161" s="255"/>
      <c r="H161" s="258">
        <v>14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154</v>
      </c>
      <c r="AU161" s="264" t="s">
        <v>88</v>
      </c>
      <c r="AV161" s="15" t="s">
        <v>139</v>
      </c>
      <c r="AW161" s="15" t="s">
        <v>33</v>
      </c>
      <c r="AX161" s="15" t="s">
        <v>78</v>
      </c>
      <c r="AY161" s="264" t="s">
        <v>138</v>
      </c>
    </row>
    <row r="162" s="13" customFormat="1">
      <c r="A162" s="13"/>
      <c r="B162" s="232"/>
      <c r="C162" s="233"/>
      <c r="D162" s="234" t="s">
        <v>154</v>
      </c>
      <c r="E162" s="235" t="s">
        <v>1</v>
      </c>
      <c r="F162" s="236" t="s">
        <v>178</v>
      </c>
      <c r="G162" s="233"/>
      <c r="H162" s="235" t="s">
        <v>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154</v>
      </c>
      <c r="AU162" s="242" t="s">
        <v>88</v>
      </c>
      <c r="AV162" s="13" t="s">
        <v>86</v>
      </c>
      <c r="AW162" s="13" t="s">
        <v>33</v>
      </c>
      <c r="AX162" s="13" t="s">
        <v>78</v>
      </c>
      <c r="AY162" s="242" t="s">
        <v>138</v>
      </c>
    </row>
    <row r="163" s="14" customFormat="1">
      <c r="A163" s="14"/>
      <c r="B163" s="243"/>
      <c r="C163" s="244"/>
      <c r="D163" s="234" t="s">
        <v>154</v>
      </c>
      <c r="E163" s="245" t="s">
        <v>1</v>
      </c>
      <c r="F163" s="246" t="s">
        <v>179</v>
      </c>
      <c r="G163" s="244"/>
      <c r="H163" s="247">
        <v>5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154</v>
      </c>
      <c r="AU163" s="253" t="s">
        <v>88</v>
      </c>
      <c r="AV163" s="14" t="s">
        <v>88</v>
      </c>
      <c r="AW163" s="14" t="s">
        <v>33</v>
      </c>
      <c r="AX163" s="14" t="s">
        <v>78</v>
      </c>
      <c r="AY163" s="253" t="s">
        <v>138</v>
      </c>
    </row>
    <row r="164" s="15" customFormat="1">
      <c r="A164" s="15"/>
      <c r="B164" s="254"/>
      <c r="C164" s="255"/>
      <c r="D164" s="234" t="s">
        <v>154</v>
      </c>
      <c r="E164" s="256" t="s">
        <v>1</v>
      </c>
      <c r="F164" s="257" t="s">
        <v>161</v>
      </c>
      <c r="G164" s="255"/>
      <c r="H164" s="258">
        <v>5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154</v>
      </c>
      <c r="AU164" s="264" t="s">
        <v>88</v>
      </c>
      <c r="AV164" s="15" t="s">
        <v>139</v>
      </c>
      <c r="AW164" s="15" t="s">
        <v>33</v>
      </c>
      <c r="AX164" s="15" t="s">
        <v>86</v>
      </c>
      <c r="AY164" s="264" t="s">
        <v>138</v>
      </c>
    </row>
    <row r="165" s="2" customFormat="1" ht="14.4" customHeight="1">
      <c r="A165" s="39"/>
      <c r="B165" s="40"/>
      <c r="C165" s="219" t="s">
        <v>180</v>
      </c>
      <c r="D165" s="219" t="s">
        <v>141</v>
      </c>
      <c r="E165" s="220" t="s">
        <v>181</v>
      </c>
      <c r="F165" s="221" t="s">
        <v>182</v>
      </c>
      <c r="G165" s="222" t="s">
        <v>151</v>
      </c>
      <c r="H165" s="223">
        <v>10</v>
      </c>
      <c r="I165" s="224"/>
      <c r="J165" s="225">
        <f>ROUND(I165*H165,2)</f>
        <v>0</v>
      </c>
      <c r="K165" s="221" t="s">
        <v>152</v>
      </c>
      <c r="L165" s="45"/>
      <c r="M165" s="226" t="s">
        <v>1</v>
      </c>
      <c r="N165" s="227" t="s">
        <v>43</v>
      </c>
      <c r="O165" s="92"/>
      <c r="P165" s="228">
        <f>O165*H165</f>
        <v>0</v>
      </c>
      <c r="Q165" s="228">
        <v>0.0079000000000000008</v>
      </c>
      <c r="R165" s="228">
        <f>Q165*H165</f>
        <v>0.079000000000000015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145</v>
      </c>
      <c r="AT165" s="230" t="s">
        <v>141</v>
      </c>
      <c r="AU165" s="230" t="s">
        <v>88</v>
      </c>
      <c r="AY165" s="18" t="s">
        <v>138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86</v>
      </c>
      <c r="BK165" s="231">
        <f>ROUND(I165*H165,2)</f>
        <v>0</v>
      </c>
      <c r="BL165" s="18" t="s">
        <v>145</v>
      </c>
      <c r="BM165" s="230" t="s">
        <v>183</v>
      </c>
    </row>
    <row r="166" s="13" customFormat="1">
      <c r="A166" s="13"/>
      <c r="B166" s="232"/>
      <c r="C166" s="233"/>
      <c r="D166" s="234" t="s">
        <v>154</v>
      </c>
      <c r="E166" s="235" t="s">
        <v>1</v>
      </c>
      <c r="F166" s="236" t="s">
        <v>165</v>
      </c>
      <c r="G166" s="233"/>
      <c r="H166" s="235" t="s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154</v>
      </c>
      <c r="AU166" s="242" t="s">
        <v>88</v>
      </c>
      <c r="AV166" s="13" t="s">
        <v>86</v>
      </c>
      <c r="AW166" s="13" t="s">
        <v>33</v>
      </c>
      <c r="AX166" s="13" t="s">
        <v>78</v>
      </c>
      <c r="AY166" s="242" t="s">
        <v>138</v>
      </c>
    </row>
    <row r="167" s="13" customFormat="1">
      <c r="A167" s="13"/>
      <c r="B167" s="232"/>
      <c r="C167" s="233"/>
      <c r="D167" s="234" t="s">
        <v>154</v>
      </c>
      <c r="E167" s="235" t="s">
        <v>1</v>
      </c>
      <c r="F167" s="236" t="s">
        <v>184</v>
      </c>
      <c r="G167" s="233"/>
      <c r="H167" s="235" t="s">
        <v>1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154</v>
      </c>
      <c r="AU167" s="242" t="s">
        <v>88</v>
      </c>
      <c r="AV167" s="13" t="s">
        <v>86</v>
      </c>
      <c r="AW167" s="13" t="s">
        <v>33</v>
      </c>
      <c r="AX167" s="13" t="s">
        <v>78</v>
      </c>
      <c r="AY167" s="242" t="s">
        <v>138</v>
      </c>
    </row>
    <row r="168" s="14" customFormat="1">
      <c r="A168" s="14"/>
      <c r="B168" s="243"/>
      <c r="C168" s="244"/>
      <c r="D168" s="234" t="s">
        <v>154</v>
      </c>
      <c r="E168" s="245" t="s">
        <v>1</v>
      </c>
      <c r="F168" s="246" t="s">
        <v>185</v>
      </c>
      <c r="G168" s="244"/>
      <c r="H168" s="247">
        <v>10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154</v>
      </c>
      <c r="AU168" s="253" t="s">
        <v>88</v>
      </c>
      <c r="AV168" s="14" t="s">
        <v>88</v>
      </c>
      <c r="AW168" s="14" t="s">
        <v>33</v>
      </c>
      <c r="AX168" s="14" t="s">
        <v>86</v>
      </c>
      <c r="AY168" s="253" t="s">
        <v>138</v>
      </c>
    </row>
    <row r="169" s="2" customFormat="1" ht="14.4" customHeight="1">
      <c r="A169" s="39"/>
      <c r="B169" s="40"/>
      <c r="C169" s="219" t="s">
        <v>147</v>
      </c>
      <c r="D169" s="219" t="s">
        <v>141</v>
      </c>
      <c r="E169" s="220" t="s">
        <v>186</v>
      </c>
      <c r="F169" s="221" t="s">
        <v>187</v>
      </c>
      <c r="G169" s="222" t="s">
        <v>151</v>
      </c>
      <c r="H169" s="223">
        <v>6.5</v>
      </c>
      <c r="I169" s="224"/>
      <c r="J169" s="225">
        <f>ROUND(I169*H169,2)</f>
        <v>0</v>
      </c>
      <c r="K169" s="221" t="s">
        <v>152</v>
      </c>
      <c r="L169" s="45"/>
      <c r="M169" s="226" t="s">
        <v>1</v>
      </c>
      <c r="N169" s="227" t="s">
        <v>43</v>
      </c>
      <c r="O169" s="92"/>
      <c r="P169" s="228">
        <f>O169*H169</f>
        <v>0</v>
      </c>
      <c r="Q169" s="228">
        <v>0.0030000000000000001</v>
      </c>
      <c r="R169" s="228">
        <f>Q169*H169</f>
        <v>0.0195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145</v>
      </c>
      <c r="AT169" s="230" t="s">
        <v>141</v>
      </c>
      <c r="AU169" s="230" t="s">
        <v>88</v>
      </c>
      <c r="AY169" s="18" t="s">
        <v>138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86</v>
      </c>
      <c r="BK169" s="231">
        <f>ROUND(I169*H169,2)</f>
        <v>0</v>
      </c>
      <c r="BL169" s="18" t="s">
        <v>145</v>
      </c>
      <c r="BM169" s="230" t="s">
        <v>188</v>
      </c>
    </row>
    <row r="170" s="13" customFormat="1">
      <c r="A170" s="13"/>
      <c r="B170" s="232"/>
      <c r="C170" s="233"/>
      <c r="D170" s="234" t="s">
        <v>154</v>
      </c>
      <c r="E170" s="235" t="s">
        <v>1</v>
      </c>
      <c r="F170" s="236" t="s">
        <v>189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154</v>
      </c>
      <c r="AU170" s="242" t="s">
        <v>88</v>
      </c>
      <c r="AV170" s="13" t="s">
        <v>86</v>
      </c>
      <c r="AW170" s="13" t="s">
        <v>33</v>
      </c>
      <c r="AX170" s="13" t="s">
        <v>78</v>
      </c>
      <c r="AY170" s="242" t="s">
        <v>138</v>
      </c>
    </row>
    <row r="171" s="14" customFormat="1">
      <c r="A171" s="14"/>
      <c r="B171" s="243"/>
      <c r="C171" s="244"/>
      <c r="D171" s="234" t="s">
        <v>154</v>
      </c>
      <c r="E171" s="245" t="s">
        <v>1</v>
      </c>
      <c r="F171" s="246" t="s">
        <v>156</v>
      </c>
      <c r="G171" s="244"/>
      <c r="H171" s="247">
        <v>5.3760000000000003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154</v>
      </c>
      <c r="AU171" s="253" t="s">
        <v>88</v>
      </c>
      <c r="AV171" s="14" t="s">
        <v>88</v>
      </c>
      <c r="AW171" s="14" t="s">
        <v>33</v>
      </c>
      <c r="AX171" s="14" t="s">
        <v>78</v>
      </c>
      <c r="AY171" s="253" t="s">
        <v>138</v>
      </c>
    </row>
    <row r="172" s="14" customFormat="1">
      <c r="A172" s="14"/>
      <c r="B172" s="243"/>
      <c r="C172" s="244"/>
      <c r="D172" s="234" t="s">
        <v>154</v>
      </c>
      <c r="E172" s="245" t="s">
        <v>1</v>
      </c>
      <c r="F172" s="246" t="s">
        <v>157</v>
      </c>
      <c r="G172" s="244"/>
      <c r="H172" s="247">
        <v>1.1240000000000001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154</v>
      </c>
      <c r="AU172" s="253" t="s">
        <v>88</v>
      </c>
      <c r="AV172" s="14" t="s">
        <v>88</v>
      </c>
      <c r="AW172" s="14" t="s">
        <v>33</v>
      </c>
      <c r="AX172" s="14" t="s">
        <v>78</v>
      </c>
      <c r="AY172" s="253" t="s">
        <v>138</v>
      </c>
    </row>
    <row r="173" s="16" customFormat="1">
      <c r="A173" s="16"/>
      <c r="B173" s="265"/>
      <c r="C173" s="266"/>
      <c r="D173" s="234" t="s">
        <v>154</v>
      </c>
      <c r="E173" s="267" t="s">
        <v>1</v>
      </c>
      <c r="F173" s="268" t="s">
        <v>190</v>
      </c>
      <c r="G173" s="266"/>
      <c r="H173" s="269">
        <v>6.5</v>
      </c>
      <c r="I173" s="270"/>
      <c r="J173" s="266"/>
      <c r="K173" s="266"/>
      <c r="L173" s="271"/>
      <c r="M173" s="272"/>
      <c r="N173" s="273"/>
      <c r="O173" s="273"/>
      <c r="P173" s="273"/>
      <c r="Q173" s="273"/>
      <c r="R173" s="273"/>
      <c r="S173" s="273"/>
      <c r="T173" s="274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5" t="s">
        <v>154</v>
      </c>
      <c r="AU173" s="275" t="s">
        <v>88</v>
      </c>
      <c r="AV173" s="16" t="s">
        <v>145</v>
      </c>
      <c r="AW173" s="16" t="s">
        <v>33</v>
      </c>
      <c r="AX173" s="16" t="s">
        <v>86</v>
      </c>
      <c r="AY173" s="275" t="s">
        <v>138</v>
      </c>
    </row>
    <row r="174" s="2" customFormat="1" ht="14.4" customHeight="1">
      <c r="A174" s="39"/>
      <c r="B174" s="40"/>
      <c r="C174" s="219" t="s">
        <v>191</v>
      </c>
      <c r="D174" s="219" t="s">
        <v>141</v>
      </c>
      <c r="E174" s="220" t="s">
        <v>192</v>
      </c>
      <c r="F174" s="221" t="s">
        <v>193</v>
      </c>
      <c r="G174" s="222" t="s">
        <v>151</v>
      </c>
      <c r="H174" s="223">
        <v>14</v>
      </c>
      <c r="I174" s="224"/>
      <c r="J174" s="225">
        <f>ROUND(I174*H174,2)</f>
        <v>0</v>
      </c>
      <c r="K174" s="221" t="s">
        <v>152</v>
      </c>
      <c r="L174" s="45"/>
      <c r="M174" s="226" t="s">
        <v>1</v>
      </c>
      <c r="N174" s="227" t="s">
        <v>43</v>
      </c>
      <c r="O174" s="92"/>
      <c r="P174" s="228">
        <f>O174*H174</f>
        <v>0</v>
      </c>
      <c r="Q174" s="228">
        <v>0.0030000000000000001</v>
      </c>
      <c r="R174" s="228">
        <f>Q174*H174</f>
        <v>0.042000000000000003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145</v>
      </c>
      <c r="AT174" s="230" t="s">
        <v>141</v>
      </c>
      <c r="AU174" s="230" t="s">
        <v>88</v>
      </c>
      <c r="AY174" s="18" t="s">
        <v>138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86</v>
      </c>
      <c r="BK174" s="231">
        <f>ROUND(I174*H174,2)</f>
        <v>0</v>
      </c>
      <c r="BL174" s="18" t="s">
        <v>145</v>
      </c>
      <c r="BM174" s="230" t="s">
        <v>194</v>
      </c>
    </row>
    <row r="175" s="13" customFormat="1">
      <c r="A175" s="13"/>
      <c r="B175" s="232"/>
      <c r="C175" s="233"/>
      <c r="D175" s="234" t="s">
        <v>154</v>
      </c>
      <c r="E175" s="235" t="s">
        <v>1</v>
      </c>
      <c r="F175" s="236" t="s">
        <v>195</v>
      </c>
      <c r="G175" s="233"/>
      <c r="H175" s="235" t="s">
        <v>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154</v>
      </c>
      <c r="AU175" s="242" t="s">
        <v>88</v>
      </c>
      <c r="AV175" s="13" t="s">
        <v>86</v>
      </c>
      <c r="AW175" s="13" t="s">
        <v>33</v>
      </c>
      <c r="AX175" s="13" t="s">
        <v>78</v>
      </c>
      <c r="AY175" s="242" t="s">
        <v>138</v>
      </c>
    </row>
    <row r="176" s="13" customFormat="1">
      <c r="A176" s="13"/>
      <c r="B176" s="232"/>
      <c r="C176" s="233"/>
      <c r="D176" s="234" t="s">
        <v>154</v>
      </c>
      <c r="E176" s="235" t="s">
        <v>1</v>
      </c>
      <c r="F176" s="236" t="s">
        <v>172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154</v>
      </c>
      <c r="AU176" s="242" t="s">
        <v>88</v>
      </c>
      <c r="AV176" s="13" t="s">
        <v>86</v>
      </c>
      <c r="AW176" s="13" t="s">
        <v>33</v>
      </c>
      <c r="AX176" s="13" t="s">
        <v>78</v>
      </c>
      <c r="AY176" s="242" t="s">
        <v>138</v>
      </c>
    </row>
    <row r="177" s="14" customFormat="1">
      <c r="A177" s="14"/>
      <c r="B177" s="243"/>
      <c r="C177" s="244"/>
      <c r="D177" s="234" t="s">
        <v>154</v>
      </c>
      <c r="E177" s="245" t="s">
        <v>1</v>
      </c>
      <c r="F177" s="246" t="s">
        <v>173</v>
      </c>
      <c r="G177" s="244"/>
      <c r="H177" s="247">
        <v>7.9199999999999999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154</v>
      </c>
      <c r="AU177" s="253" t="s">
        <v>88</v>
      </c>
      <c r="AV177" s="14" t="s">
        <v>88</v>
      </c>
      <c r="AW177" s="14" t="s">
        <v>33</v>
      </c>
      <c r="AX177" s="14" t="s">
        <v>78</v>
      </c>
      <c r="AY177" s="253" t="s">
        <v>138</v>
      </c>
    </row>
    <row r="178" s="14" customFormat="1">
      <c r="A178" s="14"/>
      <c r="B178" s="243"/>
      <c r="C178" s="244"/>
      <c r="D178" s="234" t="s">
        <v>154</v>
      </c>
      <c r="E178" s="245" t="s">
        <v>1</v>
      </c>
      <c r="F178" s="246" t="s">
        <v>174</v>
      </c>
      <c r="G178" s="244"/>
      <c r="H178" s="247">
        <v>0.13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154</v>
      </c>
      <c r="AU178" s="253" t="s">
        <v>88</v>
      </c>
      <c r="AV178" s="14" t="s">
        <v>88</v>
      </c>
      <c r="AW178" s="14" t="s">
        <v>33</v>
      </c>
      <c r="AX178" s="14" t="s">
        <v>78</v>
      </c>
      <c r="AY178" s="253" t="s">
        <v>138</v>
      </c>
    </row>
    <row r="179" s="14" customFormat="1">
      <c r="A179" s="14"/>
      <c r="B179" s="243"/>
      <c r="C179" s="244"/>
      <c r="D179" s="234" t="s">
        <v>154</v>
      </c>
      <c r="E179" s="245" t="s">
        <v>1</v>
      </c>
      <c r="F179" s="246" t="s">
        <v>175</v>
      </c>
      <c r="G179" s="244"/>
      <c r="H179" s="247">
        <v>3.222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154</v>
      </c>
      <c r="AU179" s="253" t="s">
        <v>88</v>
      </c>
      <c r="AV179" s="14" t="s">
        <v>88</v>
      </c>
      <c r="AW179" s="14" t="s">
        <v>33</v>
      </c>
      <c r="AX179" s="14" t="s">
        <v>78</v>
      </c>
      <c r="AY179" s="253" t="s">
        <v>138</v>
      </c>
    </row>
    <row r="180" s="14" customFormat="1">
      <c r="A180" s="14"/>
      <c r="B180" s="243"/>
      <c r="C180" s="244"/>
      <c r="D180" s="234" t="s">
        <v>154</v>
      </c>
      <c r="E180" s="245" t="s">
        <v>1</v>
      </c>
      <c r="F180" s="246" t="s">
        <v>176</v>
      </c>
      <c r="G180" s="244"/>
      <c r="H180" s="247">
        <v>1.1100000000000001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154</v>
      </c>
      <c r="AU180" s="253" t="s">
        <v>88</v>
      </c>
      <c r="AV180" s="14" t="s">
        <v>88</v>
      </c>
      <c r="AW180" s="14" t="s">
        <v>33</v>
      </c>
      <c r="AX180" s="14" t="s">
        <v>78</v>
      </c>
      <c r="AY180" s="253" t="s">
        <v>138</v>
      </c>
    </row>
    <row r="181" s="14" customFormat="1">
      <c r="A181" s="14"/>
      <c r="B181" s="243"/>
      <c r="C181" s="244"/>
      <c r="D181" s="234" t="s">
        <v>154</v>
      </c>
      <c r="E181" s="245" t="s">
        <v>1</v>
      </c>
      <c r="F181" s="246" t="s">
        <v>177</v>
      </c>
      <c r="G181" s="244"/>
      <c r="H181" s="247">
        <v>1.6180000000000001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154</v>
      </c>
      <c r="AU181" s="253" t="s">
        <v>88</v>
      </c>
      <c r="AV181" s="14" t="s">
        <v>88</v>
      </c>
      <c r="AW181" s="14" t="s">
        <v>33</v>
      </c>
      <c r="AX181" s="14" t="s">
        <v>78</v>
      </c>
      <c r="AY181" s="253" t="s">
        <v>138</v>
      </c>
    </row>
    <row r="182" s="16" customFormat="1">
      <c r="A182" s="16"/>
      <c r="B182" s="265"/>
      <c r="C182" s="266"/>
      <c r="D182" s="234" t="s">
        <v>154</v>
      </c>
      <c r="E182" s="267" t="s">
        <v>1</v>
      </c>
      <c r="F182" s="268" t="s">
        <v>190</v>
      </c>
      <c r="G182" s="266"/>
      <c r="H182" s="269">
        <v>14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5" t="s">
        <v>154</v>
      </c>
      <c r="AU182" s="275" t="s">
        <v>88</v>
      </c>
      <c r="AV182" s="16" t="s">
        <v>145</v>
      </c>
      <c r="AW182" s="16" t="s">
        <v>33</v>
      </c>
      <c r="AX182" s="16" t="s">
        <v>86</v>
      </c>
      <c r="AY182" s="275" t="s">
        <v>138</v>
      </c>
    </row>
    <row r="183" s="2" customFormat="1" ht="14.4" customHeight="1">
      <c r="A183" s="39"/>
      <c r="B183" s="40"/>
      <c r="C183" s="219" t="s">
        <v>196</v>
      </c>
      <c r="D183" s="219" t="s">
        <v>141</v>
      </c>
      <c r="E183" s="220" t="s">
        <v>197</v>
      </c>
      <c r="F183" s="221" t="s">
        <v>198</v>
      </c>
      <c r="G183" s="222" t="s">
        <v>144</v>
      </c>
      <c r="H183" s="223">
        <v>9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43</v>
      </c>
      <c r="O183" s="92"/>
      <c r="P183" s="228">
        <f>O183*H183</f>
        <v>0</v>
      </c>
      <c r="Q183" s="228">
        <v>0.053499999999999999</v>
      </c>
      <c r="R183" s="228">
        <f>Q183*H183</f>
        <v>0.48149999999999998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199</v>
      </c>
      <c r="AT183" s="230" t="s">
        <v>141</v>
      </c>
      <c r="AU183" s="230" t="s">
        <v>88</v>
      </c>
      <c r="AY183" s="18" t="s">
        <v>138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86</v>
      </c>
      <c r="BK183" s="231">
        <f>ROUND(I183*H183,2)</f>
        <v>0</v>
      </c>
      <c r="BL183" s="18" t="s">
        <v>199</v>
      </c>
      <c r="BM183" s="230" t="s">
        <v>200</v>
      </c>
    </row>
    <row r="184" s="13" customFormat="1">
      <c r="A184" s="13"/>
      <c r="B184" s="232"/>
      <c r="C184" s="233"/>
      <c r="D184" s="234" t="s">
        <v>154</v>
      </c>
      <c r="E184" s="235" t="s">
        <v>1</v>
      </c>
      <c r="F184" s="236" t="s">
        <v>201</v>
      </c>
      <c r="G184" s="233"/>
      <c r="H184" s="235" t="s">
        <v>1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154</v>
      </c>
      <c r="AU184" s="242" t="s">
        <v>88</v>
      </c>
      <c r="AV184" s="13" t="s">
        <v>86</v>
      </c>
      <c r="AW184" s="13" t="s">
        <v>33</v>
      </c>
      <c r="AX184" s="13" t="s">
        <v>78</v>
      </c>
      <c r="AY184" s="242" t="s">
        <v>138</v>
      </c>
    </row>
    <row r="185" s="13" customFormat="1">
      <c r="A185" s="13"/>
      <c r="B185" s="232"/>
      <c r="C185" s="233"/>
      <c r="D185" s="234" t="s">
        <v>154</v>
      </c>
      <c r="E185" s="235" t="s">
        <v>1</v>
      </c>
      <c r="F185" s="236" t="s">
        <v>202</v>
      </c>
      <c r="G185" s="233"/>
      <c r="H185" s="235" t="s">
        <v>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154</v>
      </c>
      <c r="AU185" s="242" t="s">
        <v>88</v>
      </c>
      <c r="AV185" s="13" t="s">
        <v>86</v>
      </c>
      <c r="AW185" s="13" t="s">
        <v>33</v>
      </c>
      <c r="AX185" s="13" t="s">
        <v>78</v>
      </c>
      <c r="AY185" s="242" t="s">
        <v>138</v>
      </c>
    </row>
    <row r="186" s="14" customFormat="1">
      <c r="A186" s="14"/>
      <c r="B186" s="243"/>
      <c r="C186" s="244"/>
      <c r="D186" s="234" t="s">
        <v>154</v>
      </c>
      <c r="E186" s="245" t="s">
        <v>1</v>
      </c>
      <c r="F186" s="246" t="s">
        <v>203</v>
      </c>
      <c r="G186" s="244"/>
      <c r="H186" s="247">
        <v>3.0550000000000002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154</v>
      </c>
      <c r="AU186" s="253" t="s">
        <v>88</v>
      </c>
      <c r="AV186" s="14" t="s">
        <v>88</v>
      </c>
      <c r="AW186" s="14" t="s">
        <v>33</v>
      </c>
      <c r="AX186" s="14" t="s">
        <v>78</v>
      </c>
      <c r="AY186" s="253" t="s">
        <v>138</v>
      </c>
    </row>
    <row r="187" s="14" customFormat="1">
      <c r="A187" s="14"/>
      <c r="B187" s="243"/>
      <c r="C187" s="244"/>
      <c r="D187" s="234" t="s">
        <v>154</v>
      </c>
      <c r="E187" s="245" t="s">
        <v>1</v>
      </c>
      <c r="F187" s="246" t="s">
        <v>204</v>
      </c>
      <c r="G187" s="244"/>
      <c r="H187" s="247">
        <v>1.46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154</v>
      </c>
      <c r="AU187" s="253" t="s">
        <v>88</v>
      </c>
      <c r="AV187" s="14" t="s">
        <v>88</v>
      </c>
      <c r="AW187" s="14" t="s">
        <v>33</v>
      </c>
      <c r="AX187" s="14" t="s">
        <v>78</v>
      </c>
      <c r="AY187" s="253" t="s">
        <v>138</v>
      </c>
    </row>
    <row r="188" s="13" customFormat="1">
      <c r="A188" s="13"/>
      <c r="B188" s="232"/>
      <c r="C188" s="233"/>
      <c r="D188" s="234" t="s">
        <v>154</v>
      </c>
      <c r="E188" s="235" t="s">
        <v>1</v>
      </c>
      <c r="F188" s="236" t="s">
        <v>205</v>
      </c>
      <c r="G188" s="233"/>
      <c r="H188" s="235" t="s">
        <v>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154</v>
      </c>
      <c r="AU188" s="242" t="s">
        <v>88</v>
      </c>
      <c r="AV188" s="13" t="s">
        <v>86</v>
      </c>
      <c r="AW188" s="13" t="s">
        <v>33</v>
      </c>
      <c r="AX188" s="13" t="s">
        <v>78</v>
      </c>
      <c r="AY188" s="242" t="s">
        <v>138</v>
      </c>
    </row>
    <row r="189" s="14" customFormat="1">
      <c r="A189" s="14"/>
      <c r="B189" s="243"/>
      <c r="C189" s="244"/>
      <c r="D189" s="234" t="s">
        <v>154</v>
      </c>
      <c r="E189" s="245" t="s">
        <v>1</v>
      </c>
      <c r="F189" s="246" t="s">
        <v>206</v>
      </c>
      <c r="G189" s="244"/>
      <c r="H189" s="247">
        <v>11.220000000000001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154</v>
      </c>
      <c r="AU189" s="253" t="s">
        <v>88</v>
      </c>
      <c r="AV189" s="14" t="s">
        <v>88</v>
      </c>
      <c r="AW189" s="14" t="s">
        <v>33</v>
      </c>
      <c r="AX189" s="14" t="s">
        <v>78</v>
      </c>
      <c r="AY189" s="253" t="s">
        <v>138</v>
      </c>
    </row>
    <row r="190" s="14" customFormat="1">
      <c r="A190" s="14"/>
      <c r="B190" s="243"/>
      <c r="C190" s="244"/>
      <c r="D190" s="234" t="s">
        <v>154</v>
      </c>
      <c r="E190" s="245" t="s">
        <v>1</v>
      </c>
      <c r="F190" s="246" t="s">
        <v>207</v>
      </c>
      <c r="G190" s="244"/>
      <c r="H190" s="247">
        <v>2.2650000000000001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154</v>
      </c>
      <c r="AU190" s="253" t="s">
        <v>88</v>
      </c>
      <c r="AV190" s="14" t="s">
        <v>88</v>
      </c>
      <c r="AW190" s="14" t="s">
        <v>33</v>
      </c>
      <c r="AX190" s="14" t="s">
        <v>78</v>
      </c>
      <c r="AY190" s="253" t="s">
        <v>138</v>
      </c>
    </row>
    <row r="191" s="15" customFormat="1">
      <c r="A191" s="15"/>
      <c r="B191" s="254"/>
      <c r="C191" s="255"/>
      <c r="D191" s="234" t="s">
        <v>154</v>
      </c>
      <c r="E191" s="256" t="s">
        <v>1</v>
      </c>
      <c r="F191" s="257" t="s">
        <v>158</v>
      </c>
      <c r="G191" s="255"/>
      <c r="H191" s="258">
        <v>18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154</v>
      </c>
      <c r="AU191" s="264" t="s">
        <v>88</v>
      </c>
      <c r="AV191" s="15" t="s">
        <v>139</v>
      </c>
      <c r="AW191" s="15" t="s">
        <v>33</v>
      </c>
      <c r="AX191" s="15" t="s">
        <v>78</v>
      </c>
      <c r="AY191" s="264" t="s">
        <v>138</v>
      </c>
    </row>
    <row r="192" s="13" customFormat="1">
      <c r="A192" s="13"/>
      <c r="B192" s="232"/>
      <c r="C192" s="233"/>
      <c r="D192" s="234" t="s">
        <v>154</v>
      </c>
      <c r="E192" s="235" t="s">
        <v>1</v>
      </c>
      <c r="F192" s="236" t="s">
        <v>208</v>
      </c>
      <c r="G192" s="233"/>
      <c r="H192" s="235" t="s">
        <v>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154</v>
      </c>
      <c r="AU192" s="242" t="s">
        <v>88</v>
      </c>
      <c r="AV192" s="13" t="s">
        <v>86</v>
      </c>
      <c r="AW192" s="13" t="s">
        <v>33</v>
      </c>
      <c r="AX192" s="13" t="s">
        <v>78</v>
      </c>
      <c r="AY192" s="242" t="s">
        <v>138</v>
      </c>
    </row>
    <row r="193" s="14" customFormat="1">
      <c r="A193" s="14"/>
      <c r="B193" s="243"/>
      <c r="C193" s="244"/>
      <c r="D193" s="234" t="s">
        <v>154</v>
      </c>
      <c r="E193" s="245" t="s">
        <v>1</v>
      </c>
      <c r="F193" s="246" t="s">
        <v>209</v>
      </c>
      <c r="G193" s="244"/>
      <c r="H193" s="247">
        <v>9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154</v>
      </c>
      <c r="AU193" s="253" t="s">
        <v>88</v>
      </c>
      <c r="AV193" s="14" t="s">
        <v>88</v>
      </c>
      <c r="AW193" s="14" t="s">
        <v>33</v>
      </c>
      <c r="AX193" s="14" t="s">
        <v>78</v>
      </c>
      <c r="AY193" s="253" t="s">
        <v>138</v>
      </c>
    </row>
    <row r="194" s="15" customFormat="1">
      <c r="A194" s="15"/>
      <c r="B194" s="254"/>
      <c r="C194" s="255"/>
      <c r="D194" s="234" t="s">
        <v>154</v>
      </c>
      <c r="E194" s="256" t="s">
        <v>1</v>
      </c>
      <c r="F194" s="257" t="s">
        <v>210</v>
      </c>
      <c r="G194" s="255"/>
      <c r="H194" s="258">
        <v>9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154</v>
      </c>
      <c r="AU194" s="264" t="s">
        <v>88</v>
      </c>
      <c r="AV194" s="15" t="s">
        <v>139</v>
      </c>
      <c r="AW194" s="15" t="s">
        <v>33</v>
      </c>
      <c r="AX194" s="15" t="s">
        <v>86</v>
      </c>
      <c r="AY194" s="264" t="s">
        <v>138</v>
      </c>
    </row>
    <row r="195" s="2" customFormat="1" ht="14.4" customHeight="1">
      <c r="A195" s="39"/>
      <c r="B195" s="40"/>
      <c r="C195" s="219" t="s">
        <v>211</v>
      </c>
      <c r="D195" s="219" t="s">
        <v>141</v>
      </c>
      <c r="E195" s="220" t="s">
        <v>212</v>
      </c>
      <c r="F195" s="221" t="s">
        <v>213</v>
      </c>
      <c r="G195" s="222" t="s">
        <v>151</v>
      </c>
      <c r="H195" s="223">
        <v>18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43</v>
      </c>
      <c r="O195" s="92"/>
      <c r="P195" s="228">
        <f>O195*H195</f>
        <v>0</v>
      </c>
      <c r="Q195" s="228">
        <v>0.00029999999999999997</v>
      </c>
      <c r="R195" s="228">
        <f>Q195*H195</f>
        <v>0.0053999999999999994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199</v>
      </c>
      <c r="AT195" s="230" t="s">
        <v>141</v>
      </c>
      <c r="AU195" s="230" t="s">
        <v>88</v>
      </c>
      <c r="AY195" s="18" t="s">
        <v>138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86</v>
      </c>
      <c r="BK195" s="231">
        <f>ROUND(I195*H195,2)</f>
        <v>0</v>
      </c>
      <c r="BL195" s="18" t="s">
        <v>199</v>
      </c>
      <c r="BM195" s="230" t="s">
        <v>214</v>
      </c>
    </row>
    <row r="196" s="13" customFormat="1">
      <c r="A196" s="13"/>
      <c r="B196" s="232"/>
      <c r="C196" s="233"/>
      <c r="D196" s="234" t="s">
        <v>154</v>
      </c>
      <c r="E196" s="235" t="s">
        <v>1</v>
      </c>
      <c r="F196" s="236" t="s">
        <v>215</v>
      </c>
      <c r="G196" s="233"/>
      <c r="H196" s="235" t="s">
        <v>1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154</v>
      </c>
      <c r="AU196" s="242" t="s">
        <v>88</v>
      </c>
      <c r="AV196" s="13" t="s">
        <v>86</v>
      </c>
      <c r="AW196" s="13" t="s">
        <v>33</v>
      </c>
      <c r="AX196" s="13" t="s">
        <v>78</v>
      </c>
      <c r="AY196" s="242" t="s">
        <v>138</v>
      </c>
    </row>
    <row r="197" s="13" customFormat="1">
      <c r="A197" s="13"/>
      <c r="B197" s="232"/>
      <c r="C197" s="233"/>
      <c r="D197" s="234" t="s">
        <v>154</v>
      </c>
      <c r="E197" s="235" t="s">
        <v>1</v>
      </c>
      <c r="F197" s="236" t="s">
        <v>202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154</v>
      </c>
      <c r="AU197" s="242" t="s">
        <v>88</v>
      </c>
      <c r="AV197" s="13" t="s">
        <v>86</v>
      </c>
      <c r="AW197" s="13" t="s">
        <v>33</v>
      </c>
      <c r="AX197" s="13" t="s">
        <v>78</v>
      </c>
      <c r="AY197" s="242" t="s">
        <v>138</v>
      </c>
    </row>
    <row r="198" s="14" customFormat="1">
      <c r="A198" s="14"/>
      <c r="B198" s="243"/>
      <c r="C198" s="244"/>
      <c r="D198" s="234" t="s">
        <v>154</v>
      </c>
      <c r="E198" s="245" t="s">
        <v>1</v>
      </c>
      <c r="F198" s="246" t="s">
        <v>203</v>
      </c>
      <c r="G198" s="244"/>
      <c r="H198" s="247">
        <v>3.0550000000000002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154</v>
      </c>
      <c r="AU198" s="253" t="s">
        <v>88</v>
      </c>
      <c r="AV198" s="14" t="s">
        <v>88</v>
      </c>
      <c r="AW198" s="14" t="s">
        <v>33</v>
      </c>
      <c r="AX198" s="14" t="s">
        <v>78</v>
      </c>
      <c r="AY198" s="253" t="s">
        <v>138</v>
      </c>
    </row>
    <row r="199" s="14" customFormat="1">
      <c r="A199" s="14"/>
      <c r="B199" s="243"/>
      <c r="C199" s="244"/>
      <c r="D199" s="234" t="s">
        <v>154</v>
      </c>
      <c r="E199" s="245" t="s">
        <v>1</v>
      </c>
      <c r="F199" s="246" t="s">
        <v>204</v>
      </c>
      <c r="G199" s="244"/>
      <c r="H199" s="247">
        <v>1.46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154</v>
      </c>
      <c r="AU199" s="253" t="s">
        <v>88</v>
      </c>
      <c r="AV199" s="14" t="s">
        <v>88</v>
      </c>
      <c r="AW199" s="14" t="s">
        <v>33</v>
      </c>
      <c r="AX199" s="14" t="s">
        <v>78</v>
      </c>
      <c r="AY199" s="253" t="s">
        <v>138</v>
      </c>
    </row>
    <row r="200" s="13" customFormat="1">
      <c r="A200" s="13"/>
      <c r="B200" s="232"/>
      <c r="C200" s="233"/>
      <c r="D200" s="234" t="s">
        <v>154</v>
      </c>
      <c r="E200" s="235" t="s">
        <v>1</v>
      </c>
      <c r="F200" s="236" t="s">
        <v>205</v>
      </c>
      <c r="G200" s="233"/>
      <c r="H200" s="235" t="s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154</v>
      </c>
      <c r="AU200" s="242" t="s">
        <v>88</v>
      </c>
      <c r="AV200" s="13" t="s">
        <v>86</v>
      </c>
      <c r="AW200" s="13" t="s">
        <v>33</v>
      </c>
      <c r="AX200" s="13" t="s">
        <v>78</v>
      </c>
      <c r="AY200" s="242" t="s">
        <v>138</v>
      </c>
    </row>
    <row r="201" s="14" customFormat="1">
      <c r="A201" s="14"/>
      <c r="B201" s="243"/>
      <c r="C201" s="244"/>
      <c r="D201" s="234" t="s">
        <v>154</v>
      </c>
      <c r="E201" s="245" t="s">
        <v>1</v>
      </c>
      <c r="F201" s="246" t="s">
        <v>206</v>
      </c>
      <c r="G201" s="244"/>
      <c r="H201" s="247">
        <v>11.220000000000001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154</v>
      </c>
      <c r="AU201" s="253" t="s">
        <v>88</v>
      </c>
      <c r="AV201" s="14" t="s">
        <v>88</v>
      </c>
      <c r="AW201" s="14" t="s">
        <v>33</v>
      </c>
      <c r="AX201" s="14" t="s">
        <v>78</v>
      </c>
      <c r="AY201" s="253" t="s">
        <v>138</v>
      </c>
    </row>
    <row r="202" s="14" customFormat="1">
      <c r="A202" s="14"/>
      <c r="B202" s="243"/>
      <c r="C202" s="244"/>
      <c r="D202" s="234" t="s">
        <v>154</v>
      </c>
      <c r="E202" s="245" t="s">
        <v>1</v>
      </c>
      <c r="F202" s="246" t="s">
        <v>207</v>
      </c>
      <c r="G202" s="244"/>
      <c r="H202" s="247">
        <v>2.2650000000000001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154</v>
      </c>
      <c r="AU202" s="253" t="s">
        <v>88</v>
      </c>
      <c r="AV202" s="14" t="s">
        <v>88</v>
      </c>
      <c r="AW202" s="14" t="s">
        <v>33</v>
      </c>
      <c r="AX202" s="14" t="s">
        <v>78</v>
      </c>
      <c r="AY202" s="253" t="s">
        <v>138</v>
      </c>
    </row>
    <row r="203" s="16" customFormat="1">
      <c r="A203" s="16"/>
      <c r="B203" s="265"/>
      <c r="C203" s="266"/>
      <c r="D203" s="234" t="s">
        <v>154</v>
      </c>
      <c r="E203" s="267" t="s">
        <v>1</v>
      </c>
      <c r="F203" s="268" t="s">
        <v>190</v>
      </c>
      <c r="G203" s="266"/>
      <c r="H203" s="269">
        <v>18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5" t="s">
        <v>154</v>
      </c>
      <c r="AU203" s="275" t="s">
        <v>88</v>
      </c>
      <c r="AV203" s="16" t="s">
        <v>145</v>
      </c>
      <c r="AW203" s="16" t="s">
        <v>33</v>
      </c>
      <c r="AX203" s="16" t="s">
        <v>86</v>
      </c>
      <c r="AY203" s="275" t="s">
        <v>138</v>
      </c>
    </row>
    <row r="204" s="2" customFormat="1" ht="14.4" customHeight="1">
      <c r="A204" s="39"/>
      <c r="B204" s="40"/>
      <c r="C204" s="219" t="s">
        <v>216</v>
      </c>
      <c r="D204" s="219" t="s">
        <v>141</v>
      </c>
      <c r="E204" s="220" t="s">
        <v>217</v>
      </c>
      <c r="F204" s="221" t="s">
        <v>218</v>
      </c>
      <c r="G204" s="222" t="s">
        <v>144</v>
      </c>
      <c r="H204" s="223">
        <v>0.012999999999999999</v>
      </c>
      <c r="I204" s="224"/>
      <c r="J204" s="225">
        <f>ROUND(I204*H204,2)</f>
        <v>0</v>
      </c>
      <c r="K204" s="221" t="s">
        <v>152</v>
      </c>
      <c r="L204" s="45"/>
      <c r="M204" s="226" t="s">
        <v>1</v>
      </c>
      <c r="N204" s="227" t="s">
        <v>43</v>
      </c>
      <c r="O204" s="92"/>
      <c r="P204" s="228">
        <f>O204*H204</f>
        <v>0</v>
      </c>
      <c r="Q204" s="228">
        <v>2.45329</v>
      </c>
      <c r="R204" s="228">
        <f>Q204*H204</f>
        <v>0.031892770000000001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199</v>
      </c>
      <c r="AT204" s="230" t="s">
        <v>141</v>
      </c>
      <c r="AU204" s="230" t="s">
        <v>88</v>
      </c>
      <c r="AY204" s="18" t="s">
        <v>138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86</v>
      </c>
      <c r="BK204" s="231">
        <f>ROUND(I204*H204,2)</f>
        <v>0</v>
      </c>
      <c r="BL204" s="18" t="s">
        <v>199</v>
      </c>
      <c r="BM204" s="230" t="s">
        <v>219</v>
      </c>
    </row>
    <row r="205" s="13" customFormat="1">
      <c r="A205" s="13"/>
      <c r="B205" s="232"/>
      <c r="C205" s="233"/>
      <c r="D205" s="234" t="s">
        <v>154</v>
      </c>
      <c r="E205" s="235" t="s">
        <v>1</v>
      </c>
      <c r="F205" s="236" t="s">
        <v>220</v>
      </c>
      <c r="G205" s="233"/>
      <c r="H205" s="235" t="s">
        <v>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154</v>
      </c>
      <c r="AU205" s="242" t="s">
        <v>88</v>
      </c>
      <c r="AV205" s="13" t="s">
        <v>86</v>
      </c>
      <c r="AW205" s="13" t="s">
        <v>33</v>
      </c>
      <c r="AX205" s="13" t="s">
        <v>78</v>
      </c>
      <c r="AY205" s="242" t="s">
        <v>138</v>
      </c>
    </row>
    <row r="206" s="14" customFormat="1">
      <c r="A206" s="14"/>
      <c r="B206" s="243"/>
      <c r="C206" s="244"/>
      <c r="D206" s="234" t="s">
        <v>154</v>
      </c>
      <c r="E206" s="245" t="s">
        <v>1</v>
      </c>
      <c r="F206" s="246" t="s">
        <v>221</v>
      </c>
      <c r="G206" s="244"/>
      <c r="H206" s="247">
        <v>0.012999999999999999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154</v>
      </c>
      <c r="AU206" s="253" t="s">
        <v>88</v>
      </c>
      <c r="AV206" s="14" t="s">
        <v>88</v>
      </c>
      <c r="AW206" s="14" t="s">
        <v>33</v>
      </c>
      <c r="AX206" s="14" t="s">
        <v>86</v>
      </c>
      <c r="AY206" s="253" t="s">
        <v>138</v>
      </c>
    </row>
    <row r="207" s="2" customFormat="1" ht="14.4" customHeight="1">
      <c r="A207" s="39"/>
      <c r="B207" s="40"/>
      <c r="C207" s="219" t="s">
        <v>222</v>
      </c>
      <c r="D207" s="219" t="s">
        <v>141</v>
      </c>
      <c r="E207" s="220" t="s">
        <v>223</v>
      </c>
      <c r="F207" s="221" t="s">
        <v>224</v>
      </c>
      <c r="G207" s="222" t="s">
        <v>151</v>
      </c>
      <c r="H207" s="223">
        <v>0.125</v>
      </c>
      <c r="I207" s="224"/>
      <c r="J207" s="225">
        <f>ROUND(I207*H207,2)</f>
        <v>0</v>
      </c>
      <c r="K207" s="221" t="s">
        <v>152</v>
      </c>
      <c r="L207" s="45"/>
      <c r="M207" s="226" t="s">
        <v>1</v>
      </c>
      <c r="N207" s="227" t="s">
        <v>43</v>
      </c>
      <c r="O207" s="92"/>
      <c r="P207" s="228">
        <f>O207*H207</f>
        <v>0</v>
      </c>
      <c r="Q207" s="228">
        <v>0.013520000000000001</v>
      </c>
      <c r="R207" s="228">
        <f>Q207*H207</f>
        <v>0.0016900000000000001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199</v>
      </c>
      <c r="AT207" s="230" t="s">
        <v>141</v>
      </c>
      <c r="AU207" s="230" t="s">
        <v>88</v>
      </c>
      <c r="AY207" s="18" t="s">
        <v>138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86</v>
      </c>
      <c r="BK207" s="231">
        <f>ROUND(I207*H207,2)</f>
        <v>0</v>
      </c>
      <c r="BL207" s="18" t="s">
        <v>199</v>
      </c>
      <c r="BM207" s="230" t="s">
        <v>225</v>
      </c>
    </row>
    <row r="208" s="13" customFormat="1">
      <c r="A208" s="13"/>
      <c r="B208" s="232"/>
      <c r="C208" s="233"/>
      <c r="D208" s="234" t="s">
        <v>154</v>
      </c>
      <c r="E208" s="235" t="s">
        <v>1</v>
      </c>
      <c r="F208" s="236" t="s">
        <v>220</v>
      </c>
      <c r="G208" s="233"/>
      <c r="H208" s="235" t="s">
        <v>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154</v>
      </c>
      <c r="AU208" s="242" t="s">
        <v>88</v>
      </c>
      <c r="AV208" s="13" t="s">
        <v>86</v>
      </c>
      <c r="AW208" s="13" t="s">
        <v>33</v>
      </c>
      <c r="AX208" s="13" t="s">
        <v>78</v>
      </c>
      <c r="AY208" s="242" t="s">
        <v>138</v>
      </c>
    </row>
    <row r="209" s="14" customFormat="1">
      <c r="A209" s="14"/>
      <c r="B209" s="243"/>
      <c r="C209" s="244"/>
      <c r="D209" s="234" t="s">
        <v>154</v>
      </c>
      <c r="E209" s="245" t="s">
        <v>1</v>
      </c>
      <c r="F209" s="246" t="s">
        <v>226</v>
      </c>
      <c r="G209" s="244"/>
      <c r="H209" s="247">
        <v>0.125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154</v>
      </c>
      <c r="AU209" s="253" t="s">
        <v>88</v>
      </c>
      <c r="AV209" s="14" t="s">
        <v>88</v>
      </c>
      <c r="AW209" s="14" t="s">
        <v>33</v>
      </c>
      <c r="AX209" s="14" t="s">
        <v>86</v>
      </c>
      <c r="AY209" s="253" t="s">
        <v>138</v>
      </c>
    </row>
    <row r="210" s="2" customFormat="1" ht="14.4" customHeight="1">
      <c r="A210" s="39"/>
      <c r="B210" s="40"/>
      <c r="C210" s="219" t="s">
        <v>227</v>
      </c>
      <c r="D210" s="219" t="s">
        <v>141</v>
      </c>
      <c r="E210" s="220" t="s">
        <v>228</v>
      </c>
      <c r="F210" s="221" t="s">
        <v>229</v>
      </c>
      <c r="G210" s="222" t="s">
        <v>151</v>
      </c>
      <c r="H210" s="223">
        <v>0.125</v>
      </c>
      <c r="I210" s="224"/>
      <c r="J210" s="225">
        <f>ROUND(I210*H210,2)</f>
        <v>0</v>
      </c>
      <c r="K210" s="221" t="s">
        <v>152</v>
      </c>
      <c r="L210" s="45"/>
      <c r="M210" s="226" t="s">
        <v>1</v>
      </c>
      <c r="N210" s="227" t="s">
        <v>43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199</v>
      </c>
      <c r="AT210" s="230" t="s">
        <v>141</v>
      </c>
      <c r="AU210" s="230" t="s">
        <v>88</v>
      </c>
      <c r="AY210" s="18" t="s">
        <v>138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86</v>
      </c>
      <c r="BK210" s="231">
        <f>ROUND(I210*H210,2)</f>
        <v>0</v>
      </c>
      <c r="BL210" s="18" t="s">
        <v>199</v>
      </c>
      <c r="BM210" s="230" t="s">
        <v>230</v>
      </c>
    </row>
    <row r="211" s="12" customFormat="1" ht="22.8" customHeight="1">
      <c r="A211" s="12"/>
      <c r="B211" s="203"/>
      <c r="C211" s="204"/>
      <c r="D211" s="205" t="s">
        <v>77</v>
      </c>
      <c r="E211" s="217" t="s">
        <v>231</v>
      </c>
      <c r="F211" s="217" t="s">
        <v>232</v>
      </c>
      <c r="G211" s="204"/>
      <c r="H211" s="204"/>
      <c r="I211" s="207"/>
      <c r="J211" s="218">
        <f>BK211</f>
        <v>0</v>
      </c>
      <c r="K211" s="204"/>
      <c r="L211" s="209"/>
      <c r="M211" s="210"/>
      <c r="N211" s="211"/>
      <c r="O211" s="211"/>
      <c r="P211" s="212">
        <f>SUM(P212:P226)</f>
        <v>0</v>
      </c>
      <c r="Q211" s="211"/>
      <c r="R211" s="212">
        <f>SUM(R212:R226)</f>
        <v>0.64578000000000002</v>
      </c>
      <c r="S211" s="211"/>
      <c r="T211" s="213">
        <f>SUM(T212:T226)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4" t="s">
        <v>86</v>
      </c>
      <c r="AT211" s="215" t="s">
        <v>77</v>
      </c>
      <c r="AU211" s="215" t="s">
        <v>86</v>
      </c>
      <c r="AY211" s="214" t="s">
        <v>138</v>
      </c>
      <c r="BK211" s="216">
        <f>SUM(BK212:BK226)</f>
        <v>0</v>
      </c>
    </row>
    <row r="212" s="2" customFormat="1" ht="14.4" customHeight="1">
      <c r="A212" s="39"/>
      <c r="B212" s="40"/>
      <c r="C212" s="219" t="s">
        <v>233</v>
      </c>
      <c r="D212" s="219" t="s">
        <v>141</v>
      </c>
      <c r="E212" s="220" t="s">
        <v>234</v>
      </c>
      <c r="F212" s="221" t="s">
        <v>235</v>
      </c>
      <c r="G212" s="222" t="s">
        <v>151</v>
      </c>
      <c r="H212" s="223">
        <v>5</v>
      </c>
      <c r="I212" s="224"/>
      <c r="J212" s="225">
        <f>ROUND(I212*H212,2)</f>
        <v>0</v>
      </c>
      <c r="K212" s="221" t="s">
        <v>152</v>
      </c>
      <c r="L212" s="45"/>
      <c r="M212" s="226" t="s">
        <v>1</v>
      </c>
      <c r="N212" s="227" t="s">
        <v>43</v>
      </c>
      <c r="O212" s="92"/>
      <c r="P212" s="228">
        <f>O212*H212</f>
        <v>0</v>
      </c>
      <c r="Q212" s="228">
        <v>0.020480000000000002</v>
      </c>
      <c r="R212" s="228">
        <f>Q212*H212</f>
        <v>0.10240000000000001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145</v>
      </c>
      <c r="AT212" s="230" t="s">
        <v>141</v>
      </c>
      <c r="AU212" s="230" t="s">
        <v>88</v>
      </c>
      <c r="AY212" s="18" t="s">
        <v>138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86</v>
      </c>
      <c r="BK212" s="231">
        <f>ROUND(I212*H212,2)</f>
        <v>0</v>
      </c>
      <c r="BL212" s="18" t="s">
        <v>145</v>
      </c>
      <c r="BM212" s="230" t="s">
        <v>236</v>
      </c>
    </row>
    <row r="213" s="13" customFormat="1">
      <c r="A213" s="13"/>
      <c r="B213" s="232"/>
      <c r="C213" s="233"/>
      <c r="D213" s="234" t="s">
        <v>154</v>
      </c>
      <c r="E213" s="235" t="s">
        <v>1</v>
      </c>
      <c r="F213" s="236" t="s">
        <v>237</v>
      </c>
      <c r="G213" s="233"/>
      <c r="H213" s="235" t="s">
        <v>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154</v>
      </c>
      <c r="AU213" s="242" t="s">
        <v>88</v>
      </c>
      <c r="AV213" s="13" t="s">
        <v>86</v>
      </c>
      <c r="AW213" s="13" t="s">
        <v>33</v>
      </c>
      <c r="AX213" s="13" t="s">
        <v>78</v>
      </c>
      <c r="AY213" s="242" t="s">
        <v>138</v>
      </c>
    </row>
    <row r="214" s="14" customFormat="1">
      <c r="A214" s="14"/>
      <c r="B214" s="243"/>
      <c r="C214" s="244"/>
      <c r="D214" s="234" t="s">
        <v>154</v>
      </c>
      <c r="E214" s="245" t="s">
        <v>1</v>
      </c>
      <c r="F214" s="246" t="s">
        <v>238</v>
      </c>
      <c r="G214" s="244"/>
      <c r="H214" s="247">
        <v>5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154</v>
      </c>
      <c r="AU214" s="253" t="s">
        <v>88</v>
      </c>
      <c r="AV214" s="14" t="s">
        <v>88</v>
      </c>
      <c r="AW214" s="14" t="s">
        <v>33</v>
      </c>
      <c r="AX214" s="14" t="s">
        <v>86</v>
      </c>
      <c r="AY214" s="253" t="s">
        <v>138</v>
      </c>
    </row>
    <row r="215" s="2" customFormat="1" ht="14.4" customHeight="1">
      <c r="A215" s="39"/>
      <c r="B215" s="40"/>
      <c r="C215" s="219" t="s">
        <v>239</v>
      </c>
      <c r="D215" s="219" t="s">
        <v>141</v>
      </c>
      <c r="E215" s="220" t="s">
        <v>240</v>
      </c>
      <c r="F215" s="221" t="s">
        <v>241</v>
      </c>
      <c r="G215" s="222" t="s">
        <v>151</v>
      </c>
      <c r="H215" s="223">
        <v>10</v>
      </c>
      <c r="I215" s="224"/>
      <c r="J215" s="225">
        <f>ROUND(I215*H215,2)</f>
        <v>0</v>
      </c>
      <c r="K215" s="221" t="s">
        <v>152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0.0079000000000000008</v>
      </c>
      <c r="R215" s="228">
        <f>Q215*H215</f>
        <v>0.079000000000000015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145</v>
      </c>
      <c r="AT215" s="230" t="s">
        <v>141</v>
      </c>
      <c r="AU215" s="230" t="s">
        <v>88</v>
      </c>
      <c r="AY215" s="18" t="s">
        <v>138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86</v>
      </c>
      <c r="BK215" s="231">
        <f>ROUND(I215*H215,2)</f>
        <v>0</v>
      </c>
      <c r="BL215" s="18" t="s">
        <v>145</v>
      </c>
      <c r="BM215" s="230" t="s">
        <v>242</v>
      </c>
    </row>
    <row r="216" s="13" customFormat="1">
      <c r="A216" s="13"/>
      <c r="B216" s="232"/>
      <c r="C216" s="233"/>
      <c r="D216" s="234" t="s">
        <v>154</v>
      </c>
      <c r="E216" s="235" t="s">
        <v>1</v>
      </c>
      <c r="F216" s="236" t="s">
        <v>243</v>
      </c>
      <c r="G216" s="233"/>
      <c r="H216" s="235" t="s">
        <v>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154</v>
      </c>
      <c r="AU216" s="242" t="s">
        <v>88</v>
      </c>
      <c r="AV216" s="13" t="s">
        <v>86</v>
      </c>
      <c r="AW216" s="13" t="s">
        <v>33</v>
      </c>
      <c r="AX216" s="13" t="s">
        <v>78</v>
      </c>
      <c r="AY216" s="242" t="s">
        <v>138</v>
      </c>
    </row>
    <row r="217" s="14" customFormat="1">
      <c r="A217" s="14"/>
      <c r="B217" s="243"/>
      <c r="C217" s="244"/>
      <c r="D217" s="234" t="s">
        <v>154</v>
      </c>
      <c r="E217" s="245" t="s">
        <v>1</v>
      </c>
      <c r="F217" s="246" t="s">
        <v>185</v>
      </c>
      <c r="G217" s="244"/>
      <c r="H217" s="247">
        <v>10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154</v>
      </c>
      <c r="AU217" s="253" t="s">
        <v>88</v>
      </c>
      <c r="AV217" s="14" t="s">
        <v>88</v>
      </c>
      <c r="AW217" s="14" t="s">
        <v>33</v>
      </c>
      <c r="AX217" s="14" t="s">
        <v>86</v>
      </c>
      <c r="AY217" s="253" t="s">
        <v>138</v>
      </c>
    </row>
    <row r="218" s="2" customFormat="1" ht="24.15" customHeight="1">
      <c r="A218" s="39"/>
      <c r="B218" s="40"/>
      <c r="C218" s="219" t="s">
        <v>8</v>
      </c>
      <c r="D218" s="219" t="s">
        <v>141</v>
      </c>
      <c r="E218" s="220" t="s">
        <v>244</v>
      </c>
      <c r="F218" s="221" t="s">
        <v>245</v>
      </c>
      <c r="G218" s="222" t="s">
        <v>151</v>
      </c>
      <c r="H218" s="223">
        <v>19</v>
      </c>
      <c r="I218" s="224"/>
      <c r="J218" s="225">
        <f>ROUND(I218*H218,2)</f>
        <v>0</v>
      </c>
      <c r="K218" s="221" t="s">
        <v>152</v>
      </c>
      <c r="L218" s="45"/>
      <c r="M218" s="226" t="s">
        <v>1</v>
      </c>
      <c r="N218" s="227" t="s">
        <v>43</v>
      </c>
      <c r="O218" s="92"/>
      <c r="P218" s="228">
        <f>O218*H218</f>
        <v>0</v>
      </c>
      <c r="Q218" s="228">
        <v>0.0095200000000000007</v>
      </c>
      <c r="R218" s="228">
        <f>Q218*H218</f>
        <v>0.18088000000000001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145</v>
      </c>
      <c r="AT218" s="230" t="s">
        <v>141</v>
      </c>
      <c r="AU218" s="230" t="s">
        <v>88</v>
      </c>
      <c r="AY218" s="18" t="s">
        <v>138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86</v>
      </c>
      <c r="BK218" s="231">
        <f>ROUND(I218*H218,2)</f>
        <v>0</v>
      </c>
      <c r="BL218" s="18" t="s">
        <v>145</v>
      </c>
      <c r="BM218" s="230" t="s">
        <v>246</v>
      </c>
    </row>
    <row r="219" s="13" customFormat="1">
      <c r="A219" s="13"/>
      <c r="B219" s="232"/>
      <c r="C219" s="233"/>
      <c r="D219" s="234" t="s">
        <v>154</v>
      </c>
      <c r="E219" s="235" t="s">
        <v>1</v>
      </c>
      <c r="F219" s="236" t="s">
        <v>247</v>
      </c>
      <c r="G219" s="233"/>
      <c r="H219" s="235" t="s">
        <v>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154</v>
      </c>
      <c r="AU219" s="242" t="s">
        <v>88</v>
      </c>
      <c r="AV219" s="13" t="s">
        <v>86</v>
      </c>
      <c r="AW219" s="13" t="s">
        <v>33</v>
      </c>
      <c r="AX219" s="13" t="s">
        <v>78</v>
      </c>
      <c r="AY219" s="242" t="s">
        <v>138</v>
      </c>
    </row>
    <row r="220" s="13" customFormat="1">
      <c r="A220" s="13"/>
      <c r="B220" s="232"/>
      <c r="C220" s="233"/>
      <c r="D220" s="234" t="s">
        <v>154</v>
      </c>
      <c r="E220" s="235" t="s">
        <v>1</v>
      </c>
      <c r="F220" s="236" t="s">
        <v>248</v>
      </c>
      <c r="G220" s="233"/>
      <c r="H220" s="235" t="s">
        <v>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154</v>
      </c>
      <c r="AU220" s="242" t="s">
        <v>88</v>
      </c>
      <c r="AV220" s="13" t="s">
        <v>86</v>
      </c>
      <c r="AW220" s="13" t="s">
        <v>33</v>
      </c>
      <c r="AX220" s="13" t="s">
        <v>78</v>
      </c>
      <c r="AY220" s="242" t="s">
        <v>138</v>
      </c>
    </row>
    <row r="221" s="14" customFormat="1">
      <c r="A221" s="14"/>
      <c r="B221" s="243"/>
      <c r="C221" s="244"/>
      <c r="D221" s="234" t="s">
        <v>154</v>
      </c>
      <c r="E221" s="245" t="s">
        <v>1</v>
      </c>
      <c r="F221" s="246" t="s">
        <v>249</v>
      </c>
      <c r="G221" s="244"/>
      <c r="H221" s="247">
        <v>17.199999999999999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154</v>
      </c>
      <c r="AU221" s="253" t="s">
        <v>88</v>
      </c>
      <c r="AV221" s="14" t="s">
        <v>88</v>
      </c>
      <c r="AW221" s="14" t="s">
        <v>33</v>
      </c>
      <c r="AX221" s="14" t="s">
        <v>78</v>
      </c>
      <c r="AY221" s="253" t="s">
        <v>138</v>
      </c>
    </row>
    <row r="222" s="14" customFormat="1">
      <c r="A222" s="14"/>
      <c r="B222" s="243"/>
      <c r="C222" s="244"/>
      <c r="D222" s="234" t="s">
        <v>154</v>
      </c>
      <c r="E222" s="245" t="s">
        <v>1</v>
      </c>
      <c r="F222" s="246" t="s">
        <v>250</v>
      </c>
      <c r="G222" s="244"/>
      <c r="H222" s="247">
        <v>1.8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154</v>
      </c>
      <c r="AU222" s="253" t="s">
        <v>88</v>
      </c>
      <c r="AV222" s="14" t="s">
        <v>88</v>
      </c>
      <c r="AW222" s="14" t="s">
        <v>33</v>
      </c>
      <c r="AX222" s="14" t="s">
        <v>78</v>
      </c>
      <c r="AY222" s="253" t="s">
        <v>138</v>
      </c>
    </row>
    <row r="223" s="16" customFormat="1">
      <c r="A223" s="16"/>
      <c r="B223" s="265"/>
      <c r="C223" s="266"/>
      <c r="D223" s="234" t="s">
        <v>154</v>
      </c>
      <c r="E223" s="267" t="s">
        <v>1</v>
      </c>
      <c r="F223" s="268" t="s">
        <v>190</v>
      </c>
      <c r="G223" s="266"/>
      <c r="H223" s="269">
        <v>19</v>
      </c>
      <c r="I223" s="270"/>
      <c r="J223" s="266"/>
      <c r="K223" s="266"/>
      <c r="L223" s="271"/>
      <c r="M223" s="272"/>
      <c r="N223" s="273"/>
      <c r="O223" s="273"/>
      <c r="P223" s="273"/>
      <c r="Q223" s="273"/>
      <c r="R223" s="273"/>
      <c r="S223" s="273"/>
      <c r="T223" s="274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75" t="s">
        <v>154</v>
      </c>
      <c r="AU223" s="275" t="s">
        <v>88</v>
      </c>
      <c r="AV223" s="16" t="s">
        <v>145</v>
      </c>
      <c r="AW223" s="16" t="s">
        <v>33</v>
      </c>
      <c r="AX223" s="16" t="s">
        <v>86</v>
      </c>
      <c r="AY223" s="275" t="s">
        <v>138</v>
      </c>
    </row>
    <row r="224" s="2" customFormat="1" ht="14.4" customHeight="1">
      <c r="A224" s="39"/>
      <c r="B224" s="40"/>
      <c r="C224" s="276" t="s">
        <v>199</v>
      </c>
      <c r="D224" s="276" t="s">
        <v>251</v>
      </c>
      <c r="E224" s="277" t="s">
        <v>252</v>
      </c>
      <c r="F224" s="278" t="s">
        <v>253</v>
      </c>
      <c r="G224" s="279" t="s">
        <v>151</v>
      </c>
      <c r="H224" s="280">
        <v>21</v>
      </c>
      <c r="I224" s="281"/>
      <c r="J224" s="282">
        <f>ROUND(I224*H224,2)</f>
        <v>0</v>
      </c>
      <c r="K224" s="278" t="s">
        <v>152</v>
      </c>
      <c r="L224" s="283"/>
      <c r="M224" s="284" t="s">
        <v>1</v>
      </c>
      <c r="N224" s="285" t="s">
        <v>43</v>
      </c>
      <c r="O224" s="92"/>
      <c r="P224" s="228">
        <f>O224*H224</f>
        <v>0</v>
      </c>
      <c r="Q224" s="228">
        <v>0.0135</v>
      </c>
      <c r="R224" s="228">
        <f>Q224*H224</f>
        <v>0.28349999999999997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196</v>
      </c>
      <c r="AT224" s="230" t="s">
        <v>251</v>
      </c>
      <c r="AU224" s="230" t="s">
        <v>88</v>
      </c>
      <c r="AY224" s="18" t="s">
        <v>138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86</v>
      </c>
      <c r="BK224" s="231">
        <f>ROUND(I224*H224,2)</f>
        <v>0</v>
      </c>
      <c r="BL224" s="18" t="s">
        <v>145</v>
      </c>
      <c r="BM224" s="230" t="s">
        <v>254</v>
      </c>
    </row>
    <row r="225" s="13" customFormat="1">
      <c r="A225" s="13"/>
      <c r="B225" s="232"/>
      <c r="C225" s="233"/>
      <c r="D225" s="234" t="s">
        <v>154</v>
      </c>
      <c r="E225" s="235" t="s">
        <v>1</v>
      </c>
      <c r="F225" s="236" t="s">
        <v>255</v>
      </c>
      <c r="G225" s="233"/>
      <c r="H225" s="235" t="s">
        <v>1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154</v>
      </c>
      <c r="AU225" s="242" t="s">
        <v>88</v>
      </c>
      <c r="AV225" s="13" t="s">
        <v>86</v>
      </c>
      <c r="AW225" s="13" t="s">
        <v>33</v>
      </c>
      <c r="AX225" s="13" t="s">
        <v>78</v>
      </c>
      <c r="AY225" s="242" t="s">
        <v>138</v>
      </c>
    </row>
    <row r="226" s="14" customFormat="1">
      <c r="A226" s="14"/>
      <c r="B226" s="243"/>
      <c r="C226" s="244"/>
      <c r="D226" s="234" t="s">
        <v>154</v>
      </c>
      <c r="E226" s="245" t="s">
        <v>1</v>
      </c>
      <c r="F226" s="246" t="s">
        <v>256</v>
      </c>
      <c r="G226" s="244"/>
      <c r="H226" s="247">
        <v>21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154</v>
      </c>
      <c r="AU226" s="253" t="s">
        <v>88</v>
      </c>
      <c r="AV226" s="14" t="s">
        <v>88</v>
      </c>
      <c r="AW226" s="14" t="s">
        <v>33</v>
      </c>
      <c r="AX226" s="14" t="s">
        <v>86</v>
      </c>
      <c r="AY226" s="253" t="s">
        <v>138</v>
      </c>
    </row>
    <row r="227" s="12" customFormat="1" ht="22.8" customHeight="1">
      <c r="A227" s="12"/>
      <c r="B227" s="203"/>
      <c r="C227" s="204"/>
      <c r="D227" s="205" t="s">
        <v>77</v>
      </c>
      <c r="E227" s="217" t="s">
        <v>257</v>
      </c>
      <c r="F227" s="217" t="s">
        <v>258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SUM(P228:P277)</f>
        <v>0</v>
      </c>
      <c r="Q227" s="211"/>
      <c r="R227" s="212">
        <f>SUM(R228:R277)</f>
        <v>0.09240000000000001</v>
      </c>
      <c r="S227" s="211"/>
      <c r="T227" s="213">
        <f>SUM(T228:T277)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86</v>
      </c>
      <c r="AT227" s="215" t="s">
        <v>77</v>
      </c>
      <c r="AU227" s="215" t="s">
        <v>86</v>
      </c>
      <c r="AY227" s="214" t="s">
        <v>138</v>
      </c>
      <c r="BK227" s="216">
        <f>SUM(BK228:BK277)</f>
        <v>0</v>
      </c>
    </row>
    <row r="228" s="2" customFormat="1" ht="14.4" customHeight="1">
      <c r="A228" s="39"/>
      <c r="B228" s="40"/>
      <c r="C228" s="219" t="s">
        <v>259</v>
      </c>
      <c r="D228" s="219" t="s">
        <v>141</v>
      </c>
      <c r="E228" s="220" t="s">
        <v>260</v>
      </c>
      <c r="F228" s="221" t="s">
        <v>261</v>
      </c>
      <c r="G228" s="222" t="s">
        <v>151</v>
      </c>
      <c r="H228" s="223">
        <v>440</v>
      </c>
      <c r="I228" s="224"/>
      <c r="J228" s="225">
        <f>ROUND(I228*H228,2)</f>
        <v>0</v>
      </c>
      <c r="K228" s="221" t="s">
        <v>152</v>
      </c>
      <c r="L228" s="45"/>
      <c r="M228" s="226" t="s">
        <v>1</v>
      </c>
      <c r="N228" s="227" t="s">
        <v>43</v>
      </c>
      <c r="O228" s="92"/>
      <c r="P228" s="228">
        <f>O228*H228</f>
        <v>0</v>
      </c>
      <c r="Q228" s="228">
        <v>0.00021000000000000001</v>
      </c>
      <c r="R228" s="228">
        <f>Q228*H228</f>
        <v>0.09240000000000001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145</v>
      </c>
      <c r="AT228" s="230" t="s">
        <v>141</v>
      </c>
      <c r="AU228" s="230" t="s">
        <v>88</v>
      </c>
      <c r="AY228" s="18" t="s">
        <v>138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86</v>
      </c>
      <c r="BK228" s="231">
        <f>ROUND(I228*H228,2)</f>
        <v>0</v>
      </c>
      <c r="BL228" s="18" t="s">
        <v>145</v>
      </c>
      <c r="BM228" s="230" t="s">
        <v>262</v>
      </c>
    </row>
    <row r="229" s="13" customFormat="1">
      <c r="A229" s="13"/>
      <c r="B229" s="232"/>
      <c r="C229" s="233"/>
      <c r="D229" s="234" t="s">
        <v>154</v>
      </c>
      <c r="E229" s="235" t="s">
        <v>1</v>
      </c>
      <c r="F229" s="236" t="s">
        <v>263</v>
      </c>
      <c r="G229" s="233"/>
      <c r="H229" s="235" t="s">
        <v>1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154</v>
      </c>
      <c r="AU229" s="242" t="s">
        <v>88</v>
      </c>
      <c r="AV229" s="13" t="s">
        <v>86</v>
      </c>
      <c r="AW229" s="13" t="s">
        <v>33</v>
      </c>
      <c r="AX229" s="13" t="s">
        <v>78</v>
      </c>
      <c r="AY229" s="242" t="s">
        <v>138</v>
      </c>
    </row>
    <row r="230" s="13" customFormat="1">
      <c r="A230" s="13"/>
      <c r="B230" s="232"/>
      <c r="C230" s="233"/>
      <c r="D230" s="234" t="s">
        <v>154</v>
      </c>
      <c r="E230" s="235" t="s">
        <v>1</v>
      </c>
      <c r="F230" s="236" t="s">
        <v>264</v>
      </c>
      <c r="G230" s="233"/>
      <c r="H230" s="235" t="s">
        <v>1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154</v>
      </c>
      <c r="AU230" s="242" t="s">
        <v>88</v>
      </c>
      <c r="AV230" s="13" t="s">
        <v>86</v>
      </c>
      <c r="AW230" s="13" t="s">
        <v>33</v>
      </c>
      <c r="AX230" s="13" t="s">
        <v>78</v>
      </c>
      <c r="AY230" s="242" t="s">
        <v>138</v>
      </c>
    </row>
    <row r="231" s="14" customFormat="1">
      <c r="A231" s="14"/>
      <c r="B231" s="243"/>
      <c r="C231" s="244"/>
      <c r="D231" s="234" t="s">
        <v>154</v>
      </c>
      <c r="E231" s="245" t="s">
        <v>1</v>
      </c>
      <c r="F231" s="246" t="s">
        <v>265</v>
      </c>
      <c r="G231" s="244"/>
      <c r="H231" s="247">
        <v>300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154</v>
      </c>
      <c r="AU231" s="253" t="s">
        <v>88</v>
      </c>
      <c r="AV231" s="14" t="s">
        <v>88</v>
      </c>
      <c r="AW231" s="14" t="s">
        <v>33</v>
      </c>
      <c r="AX231" s="14" t="s">
        <v>78</v>
      </c>
      <c r="AY231" s="253" t="s">
        <v>138</v>
      </c>
    </row>
    <row r="232" s="13" customFormat="1">
      <c r="A232" s="13"/>
      <c r="B232" s="232"/>
      <c r="C232" s="233"/>
      <c r="D232" s="234" t="s">
        <v>154</v>
      </c>
      <c r="E232" s="235" t="s">
        <v>1</v>
      </c>
      <c r="F232" s="236" t="s">
        <v>266</v>
      </c>
      <c r="G232" s="233"/>
      <c r="H232" s="235" t="s">
        <v>1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154</v>
      </c>
      <c r="AU232" s="242" t="s">
        <v>88</v>
      </c>
      <c r="AV232" s="13" t="s">
        <v>86</v>
      </c>
      <c r="AW232" s="13" t="s">
        <v>33</v>
      </c>
      <c r="AX232" s="13" t="s">
        <v>78</v>
      </c>
      <c r="AY232" s="242" t="s">
        <v>138</v>
      </c>
    </row>
    <row r="233" s="14" customFormat="1">
      <c r="A233" s="14"/>
      <c r="B233" s="243"/>
      <c r="C233" s="244"/>
      <c r="D233" s="234" t="s">
        <v>154</v>
      </c>
      <c r="E233" s="245" t="s">
        <v>1</v>
      </c>
      <c r="F233" s="246" t="s">
        <v>267</v>
      </c>
      <c r="G233" s="244"/>
      <c r="H233" s="247">
        <v>100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154</v>
      </c>
      <c r="AU233" s="253" t="s">
        <v>88</v>
      </c>
      <c r="AV233" s="14" t="s">
        <v>88</v>
      </c>
      <c r="AW233" s="14" t="s">
        <v>33</v>
      </c>
      <c r="AX233" s="14" t="s">
        <v>78</v>
      </c>
      <c r="AY233" s="253" t="s">
        <v>138</v>
      </c>
    </row>
    <row r="234" s="14" customFormat="1">
      <c r="A234" s="14"/>
      <c r="B234" s="243"/>
      <c r="C234" s="244"/>
      <c r="D234" s="234" t="s">
        <v>154</v>
      </c>
      <c r="E234" s="245" t="s">
        <v>1</v>
      </c>
      <c r="F234" s="246" t="s">
        <v>268</v>
      </c>
      <c r="G234" s="244"/>
      <c r="H234" s="247">
        <v>40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154</v>
      </c>
      <c r="AU234" s="253" t="s">
        <v>88</v>
      </c>
      <c r="AV234" s="14" t="s">
        <v>88</v>
      </c>
      <c r="AW234" s="14" t="s">
        <v>33</v>
      </c>
      <c r="AX234" s="14" t="s">
        <v>78</v>
      </c>
      <c r="AY234" s="253" t="s">
        <v>138</v>
      </c>
    </row>
    <row r="235" s="16" customFormat="1">
      <c r="A235" s="16"/>
      <c r="B235" s="265"/>
      <c r="C235" s="266"/>
      <c r="D235" s="234" t="s">
        <v>154</v>
      </c>
      <c r="E235" s="267" t="s">
        <v>1</v>
      </c>
      <c r="F235" s="268" t="s">
        <v>190</v>
      </c>
      <c r="G235" s="266"/>
      <c r="H235" s="269">
        <v>440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75" t="s">
        <v>154</v>
      </c>
      <c r="AU235" s="275" t="s">
        <v>88</v>
      </c>
      <c r="AV235" s="16" t="s">
        <v>145</v>
      </c>
      <c r="AW235" s="16" t="s">
        <v>33</v>
      </c>
      <c r="AX235" s="16" t="s">
        <v>86</v>
      </c>
      <c r="AY235" s="275" t="s">
        <v>138</v>
      </c>
    </row>
    <row r="236" s="2" customFormat="1" ht="14.4" customHeight="1">
      <c r="A236" s="39"/>
      <c r="B236" s="40"/>
      <c r="C236" s="219" t="s">
        <v>269</v>
      </c>
      <c r="D236" s="219" t="s">
        <v>141</v>
      </c>
      <c r="E236" s="220" t="s">
        <v>270</v>
      </c>
      <c r="F236" s="221" t="s">
        <v>271</v>
      </c>
      <c r="G236" s="222" t="s">
        <v>272</v>
      </c>
      <c r="H236" s="223">
        <v>1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43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145</v>
      </c>
      <c r="AT236" s="230" t="s">
        <v>141</v>
      </c>
      <c r="AU236" s="230" t="s">
        <v>88</v>
      </c>
      <c r="AY236" s="18" t="s">
        <v>138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86</v>
      </c>
      <c r="BK236" s="231">
        <f>ROUND(I236*H236,2)</f>
        <v>0</v>
      </c>
      <c r="BL236" s="18" t="s">
        <v>145</v>
      </c>
      <c r="BM236" s="230" t="s">
        <v>273</v>
      </c>
    </row>
    <row r="237" s="13" customFormat="1">
      <c r="A237" s="13"/>
      <c r="B237" s="232"/>
      <c r="C237" s="233"/>
      <c r="D237" s="234" t="s">
        <v>154</v>
      </c>
      <c r="E237" s="235" t="s">
        <v>1</v>
      </c>
      <c r="F237" s="236" t="s">
        <v>274</v>
      </c>
      <c r="G237" s="233"/>
      <c r="H237" s="235" t="s">
        <v>1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154</v>
      </c>
      <c r="AU237" s="242" t="s">
        <v>88</v>
      </c>
      <c r="AV237" s="13" t="s">
        <v>86</v>
      </c>
      <c r="AW237" s="13" t="s">
        <v>33</v>
      </c>
      <c r="AX237" s="13" t="s">
        <v>78</v>
      </c>
      <c r="AY237" s="242" t="s">
        <v>138</v>
      </c>
    </row>
    <row r="238" s="14" customFormat="1">
      <c r="A238" s="14"/>
      <c r="B238" s="243"/>
      <c r="C238" s="244"/>
      <c r="D238" s="234" t="s">
        <v>154</v>
      </c>
      <c r="E238" s="245" t="s">
        <v>1</v>
      </c>
      <c r="F238" s="246" t="s">
        <v>86</v>
      </c>
      <c r="G238" s="244"/>
      <c r="H238" s="247">
        <v>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154</v>
      </c>
      <c r="AU238" s="253" t="s">
        <v>88</v>
      </c>
      <c r="AV238" s="14" t="s">
        <v>88</v>
      </c>
      <c r="AW238" s="14" t="s">
        <v>33</v>
      </c>
      <c r="AX238" s="14" t="s">
        <v>86</v>
      </c>
      <c r="AY238" s="253" t="s">
        <v>138</v>
      </c>
    </row>
    <row r="239" s="2" customFormat="1" ht="14.4" customHeight="1">
      <c r="A239" s="39"/>
      <c r="B239" s="40"/>
      <c r="C239" s="219" t="s">
        <v>275</v>
      </c>
      <c r="D239" s="219" t="s">
        <v>141</v>
      </c>
      <c r="E239" s="220" t="s">
        <v>276</v>
      </c>
      <c r="F239" s="221" t="s">
        <v>277</v>
      </c>
      <c r="G239" s="222" t="s">
        <v>151</v>
      </c>
      <c r="H239" s="223">
        <v>857</v>
      </c>
      <c r="I239" s="224"/>
      <c r="J239" s="225">
        <f>ROUND(I239*H239,2)</f>
        <v>0</v>
      </c>
      <c r="K239" s="221" t="s">
        <v>152</v>
      </c>
      <c r="L239" s="45"/>
      <c r="M239" s="226" t="s">
        <v>1</v>
      </c>
      <c r="N239" s="227" t="s">
        <v>43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145</v>
      </c>
      <c r="AT239" s="230" t="s">
        <v>141</v>
      </c>
      <c r="AU239" s="230" t="s">
        <v>88</v>
      </c>
      <c r="AY239" s="18" t="s">
        <v>138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86</v>
      </c>
      <c r="BK239" s="231">
        <f>ROUND(I239*H239,2)</f>
        <v>0</v>
      </c>
      <c r="BL239" s="18" t="s">
        <v>145</v>
      </c>
      <c r="BM239" s="230" t="s">
        <v>278</v>
      </c>
    </row>
    <row r="240" s="14" customFormat="1">
      <c r="A240" s="14"/>
      <c r="B240" s="243"/>
      <c r="C240" s="244"/>
      <c r="D240" s="234" t="s">
        <v>154</v>
      </c>
      <c r="E240" s="245" t="s">
        <v>1</v>
      </c>
      <c r="F240" s="246" t="s">
        <v>279</v>
      </c>
      <c r="G240" s="244"/>
      <c r="H240" s="247">
        <v>305.89999999999998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154</v>
      </c>
      <c r="AU240" s="253" t="s">
        <v>88</v>
      </c>
      <c r="AV240" s="14" t="s">
        <v>88</v>
      </c>
      <c r="AW240" s="14" t="s">
        <v>33</v>
      </c>
      <c r="AX240" s="14" t="s">
        <v>78</v>
      </c>
      <c r="AY240" s="253" t="s">
        <v>138</v>
      </c>
    </row>
    <row r="241" s="14" customFormat="1">
      <c r="A241" s="14"/>
      <c r="B241" s="243"/>
      <c r="C241" s="244"/>
      <c r="D241" s="234" t="s">
        <v>154</v>
      </c>
      <c r="E241" s="245" t="s">
        <v>1</v>
      </c>
      <c r="F241" s="246" t="s">
        <v>280</v>
      </c>
      <c r="G241" s="244"/>
      <c r="H241" s="247">
        <v>155.31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154</v>
      </c>
      <c r="AU241" s="253" t="s">
        <v>88</v>
      </c>
      <c r="AV241" s="14" t="s">
        <v>88</v>
      </c>
      <c r="AW241" s="14" t="s">
        <v>33</v>
      </c>
      <c r="AX241" s="14" t="s">
        <v>78</v>
      </c>
      <c r="AY241" s="253" t="s">
        <v>138</v>
      </c>
    </row>
    <row r="242" s="14" customFormat="1">
      <c r="A242" s="14"/>
      <c r="B242" s="243"/>
      <c r="C242" s="244"/>
      <c r="D242" s="234" t="s">
        <v>154</v>
      </c>
      <c r="E242" s="245" t="s">
        <v>1</v>
      </c>
      <c r="F242" s="246" t="s">
        <v>281</v>
      </c>
      <c r="G242" s="244"/>
      <c r="H242" s="247">
        <v>97.125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154</v>
      </c>
      <c r="AU242" s="253" t="s">
        <v>88</v>
      </c>
      <c r="AV242" s="14" t="s">
        <v>88</v>
      </c>
      <c r="AW242" s="14" t="s">
        <v>33</v>
      </c>
      <c r="AX242" s="14" t="s">
        <v>78</v>
      </c>
      <c r="AY242" s="253" t="s">
        <v>138</v>
      </c>
    </row>
    <row r="243" s="14" customFormat="1">
      <c r="A243" s="14"/>
      <c r="B243" s="243"/>
      <c r="C243" s="244"/>
      <c r="D243" s="234" t="s">
        <v>154</v>
      </c>
      <c r="E243" s="245" t="s">
        <v>1</v>
      </c>
      <c r="F243" s="246" t="s">
        <v>282</v>
      </c>
      <c r="G243" s="244"/>
      <c r="H243" s="247">
        <v>168.72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154</v>
      </c>
      <c r="AU243" s="253" t="s">
        <v>88</v>
      </c>
      <c r="AV243" s="14" t="s">
        <v>88</v>
      </c>
      <c r="AW243" s="14" t="s">
        <v>33</v>
      </c>
      <c r="AX243" s="14" t="s">
        <v>78</v>
      </c>
      <c r="AY243" s="253" t="s">
        <v>138</v>
      </c>
    </row>
    <row r="244" s="14" customFormat="1">
      <c r="A244" s="14"/>
      <c r="B244" s="243"/>
      <c r="C244" s="244"/>
      <c r="D244" s="234" t="s">
        <v>154</v>
      </c>
      <c r="E244" s="245" t="s">
        <v>1</v>
      </c>
      <c r="F244" s="246" t="s">
        <v>283</v>
      </c>
      <c r="G244" s="244"/>
      <c r="H244" s="247">
        <v>51.299999999999997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154</v>
      </c>
      <c r="AU244" s="253" t="s">
        <v>88</v>
      </c>
      <c r="AV244" s="14" t="s">
        <v>88</v>
      </c>
      <c r="AW244" s="14" t="s">
        <v>33</v>
      </c>
      <c r="AX244" s="14" t="s">
        <v>78</v>
      </c>
      <c r="AY244" s="253" t="s">
        <v>138</v>
      </c>
    </row>
    <row r="245" s="14" customFormat="1">
      <c r="A245" s="14"/>
      <c r="B245" s="243"/>
      <c r="C245" s="244"/>
      <c r="D245" s="234" t="s">
        <v>154</v>
      </c>
      <c r="E245" s="245" t="s">
        <v>1</v>
      </c>
      <c r="F245" s="246" t="s">
        <v>284</v>
      </c>
      <c r="G245" s="244"/>
      <c r="H245" s="247">
        <v>78.644999999999996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154</v>
      </c>
      <c r="AU245" s="253" t="s">
        <v>88</v>
      </c>
      <c r="AV245" s="14" t="s">
        <v>88</v>
      </c>
      <c r="AW245" s="14" t="s">
        <v>33</v>
      </c>
      <c r="AX245" s="14" t="s">
        <v>78</v>
      </c>
      <c r="AY245" s="253" t="s">
        <v>138</v>
      </c>
    </row>
    <row r="246" s="16" customFormat="1">
      <c r="A246" s="16"/>
      <c r="B246" s="265"/>
      <c r="C246" s="266"/>
      <c r="D246" s="234" t="s">
        <v>154</v>
      </c>
      <c r="E246" s="267" t="s">
        <v>1</v>
      </c>
      <c r="F246" s="268" t="s">
        <v>190</v>
      </c>
      <c r="G246" s="266"/>
      <c r="H246" s="269">
        <v>857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75" t="s">
        <v>154</v>
      </c>
      <c r="AU246" s="275" t="s">
        <v>88</v>
      </c>
      <c r="AV246" s="16" t="s">
        <v>145</v>
      </c>
      <c r="AW246" s="16" t="s">
        <v>33</v>
      </c>
      <c r="AX246" s="16" t="s">
        <v>86</v>
      </c>
      <c r="AY246" s="275" t="s">
        <v>138</v>
      </c>
    </row>
    <row r="247" s="2" customFormat="1" ht="14.4" customHeight="1">
      <c r="A247" s="39"/>
      <c r="B247" s="40"/>
      <c r="C247" s="219" t="s">
        <v>285</v>
      </c>
      <c r="D247" s="219" t="s">
        <v>141</v>
      </c>
      <c r="E247" s="220" t="s">
        <v>286</v>
      </c>
      <c r="F247" s="221" t="s">
        <v>287</v>
      </c>
      <c r="G247" s="222" t="s">
        <v>151</v>
      </c>
      <c r="H247" s="223">
        <v>51420</v>
      </c>
      <c r="I247" s="224"/>
      <c r="J247" s="225">
        <f>ROUND(I247*H247,2)</f>
        <v>0</v>
      </c>
      <c r="K247" s="221" t="s">
        <v>152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145</v>
      </c>
      <c r="AT247" s="230" t="s">
        <v>141</v>
      </c>
      <c r="AU247" s="230" t="s">
        <v>88</v>
      </c>
      <c r="AY247" s="18" t="s">
        <v>138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86</v>
      </c>
      <c r="BK247" s="231">
        <f>ROUND(I247*H247,2)</f>
        <v>0</v>
      </c>
      <c r="BL247" s="18" t="s">
        <v>145</v>
      </c>
      <c r="BM247" s="230" t="s">
        <v>288</v>
      </c>
    </row>
    <row r="248" s="13" customFormat="1">
      <c r="A248" s="13"/>
      <c r="B248" s="232"/>
      <c r="C248" s="233"/>
      <c r="D248" s="234" t="s">
        <v>154</v>
      </c>
      <c r="E248" s="235" t="s">
        <v>1</v>
      </c>
      <c r="F248" s="236" t="s">
        <v>289</v>
      </c>
      <c r="G248" s="233"/>
      <c r="H248" s="235" t="s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154</v>
      </c>
      <c r="AU248" s="242" t="s">
        <v>88</v>
      </c>
      <c r="AV248" s="13" t="s">
        <v>86</v>
      </c>
      <c r="AW248" s="13" t="s">
        <v>33</v>
      </c>
      <c r="AX248" s="13" t="s">
        <v>78</v>
      </c>
      <c r="AY248" s="242" t="s">
        <v>138</v>
      </c>
    </row>
    <row r="249" s="14" customFormat="1">
      <c r="A249" s="14"/>
      <c r="B249" s="243"/>
      <c r="C249" s="244"/>
      <c r="D249" s="234" t="s">
        <v>154</v>
      </c>
      <c r="E249" s="245" t="s">
        <v>1</v>
      </c>
      <c r="F249" s="246" t="s">
        <v>290</v>
      </c>
      <c r="G249" s="244"/>
      <c r="H249" s="247">
        <v>51420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154</v>
      </c>
      <c r="AU249" s="253" t="s">
        <v>88</v>
      </c>
      <c r="AV249" s="14" t="s">
        <v>88</v>
      </c>
      <c r="AW249" s="14" t="s">
        <v>33</v>
      </c>
      <c r="AX249" s="14" t="s">
        <v>86</v>
      </c>
      <c r="AY249" s="253" t="s">
        <v>138</v>
      </c>
    </row>
    <row r="250" s="2" customFormat="1" ht="14.4" customHeight="1">
      <c r="A250" s="39"/>
      <c r="B250" s="40"/>
      <c r="C250" s="219" t="s">
        <v>7</v>
      </c>
      <c r="D250" s="219" t="s">
        <v>141</v>
      </c>
      <c r="E250" s="220" t="s">
        <v>291</v>
      </c>
      <c r="F250" s="221" t="s">
        <v>292</v>
      </c>
      <c r="G250" s="222" t="s">
        <v>151</v>
      </c>
      <c r="H250" s="223">
        <v>857</v>
      </c>
      <c r="I250" s="224"/>
      <c r="J250" s="225">
        <f>ROUND(I250*H250,2)</f>
        <v>0</v>
      </c>
      <c r="K250" s="221" t="s">
        <v>152</v>
      </c>
      <c r="L250" s="45"/>
      <c r="M250" s="226" t="s">
        <v>1</v>
      </c>
      <c r="N250" s="227" t="s">
        <v>43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145</v>
      </c>
      <c r="AT250" s="230" t="s">
        <v>141</v>
      </c>
      <c r="AU250" s="230" t="s">
        <v>88</v>
      </c>
      <c r="AY250" s="18" t="s">
        <v>138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86</v>
      </c>
      <c r="BK250" s="231">
        <f>ROUND(I250*H250,2)</f>
        <v>0</v>
      </c>
      <c r="BL250" s="18" t="s">
        <v>145</v>
      </c>
      <c r="BM250" s="230" t="s">
        <v>293</v>
      </c>
    </row>
    <row r="251" s="2" customFormat="1" ht="14.4" customHeight="1">
      <c r="A251" s="39"/>
      <c r="B251" s="40"/>
      <c r="C251" s="219" t="s">
        <v>294</v>
      </c>
      <c r="D251" s="219" t="s">
        <v>141</v>
      </c>
      <c r="E251" s="220" t="s">
        <v>295</v>
      </c>
      <c r="F251" s="221" t="s">
        <v>296</v>
      </c>
      <c r="G251" s="222" t="s">
        <v>151</v>
      </c>
      <c r="H251" s="223">
        <v>166</v>
      </c>
      <c r="I251" s="224"/>
      <c r="J251" s="225">
        <f>ROUND(I251*H251,2)</f>
        <v>0</v>
      </c>
      <c r="K251" s="221" t="s">
        <v>152</v>
      </c>
      <c r="L251" s="45"/>
      <c r="M251" s="226" t="s">
        <v>1</v>
      </c>
      <c r="N251" s="227" t="s">
        <v>43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145</v>
      </c>
      <c r="AT251" s="230" t="s">
        <v>141</v>
      </c>
      <c r="AU251" s="230" t="s">
        <v>88</v>
      </c>
      <c r="AY251" s="18" t="s">
        <v>138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86</v>
      </c>
      <c r="BK251" s="231">
        <f>ROUND(I251*H251,2)</f>
        <v>0</v>
      </c>
      <c r="BL251" s="18" t="s">
        <v>145</v>
      </c>
      <c r="BM251" s="230" t="s">
        <v>297</v>
      </c>
    </row>
    <row r="252" s="14" customFormat="1">
      <c r="A252" s="14"/>
      <c r="B252" s="243"/>
      <c r="C252" s="244"/>
      <c r="D252" s="234" t="s">
        <v>154</v>
      </c>
      <c r="E252" s="245" t="s">
        <v>1</v>
      </c>
      <c r="F252" s="246" t="s">
        <v>298</v>
      </c>
      <c r="G252" s="244"/>
      <c r="H252" s="247">
        <v>88.319999999999993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154</v>
      </c>
      <c r="AU252" s="253" t="s">
        <v>88</v>
      </c>
      <c r="AV252" s="14" t="s">
        <v>88</v>
      </c>
      <c r="AW252" s="14" t="s">
        <v>33</v>
      </c>
      <c r="AX252" s="14" t="s">
        <v>78</v>
      </c>
      <c r="AY252" s="253" t="s">
        <v>138</v>
      </c>
    </row>
    <row r="253" s="14" customFormat="1">
      <c r="A253" s="14"/>
      <c r="B253" s="243"/>
      <c r="C253" s="244"/>
      <c r="D253" s="234" t="s">
        <v>154</v>
      </c>
      <c r="E253" s="245" t="s">
        <v>1</v>
      </c>
      <c r="F253" s="246" t="s">
        <v>299</v>
      </c>
      <c r="G253" s="244"/>
      <c r="H253" s="247">
        <v>49.439999999999998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154</v>
      </c>
      <c r="AU253" s="253" t="s">
        <v>88</v>
      </c>
      <c r="AV253" s="14" t="s">
        <v>88</v>
      </c>
      <c r="AW253" s="14" t="s">
        <v>33</v>
      </c>
      <c r="AX253" s="14" t="s">
        <v>78</v>
      </c>
      <c r="AY253" s="253" t="s">
        <v>138</v>
      </c>
    </row>
    <row r="254" s="14" customFormat="1">
      <c r="A254" s="14"/>
      <c r="B254" s="243"/>
      <c r="C254" s="244"/>
      <c r="D254" s="234" t="s">
        <v>154</v>
      </c>
      <c r="E254" s="245" t="s">
        <v>1</v>
      </c>
      <c r="F254" s="246" t="s">
        <v>300</v>
      </c>
      <c r="G254" s="244"/>
      <c r="H254" s="247">
        <v>28.239999999999998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154</v>
      </c>
      <c r="AU254" s="253" t="s">
        <v>88</v>
      </c>
      <c r="AV254" s="14" t="s">
        <v>88</v>
      </c>
      <c r="AW254" s="14" t="s">
        <v>33</v>
      </c>
      <c r="AX254" s="14" t="s">
        <v>78</v>
      </c>
      <c r="AY254" s="253" t="s">
        <v>138</v>
      </c>
    </row>
    <row r="255" s="16" customFormat="1">
      <c r="A255" s="16"/>
      <c r="B255" s="265"/>
      <c r="C255" s="266"/>
      <c r="D255" s="234" t="s">
        <v>154</v>
      </c>
      <c r="E255" s="267" t="s">
        <v>1</v>
      </c>
      <c r="F255" s="268" t="s">
        <v>190</v>
      </c>
      <c r="G255" s="266"/>
      <c r="H255" s="269">
        <v>166</v>
      </c>
      <c r="I255" s="270"/>
      <c r="J255" s="266"/>
      <c r="K255" s="266"/>
      <c r="L255" s="271"/>
      <c r="M255" s="272"/>
      <c r="N255" s="273"/>
      <c r="O255" s="273"/>
      <c r="P255" s="273"/>
      <c r="Q255" s="273"/>
      <c r="R255" s="273"/>
      <c r="S255" s="273"/>
      <c r="T255" s="274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5" t="s">
        <v>154</v>
      </c>
      <c r="AU255" s="275" t="s">
        <v>88</v>
      </c>
      <c r="AV255" s="16" t="s">
        <v>145</v>
      </c>
      <c r="AW255" s="16" t="s">
        <v>33</v>
      </c>
      <c r="AX255" s="16" t="s">
        <v>86</v>
      </c>
      <c r="AY255" s="275" t="s">
        <v>138</v>
      </c>
    </row>
    <row r="256" s="2" customFormat="1" ht="14.4" customHeight="1">
      <c r="A256" s="39"/>
      <c r="B256" s="40"/>
      <c r="C256" s="219" t="s">
        <v>301</v>
      </c>
      <c r="D256" s="219" t="s">
        <v>141</v>
      </c>
      <c r="E256" s="220" t="s">
        <v>302</v>
      </c>
      <c r="F256" s="221" t="s">
        <v>303</v>
      </c>
      <c r="G256" s="222" t="s">
        <v>151</v>
      </c>
      <c r="H256" s="223">
        <v>9960</v>
      </c>
      <c r="I256" s="224"/>
      <c r="J256" s="225">
        <f>ROUND(I256*H256,2)</f>
        <v>0</v>
      </c>
      <c r="K256" s="221" t="s">
        <v>152</v>
      </c>
      <c r="L256" s="45"/>
      <c r="M256" s="226" t="s">
        <v>1</v>
      </c>
      <c r="N256" s="227" t="s">
        <v>43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145</v>
      </c>
      <c r="AT256" s="230" t="s">
        <v>141</v>
      </c>
      <c r="AU256" s="230" t="s">
        <v>88</v>
      </c>
      <c r="AY256" s="18" t="s">
        <v>138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86</v>
      </c>
      <c r="BK256" s="231">
        <f>ROUND(I256*H256,2)</f>
        <v>0</v>
      </c>
      <c r="BL256" s="18" t="s">
        <v>145</v>
      </c>
      <c r="BM256" s="230" t="s">
        <v>304</v>
      </c>
    </row>
    <row r="257" s="13" customFormat="1">
      <c r="A257" s="13"/>
      <c r="B257" s="232"/>
      <c r="C257" s="233"/>
      <c r="D257" s="234" t="s">
        <v>154</v>
      </c>
      <c r="E257" s="235" t="s">
        <v>1</v>
      </c>
      <c r="F257" s="236" t="s">
        <v>289</v>
      </c>
      <c r="G257" s="233"/>
      <c r="H257" s="235" t="s">
        <v>1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154</v>
      </c>
      <c r="AU257" s="242" t="s">
        <v>88</v>
      </c>
      <c r="AV257" s="13" t="s">
        <v>86</v>
      </c>
      <c r="AW257" s="13" t="s">
        <v>33</v>
      </c>
      <c r="AX257" s="13" t="s">
        <v>78</v>
      </c>
      <c r="AY257" s="242" t="s">
        <v>138</v>
      </c>
    </row>
    <row r="258" s="14" customFormat="1">
      <c r="A258" s="14"/>
      <c r="B258" s="243"/>
      <c r="C258" s="244"/>
      <c r="D258" s="234" t="s">
        <v>154</v>
      </c>
      <c r="E258" s="245" t="s">
        <v>1</v>
      </c>
      <c r="F258" s="246" t="s">
        <v>305</v>
      </c>
      <c r="G258" s="244"/>
      <c r="H258" s="247">
        <v>9960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154</v>
      </c>
      <c r="AU258" s="253" t="s">
        <v>88</v>
      </c>
      <c r="AV258" s="14" t="s">
        <v>88</v>
      </c>
      <c r="AW258" s="14" t="s">
        <v>33</v>
      </c>
      <c r="AX258" s="14" t="s">
        <v>86</v>
      </c>
      <c r="AY258" s="253" t="s">
        <v>138</v>
      </c>
    </row>
    <row r="259" s="2" customFormat="1" ht="14.4" customHeight="1">
      <c r="A259" s="39"/>
      <c r="B259" s="40"/>
      <c r="C259" s="219" t="s">
        <v>306</v>
      </c>
      <c r="D259" s="219" t="s">
        <v>141</v>
      </c>
      <c r="E259" s="220" t="s">
        <v>307</v>
      </c>
      <c r="F259" s="221" t="s">
        <v>308</v>
      </c>
      <c r="G259" s="222" t="s">
        <v>151</v>
      </c>
      <c r="H259" s="223">
        <v>166</v>
      </c>
      <c r="I259" s="224"/>
      <c r="J259" s="225">
        <f>ROUND(I259*H259,2)</f>
        <v>0</v>
      </c>
      <c r="K259" s="221" t="s">
        <v>152</v>
      </c>
      <c r="L259" s="45"/>
      <c r="M259" s="226" t="s">
        <v>1</v>
      </c>
      <c r="N259" s="227" t="s">
        <v>43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145</v>
      </c>
      <c r="AT259" s="230" t="s">
        <v>141</v>
      </c>
      <c r="AU259" s="230" t="s">
        <v>88</v>
      </c>
      <c r="AY259" s="18" t="s">
        <v>138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86</v>
      </c>
      <c r="BK259" s="231">
        <f>ROUND(I259*H259,2)</f>
        <v>0</v>
      </c>
      <c r="BL259" s="18" t="s">
        <v>145</v>
      </c>
      <c r="BM259" s="230" t="s">
        <v>309</v>
      </c>
    </row>
    <row r="260" s="2" customFormat="1" ht="14.4" customHeight="1">
      <c r="A260" s="39"/>
      <c r="B260" s="40"/>
      <c r="C260" s="219" t="s">
        <v>310</v>
      </c>
      <c r="D260" s="219" t="s">
        <v>141</v>
      </c>
      <c r="E260" s="220" t="s">
        <v>311</v>
      </c>
      <c r="F260" s="221" t="s">
        <v>312</v>
      </c>
      <c r="G260" s="222" t="s">
        <v>151</v>
      </c>
      <c r="H260" s="223">
        <v>857</v>
      </c>
      <c r="I260" s="224"/>
      <c r="J260" s="225">
        <f>ROUND(I260*H260,2)</f>
        <v>0</v>
      </c>
      <c r="K260" s="221" t="s">
        <v>152</v>
      </c>
      <c r="L260" s="45"/>
      <c r="M260" s="226" t="s">
        <v>1</v>
      </c>
      <c r="N260" s="227" t="s">
        <v>43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145</v>
      </c>
      <c r="AT260" s="230" t="s">
        <v>141</v>
      </c>
      <c r="AU260" s="230" t="s">
        <v>88</v>
      </c>
      <c r="AY260" s="18" t="s">
        <v>138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86</v>
      </c>
      <c r="BK260" s="231">
        <f>ROUND(I260*H260,2)</f>
        <v>0</v>
      </c>
      <c r="BL260" s="18" t="s">
        <v>145</v>
      </c>
      <c r="BM260" s="230" t="s">
        <v>313</v>
      </c>
    </row>
    <row r="261" s="13" customFormat="1">
      <c r="A261" s="13"/>
      <c r="B261" s="232"/>
      <c r="C261" s="233"/>
      <c r="D261" s="234" t="s">
        <v>154</v>
      </c>
      <c r="E261" s="235" t="s">
        <v>1</v>
      </c>
      <c r="F261" s="236" t="s">
        <v>314</v>
      </c>
      <c r="G261" s="233"/>
      <c r="H261" s="235" t="s">
        <v>1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154</v>
      </c>
      <c r="AU261" s="242" t="s">
        <v>88</v>
      </c>
      <c r="AV261" s="13" t="s">
        <v>86</v>
      </c>
      <c r="AW261" s="13" t="s">
        <v>33</v>
      </c>
      <c r="AX261" s="13" t="s">
        <v>78</v>
      </c>
      <c r="AY261" s="242" t="s">
        <v>138</v>
      </c>
    </row>
    <row r="262" s="14" customFormat="1">
      <c r="A262" s="14"/>
      <c r="B262" s="243"/>
      <c r="C262" s="244"/>
      <c r="D262" s="234" t="s">
        <v>154</v>
      </c>
      <c r="E262" s="245" t="s">
        <v>1</v>
      </c>
      <c r="F262" s="246" t="s">
        <v>315</v>
      </c>
      <c r="G262" s="244"/>
      <c r="H262" s="247">
        <v>857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154</v>
      </c>
      <c r="AU262" s="253" t="s">
        <v>88</v>
      </c>
      <c r="AV262" s="14" t="s">
        <v>88</v>
      </c>
      <c r="AW262" s="14" t="s">
        <v>33</v>
      </c>
      <c r="AX262" s="14" t="s">
        <v>86</v>
      </c>
      <c r="AY262" s="253" t="s">
        <v>138</v>
      </c>
    </row>
    <row r="263" s="2" customFormat="1" ht="14.4" customHeight="1">
      <c r="A263" s="39"/>
      <c r="B263" s="40"/>
      <c r="C263" s="219" t="s">
        <v>316</v>
      </c>
      <c r="D263" s="219" t="s">
        <v>141</v>
      </c>
      <c r="E263" s="220" t="s">
        <v>317</v>
      </c>
      <c r="F263" s="221" t="s">
        <v>318</v>
      </c>
      <c r="G263" s="222" t="s">
        <v>151</v>
      </c>
      <c r="H263" s="223">
        <v>51420</v>
      </c>
      <c r="I263" s="224"/>
      <c r="J263" s="225">
        <f>ROUND(I263*H263,2)</f>
        <v>0</v>
      </c>
      <c r="K263" s="221" t="s">
        <v>152</v>
      </c>
      <c r="L263" s="45"/>
      <c r="M263" s="226" t="s">
        <v>1</v>
      </c>
      <c r="N263" s="227" t="s">
        <v>43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145</v>
      </c>
      <c r="AT263" s="230" t="s">
        <v>141</v>
      </c>
      <c r="AU263" s="230" t="s">
        <v>88</v>
      </c>
      <c r="AY263" s="18" t="s">
        <v>138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86</v>
      </c>
      <c r="BK263" s="231">
        <f>ROUND(I263*H263,2)</f>
        <v>0</v>
      </c>
      <c r="BL263" s="18" t="s">
        <v>145</v>
      </c>
      <c r="BM263" s="230" t="s">
        <v>319</v>
      </c>
    </row>
    <row r="264" s="13" customFormat="1">
      <c r="A264" s="13"/>
      <c r="B264" s="232"/>
      <c r="C264" s="233"/>
      <c r="D264" s="234" t="s">
        <v>154</v>
      </c>
      <c r="E264" s="235" t="s">
        <v>1</v>
      </c>
      <c r="F264" s="236" t="s">
        <v>289</v>
      </c>
      <c r="G264" s="233"/>
      <c r="H264" s="235" t="s">
        <v>1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154</v>
      </c>
      <c r="AU264" s="242" t="s">
        <v>88</v>
      </c>
      <c r="AV264" s="13" t="s">
        <v>86</v>
      </c>
      <c r="AW264" s="13" t="s">
        <v>33</v>
      </c>
      <c r="AX264" s="13" t="s">
        <v>78</v>
      </c>
      <c r="AY264" s="242" t="s">
        <v>138</v>
      </c>
    </row>
    <row r="265" s="14" customFormat="1">
      <c r="A265" s="14"/>
      <c r="B265" s="243"/>
      <c r="C265" s="244"/>
      <c r="D265" s="234" t="s">
        <v>154</v>
      </c>
      <c r="E265" s="245" t="s">
        <v>1</v>
      </c>
      <c r="F265" s="246" t="s">
        <v>290</v>
      </c>
      <c r="G265" s="244"/>
      <c r="H265" s="247">
        <v>51420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154</v>
      </c>
      <c r="AU265" s="253" t="s">
        <v>88</v>
      </c>
      <c r="AV265" s="14" t="s">
        <v>88</v>
      </c>
      <c r="AW265" s="14" t="s">
        <v>33</v>
      </c>
      <c r="AX265" s="14" t="s">
        <v>86</v>
      </c>
      <c r="AY265" s="253" t="s">
        <v>138</v>
      </c>
    </row>
    <row r="266" s="2" customFormat="1" ht="14.4" customHeight="1">
      <c r="A266" s="39"/>
      <c r="B266" s="40"/>
      <c r="C266" s="219" t="s">
        <v>320</v>
      </c>
      <c r="D266" s="219" t="s">
        <v>141</v>
      </c>
      <c r="E266" s="220" t="s">
        <v>321</v>
      </c>
      <c r="F266" s="221" t="s">
        <v>322</v>
      </c>
      <c r="G266" s="222" t="s">
        <v>151</v>
      </c>
      <c r="H266" s="223">
        <v>857</v>
      </c>
      <c r="I266" s="224"/>
      <c r="J266" s="225">
        <f>ROUND(I266*H266,2)</f>
        <v>0</v>
      </c>
      <c r="K266" s="221" t="s">
        <v>152</v>
      </c>
      <c r="L266" s="45"/>
      <c r="M266" s="226" t="s">
        <v>1</v>
      </c>
      <c r="N266" s="227" t="s">
        <v>43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145</v>
      </c>
      <c r="AT266" s="230" t="s">
        <v>141</v>
      </c>
      <c r="AU266" s="230" t="s">
        <v>88</v>
      </c>
      <c r="AY266" s="18" t="s">
        <v>138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86</v>
      </c>
      <c r="BK266" s="231">
        <f>ROUND(I266*H266,2)</f>
        <v>0</v>
      </c>
      <c r="BL266" s="18" t="s">
        <v>145</v>
      </c>
      <c r="BM266" s="230" t="s">
        <v>323</v>
      </c>
    </row>
    <row r="267" s="2" customFormat="1" ht="14.4" customHeight="1">
      <c r="A267" s="39"/>
      <c r="B267" s="40"/>
      <c r="C267" s="219" t="s">
        <v>324</v>
      </c>
      <c r="D267" s="219" t="s">
        <v>141</v>
      </c>
      <c r="E267" s="220" t="s">
        <v>325</v>
      </c>
      <c r="F267" s="221" t="s">
        <v>326</v>
      </c>
      <c r="G267" s="222" t="s">
        <v>327</v>
      </c>
      <c r="H267" s="223">
        <v>4</v>
      </c>
      <c r="I267" s="224"/>
      <c r="J267" s="225">
        <f>ROUND(I267*H267,2)</f>
        <v>0</v>
      </c>
      <c r="K267" s="221" t="s">
        <v>152</v>
      </c>
      <c r="L267" s="45"/>
      <c r="M267" s="226" t="s">
        <v>1</v>
      </c>
      <c r="N267" s="227" t="s">
        <v>43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145</v>
      </c>
      <c r="AT267" s="230" t="s">
        <v>141</v>
      </c>
      <c r="AU267" s="230" t="s">
        <v>88</v>
      </c>
      <c r="AY267" s="18" t="s">
        <v>138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86</v>
      </c>
      <c r="BK267" s="231">
        <f>ROUND(I267*H267,2)</f>
        <v>0</v>
      </c>
      <c r="BL267" s="18" t="s">
        <v>145</v>
      </c>
      <c r="BM267" s="230" t="s">
        <v>328</v>
      </c>
    </row>
    <row r="268" s="2" customFormat="1" ht="14.4" customHeight="1">
      <c r="A268" s="39"/>
      <c r="B268" s="40"/>
      <c r="C268" s="219" t="s">
        <v>329</v>
      </c>
      <c r="D268" s="219" t="s">
        <v>141</v>
      </c>
      <c r="E268" s="220" t="s">
        <v>330</v>
      </c>
      <c r="F268" s="221" t="s">
        <v>331</v>
      </c>
      <c r="G268" s="222" t="s">
        <v>327</v>
      </c>
      <c r="H268" s="223">
        <v>240</v>
      </c>
      <c r="I268" s="224"/>
      <c r="J268" s="225">
        <f>ROUND(I268*H268,2)</f>
        <v>0</v>
      </c>
      <c r="K268" s="221" t="s">
        <v>152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145</v>
      </c>
      <c r="AT268" s="230" t="s">
        <v>141</v>
      </c>
      <c r="AU268" s="230" t="s">
        <v>88</v>
      </c>
      <c r="AY268" s="18" t="s">
        <v>138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86</v>
      </c>
      <c r="BK268" s="231">
        <f>ROUND(I268*H268,2)</f>
        <v>0</v>
      </c>
      <c r="BL268" s="18" t="s">
        <v>145</v>
      </c>
      <c r="BM268" s="230" t="s">
        <v>332</v>
      </c>
    </row>
    <row r="269" s="13" customFormat="1">
      <c r="A269" s="13"/>
      <c r="B269" s="232"/>
      <c r="C269" s="233"/>
      <c r="D269" s="234" t="s">
        <v>154</v>
      </c>
      <c r="E269" s="235" t="s">
        <v>1</v>
      </c>
      <c r="F269" s="236" t="s">
        <v>289</v>
      </c>
      <c r="G269" s="233"/>
      <c r="H269" s="235" t="s">
        <v>1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154</v>
      </c>
      <c r="AU269" s="242" t="s">
        <v>88</v>
      </c>
      <c r="AV269" s="13" t="s">
        <v>86</v>
      </c>
      <c r="AW269" s="13" t="s">
        <v>33</v>
      </c>
      <c r="AX269" s="13" t="s">
        <v>78</v>
      </c>
      <c r="AY269" s="242" t="s">
        <v>138</v>
      </c>
    </row>
    <row r="270" s="14" customFormat="1">
      <c r="A270" s="14"/>
      <c r="B270" s="243"/>
      <c r="C270" s="244"/>
      <c r="D270" s="234" t="s">
        <v>154</v>
      </c>
      <c r="E270" s="245" t="s">
        <v>1</v>
      </c>
      <c r="F270" s="246" t="s">
        <v>333</v>
      </c>
      <c r="G270" s="244"/>
      <c r="H270" s="247">
        <v>240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154</v>
      </c>
      <c r="AU270" s="253" t="s">
        <v>88</v>
      </c>
      <c r="AV270" s="14" t="s">
        <v>88</v>
      </c>
      <c r="AW270" s="14" t="s">
        <v>33</v>
      </c>
      <c r="AX270" s="14" t="s">
        <v>86</v>
      </c>
      <c r="AY270" s="253" t="s">
        <v>138</v>
      </c>
    </row>
    <row r="271" s="2" customFormat="1" ht="14.4" customHeight="1">
      <c r="A271" s="39"/>
      <c r="B271" s="40"/>
      <c r="C271" s="219" t="s">
        <v>334</v>
      </c>
      <c r="D271" s="219" t="s">
        <v>141</v>
      </c>
      <c r="E271" s="220" t="s">
        <v>335</v>
      </c>
      <c r="F271" s="221" t="s">
        <v>336</v>
      </c>
      <c r="G271" s="222" t="s">
        <v>327</v>
      </c>
      <c r="H271" s="223">
        <v>4</v>
      </c>
      <c r="I271" s="224"/>
      <c r="J271" s="225">
        <f>ROUND(I271*H271,2)</f>
        <v>0</v>
      </c>
      <c r="K271" s="221" t="s">
        <v>152</v>
      </c>
      <c r="L271" s="45"/>
      <c r="M271" s="226" t="s">
        <v>1</v>
      </c>
      <c r="N271" s="227" t="s">
        <v>43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145</v>
      </c>
      <c r="AT271" s="230" t="s">
        <v>141</v>
      </c>
      <c r="AU271" s="230" t="s">
        <v>88</v>
      </c>
      <c r="AY271" s="18" t="s">
        <v>138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86</v>
      </c>
      <c r="BK271" s="231">
        <f>ROUND(I271*H271,2)</f>
        <v>0</v>
      </c>
      <c r="BL271" s="18" t="s">
        <v>145</v>
      </c>
      <c r="BM271" s="230" t="s">
        <v>337</v>
      </c>
    </row>
    <row r="272" s="2" customFormat="1" ht="14.4" customHeight="1">
      <c r="A272" s="39"/>
      <c r="B272" s="40"/>
      <c r="C272" s="219" t="s">
        <v>338</v>
      </c>
      <c r="D272" s="219" t="s">
        <v>141</v>
      </c>
      <c r="E272" s="220" t="s">
        <v>339</v>
      </c>
      <c r="F272" s="221" t="s">
        <v>340</v>
      </c>
      <c r="G272" s="222" t="s">
        <v>341</v>
      </c>
      <c r="H272" s="223">
        <v>20</v>
      </c>
      <c r="I272" s="224"/>
      <c r="J272" s="225">
        <f>ROUND(I272*H272,2)</f>
        <v>0</v>
      </c>
      <c r="K272" s="221" t="s">
        <v>152</v>
      </c>
      <c r="L272" s="45"/>
      <c r="M272" s="226" t="s">
        <v>1</v>
      </c>
      <c r="N272" s="227" t="s">
        <v>43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145</v>
      </c>
      <c r="AT272" s="230" t="s">
        <v>141</v>
      </c>
      <c r="AU272" s="230" t="s">
        <v>88</v>
      </c>
      <c r="AY272" s="18" t="s">
        <v>138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86</v>
      </c>
      <c r="BK272" s="231">
        <f>ROUND(I272*H272,2)</f>
        <v>0</v>
      </c>
      <c r="BL272" s="18" t="s">
        <v>145</v>
      </c>
      <c r="BM272" s="230" t="s">
        <v>342</v>
      </c>
    </row>
    <row r="273" s="13" customFormat="1">
      <c r="A273" s="13"/>
      <c r="B273" s="232"/>
      <c r="C273" s="233"/>
      <c r="D273" s="234" t="s">
        <v>154</v>
      </c>
      <c r="E273" s="235" t="s">
        <v>1</v>
      </c>
      <c r="F273" s="236" t="s">
        <v>343</v>
      </c>
      <c r="G273" s="233"/>
      <c r="H273" s="235" t="s">
        <v>1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154</v>
      </c>
      <c r="AU273" s="242" t="s">
        <v>88</v>
      </c>
      <c r="AV273" s="13" t="s">
        <v>86</v>
      </c>
      <c r="AW273" s="13" t="s">
        <v>33</v>
      </c>
      <c r="AX273" s="13" t="s">
        <v>78</v>
      </c>
      <c r="AY273" s="242" t="s">
        <v>138</v>
      </c>
    </row>
    <row r="274" s="13" customFormat="1">
      <c r="A274" s="13"/>
      <c r="B274" s="232"/>
      <c r="C274" s="233"/>
      <c r="D274" s="234" t="s">
        <v>154</v>
      </c>
      <c r="E274" s="235" t="s">
        <v>1</v>
      </c>
      <c r="F274" s="236" t="s">
        <v>344</v>
      </c>
      <c r="G274" s="233"/>
      <c r="H274" s="235" t="s">
        <v>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154</v>
      </c>
      <c r="AU274" s="242" t="s">
        <v>88</v>
      </c>
      <c r="AV274" s="13" t="s">
        <v>86</v>
      </c>
      <c r="AW274" s="13" t="s">
        <v>33</v>
      </c>
      <c r="AX274" s="13" t="s">
        <v>78</v>
      </c>
      <c r="AY274" s="242" t="s">
        <v>138</v>
      </c>
    </row>
    <row r="275" s="14" customFormat="1">
      <c r="A275" s="14"/>
      <c r="B275" s="243"/>
      <c r="C275" s="244"/>
      <c r="D275" s="234" t="s">
        <v>154</v>
      </c>
      <c r="E275" s="245" t="s">
        <v>1</v>
      </c>
      <c r="F275" s="246" t="s">
        <v>345</v>
      </c>
      <c r="G275" s="244"/>
      <c r="H275" s="247">
        <v>20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154</v>
      </c>
      <c r="AU275" s="253" t="s">
        <v>88</v>
      </c>
      <c r="AV275" s="14" t="s">
        <v>88</v>
      </c>
      <c r="AW275" s="14" t="s">
        <v>33</v>
      </c>
      <c r="AX275" s="14" t="s">
        <v>86</v>
      </c>
      <c r="AY275" s="253" t="s">
        <v>138</v>
      </c>
    </row>
    <row r="276" s="13" customFormat="1">
      <c r="A276" s="13"/>
      <c r="B276" s="232"/>
      <c r="C276" s="233"/>
      <c r="D276" s="234" t="s">
        <v>154</v>
      </c>
      <c r="E276" s="235" t="s">
        <v>1</v>
      </c>
      <c r="F276" s="236" t="s">
        <v>346</v>
      </c>
      <c r="G276" s="233"/>
      <c r="H276" s="235" t="s">
        <v>1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154</v>
      </c>
      <c r="AU276" s="242" t="s">
        <v>88</v>
      </c>
      <c r="AV276" s="13" t="s">
        <v>86</v>
      </c>
      <c r="AW276" s="13" t="s">
        <v>33</v>
      </c>
      <c r="AX276" s="13" t="s">
        <v>78</v>
      </c>
      <c r="AY276" s="242" t="s">
        <v>138</v>
      </c>
    </row>
    <row r="277" s="2" customFormat="1" ht="24.15" customHeight="1">
      <c r="A277" s="39"/>
      <c r="B277" s="40"/>
      <c r="C277" s="219" t="s">
        <v>347</v>
      </c>
      <c r="D277" s="219" t="s">
        <v>141</v>
      </c>
      <c r="E277" s="220" t="s">
        <v>348</v>
      </c>
      <c r="F277" s="221" t="s">
        <v>349</v>
      </c>
      <c r="G277" s="222" t="s">
        <v>272</v>
      </c>
      <c r="H277" s="223">
        <v>1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43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145</v>
      </c>
      <c r="AT277" s="230" t="s">
        <v>141</v>
      </c>
      <c r="AU277" s="230" t="s">
        <v>88</v>
      </c>
      <c r="AY277" s="18" t="s">
        <v>138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86</v>
      </c>
      <c r="BK277" s="231">
        <f>ROUND(I277*H277,2)</f>
        <v>0</v>
      </c>
      <c r="BL277" s="18" t="s">
        <v>145</v>
      </c>
      <c r="BM277" s="230" t="s">
        <v>350</v>
      </c>
    </row>
    <row r="278" s="12" customFormat="1" ht="22.8" customHeight="1">
      <c r="A278" s="12"/>
      <c r="B278" s="203"/>
      <c r="C278" s="204"/>
      <c r="D278" s="205" t="s">
        <v>77</v>
      </c>
      <c r="E278" s="217" t="s">
        <v>351</v>
      </c>
      <c r="F278" s="217" t="s">
        <v>352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SUM(P279:P289)</f>
        <v>0</v>
      </c>
      <c r="Q278" s="211"/>
      <c r="R278" s="212">
        <f>SUM(R279:R289)</f>
        <v>0.030519999999999999</v>
      </c>
      <c r="S278" s="211"/>
      <c r="T278" s="213">
        <f>SUM(T279:T289)</f>
        <v>1.1599999999999999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86</v>
      </c>
      <c r="AT278" s="215" t="s">
        <v>77</v>
      </c>
      <c r="AU278" s="215" t="s">
        <v>86</v>
      </c>
      <c r="AY278" s="214" t="s">
        <v>138</v>
      </c>
      <c r="BK278" s="216">
        <f>SUM(BK279:BK289)</f>
        <v>0</v>
      </c>
    </row>
    <row r="279" s="2" customFormat="1" ht="14.4" customHeight="1">
      <c r="A279" s="39"/>
      <c r="B279" s="40"/>
      <c r="C279" s="219" t="s">
        <v>353</v>
      </c>
      <c r="D279" s="219" t="s">
        <v>141</v>
      </c>
      <c r="E279" s="220" t="s">
        <v>354</v>
      </c>
      <c r="F279" s="221" t="s">
        <v>355</v>
      </c>
      <c r="G279" s="222" t="s">
        <v>151</v>
      </c>
      <c r="H279" s="223">
        <v>45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145</v>
      </c>
      <c r="AT279" s="230" t="s">
        <v>141</v>
      </c>
      <c r="AU279" s="230" t="s">
        <v>88</v>
      </c>
      <c r="AY279" s="18" t="s">
        <v>138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86</v>
      </c>
      <c r="BK279" s="231">
        <f>ROUND(I279*H279,2)</f>
        <v>0</v>
      </c>
      <c r="BL279" s="18" t="s">
        <v>145</v>
      </c>
      <c r="BM279" s="230" t="s">
        <v>356</v>
      </c>
    </row>
    <row r="280" s="2" customFormat="1" ht="14.4" customHeight="1">
      <c r="A280" s="39"/>
      <c r="B280" s="40"/>
      <c r="C280" s="219" t="s">
        <v>357</v>
      </c>
      <c r="D280" s="219" t="s">
        <v>141</v>
      </c>
      <c r="E280" s="220" t="s">
        <v>358</v>
      </c>
      <c r="F280" s="221" t="s">
        <v>359</v>
      </c>
      <c r="G280" s="222" t="s">
        <v>151</v>
      </c>
      <c r="H280" s="223">
        <v>600</v>
      </c>
      <c r="I280" s="224"/>
      <c r="J280" s="225">
        <f>ROUND(I280*H280,2)</f>
        <v>0</v>
      </c>
      <c r="K280" s="221" t="s">
        <v>1</v>
      </c>
      <c r="L280" s="45"/>
      <c r="M280" s="226" t="s">
        <v>1</v>
      </c>
      <c r="N280" s="227" t="s">
        <v>43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145</v>
      </c>
      <c r="AT280" s="230" t="s">
        <v>141</v>
      </c>
      <c r="AU280" s="230" t="s">
        <v>88</v>
      </c>
      <c r="AY280" s="18" t="s">
        <v>138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86</v>
      </c>
      <c r="BK280" s="231">
        <f>ROUND(I280*H280,2)</f>
        <v>0</v>
      </c>
      <c r="BL280" s="18" t="s">
        <v>145</v>
      </c>
      <c r="BM280" s="230" t="s">
        <v>360</v>
      </c>
    </row>
    <row r="281" s="2" customFormat="1" ht="14.4" customHeight="1">
      <c r="A281" s="39"/>
      <c r="B281" s="40"/>
      <c r="C281" s="219" t="s">
        <v>361</v>
      </c>
      <c r="D281" s="219" t="s">
        <v>141</v>
      </c>
      <c r="E281" s="220" t="s">
        <v>362</v>
      </c>
      <c r="F281" s="221" t="s">
        <v>363</v>
      </c>
      <c r="G281" s="222" t="s">
        <v>151</v>
      </c>
      <c r="H281" s="223">
        <v>290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43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0.0040000000000000001</v>
      </c>
      <c r="T281" s="229">
        <f>S281*H281</f>
        <v>1.1599999999999999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145</v>
      </c>
      <c r="AT281" s="230" t="s">
        <v>141</v>
      </c>
      <c r="AU281" s="230" t="s">
        <v>88</v>
      </c>
      <c r="AY281" s="18" t="s">
        <v>138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86</v>
      </c>
      <c r="BK281" s="231">
        <f>ROUND(I281*H281,2)</f>
        <v>0</v>
      </c>
      <c r="BL281" s="18" t="s">
        <v>145</v>
      </c>
      <c r="BM281" s="230" t="s">
        <v>364</v>
      </c>
    </row>
    <row r="282" s="2" customFormat="1" ht="14.4" customHeight="1">
      <c r="A282" s="39"/>
      <c r="B282" s="40"/>
      <c r="C282" s="219" t="s">
        <v>365</v>
      </c>
      <c r="D282" s="219" t="s">
        <v>141</v>
      </c>
      <c r="E282" s="220" t="s">
        <v>366</v>
      </c>
      <c r="F282" s="221" t="s">
        <v>367</v>
      </c>
      <c r="G282" s="222" t="s">
        <v>368</v>
      </c>
      <c r="H282" s="223">
        <v>109</v>
      </c>
      <c r="I282" s="224"/>
      <c r="J282" s="225">
        <f>ROUND(I282*H282,2)</f>
        <v>0</v>
      </c>
      <c r="K282" s="221" t="s">
        <v>152</v>
      </c>
      <c r="L282" s="45"/>
      <c r="M282" s="226" t="s">
        <v>1</v>
      </c>
      <c r="N282" s="227" t="s">
        <v>43</v>
      </c>
      <c r="O282" s="92"/>
      <c r="P282" s="228">
        <f>O282*H282</f>
        <v>0</v>
      </c>
      <c r="Q282" s="228">
        <v>4.0000000000000003E-05</v>
      </c>
      <c r="R282" s="228">
        <f>Q282*H282</f>
        <v>0.0043600000000000002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145</v>
      </c>
      <c r="AT282" s="230" t="s">
        <v>141</v>
      </c>
      <c r="AU282" s="230" t="s">
        <v>88</v>
      </c>
      <c r="AY282" s="18" t="s">
        <v>138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86</v>
      </c>
      <c r="BK282" s="231">
        <f>ROUND(I282*H282,2)</f>
        <v>0</v>
      </c>
      <c r="BL282" s="18" t="s">
        <v>145</v>
      </c>
      <c r="BM282" s="230" t="s">
        <v>369</v>
      </c>
    </row>
    <row r="283" s="13" customFormat="1">
      <c r="A283" s="13"/>
      <c r="B283" s="232"/>
      <c r="C283" s="233"/>
      <c r="D283" s="234" t="s">
        <v>154</v>
      </c>
      <c r="E283" s="235" t="s">
        <v>1</v>
      </c>
      <c r="F283" s="236" t="s">
        <v>370</v>
      </c>
      <c r="G283" s="233"/>
      <c r="H283" s="235" t="s">
        <v>1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154</v>
      </c>
      <c r="AU283" s="242" t="s">
        <v>88</v>
      </c>
      <c r="AV283" s="13" t="s">
        <v>86</v>
      </c>
      <c r="AW283" s="13" t="s">
        <v>33</v>
      </c>
      <c r="AX283" s="13" t="s">
        <v>78</v>
      </c>
      <c r="AY283" s="242" t="s">
        <v>138</v>
      </c>
    </row>
    <row r="284" s="14" customFormat="1">
      <c r="A284" s="14"/>
      <c r="B284" s="243"/>
      <c r="C284" s="244"/>
      <c r="D284" s="234" t="s">
        <v>154</v>
      </c>
      <c r="E284" s="245" t="s">
        <v>1</v>
      </c>
      <c r="F284" s="246" t="s">
        <v>145</v>
      </c>
      <c r="G284" s="244"/>
      <c r="H284" s="247">
        <v>4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154</v>
      </c>
      <c r="AU284" s="253" t="s">
        <v>88</v>
      </c>
      <c r="AV284" s="14" t="s">
        <v>88</v>
      </c>
      <c r="AW284" s="14" t="s">
        <v>33</v>
      </c>
      <c r="AX284" s="14" t="s">
        <v>78</v>
      </c>
      <c r="AY284" s="253" t="s">
        <v>138</v>
      </c>
    </row>
    <row r="285" s="13" customFormat="1">
      <c r="A285" s="13"/>
      <c r="B285" s="232"/>
      <c r="C285" s="233"/>
      <c r="D285" s="234" t="s">
        <v>154</v>
      </c>
      <c r="E285" s="235" t="s">
        <v>1</v>
      </c>
      <c r="F285" s="236" t="s">
        <v>371</v>
      </c>
      <c r="G285" s="233"/>
      <c r="H285" s="235" t="s">
        <v>1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154</v>
      </c>
      <c r="AU285" s="242" t="s">
        <v>88</v>
      </c>
      <c r="AV285" s="13" t="s">
        <v>86</v>
      </c>
      <c r="AW285" s="13" t="s">
        <v>33</v>
      </c>
      <c r="AX285" s="13" t="s">
        <v>78</v>
      </c>
      <c r="AY285" s="242" t="s">
        <v>138</v>
      </c>
    </row>
    <row r="286" s="14" customFormat="1">
      <c r="A286" s="14"/>
      <c r="B286" s="243"/>
      <c r="C286" s="244"/>
      <c r="D286" s="234" t="s">
        <v>154</v>
      </c>
      <c r="E286" s="245" t="s">
        <v>1</v>
      </c>
      <c r="F286" s="246" t="s">
        <v>372</v>
      </c>
      <c r="G286" s="244"/>
      <c r="H286" s="247">
        <v>90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154</v>
      </c>
      <c r="AU286" s="253" t="s">
        <v>88</v>
      </c>
      <c r="AV286" s="14" t="s">
        <v>88</v>
      </c>
      <c r="AW286" s="14" t="s">
        <v>33</v>
      </c>
      <c r="AX286" s="14" t="s">
        <v>78</v>
      </c>
      <c r="AY286" s="253" t="s">
        <v>138</v>
      </c>
    </row>
    <row r="287" s="14" customFormat="1">
      <c r="A287" s="14"/>
      <c r="B287" s="243"/>
      <c r="C287" s="244"/>
      <c r="D287" s="234" t="s">
        <v>154</v>
      </c>
      <c r="E287" s="245" t="s">
        <v>1</v>
      </c>
      <c r="F287" s="246" t="s">
        <v>8</v>
      </c>
      <c r="G287" s="244"/>
      <c r="H287" s="247">
        <v>15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154</v>
      </c>
      <c r="AU287" s="253" t="s">
        <v>88</v>
      </c>
      <c r="AV287" s="14" t="s">
        <v>88</v>
      </c>
      <c r="AW287" s="14" t="s">
        <v>33</v>
      </c>
      <c r="AX287" s="14" t="s">
        <v>78</v>
      </c>
      <c r="AY287" s="253" t="s">
        <v>138</v>
      </c>
    </row>
    <row r="288" s="16" customFormat="1">
      <c r="A288" s="16"/>
      <c r="B288" s="265"/>
      <c r="C288" s="266"/>
      <c r="D288" s="234" t="s">
        <v>154</v>
      </c>
      <c r="E288" s="267" t="s">
        <v>1</v>
      </c>
      <c r="F288" s="268" t="s">
        <v>190</v>
      </c>
      <c r="G288" s="266"/>
      <c r="H288" s="269">
        <v>109</v>
      </c>
      <c r="I288" s="270"/>
      <c r="J288" s="266"/>
      <c r="K288" s="266"/>
      <c r="L288" s="271"/>
      <c r="M288" s="272"/>
      <c r="N288" s="273"/>
      <c r="O288" s="273"/>
      <c r="P288" s="273"/>
      <c r="Q288" s="273"/>
      <c r="R288" s="273"/>
      <c r="S288" s="273"/>
      <c r="T288" s="274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T288" s="275" t="s">
        <v>154</v>
      </c>
      <c r="AU288" s="275" t="s">
        <v>88</v>
      </c>
      <c r="AV288" s="16" t="s">
        <v>145</v>
      </c>
      <c r="AW288" s="16" t="s">
        <v>33</v>
      </c>
      <c r="AX288" s="16" t="s">
        <v>86</v>
      </c>
      <c r="AY288" s="275" t="s">
        <v>138</v>
      </c>
    </row>
    <row r="289" s="2" customFormat="1" ht="14.4" customHeight="1">
      <c r="A289" s="39"/>
      <c r="B289" s="40"/>
      <c r="C289" s="219" t="s">
        <v>373</v>
      </c>
      <c r="D289" s="219" t="s">
        <v>141</v>
      </c>
      <c r="E289" s="220" t="s">
        <v>374</v>
      </c>
      <c r="F289" s="221" t="s">
        <v>375</v>
      </c>
      <c r="G289" s="222" t="s">
        <v>368</v>
      </c>
      <c r="H289" s="223">
        <v>109</v>
      </c>
      <c r="I289" s="224"/>
      <c r="J289" s="225">
        <f>ROUND(I289*H289,2)</f>
        <v>0</v>
      </c>
      <c r="K289" s="221" t="s">
        <v>152</v>
      </c>
      <c r="L289" s="45"/>
      <c r="M289" s="226" t="s">
        <v>1</v>
      </c>
      <c r="N289" s="227" t="s">
        <v>43</v>
      </c>
      <c r="O289" s="92"/>
      <c r="P289" s="228">
        <f>O289*H289</f>
        <v>0</v>
      </c>
      <c r="Q289" s="228">
        <v>0.00024000000000000001</v>
      </c>
      <c r="R289" s="228">
        <f>Q289*H289</f>
        <v>0.026159999999999999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145</v>
      </c>
      <c r="AT289" s="230" t="s">
        <v>141</v>
      </c>
      <c r="AU289" s="230" t="s">
        <v>88</v>
      </c>
      <c r="AY289" s="18" t="s">
        <v>138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86</v>
      </c>
      <c r="BK289" s="231">
        <f>ROUND(I289*H289,2)</f>
        <v>0</v>
      </c>
      <c r="BL289" s="18" t="s">
        <v>145</v>
      </c>
      <c r="BM289" s="230" t="s">
        <v>376</v>
      </c>
    </row>
    <row r="290" s="12" customFormat="1" ht="22.8" customHeight="1">
      <c r="A290" s="12"/>
      <c r="B290" s="203"/>
      <c r="C290" s="204"/>
      <c r="D290" s="205" t="s">
        <v>77</v>
      </c>
      <c r="E290" s="217" t="s">
        <v>377</v>
      </c>
      <c r="F290" s="217" t="s">
        <v>378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SUM(P291:P350)</f>
        <v>0</v>
      </c>
      <c r="Q290" s="211"/>
      <c r="R290" s="212">
        <f>SUM(R291:R350)</f>
        <v>0</v>
      </c>
      <c r="S290" s="211"/>
      <c r="T290" s="213">
        <f>SUM(T291:T350)</f>
        <v>31.830000000000005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86</v>
      </c>
      <c r="AT290" s="215" t="s">
        <v>77</v>
      </c>
      <c r="AU290" s="215" t="s">
        <v>86</v>
      </c>
      <c r="AY290" s="214" t="s">
        <v>138</v>
      </c>
      <c r="BK290" s="216">
        <f>SUM(BK291:BK350)</f>
        <v>0</v>
      </c>
    </row>
    <row r="291" s="2" customFormat="1" ht="14.4" customHeight="1">
      <c r="A291" s="39"/>
      <c r="B291" s="40"/>
      <c r="C291" s="219" t="s">
        <v>379</v>
      </c>
      <c r="D291" s="219" t="s">
        <v>141</v>
      </c>
      <c r="E291" s="220" t="s">
        <v>380</v>
      </c>
      <c r="F291" s="221" t="s">
        <v>381</v>
      </c>
      <c r="G291" s="222" t="s">
        <v>144</v>
      </c>
      <c r="H291" s="223">
        <v>4.5</v>
      </c>
      <c r="I291" s="224"/>
      <c r="J291" s="225">
        <f>ROUND(I291*H291,2)</f>
        <v>0</v>
      </c>
      <c r="K291" s="221" t="s">
        <v>152</v>
      </c>
      <c r="L291" s="45"/>
      <c r="M291" s="226" t="s">
        <v>1</v>
      </c>
      <c r="N291" s="227" t="s">
        <v>43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1.5940000000000001</v>
      </c>
      <c r="T291" s="229">
        <f>S291*H291</f>
        <v>7.173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145</v>
      </c>
      <c r="AT291" s="230" t="s">
        <v>141</v>
      </c>
      <c r="AU291" s="230" t="s">
        <v>88</v>
      </c>
      <c r="AY291" s="18" t="s">
        <v>138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86</v>
      </c>
      <c r="BK291" s="231">
        <f>ROUND(I291*H291,2)</f>
        <v>0</v>
      </c>
      <c r="BL291" s="18" t="s">
        <v>145</v>
      </c>
      <c r="BM291" s="230" t="s">
        <v>382</v>
      </c>
    </row>
    <row r="292" s="14" customFormat="1">
      <c r="A292" s="14"/>
      <c r="B292" s="243"/>
      <c r="C292" s="244"/>
      <c r="D292" s="234" t="s">
        <v>154</v>
      </c>
      <c r="E292" s="245" t="s">
        <v>1</v>
      </c>
      <c r="F292" s="246" t="s">
        <v>383</v>
      </c>
      <c r="G292" s="244"/>
      <c r="H292" s="247">
        <v>4.625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154</v>
      </c>
      <c r="AU292" s="253" t="s">
        <v>88</v>
      </c>
      <c r="AV292" s="14" t="s">
        <v>88</v>
      </c>
      <c r="AW292" s="14" t="s">
        <v>33</v>
      </c>
      <c r="AX292" s="14" t="s">
        <v>78</v>
      </c>
      <c r="AY292" s="253" t="s">
        <v>138</v>
      </c>
    </row>
    <row r="293" s="13" customFormat="1">
      <c r="A293" s="13"/>
      <c r="B293" s="232"/>
      <c r="C293" s="233"/>
      <c r="D293" s="234" t="s">
        <v>154</v>
      </c>
      <c r="E293" s="235" t="s">
        <v>1</v>
      </c>
      <c r="F293" s="236" t="s">
        <v>384</v>
      </c>
      <c r="G293" s="233"/>
      <c r="H293" s="235" t="s">
        <v>1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154</v>
      </c>
      <c r="AU293" s="242" t="s">
        <v>88</v>
      </c>
      <c r="AV293" s="13" t="s">
        <v>86</v>
      </c>
      <c r="AW293" s="13" t="s">
        <v>33</v>
      </c>
      <c r="AX293" s="13" t="s">
        <v>78</v>
      </c>
      <c r="AY293" s="242" t="s">
        <v>138</v>
      </c>
    </row>
    <row r="294" s="14" customFormat="1">
      <c r="A294" s="14"/>
      <c r="B294" s="243"/>
      <c r="C294" s="244"/>
      <c r="D294" s="234" t="s">
        <v>154</v>
      </c>
      <c r="E294" s="245" t="s">
        <v>1</v>
      </c>
      <c r="F294" s="246" t="s">
        <v>385</v>
      </c>
      <c r="G294" s="244"/>
      <c r="H294" s="247">
        <v>-0.27000000000000002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154</v>
      </c>
      <c r="AU294" s="253" t="s">
        <v>88</v>
      </c>
      <c r="AV294" s="14" t="s">
        <v>88</v>
      </c>
      <c r="AW294" s="14" t="s">
        <v>33</v>
      </c>
      <c r="AX294" s="14" t="s">
        <v>78</v>
      </c>
      <c r="AY294" s="253" t="s">
        <v>138</v>
      </c>
    </row>
    <row r="295" s="14" customFormat="1">
      <c r="A295" s="14"/>
      <c r="B295" s="243"/>
      <c r="C295" s="244"/>
      <c r="D295" s="234" t="s">
        <v>154</v>
      </c>
      <c r="E295" s="245" t="s">
        <v>1</v>
      </c>
      <c r="F295" s="246" t="s">
        <v>386</v>
      </c>
      <c r="G295" s="244"/>
      <c r="H295" s="247">
        <v>-0.044999999999999998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154</v>
      </c>
      <c r="AU295" s="253" t="s">
        <v>88</v>
      </c>
      <c r="AV295" s="14" t="s">
        <v>88</v>
      </c>
      <c r="AW295" s="14" t="s">
        <v>33</v>
      </c>
      <c r="AX295" s="14" t="s">
        <v>78</v>
      </c>
      <c r="AY295" s="253" t="s">
        <v>138</v>
      </c>
    </row>
    <row r="296" s="14" customFormat="1">
      <c r="A296" s="14"/>
      <c r="B296" s="243"/>
      <c r="C296" s="244"/>
      <c r="D296" s="234" t="s">
        <v>154</v>
      </c>
      <c r="E296" s="245" t="s">
        <v>1</v>
      </c>
      <c r="F296" s="246" t="s">
        <v>387</v>
      </c>
      <c r="G296" s="244"/>
      <c r="H296" s="247">
        <v>0.19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154</v>
      </c>
      <c r="AU296" s="253" t="s">
        <v>88</v>
      </c>
      <c r="AV296" s="14" t="s">
        <v>88</v>
      </c>
      <c r="AW296" s="14" t="s">
        <v>33</v>
      </c>
      <c r="AX296" s="14" t="s">
        <v>78</v>
      </c>
      <c r="AY296" s="253" t="s">
        <v>138</v>
      </c>
    </row>
    <row r="297" s="16" customFormat="1">
      <c r="A297" s="16"/>
      <c r="B297" s="265"/>
      <c r="C297" s="266"/>
      <c r="D297" s="234" t="s">
        <v>154</v>
      </c>
      <c r="E297" s="267" t="s">
        <v>1</v>
      </c>
      <c r="F297" s="268" t="s">
        <v>190</v>
      </c>
      <c r="G297" s="266"/>
      <c r="H297" s="269">
        <v>4.5</v>
      </c>
      <c r="I297" s="270"/>
      <c r="J297" s="266"/>
      <c r="K297" s="266"/>
      <c r="L297" s="271"/>
      <c r="M297" s="272"/>
      <c r="N297" s="273"/>
      <c r="O297" s="273"/>
      <c r="P297" s="273"/>
      <c r="Q297" s="273"/>
      <c r="R297" s="273"/>
      <c r="S297" s="273"/>
      <c r="T297" s="274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5" t="s">
        <v>154</v>
      </c>
      <c r="AU297" s="275" t="s">
        <v>88</v>
      </c>
      <c r="AV297" s="16" t="s">
        <v>145</v>
      </c>
      <c r="AW297" s="16" t="s">
        <v>33</v>
      </c>
      <c r="AX297" s="16" t="s">
        <v>86</v>
      </c>
      <c r="AY297" s="275" t="s">
        <v>138</v>
      </c>
    </row>
    <row r="298" s="2" customFormat="1" ht="14.4" customHeight="1">
      <c r="A298" s="39"/>
      <c r="B298" s="40"/>
      <c r="C298" s="219" t="s">
        <v>388</v>
      </c>
      <c r="D298" s="219" t="s">
        <v>141</v>
      </c>
      <c r="E298" s="220" t="s">
        <v>389</v>
      </c>
      <c r="F298" s="221" t="s">
        <v>390</v>
      </c>
      <c r="G298" s="222" t="s">
        <v>144</v>
      </c>
      <c r="H298" s="223">
        <v>13</v>
      </c>
      <c r="I298" s="224"/>
      <c r="J298" s="225">
        <f>ROUND(I298*H298,2)</f>
        <v>0</v>
      </c>
      <c r="K298" s="221" t="s">
        <v>152</v>
      </c>
      <c r="L298" s="45"/>
      <c r="M298" s="226" t="s">
        <v>1</v>
      </c>
      <c r="N298" s="227" t="s">
        <v>43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1.8</v>
      </c>
      <c r="T298" s="229">
        <f>S298*H298</f>
        <v>23.400000000000002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145</v>
      </c>
      <c r="AT298" s="230" t="s">
        <v>141</v>
      </c>
      <c r="AU298" s="230" t="s">
        <v>88</v>
      </c>
      <c r="AY298" s="18" t="s">
        <v>138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86</v>
      </c>
      <c r="BK298" s="231">
        <f>ROUND(I298*H298,2)</f>
        <v>0</v>
      </c>
      <c r="BL298" s="18" t="s">
        <v>145</v>
      </c>
      <c r="BM298" s="230" t="s">
        <v>391</v>
      </c>
    </row>
    <row r="299" s="13" customFormat="1">
      <c r="A299" s="13"/>
      <c r="B299" s="232"/>
      <c r="C299" s="233"/>
      <c r="D299" s="234" t="s">
        <v>154</v>
      </c>
      <c r="E299" s="235" t="s">
        <v>1</v>
      </c>
      <c r="F299" s="236" t="s">
        <v>392</v>
      </c>
      <c r="G299" s="233"/>
      <c r="H299" s="235" t="s">
        <v>1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154</v>
      </c>
      <c r="AU299" s="242" t="s">
        <v>88</v>
      </c>
      <c r="AV299" s="13" t="s">
        <v>86</v>
      </c>
      <c r="AW299" s="13" t="s">
        <v>33</v>
      </c>
      <c r="AX299" s="13" t="s">
        <v>78</v>
      </c>
      <c r="AY299" s="242" t="s">
        <v>138</v>
      </c>
    </row>
    <row r="300" s="14" customFormat="1">
      <c r="A300" s="14"/>
      <c r="B300" s="243"/>
      <c r="C300" s="244"/>
      <c r="D300" s="234" t="s">
        <v>154</v>
      </c>
      <c r="E300" s="245" t="s">
        <v>1</v>
      </c>
      <c r="F300" s="246" t="s">
        <v>393</v>
      </c>
      <c r="G300" s="244"/>
      <c r="H300" s="247">
        <v>2.9159999999999999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154</v>
      </c>
      <c r="AU300" s="253" t="s">
        <v>88</v>
      </c>
      <c r="AV300" s="14" t="s">
        <v>88</v>
      </c>
      <c r="AW300" s="14" t="s">
        <v>33</v>
      </c>
      <c r="AX300" s="14" t="s">
        <v>78</v>
      </c>
      <c r="AY300" s="253" t="s">
        <v>138</v>
      </c>
    </row>
    <row r="301" s="14" customFormat="1">
      <c r="A301" s="14"/>
      <c r="B301" s="243"/>
      <c r="C301" s="244"/>
      <c r="D301" s="234" t="s">
        <v>154</v>
      </c>
      <c r="E301" s="245" t="s">
        <v>1</v>
      </c>
      <c r="F301" s="246" t="s">
        <v>394</v>
      </c>
      <c r="G301" s="244"/>
      <c r="H301" s="247">
        <v>4.2599999999999998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154</v>
      </c>
      <c r="AU301" s="253" t="s">
        <v>88</v>
      </c>
      <c r="AV301" s="14" t="s">
        <v>88</v>
      </c>
      <c r="AW301" s="14" t="s">
        <v>33</v>
      </c>
      <c r="AX301" s="14" t="s">
        <v>78</v>
      </c>
      <c r="AY301" s="253" t="s">
        <v>138</v>
      </c>
    </row>
    <row r="302" s="14" customFormat="1">
      <c r="A302" s="14"/>
      <c r="B302" s="243"/>
      <c r="C302" s="244"/>
      <c r="D302" s="234" t="s">
        <v>154</v>
      </c>
      <c r="E302" s="245" t="s">
        <v>1</v>
      </c>
      <c r="F302" s="246" t="s">
        <v>395</v>
      </c>
      <c r="G302" s="244"/>
      <c r="H302" s="247">
        <v>2.726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154</v>
      </c>
      <c r="AU302" s="253" t="s">
        <v>88</v>
      </c>
      <c r="AV302" s="14" t="s">
        <v>88</v>
      </c>
      <c r="AW302" s="14" t="s">
        <v>33</v>
      </c>
      <c r="AX302" s="14" t="s">
        <v>78</v>
      </c>
      <c r="AY302" s="253" t="s">
        <v>138</v>
      </c>
    </row>
    <row r="303" s="14" customFormat="1">
      <c r="A303" s="14"/>
      <c r="B303" s="243"/>
      <c r="C303" s="244"/>
      <c r="D303" s="234" t="s">
        <v>154</v>
      </c>
      <c r="E303" s="245" t="s">
        <v>1</v>
      </c>
      <c r="F303" s="246" t="s">
        <v>396</v>
      </c>
      <c r="G303" s="244"/>
      <c r="H303" s="247">
        <v>3.4670000000000001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154</v>
      </c>
      <c r="AU303" s="253" t="s">
        <v>88</v>
      </c>
      <c r="AV303" s="14" t="s">
        <v>88</v>
      </c>
      <c r="AW303" s="14" t="s">
        <v>33</v>
      </c>
      <c r="AX303" s="14" t="s">
        <v>78</v>
      </c>
      <c r="AY303" s="253" t="s">
        <v>138</v>
      </c>
    </row>
    <row r="304" s="13" customFormat="1">
      <c r="A304" s="13"/>
      <c r="B304" s="232"/>
      <c r="C304" s="233"/>
      <c r="D304" s="234" t="s">
        <v>154</v>
      </c>
      <c r="E304" s="235" t="s">
        <v>1</v>
      </c>
      <c r="F304" s="236" t="s">
        <v>384</v>
      </c>
      <c r="G304" s="233"/>
      <c r="H304" s="235" t="s">
        <v>1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154</v>
      </c>
      <c r="AU304" s="242" t="s">
        <v>88</v>
      </c>
      <c r="AV304" s="13" t="s">
        <v>86</v>
      </c>
      <c r="AW304" s="13" t="s">
        <v>33</v>
      </c>
      <c r="AX304" s="13" t="s">
        <v>78</v>
      </c>
      <c r="AY304" s="242" t="s">
        <v>138</v>
      </c>
    </row>
    <row r="305" s="14" customFormat="1">
      <c r="A305" s="14"/>
      <c r="B305" s="243"/>
      <c r="C305" s="244"/>
      <c r="D305" s="234" t="s">
        <v>154</v>
      </c>
      <c r="E305" s="245" t="s">
        <v>1</v>
      </c>
      <c r="F305" s="246" t="s">
        <v>397</v>
      </c>
      <c r="G305" s="244"/>
      <c r="H305" s="247">
        <v>-0.72699999999999998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154</v>
      </c>
      <c r="AU305" s="253" t="s">
        <v>88</v>
      </c>
      <c r="AV305" s="14" t="s">
        <v>88</v>
      </c>
      <c r="AW305" s="14" t="s">
        <v>33</v>
      </c>
      <c r="AX305" s="14" t="s">
        <v>78</v>
      </c>
      <c r="AY305" s="253" t="s">
        <v>138</v>
      </c>
    </row>
    <row r="306" s="14" customFormat="1">
      <c r="A306" s="14"/>
      <c r="B306" s="243"/>
      <c r="C306" s="244"/>
      <c r="D306" s="234" t="s">
        <v>154</v>
      </c>
      <c r="E306" s="245" t="s">
        <v>1</v>
      </c>
      <c r="F306" s="246" t="s">
        <v>398</v>
      </c>
      <c r="G306" s="244"/>
      <c r="H306" s="247">
        <v>-0.19400000000000001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154</v>
      </c>
      <c r="AU306" s="253" t="s">
        <v>88</v>
      </c>
      <c r="AV306" s="14" t="s">
        <v>88</v>
      </c>
      <c r="AW306" s="14" t="s">
        <v>33</v>
      </c>
      <c r="AX306" s="14" t="s">
        <v>78</v>
      </c>
      <c r="AY306" s="253" t="s">
        <v>138</v>
      </c>
    </row>
    <row r="307" s="14" customFormat="1">
      <c r="A307" s="14"/>
      <c r="B307" s="243"/>
      <c r="C307" s="244"/>
      <c r="D307" s="234" t="s">
        <v>154</v>
      </c>
      <c r="E307" s="245" t="s">
        <v>1</v>
      </c>
      <c r="F307" s="246" t="s">
        <v>399</v>
      </c>
      <c r="G307" s="244"/>
      <c r="H307" s="247">
        <v>0.55200000000000005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154</v>
      </c>
      <c r="AU307" s="253" t="s">
        <v>88</v>
      </c>
      <c r="AV307" s="14" t="s">
        <v>88</v>
      </c>
      <c r="AW307" s="14" t="s">
        <v>33</v>
      </c>
      <c r="AX307" s="14" t="s">
        <v>78</v>
      </c>
      <c r="AY307" s="253" t="s">
        <v>138</v>
      </c>
    </row>
    <row r="308" s="16" customFormat="1">
      <c r="A308" s="16"/>
      <c r="B308" s="265"/>
      <c r="C308" s="266"/>
      <c r="D308" s="234" t="s">
        <v>154</v>
      </c>
      <c r="E308" s="267" t="s">
        <v>1</v>
      </c>
      <c r="F308" s="268" t="s">
        <v>190</v>
      </c>
      <c r="G308" s="266"/>
      <c r="H308" s="269">
        <v>13</v>
      </c>
      <c r="I308" s="270"/>
      <c r="J308" s="266"/>
      <c r="K308" s="266"/>
      <c r="L308" s="271"/>
      <c r="M308" s="272"/>
      <c r="N308" s="273"/>
      <c r="O308" s="273"/>
      <c r="P308" s="273"/>
      <c r="Q308" s="273"/>
      <c r="R308" s="273"/>
      <c r="S308" s="273"/>
      <c r="T308" s="274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75" t="s">
        <v>154</v>
      </c>
      <c r="AU308" s="275" t="s">
        <v>88</v>
      </c>
      <c r="AV308" s="16" t="s">
        <v>145</v>
      </c>
      <c r="AW308" s="16" t="s">
        <v>33</v>
      </c>
      <c r="AX308" s="16" t="s">
        <v>86</v>
      </c>
      <c r="AY308" s="275" t="s">
        <v>138</v>
      </c>
    </row>
    <row r="309" s="2" customFormat="1" ht="14.4" customHeight="1">
      <c r="A309" s="39"/>
      <c r="B309" s="40"/>
      <c r="C309" s="219" t="s">
        <v>400</v>
      </c>
      <c r="D309" s="219" t="s">
        <v>141</v>
      </c>
      <c r="E309" s="220" t="s">
        <v>401</v>
      </c>
      <c r="F309" s="221" t="s">
        <v>402</v>
      </c>
      <c r="G309" s="222" t="s">
        <v>151</v>
      </c>
      <c r="H309" s="223">
        <v>6.5</v>
      </c>
      <c r="I309" s="224"/>
      <c r="J309" s="225">
        <f>ROUND(I309*H309,2)</f>
        <v>0</v>
      </c>
      <c r="K309" s="221" t="s">
        <v>152</v>
      </c>
      <c r="L309" s="45"/>
      <c r="M309" s="226" t="s">
        <v>1</v>
      </c>
      <c r="N309" s="227" t="s">
        <v>43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0.01</v>
      </c>
      <c r="T309" s="229">
        <f>S309*H309</f>
        <v>0.065000000000000002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145</v>
      </c>
      <c r="AT309" s="230" t="s">
        <v>141</v>
      </c>
      <c r="AU309" s="230" t="s">
        <v>88</v>
      </c>
      <c r="AY309" s="18" t="s">
        <v>138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86</v>
      </c>
      <c r="BK309" s="231">
        <f>ROUND(I309*H309,2)</f>
        <v>0</v>
      </c>
      <c r="BL309" s="18" t="s">
        <v>145</v>
      </c>
      <c r="BM309" s="230" t="s">
        <v>403</v>
      </c>
    </row>
    <row r="310" s="13" customFormat="1">
      <c r="A310" s="13"/>
      <c r="B310" s="232"/>
      <c r="C310" s="233"/>
      <c r="D310" s="234" t="s">
        <v>154</v>
      </c>
      <c r="E310" s="235" t="s">
        <v>1</v>
      </c>
      <c r="F310" s="236" t="s">
        <v>404</v>
      </c>
      <c r="G310" s="233"/>
      <c r="H310" s="235" t="s">
        <v>1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154</v>
      </c>
      <c r="AU310" s="242" t="s">
        <v>88</v>
      </c>
      <c r="AV310" s="13" t="s">
        <v>86</v>
      </c>
      <c r="AW310" s="13" t="s">
        <v>33</v>
      </c>
      <c r="AX310" s="13" t="s">
        <v>78</v>
      </c>
      <c r="AY310" s="242" t="s">
        <v>138</v>
      </c>
    </row>
    <row r="311" s="14" customFormat="1">
      <c r="A311" s="14"/>
      <c r="B311" s="243"/>
      <c r="C311" s="244"/>
      <c r="D311" s="234" t="s">
        <v>154</v>
      </c>
      <c r="E311" s="245" t="s">
        <v>1</v>
      </c>
      <c r="F311" s="246" t="s">
        <v>156</v>
      </c>
      <c r="G311" s="244"/>
      <c r="H311" s="247">
        <v>5.3760000000000003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154</v>
      </c>
      <c r="AU311" s="253" t="s">
        <v>88</v>
      </c>
      <c r="AV311" s="14" t="s">
        <v>88</v>
      </c>
      <c r="AW311" s="14" t="s">
        <v>33</v>
      </c>
      <c r="AX311" s="14" t="s">
        <v>78</v>
      </c>
      <c r="AY311" s="253" t="s">
        <v>138</v>
      </c>
    </row>
    <row r="312" s="14" customFormat="1">
      <c r="A312" s="14"/>
      <c r="B312" s="243"/>
      <c r="C312" s="244"/>
      <c r="D312" s="234" t="s">
        <v>154</v>
      </c>
      <c r="E312" s="245" t="s">
        <v>1</v>
      </c>
      <c r="F312" s="246" t="s">
        <v>157</v>
      </c>
      <c r="G312" s="244"/>
      <c r="H312" s="247">
        <v>1.1240000000000001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154</v>
      </c>
      <c r="AU312" s="253" t="s">
        <v>88</v>
      </c>
      <c r="AV312" s="14" t="s">
        <v>88</v>
      </c>
      <c r="AW312" s="14" t="s">
        <v>33</v>
      </c>
      <c r="AX312" s="14" t="s">
        <v>78</v>
      </c>
      <c r="AY312" s="253" t="s">
        <v>138</v>
      </c>
    </row>
    <row r="313" s="16" customFormat="1">
      <c r="A313" s="16"/>
      <c r="B313" s="265"/>
      <c r="C313" s="266"/>
      <c r="D313" s="234" t="s">
        <v>154</v>
      </c>
      <c r="E313" s="267" t="s">
        <v>1</v>
      </c>
      <c r="F313" s="268" t="s">
        <v>190</v>
      </c>
      <c r="G313" s="266"/>
      <c r="H313" s="269">
        <v>6.5</v>
      </c>
      <c r="I313" s="270"/>
      <c r="J313" s="266"/>
      <c r="K313" s="266"/>
      <c r="L313" s="271"/>
      <c r="M313" s="272"/>
      <c r="N313" s="273"/>
      <c r="O313" s="273"/>
      <c r="P313" s="273"/>
      <c r="Q313" s="273"/>
      <c r="R313" s="273"/>
      <c r="S313" s="273"/>
      <c r="T313" s="274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5" t="s">
        <v>154</v>
      </c>
      <c r="AU313" s="275" t="s">
        <v>88</v>
      </c>
      <c r="AV313" s="16" t="s">
        <v>145</v>
      </c>
      <c r="AW313" s="16" t="s">
        <v>33</v>
      </c>
      <c r="AX313" s="16" t="s">
        <v>86</v>
      </c>
      <c r="AY313" s="275" t="s">
        <v>138</v>
      </c>
    </row>
    <row r="314" s="13" customFormat="1">
      <c r="A314" s="13"/>
      <c r="B314" s="232"/>
      <c r="C314" s="233"/>
      <c r="D314" s="234" t="s">
        <v>154</v>
      </c>
      <c r="E314" s="235" t="s">
        <v>1</v>
      </c>
      <c r="F314" s="236" t="s">
        <v>405</v>
      </c>
      <c r="G314" s="233"/>
      <c r="H314" s="235" t="s">
        <v>1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154</v>
      </c>
      <c r="AU314" s="242" t="s">
        <v>88</v>
      </c>
      <c r="AV314" s="13" t="s">
        <v>86</v>
      </c>
      <c r="AW314" s="13" t="s">
        <v>33</v>
      </c>
      <c r="AX314" s="13" t="s">
        <v>78</v>
      </c>
      <c r="AY314" s="242" t="s">
        <v>138</v>
      </c>
    </row>
    <row r="315" s="13" customFormat="1">
      <c r="A315" s="13"/>
      <c r="B315" s="232"/>
      <c r="C315" s="233"/>
      <c r="D315" s="234" t="s">
        <v>154</v>
      </c>
      <c r="E315" s="235" t="s">
        <v>1</v>
      </c>
      <c r="F315" s="236" t="s">
        <v>406</v>
      </c>
      <c r="G315" s="233"/>
      <c r="H315" s="235" t="s">
        <v>1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154</v>
      </c>
      <c r="AU315" s="242" t="s">
        <v>88</v>
      </c>
      <c r="AV315" s="13" t="s">
        <v>86</v>
      </c>
      <c r="AW315" s="13" t="s">
        <v>33</v>
      </c>
      <c r="AX315" s="13" t="s">
        <v>78</v>
      </c>
      <c r="AY315" s="242" t="s">
        <v>138</v>
      </c>
    </row>
    <row r="316" s="13" customFormat="1">
      <c r="A316" s="13"/>
      <c r="B316" s="232"/>
      <c r="C316" s="233"/>
      <c r="D316" s="234" t="s">
        <v>154</v>
      </c>
      <c r="E316" s="235" t="s">
        <v>1</v>
      </c>
      <c r="F316" s="236" t="s">
        <v>407</v>
      </c>
      <c r="G316" s="233"/>
      <c r="H316" s="235" t="s">
        <v>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154</v>
      </c>
      <c r="AU316" s="242" t="s">
        <v>88</v>
      </c>
      <c r="AV316" s="13" t="s">
        <v>86</v>
      </c>
      <c r="AW316" s="13" t="s">
        <v>33</v>
      </c>
      <c r="AX316" s="13" t="s">
        <v>78</v>
      </c>
      <c r="AY316" s="242" t="s">
        <v>138</v>
      </c>
    </row>
    <row r="317" s="2" customFormat="1" ht="14.4" customHeight="1">
      <c r="A317" s="39"/>
      <c r="B317" s="40"/>
      <c r="C317" s="219" t="s">
        <v>408</v>
      </c>
      <c r="D317" s="219" t="s">
        <v>141</v>
      </c>
      <c r="E317" s="220" t="s">
        <v>409</v>
      </c>
      <c r="F317" s="221" t="s">
        <v>410</v>
      </c>
      <c r="G317" s="222" t="s">
        <v>151</v>
      </c>
      <c r="H317" s="223">
        <v>14</v>
      </c>
      <c r="I317" s="224"/>
      <c r="J317" s="225">
        <f>ROUND(I317*H317,2)</f>
        <v>0</v>
      </c>
      <c r="K317" s="221" t="s">
        <v>152</v>
      </c>
      <c r="L317" s="45"/>
      <c r="M317" s="226" t="s">
        <v>1</v>
      </c>
      <c r="N317" s="227" t="s">
        <v>43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0.01</v>
      </c>
      <c r="T317" s="229">
        <f>S317*H317</f>
        <v>0.14000000000000001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145</v>
      </c>
      <c r="AT317" s="230" t="s">
        <v>141</v>
      </c>
      <c r="AU317" s="230" t="s">
        <v>88</v>
      </c>
      <c r="AY317" s="18" t="s">
        <v>138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86</v>
      </c>
      <c r="BK317" s="231">
        <f>ROUND(I317*H317,2)</f>
        <v>0</v>
      </c>
      <c r="BL317" s="18" t="s">
        <v>145</v>
      </c>
      <c r="BM317" s="230" t="s">
        <v>411</v>
      </c>
    </row>
    <row r="318" s="13" customFormat="1">
      <c r="A318" s="13"/>
      <c r="B318" s="232"/>
      <c r="C318" s="233"/>
      <c r="D318" s="234" t="s">
        <v>154</v>
      </c>
      <c r="E318" s="235" t="s">
        <v>1</v>
      </c>
      <c r="F318" s="236" t="s">
        <v>412</v>
      </c>
      <c r="G318" s="233"/>
      <c r="H318" s="235" t="s">
        <v>1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154</v>
      </c>
      <c r="AU318" s="242" t="s">
        <v>88</v>
      </c>
      <c r="AV318" s="13" t="s">
        <v>86</v>
      </c>
      <c r="AW318" s="13" t="s">
        <v>33</v>
      </c>
      <c r="AX318" s="13" t="s">
        <v>78</v>
      </c>
      <c r="AY318" s="242" t="s">
        <v>138</v>
      </c>
    </row>
    <row r="319" s="13" customFormat="1">
      <c r="A319" s="13"/>
      <c r="B319" s="232"/>
      <c r="C319" s="233"/>
      <c r="D319" s="234" t="s">
        <v>154</v>
      </c>
      <c r="E319" s="235" t="s">
        <v>1</v>
      </c>
      <c r="F319" s="236" t="s">
        <v>172</v>
      </c>
      <c r="G319" s="233"/>
      <c r="H319" s="235" t="s">
        <v>1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154</v>
      </c>
      <c r="AU319" s="242" t="s">
        <v>88</v>
      </c>
      <c r="AV319" s="13" t="s">
        <v>86</v>
      </c>
      <c r="AW319" s="13" t="s">
        <v>33</v>
      </c>
      <c r="AX319" s="13" t="s">
        <v>78</v>
      </c>
      <c r="AY319" s="242" t="s">
        <v>138</v>
      </c>
    </row>
    <row r="320" s="14" customFormat="1">
      <c r="A320" s="14"/>
      <c r="B320" s="243"/>
      <c r="C320" s="244"/>
      <c r="D320" s="234" t="s">
        <v>154</v>
      </c>
      <c r="E320" s="245" t="s">
        <v>1</v>
      </c>
      <c r="F320" s="246" t="s">
        <v>173</v>
      </c>
      <c r="G320" s="244"/>
      <c r="H320" s="247">
        <v>7.9199999999999999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154</v>
      </c>
      <c r="AU320" s="253" t="s">
        <v>88</v>
      </c>
      <c r="AV320" s="14" t="s">
        <v>88</v>
      </c>
      <c r="AW320" s="14" t="s">
        <v>33</v>
      </c>
      <c r="AX320" s="14" t="s">
        <v>78</v>
      </c>
      <c r="AY320" s="253" t="s">
        <v>138</v>
      </c>
    </row>
    <row r="321" s="14" customFormat="1">
      <c r="A321" s="14"/>
      <c r="B321" s="243"/>
      <c r="C321" s="244"/>
      <c r="D321" s="234" t="s">
        <v>154</v>
      </c>
      <c r="E321" s="245" t="s">
        <v>1</v>
      </c>
      <c r="F321" s="246" t="s">
        <v>174</v>
      </c>
      <c r="G321" s="244"/>
      <c r="H321" s="247">
        <v>0.13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154</v>
      </c>
      <c r="AU321" s="253" t="s">
        <v>88</v>
      </c>
      <c r="AV321" s="14" t="s">
        <v>88</v>
      </c>
      <c r="AW321" s="14" t="s">
        <v>33</v>
      </c>
      <c r="AX321" s="14" t="s">
        <v>78</v>
      </c>
      <c r="AY321" s="253" t="s">
        <v>138</v>
      </c>
    </row>
    <row r="322" s="14" customFormat="1">
      <c r="A322" s="14"/>
      <c r="B322" s="243"/>
      <c r="C322" s="244"/>
      <c r="D322" s="234" t="s">
        <v>154</v>
      </c>
      <c r="E322" s="245" t="s">
        <v>1</v>
      </c>
      <c r="F322" s="246" t="s">
        <v>175</v>
      </c>
      <c r="G322" s="244"/>
      <c r="H322" s="247">
        <v>3.222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154</v>
      </c>
      <c r="AU322" s="253" t="s">
        <v>88</v>
      </c>
      <c r="AV322" s="14" t="s">
        <v>88</v>
      </c>
      <c r="AW322" s="14" t="s">
        <v>33</v>
      </c>
      <c r="AX322" s="14" t="s">
        <v>78</v>
      </c>
      <c r="AY322" s="253" t="s">
        <v>138</v>
      </c>
    </row>
    <row r="323" s="14" customFormat="1">
      <c r="A323" s="14"/>
      <c r="B323" s="243"/>
      <c r="C323" s="244"/>
      <c r="D323" s="234" t="s">
        <v>154</v>
      </c>
      <c r="E323" s="245" t="s">
        <v>1</v>
      </c>
      <c r="F323" s="246" t="s">
        <v>176</v>
      </c>
      <c r="G323" s="244"/>
      <c r="H323" s="247">
        <v>1.1100000000000001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154</v>
      </c>
      <c r="AU323" s="253" t="s">
        <v>88</v>
      </c>
      <c r="AV323" s="14" t="s">
        <v>88</v>
      </c>
      <c r="AW323" s="14" t="s">
        <v>33</v>
      </c>
      <c r="AX323" s="14" t="s">
        <v>78</v>
      </c>
      <c r="AY323" s="253" t="s">
        <v>138</v>
      </c>
    </row>
    <row r="324" s="14" customFormat="1">
      <c r="A324" s="14"/>
      <c r="B324" s="243"/>
      <c r="C324" s="244"/>
      <c r="D324" s="234" t="s">
        <v>154</v>
      </c>
      <c r="E324" s="245" t="s">
        <v>1</v>
      </c>
      <c r="F324" s="246" t="s">
        <v>177</v>
      </c>
      <c r="G324" s="244"/>
      <c r="H324" s="247">
        <v>1.6180000000000001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154</v>
      </c>
      <c r="AU324" s="253" t="s">
        <v>88</v>
      </c>
      <c r="AV324" s="14" t="s">
        <v>88</v>
      </c>
      <c r="AW324" s="14" t="s">
        <v>33</v>
      </c>
      <c r="AX324" s="14" t="s">
        <v>78</v>
      </c>
      <c r="AY324" s="253" t="s">
        <v>138</v>
      </c>
    </row>
    <row r="325" s="16" customFormat="1">
      <c r="A325" s="16"/>
      <c r="B325" s="265"/>
      <c r="C325" s="266"/>
      <c r="D325" s="234" t="s">
        <v>154</v>
      </c>
      <c r="E325" s="267" t="s">
        <v>1</v>
      </c>
      <c r="F325" s="268" t="s">
        <v>190</v>
      </c>
      <c r="G325" s="266"/>
      <c r="H325" s="269">
        <v>14</v>
      </c>
      <c r="I325" s="270"/>
      <c r="J325" s="266"/>
      <c r="K325" s="266"/>
      <c r="L325" s="271"/>
      <c r="M325" s="272"/>
      <c r="N325" s="273"/>
      <c r="O325" s="273"/>
      <c r="P325" s="273"/>
      <c r="Q325" s="273"/>
      <c r="R325" s="273"/>
      <c r="S325" s="273"/>
      <c r="T325" s="274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75" t="s">
        <v>154</v>
      </c>
      <c r="AU325" s="275" t="s">
        <v>88</v>
      </c>
      <c r="AV325" s="16" t="s">
        <v>145</v>
      </c>
      <c r="AW325" s="16" t="s">
        <v>33</v>
      </c>
      <c r="AX325" s="16" t="s">
        <v>86</v>
      </c>
      <c r="AY325" s="275" t="s">
        <v>138</v>
      </c>
    </row>
    <row r="326" s="13" customFormat="1">
      <c r="A326" s="13"/>
      <c r="B326" s="232"/>
      <c r="C326" s="233"/>
      <c r="D326" s="234" t="s">
        <v>154</v>
      </c>
      <c r="E326" s="235" t="s">
        <v>1</v>
      </c>
      <c r="F326" s="236" t="s">
        <v>405</v>
      </c>
      <c r="G326" s="233"/>
      <c r="H326" s="235" t="s">
        <v>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154</v>
      </c>
      <c r="AU326" s="242" t="s">
        <v>88</v>
      </c>
      <c r="AV326" s="13" t="s">
        <v>86</v>
      </c>
      <c r="AW326" s="13" t="s">
        <v>33</v>
      </c>
      <c r="AX326" s="13" t="s">
        <v>78</v>
      </c>
      <c r="AY326" s="242" t="s">
        <v>138</v>
      </c>
    </row>
    <row r="327" s="13" customFormat="1">
      <c r="A327" s="13"/>
      <c r="B327" s="232"/>
      <c r="C327" s="233"/>
      <c r="D327" s="234" t="s">
        <v>154</v>
      </c>
      <c r="E327" s="235" t="s">
        <v>1</v>
      </c>
      <c r="F327" s="236" t="s">
        <v>406</v>
      </c>
      <c r="G327" s="233"/>
      <c r="H327" s="235" t="s">
        <v>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154</v>
      </c>
      <c r="AU327" s="242" t="s">
        <v>88</v>
      </c>
      <c r="AV327" s="13" t="s">
        <v>86</v>
      </c>
      <c r="AW327" s="13" t="s">
        <v>33</v>
      </c>
      <c r="AX327" s="13" t="s">
        <v>78</v>
      </c>
      <c r="AY327" s="242" t="s">
        <v>138</v>
      </c>
    </row>
    <row r="328" s="13" customFormat="1">
      <c r="A328" s="13"/>
      <c r="B328" s="232"/>
      <c r="C328" s="233"/>
      <c r="D328" s="234" t="s">
        <v>154</v>
      </c>
      <c r="E328" s="235" t="s">
        <v>1</v>
      </c>
      <c r="F328" s="236" t="s">
        <v>407</v>
      </c>
      <c r="G328" s="233"/>
      <c r="H328" s="235" t="s">
        <v>1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154</v>
      </c>
      <c r="AU328" s="242" t="s">
        <v>88</v>
      </c>
      <c r="AV328" s="13" t="s">
        <v>86</v>
      </c>
      <c r="AW328" s="13" t="s">
        <v>33</v>
      </c>
      <c r="AX328" s="13" t="s">
        <v>78</v>
      </c>
      <c r="AY328" s="242" t="s">
        <v>138</v>
      </c>
    </row>
    <row r="329" s="2" customFormat="1" ht="14.4" customHeight="1">
      <c r="A329" s="39"/>
      <c r="B329" s="40"/>
      <c r="C329" s="219" t="s">
        <v>413</v>
      </c>
      <c r="D329" s="219" t="s">
        <v>141</v>
      </c>
      <c r="E329" s="220" t="s">
        <v>414</v>
      </c>
      <c r="F329" s="221" t="s">
        <v>415</v>
      </c>
      <c r="G329" s="222" t="s">
        <v>151</v>
      </c>
      <c r="H329" s="223">
        <v>4</v>
      </c>
      <c r="I329" s="224"/>
      <c r="J329" s="225">
        <f>ROUND(I329*H329,2)</f>
        <v>0</v>
      </c>
      <c r="K329" s="221" t="s">
        <v>152</v>
      </c>
      <c r="L329" s="45"/>
      <c r="M329" s="226" t="s">
        <v>1</v>
      </c>
      <c r="N329" s="227" t="s">
        <v>43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0.183</v>
      </c>
      <c r="T329" s="229">
        <f>S329*H329</f>
        <v>0.73199999999999998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145</v>
      </c>
      <c r="AT329" s="230" t="s">
        <v>141</v>
      </c>
      <c r="AU329" s="230" t="s">
        <v>88</v>
      </c>
      <c r="AY329" s="18" t="s">
        <v>138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86</v>
      </c>
      <c r="BK329" s="231">
        <f>ROUND(I329*H329,2)</f>
        <v>0</v>
      </c>
      <c r="BL329" s="18" t="s">
        <v>145</v>
      </c>
      <c r="BM329" s="230" t="s">
        <v>416</v>
      </c>
    </row>
    <row r="330" s="13" customFormat="1">
      <c r="A330" s="13"/>
      <c r="B330" s="232"/>
      <c r="C330" s="233"/>
      <c r="D330" s="234" t="s">
        <v>154</v>
      </c>
      <c r="E330" s="235" t="s">
        <v>1</v>
      </c>
      <c r="F330" s="236" t="s">
        <v>417</v>
      </c>
      <c r="G330" s="233"/>
      <c r="H330" s="235" t="s">
        <v>1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154</v>
      </c>
      <c r="AU330" s="242" t="s">
        <v>88</v>
      </c>
      <c r="AV330" s="13" t="s">
        <v>86</v>
      </c>
      <c r="AW330" s="13" t="s">
        <v>33</v>
      </c>
      <c r="AX330" s="13" t="s">
        <v>78</v>
      </c>
      <c r="AY330" s="242" t="s">
        <v>138</v>
      </c>
    </row>
    <row r="331" s="13" customFormat="1">
      <c r="A331" s="13"/>
      <c r="B331" s="232"/>
      <c r="C331" s="233"/>
      <c r="D331" s="234" t="s">
        <v>154</v>
      </c>
      <c r="E331" s="235" t="s">
        <v>1</v>
      </c>
      <c r="F331" s="236" t="s">
        <v>418</v>
      </c>
      <c r="G331" s="233"/>
      <c r="H331" s="235" t="s">
        <v>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154</v>
      </c>
      <c r="AU331" s="242" t="s">
        <v>88</v>
      </c>
      <c r="AV331" s="13" t="s">
        <v>86</v>
      </c>
      <c r="AW331" s="13" t="s">
        <v>33</v>
      </c>
      <c r="AX331" s="13" t="s">
        <v>78</v>
      </c>
      <c r="AY331" s="242" t="s">
        <v>138</v>
      </c>
    </row>
    <row r="332" s="13" customFormat="1">
      <c r="A332" s="13"/>
      <c r="B332" s="232"/>
      <c r="C332" s="233"/>
      <c r="D332" s="234" t="s">
        <v>154</v>
      </c>
      <c r="E332" s="235" t="s">
        <v>1</v>
      </c>
      <c r="F332" s="236" t="s">
        <v>202</v>
      </c>
      <c r="G332" s="233"/>
      <c r="H332" s="235" t="s">
        <v>1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154</v>
      </c>
      <c r="AU332" s="242" t="s">
        <v>88</v>
      </c>
      <c r="AV332" s="13" t="s">
        <v>86</v>
      </c>
      <c r="AW332" s="13" t="s">
        <v>33</v>
      </c>
      <c r="AX332" s="13" t="s">
        <v>78</v>
      </c>
      <c r="AY332" s="242" t="s">
        <v>138</v>
      </c>
    </row>
    <row r="333" s="14" customFormat="1">
      <c r="A333" s="14"/>
      <c r="B333" s="243"/>
      <c r="C333" s="244"/>
      <c r="D333" s="234" t="s">
        <v>154</v>
      </c>
      <c r="E333" s="245" t="s">
        <v>1</v>
      </c>
      <c r="F333" s="246" t="s">
        <v>203</v>
      </c>
      <c r="G333" s="244"/>
      <c r="H333" s="247">
        <v>3.0550000000000002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154</v>
      </c>
      <c r="AU333" s="253" t="s">
        <v>88</v>
      </c>
      <c r="AV333" s="14" t="s">
        <v>88</v>
      </c>
      <c r="AW333" s="14" t="s">
        <v>33</v>
      </c>
      <c r="AX333" s="14" t="s">
        <v>78</v>
      </c>
      <c r="AY333" s="253" t="s">
        <v>138</v>
      </c>
    </row>
    <row r="334" s="14" customFormat="1">
      <c r="A334" s="14"/>
      <c r="B334" s="243"/>
      <c r="C334" s="244"/>
      <c r="D334" s="234" t="s">
        <v>154</v>
      </c>
      <c r="E334" s="245" t="s">
        <v>1</v>
      </c>
      <c r="F334" s="246" t="s">
        <v>204</v>
      </c>
      <c r="G334" s="244"/>
      <c r="H334" s="247">
        <v>1.46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154</v>
      </c>
      <c r="AU334" s="253" t="s">
        <v>88</v>
      </c>
      <c r="AV334" s="14" t="s">
        <v>88</v>
      </c>
      <c r="AW334" s="14" t="s">
        <v>33</v>
      </c>
      <c r="AX334" s="14" t="s">
        <v>78</v>
      </c>
      <c r="AY334" s="253" t="s">
        <v>138</v>
      </c>
    </row>
    <row r="335" s="13" customFormat="1">
      <c r="A335" s="13"/>
      <c r="B335" s="232"/>
      <c r="C335" s="233"/>
      <c r="D335" s="234" t="s">
        <v>154</v>
      </c>
      <c r="E335" s="235" t="s">
        <v>1</v>
      </c>
      <c r="F335" s="236" t="s">
        <v>205</v>
      </c>
      <c r="G335" s="233"/>
      <c r="H335" s="235" t="s">
        <v>1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154</v>
      </c>
      <c r="AU335" s="242" t="s">
        <v>88</v>
      </c>
      <c r="AV335" s="13" t="s">
        <v>86</v>
      </c>
      <c r="AW335" s="13" t="s">
        <v>33</v>
      </c>
      <c r="AX335" s="13" t="s">
        <v>78</v>
      </c>
      <c r="AY335" s="242" t="s">
        <v>138</v>
      </c>
    </row>
    <row r="336" s="14" customFormat="1">
      <c r="A336" s="14"/>
      <c r="B336" s="243"/>
      <c r="C336" s="244"/>
      <c r="D336" s="234" t="s">
        <v>154</v>
      </c>
      <c r="E336" s="245" t="s">
        <v>1</v>
      </c>
      <c r="F336" s="246" t="s">
        <v>206</v>
      </c>
      <c r="G336" s="244"/>
      <c r="H336" s="247">
        <v>11.220000000000001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154</v>
      </c>
      <c r="AU336" s="253" t="s">
        <v>88</v>
      </c>
      <c r="AV336" s="14" t="s">
        <v>88</v>
      </c>
      <c r="AW336" s="14" t="s">
        <v>33</v>
      </c>
      <c r="AX336" s="14" t="s">
        <v>78</v>
      </c>
      <c r="AY336" s="253" t="s">
        <v>138</v>
      </c>
    </row>
    <row r="337" s="14" customFormat="1">
      <c r="A337" s="14"/>
      <c r="B337" s="243"/>
      <c r="C337" s="244"/>
      <c r="D337" s="234" t="s">
        <v>154</v>
      </c>
      <c r="E337" s="245" t="s">
        <v>1</v>
      </c>
      <c r="F337" s="246" t="s">
        <v>419</v>
      </c>
      <c r="G337" s="244"/>
      <c r="H337" s="247">
        <v>1.2649999999999999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154</v>
      </c>
      <c r="AU337" s="253" t="s">
        <v>88</v>
      </c>
      <c r="AV337" s="14" t="s">
        <v>88</v>
      </c>
      <c r="AW337" s="14" t="s">
        <v>33</v>
      </c>
      <c r="AX337" s="14" t="s">
        <v>78</v>
      </c>
      <c r="AY337" s="253" t="s">
        <v>138</v>
      </c>
    </row>
    <row r="338" s="15" customFormat="1">
      <c r="A338" s="15"/>
      <c r="B338" s="254"/>
      <c r="C338" s="255"/>
      <c r="D338" s="234" t="s">
        <v>154</v>
      </c>
      <c r="E338" s="256" t="s">
        <v>1</v>
      </c>
      <c r="F338" s="257" t="s">
        <v>158</v>
      </c>
      <c r="G338" s="255"/>
      <c r="H338" s="258">
        <v>17</v>
      </c>
      <c r="I338" s="259"/>
      <c r="J338" s="255"/>
      <c r="K338" s="255"/>
      <c r="L338" s="260"/>
      <c r="M338" s="261"/>
      <c r="N338" s="262"/>
      <c r="O338" s="262"/>
      <c r="P338" s="262"/>
      <c r="Q338" s="262"/>
      <c r="R338" s="262"/>
      <c r="S338" s="262"/>
      <c r="T338" s="263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4" t="s">
        <v>154</v>
      </c>
      <c r="AU338" s="264" t="s">
        <v>88</v>
      </c>
      <c r="AV338" s="15" t="s">
        <v>139</v>
      </c>
      <c r="AW338" s="15" t="s">
        <v>33</v>
      </c>
      <c r="AX338" s="15" t="s">
        <v>78</v>
      </c>
      <c r="AY338" s="264" t="s">
        <v>138</v>
      </c>
    </row>
    <row r="339" s="13" customFormat="1">
      <c r="A339" s="13"/>
      <c r="B339" s="232"/>
      <c r="C339" s="233"/>
      <c r="D339" s="234" t="s">
        <v>154</v>
      </c>
      <c r="E339" s="235" t="s">
        <v>1</v>
      </c>
      <c r="F339" s="236" t="s">
        <v>420</v>
      </c>
      <c r="G339" s="233"/>
      <c r="H339" s="235" t="s">
        <v>1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154</v>
      </c>
      <c r="AU339" s="242" t="s">
        <v>88</v>
      </c>
      <c r="AV339" s="13" t="s">
        <v>86</v>
      </c>
      <c r="AW339" s="13" t="s">
        <v>33</v>
      </c>
      <c r="AX339" s="13" t="s">
        <v>78</v>
      </c>
      <c r="AY339" s="242" t="s">
        <v>138</v>
      </c>
    </row>
    <row r="340" s="14" customFormat="1">
      <c r="A340" s="14"/>
      <c r="B340" s="243"/>
      <c r="C340" s="244"/>
      <c r="D340" s="234" t="s">
        <v>154</v>
      </c>
      <c r="E340" s="245" t="s">
        <v>1</v>
      </c>
      <c r="F340" s="246" t="s">
        <v>421</v>
      </c>
      <c r="G340" s="244"/>
      <c r="H340" s="247">
        <v>4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154</v>
      </c>
      <c r="AU340" s="253" t="s">
        <v>88</v>
      </c>
      <c r="AV340" s="14" t="s">
        <v>88</v>
      </c>
      <c r="AW340" s="14" t="s">
        <v>33</v>
      </c>
      <c r="AX340" s="14" t="s">
        <v>78</v>
      </c>
      <c r="AY340" s="253" t="s">
        <v>138</v>
      </c>
    </row>
    <row r="341" s="15" customFormat="1">
      <c r="A341" s="15"/>
      <c r="B341" s="254"/>
      <c r="C341" s="255"/>
      <c r="D341" s="234" t="s">
        <v>154</v>
      </c>
      <c r="E341" s="256" t="s">
        <v>1</v>
      </c>
      <c r="F341" s="257" t="s">
        <v>422</v>
      </c>
      <c r="G341" s="255"/>
      <c r="H341" s="258">
        <v>4</v>
      </c>
      <c r="I341" s="259"/>
      <c r="J341" s="255"/>
      <c r="K341" s="255"/>
      <c r="L341" s="260"/>
      <c r="M341" s="261"/>
      <c r="N341" s="262"/>
      <c r="O341" s="262"/>
      <c r="P341" s="262"/>
      <c r="Q341" s="262"/>
      <c r="R341" s="262"/>
      <c r="S341" s="262"/>
      <c r="T341" s="263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4" t="s">
        <v>154</v>
      </c>
      <c r="AU341" s="264" t="s">
        <v>88</v>
      </c>
      <c r="AV341" s="15" t="s">
        <v>139</v>
      </c>
      <c r="AW341" s="15" t="s">
        <v>33</v>
      </c>
      <c r="AX341" s="15" t="s">
        <v>86</v>
      </c>
      <c r="AY341" s="264" t="s">
        <v>138</v>
      </c>
    </row>
    <row r="342" s="2" customFormat="1" ht="14.4" customHeight="1">
      <c r="A342" s="39"/>
      <c r="B342" s="40"/>
      <c r="C342" s="219" t="s">
        <v>423</v>
      </c>
      <c r="D342" s="219" t="s">
        <v>141</v>
      </c>
      <c r="E342" s="220" t="s">
        <v>424</v>
      </c>
      <c r="F342" s="221" t="s">
        <v>425</v>
      </c>
      <c r="G342" s="222" t="s">
        <v>327</v>
      </c>
      <c r="H342" s="223">
        <v>16</v>
      </c>
      <c r="I342" s="224"/>
      <c r="J342" s="225">
        <f>ROUND(I342*H342,2)</f>
        <v>0</v>
      </c>
      <c r="K342" s="221" t="s">
        <v>152</v>
      </c>
      <c r="L342" s="45"/>
      <c r="M342" s="226" t="s">
        <v>1</v>
      </c>
      <c r="N342" s="227" t="s">
        <v>43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0.02</v>
      </c>
      <c r="T342" s="229">
        <f>S342*H342</f>
        <v>0.32000000000000001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145</v>
      </c>
      <c r="AT342" s="230" t="s">
        <v>141</v>
      </c>
      <c r="AU342" s="230" t="s">
        <v>88</v>
      </c>
      <c r="AY342" s="18" t="s">
        <v>138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86</v>
      </c>
      <c r="BK342" s="231">
        <f>ROUND(I342*H342,2)</f>
        <v>0</v>
      </c>
      <c r="BL342" s="18" t="s">
        <v>145</v>
      </c>
      <c r="BM342" s="230" t="s">
        <v>426</v>
      </c>
    </row>
    <row r="343" s="13" customFormat="1">
      <c r="A343" s="13"/>
      <c r="B343" s="232"/>
      <c r="C343" s="233"/>
      <c r="D343" s="234" t="s">
        <v>154</v>
      </c>
      <c r="E343" s="235" t="s">
        <v>1</v>
      </c>
      <c r="F343" s="236" t="s">
        <v>427</v>
      </c>
      <c r="G343" s="233"/>
      <c r="H343" s="235" t="s">
        <v>1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154</v>
      </c>
      <c r="AU343" s="242" t="s">
        <v>88</v>
      </c>
      <c r="AV343" s="13" t="s">
        <v>86</v>
      </c>
      <c r="AW343" s="13" t="s">
        <v>33</v>
      </c>
      <c r="AX343" s="13" t="s">
        <v>78</v>
      </c>
      <c r="AY343" s="242" t="s">
        <v>138</v>
      </c>
    </row>
    <row r="344" s="13" customFormat="1">
      <c r="A344" s="13"/>
      <c r="B344" s="232"/>
      <c r="C344" s="233"/>
      <c r="D344" s="234" t="s">
        <v>154</v>
      </c>
      <c r="E344" s="235" t="s">
        <v>1</v>
      </c>
      <c r="F344" s="236" t="s">
        <v>202</v>
      </c>
      <c r="G344" s="233"/>
      <c r="H344" s="235" t="s">
        <v>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154</v>
      </c>
      <c r="AU344" s="242" t="s">
        <v>88</v>
      </c>
      <c r="AV344" s="13" t="s">
        <v>86</v>
      </c>
      <c r="AW344" s="13" t="s">
        <v>33</v>
      </c>
      <c r="AX344" s="13" t="s">
        <v>78</v>
      </c>
      <c r="AY344" s="242" t="s">
        <v>138</v>
      </c>
    </row>
    <row r="345" s="14" customFormat="1">
      <c r="A345" s="14"/>
      <c r="B345" s="243"/>
      <c r="C345" s="244"/>
      <c r="D345" s="234" t="s">
        <v>154</v>
      </c>
      <c r="E345" s="245" t="s">
        <v>1</v>
      </c>
      <c r="F345" s="246" t="s">
        <v>203</v>
      </c>
      <c r="G345" s="244"/>
      <c r="H345" s="247">
        <v>3.0550000000000002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154</v>
      </c>
      <c r="AU345" s="253" t="s">
        <v>88</v>
      </c>
      <c r="AV345" s="14" t="s">
        <v>88</v>
      </c>
      <c r="AW345" s="14" t="s">
        <v>33</v>
      </c>
      <c r="AX345" s="14" t="s">
        <v>78</v>
      </c>
      <c r="AY345" s="253" t="s">
        <v>138</v>
      </c>
    </row>
    <row r="346" s="14" customFormat="1">
      <c r="A346" s="14"/>
      <c r="B346" s="243"/>
      <c r="C346" s="244"/>
      <c r="D346" s="234" t="s">
        <v>154</v>
      </c>
      <c r="E346" s="245" t="s">
        <v>1</v>
      </c>
      <c r="F346" s="246" t="s">
        <v>204</v>
      </c>
      <c r="G346" s="244"/>
      <c r="H346" s="247">
        <v>1.46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154</v>
      </c>
      <c r="AU346" s="253" t="s">
        <v>88</v>
      </c>
      <c r="AV346" s="14" t="s">
        <v>88</v>
      </c>
      <c r="AW346" s="14" t="s">
        <v>33</v>
      </c>
      <c r="AX346" s="14" t="s">
        <v>78</v>
      </c>
      <c r="AY346" s="253" t="s">
        <v>138</v>
      </c>
    </row>
    <row r="347" s="13" customFormat="1">
      <c r="A347" s="13"/>
      <c r="B347" s="232"/>
      <c r="C347" s="233"/>
      <c r="D347" s="234" t="s">
        <v>154</v>
      </c>
      <c r="E347" s="235" t="s">
        <v>1</v>
      </c>
      <c r="F347" s="236" t="s">
        <v>205</v>
      </c>
      <c r="G347" s="233"/>
      <c r="H347" s="235" t="s">
        <v>1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154</v>
      </c>
      <c r="AU347" s="242" t="s">
        <v>88</v>
      </c>
      <c r="AV347" s="13" t="s">
        <v>86</v>
      </c>
      <c r="AW347" s="13" t="s">
        <v>33</v>
      </c>
      <c r="AX347" s="13" t="s">
        <v>78</v>
      </c>
      <c r="AY347" s="242" t="s">
        <v>138</v>
      </c>
    </row>
    <row r="348" s="14" customFormat="1">
      <c r="A348" s="14"/>
      <c r="B348" s="243"/>
      <c r="C348" s="244"/>
      <c r="D348" s="234" t="s">
        <v>154</v>
      </c>
      <c r="E348" s="245" t="s">
        <v>1</v>
      </c>
      <c r="F348" s="246" t="s">
        <v>206</v>
      </c>
      <c r="G348" s="244"/>
      <c r="H348" s="247">
        <v>11.220000000000001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154</v>
      </c>
      <c r="AU348" s="253" t="s">
        <v>88</v>
      </c>
      <c r="AV348" s="14" t="s">
        <v>88</v>
      </c>
      <c r="AW348" s="14" t="s">
        <v>33</v>
      </c>
      <c r="AX348" s="14" t="s">
        <v>78</v>
      </c>
      <c r="AY348" s="253" t="s">
        <v>138</v>
      </c>
    </row>
    <row r="349" s="14" customFormat="1">
      <c r="A349" s="14"/>
      <c r="B349" s="243"/>
      <c r="C349" s="244"/>
      <c r="D349" s="234" t="s">
        <v>154</v>
      </c>
      <c r="E349" s="245" t="s">
        <v>1</v>
      </c>
      <c r="F349" s="246" t="s">
        <v>428</v>
      </c>
      <c r="G349" s="244"/>
      <c r="H349" s="247">
        <v>0.26500000000000001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154</v>
      </c>
      <c r="AU349" s="253" t="s">
        <v>88</v>
      </c>
      <c r="AV349" s="14" t="s">
        <v>88</v>
      </c>
      <c r="AW349" s="14" t="s">
        <v>33</v>
      </c>
      <c r="AX349" s="14" t="s">
        <v>78</v>
      </c>
      <c r="AY349" s="253" t="s">
        <v>138</v>
      </c>
    </row>
    <row r="350" s="16" customFormat="1">
      <c r="A350" s="16"/>
      <c r="B350" s="265"/>
      <c r="C350" s="266"/>
      <c r="D350" s="234" t="s">
        <v>154</v>
      </c>
      <c r="E350" s="267" t="s">
        <v>1</v>
      </c>
      <c r="F350" s="268" t="s">
        <v>190</v>
      </c>
      <c r="G350" s="266"/>
      <c r="H350" s="269">
        <v>16</v>
      </c>
      <c r="I350" s="270"/>
      <c r="J350" s="266"/>
      <c r="K350" s="266"/>
      <c r="L350" s="271"/>
      <c r="M350" s="272"/>
      <c r="N350" s="273"/>
      <c r="O350" s="273"/>
      <c r="P350" s="273"/>
      <c r="Q350" s="273"/>
      <c r="R350" s="273"/>
      <c r="S350" s="273"/>
      <c r="T350" s="274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75" t="s">
        <v>154</v>
      </c>
      <c r="AU350" s="275" t="s">
        <v>88</v>
      </c>
      <c r="AV350" s="16" t="s">
        <v>145</v>
      </c>
      <c r="AW350" s="16" t="s">
        <v>33</v>
      </c>
      <c r="AX350" s="16" t="s">
        <v>86</v>
      </c>
      <c r="AY350" s="275" t="s">
        <v>138</v>
      </c>
    </row>
    <row r="351" s="12" customFormat="1" ht="22.8" customHeight="1">
      <c r="A351" s="12"/>
      <c r="B351" s="203"/>
      <c r="C351" s="204"/>
      <c r="D351" s="205" t="s">
        <v>77</v>
      </c>
      <c r="E351" s="217" t="s">
        <v>429</v>
      </c>
      <c r="F351" s="217" t="s">
        <v>430</v>
      </c>
      <c r="G351" s="204"/>
      <c r="H351" s="204"/>
      <c r="I351" s="207"/>
      <c r="J351" s="218">
        <f>BK351</f>
        <v>0</v>
      </c>
      <c r="K351" s="204"/>
      <c r="L351" s="209"/>
      <c r="M351" s="210"/>
      <c r="N351" s="211"/>
      <c r="O351" s="211"/>
      <c r="P351" s="212">
        <f>SUM(P352:P357)</f>
        <v>0</v>
      </c>
      <c r="Q351" s="211"/>
      <c r="R351" s="212">
        <f>SUM(R352:R357)</f>
        <v>0</v>
      </c>
      <c r="S351" s="211"/>
      <c r="T351" s="213">
        <f>SUM(T352:T357)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4" t="s">
        <v>86</v>
      </c>
      <c r="AT351" s="215" t="s">
        <v>77</v>
      </c>
      <c r="AU351" s="215" t="s">
        <v>86</v>
      </c>
      <c r="AY351" s="214" t="s">
        <v>138</v>
      </c>
      <c r="BK351" s="216">
        <f>SUM(BK352:BK357)</f>
        <v>0</v>
      </c>
    </row>
    <row r="352" s="2" customFormat="1" ht="14.4" customHeight="1">
      <c r="A352" s="39"/>
      <c r="B352" s="40"/>
      <c r="C352" s="219" t="s">
        <v>431</v>
      </c>
      <c r="D352" s="219" t="s">
        <v>141</v>
      </c>
      <c r="E352" s="220" t="s">
        <v>432</v>
      </c>
      <c r="F352" s="221" t="s">
        <v>433</v>
      </c>
      <c r="G352" s="222" t="s">
        <v>434</v>
      </c>
      <c r="H352" s="223">
        <v>61.648000000000003</v>
      </c>
      <c r="I352" s="224"/>
      <c r="J352" s="225">
        <f>ROUND(I352*H352,2)</f>
        <v>0</v>
      </c>
      <c r="K352" s="221" t="s">
        <v>152</v>
      </c>
      <c r="L352" s="45"/>
      <c r="M352" s="226" t="s">
        <v>1</v>
      </c>
      <c r="N352" s="227" t="s">
        <v>43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145</v>
      </c>
      <c r="AT352" s="230" t="s">
        <v>141</v>
      </c>
      <c r="AU352" s="230" t="s">
        <v>88</v>
      </c>
      <c r="AY352" s="18" t="s">
        <v>138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86</v>
      </c>
      <c r="BK352" s="231">
        <f>ROUND(I352*H352,2)</f>
        <v>0</v>
      </c>
      <c r="BL352" s="18" t="s">
        <v>145</v>
      </c>
      <c r="BM352" s="230" t="s">
        <v>435</v>
      </c>
    </row>
    <row r="353" s="2" customFormat="1" ht="14.4" customHeight="1">
      <c r="A353" s="39"/>
      <c r="B353" s="40"/>
      <c r="C353" s="219" t="s">
        <v>436</v>
      </c>
      <c r="D353" s="219" t="s">
        <v>141</v>
      </c>
      <c r="E353" s="220" t="s">
        <v>437</v>
      </c>
      <c r="F353" s="221" t="s">
        <v>438</v>
      </c>
      <c r="G353" s="222" t="s">
        <v>434</v>
      </c>
      <c r="H353" s="223">
        <v>61.648000000000003</v>
      </c>
      <c r="I353" s="224"/>
      <c r="J353" s="225">
        <f>ROUND(I353*H353,2)</f>
        <v>0</v>
      </c>
      <c r="K353" s="221" t="s">
        <v>152</v>
      </c>
      <c r="L353" s="45"/>
      <c r="M353" s="226" t="s">
        <v>1</v>
      </c>
      <c r="N353" s="227" t="s">
        <v>43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145</v>
      </c>
      <c r="AT353" s="230" t="s">
        <v>141</v>
      </c>
      <c r="AU353" s="230" t="s">
        <v>88</v>
      </c>
      <c r="AY353" s="18" t="s">
        <v>138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86</v>
      </c>
      <c r="BK353" s="231">
        <f>ROUND(I353*H353,2)</f>
        <v>0</v>
      </c>
      <c r="BL353" s="18" t="s">
        <v>145</v>
      </c>
      <c r="BM353" s="230" t="s">
        <v>439</v>
      </c>
    </row>
    <row r="354" s="2" customFormat="1" ht="14.4" customHeight="1">
      <c r="A354" s="39"/>
      <c r="B354" s="40"/>
      <c r="C354" s="219" t="s">
        <v>440</v>
      </c>
      <c r="D354" s="219" t="s">
        <v>141</v>
      </c>
      <c r="E354" s="220" t="s">
        <v>441</v>
      </c>
      <c r="F354" s="221" t="s">
        <v>442</v>
      </c>
      <c r="G354" s="222" t="s">
        <v>434</v>
      </c>
      <c r="H354" s="223">
        <v>1294.608</v>
      </c>
      <c r="I354" s="224"/>
      <c r="J354" s="225">
        <f>ROUND(I354*H354,2)</f>
        <v>0</v>
      </c>
      <c r="K354" s="221" t="s">
        <v>152</v>
      </c>
      <c r="L354" s="45"/>
      <c r="M354" s="226" t="s">
        <v>1</v>
      </c>
      <c r="N354" s="227" t="s">
        <v>43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145</v>
      </c>
      <c r="AT354" s="230" t="s">
        <v>141</v>
      </c>
      <c r="AU354" s="230" t="s">
        <v>88</v>
      </c>
      <c r="AY354" s="18" t="s">
        <v>138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86</v>
      </c>
      <c r="BK354" s="231">
        <f>ROUND(I354*H354,2)</f>
        <v>0</v>
      </c>
      <c r="BL354" s="18" t="s">
        <v>145</v>
      </c>
      <c r="BM354" s="230" t="s">
        <v>443</v>
      </c>
    </row>
    <row r="355" s="13" customFormat="1">
      <c r="A355" s="13"/>
      <c r="B355" s="232"/>
      <c r="C355" s="233"/>
      <c r="D355" s="234" t="s">
        <v>154</v>
      </c>
      <c r="E355" s="235" t="s">
        <v>1</v>
      </c>
      <c r="F355" s="236" t="s">
        <v>444</v>
      </c>
      <c r="G355" s="233"/>
      <c r="H355" s="235" t="s">
        <v>1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154</v>
      </c>
      <c r="AU355" s="242" t="s">
        <v>88</v>
      </c>
      <c r="AV355" s="13" t="s">
        <v>86</v>
      </c>
      <c r="AW355" s="13" t="s">
        <v>33</v>
      </c>
      <c r="AX355" s="13" t="s">
        <v>78</v>
      </c>
      <c r="AY355" s="242" t="s">
        <v>138</v>
      </c>
    </row>
    <row r="356" s="14" customFormat="1">
      <c r="A356" s="14"/>
      <c r="B356" s="243"/>
      <c r="C356" s="244"/>
      <c r="D356" s="234" t="s">
        <v>154</v>
      </c>
      <c r="E356" s="245" t="s">
        <v>1</v>
      </c>
      <c r="F356" s="246" t="s">
        <v>445</v>
      </c>
      <c r="G356" s="244"/>
      <c r="H356" s="247">
        <v>1294.608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154</v>
      </c>
      <c r="AU356" s="253" t="s">
        <v>88</v>
      </c>
      <c r="AV356" s="14" t="s">
        <v>88</v>
      </c>
      <c r="AW356" s="14" t="s">
        <v>33</v>
      </c>
      <c r="AX356" s="14" t="s">
        <v>86</v>
      </c>
      <c r="AY356" s="253" t="s">
        <v>138</v>
      </c>
    </row>
    <row r="357" s="2" customFormat="1" ht="14.4" customHeight="1">
      <c r="A357" s="39"/>
      <c r="B357" s="40"/>
      <c r="C357" s="219" t="s">
        <v>446</v>
      </c>
      <c r="D357" s="219" t="s">
        <v>141</v>
      </c>
      <c r="E357" s="220" t="s">
        <v>447</v>
      </c>
      <c r="F357" s="221" t="s">
        <v>448</v>
      </c>
      <c r="G357" s="222" t="s">
        <v>434</v>
      </c>
      <c r="H357" s="223">
        <v>61.637999999999998</v>
      </c>
      <c r="I357" s="224"/>
      <c r="J357" s="225">
        <f>ROUND(I357*H357,2)</f>
        <v>0</v>
      </c>
      <c r="K357" s="221" t="s">
        <v>152</v>
      </c>
      <c r="L357" s="45"/>
      <c r="M357" s="226" t="s">
        <v>1</v>
      </c>
      <c r="N357" s="227" t="s">
        <v>43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145</v>
      </c>
      <c r="AT357" s="230" t="s">
        <v>141</v>
      </c>
      <c r="AU357" s="230" t="s">
        <v>88</v>
      </c>
      <c r="AY357" s="18" t="s">
        <v>138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86</v>
      </c>
      <c r="BK357" s="231">
        <f>ROUND(I357*H357,2)</f>
        <v>0</v>
      </c>
      <c r="BL357" s="18" t="s">
        <v>145</v>
      </c>
      <c r="BM357" s="230" t="s">
        <v>449</v>
      </c>
    </row>
    <row r="358" s="12" customFormat="1" ht="22.8" customHeight="1">
      <c r="A358" s="12"/>
      <c r="B358" s="203"/>
      <c r="C358" s="204"/>
      <c r="D358" s="205" t="s">
        <v>77</v>
      </c>
      <c r="E358" s="217" t="s">
        <v>450</v>
      </c>
      <c r="F358" s="217" t="s">
        <v>451</v>
      </c>
      <c r="G358" s="204"/>
      <c r="H358" s="204"/>
      <c r="I358" s="207"/>
      <c r="J358" s="218">
        <f>BK358</f>
        <v>0</v>
      </c>
      <c r="K358" s="204"/>
      <c r="L358" s="209"/>
      <c r="M358" s="210"/>
      <c r="N358" s="211"/>
      <c r="O358" s="211"/>
      <c r="P358" s="212">
        <f>P359</f>
        <v>0</v>
      </c>
      <c r="Q358" s="211"/>
      <c r="R358" s="212">
        <f>R359</f>
        <v>0</v>
      </c>
      <c r="S358" s="211"/>
      <c r="T358" s="213">
        <f>T359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4" t="s">
        <v>86</v>
      </c>
      <c r="AT358" s="215" t="s">
        <v>77</v>
      </c>
      <c r="AU358" s="215" t="s">
        <v>86</v>
      </c>
      <c r="AY358" s="214" t="s">
        <v>138</v>
      </c>
      <c r="BK358" s="216">
        <f>BK359</f>
        <v>0</v>
      </c>
    </row>
    <row r="359" s="2" customFormat="1" ht="14.4" customHeight="1">
      <c r="A359" s="39"/>
      <c r="B359" s="40"/>
      <c r="C359" s="219" t="s">
        <v>452</v>
      </c>
      <c r="D359" s="219" t="s">
        <v>141</v>
      </c>
      <c r="E359" s="220" t="s">
        <v>453</v>
      </c>
      <c r="F359" s="221" t="s">
        <v>454</v>
      </c>
      <c r="G359" s="222" t="s">
        <v>434</v>
      </c>
      <c r="H359" s="223">
        <v>2.548</v>
      </c>
      <c r="I359" s="224"/>
      <c r="J359" s="225">
        <f>ROUND(I359*H359,2)</f>
        <v>0</v>
      </c>
      <c r="K359" s="221" t="s">
        <v>152</v>
      </c>
      <c r="L359" s="45"/>
      <c r="M359" s="226" t="s">
        <v>1</v>
      </c>
      <c r="N359" s="227" t="s">
        <v>43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145</v>
      </c>
      <c r="AT359" s="230" t="s">
        <v>141</v>
      </c>
      <c r="AU359" s="230" t="s">
        <v>88</v>
      </c>
      <c r="AY359" s="18" t="s">
        <v>138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86</v>
      </c>
      <c r="BK359" s="231">
        <f>ROUND(I359*H359,2)</f>
        <v>0</v>
      </c>
      <c r="BL359" s="18" t="s">
        <v>145</v>
      </c>
      <c r="BM359" s="230" t="s">
        <v>455</v>
      </c>
    </row>
    <row r="360" s="12" customFormat="1" ht="25.92" customHeight="1">
      <c r="A360" s="12"/>
      <c r="B360" s="203"/>
      <c r="C360" s="204"/>
      <c r="D360" s="205" t="s">
        <v>77</v>
      </c>
      <c r="E360" s="206" t="s">
        <v>456</v>
      </c>
      <c r="F360" s="206" t="s">
        <v>457</v>
      </c>
      <c r="G360" s="204"/>
      <c r="H360" s="204"/>
      <c r="I360" s="207"/>
      <c r="J360" s="208">
        <f>BK360</f>
        <v>0</v>
      </c>
      <c r="K360" s="204"/>
      <c r="L360" s="209"/>
      <c r="M360" s="210"/>
      <c r="N360" s="211"/>
      <c r="O360" s="211"/>
      <c r="P360" s="212">
        <f>P361+P412+P463+P484+P525+P557+P562+P725+P833+P873</f>
        <v>0</v>
      </c>
      <c r="Q360" s="211"/>
      <c r="R360" s="212">
        <f>R361+R412+R463+R484+R525+R557+R562+R725+R833+R873</f>
        <v>18.87330098</v>
      </c>
      <c r="S360" s="211"/>
      <c r="T360" s="213">
        <f>T361+T412+T463+T484+T525+T557+T562+T725+T833+T873</f>
        <v>28.658200000000001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4" t="s">
        <v>88</v>
      </c>
      <c r="AT360" s="215" t="s">
        <v>77</v>
      </c>
      <c r="AU360" s="215" t="s">
        <v>78</v>
      </c>
      <c r="AY360" s="214" t="s">
        <v>138</v>
      </c>
      <c r="BK360" s="216">
        <f>BK361+BK412+BK463+BK484+BK525+BK557+BK562+BK725+BK833+BK873</f>
        <v>0</v>
      </c>
    </row>
    <row r="361" s="12" customFormat="1" ht="22.8" customHeight="1">
      <c r="A361" s="12"/>
      <c r="B361" s="203"/>
      <c r="C361" s="204"/>
      <c r="D361" s="205" t="s">
        <v>77</v>
      </c>
      <c r="E361" s="217" t="s">
        <v>458</v>
      </c>
      <c r="F361" s="217" t="s">
        <v>459</v>
      </c>
      <c r="G361" s="204"/>
      <c r="H361" s="204"/>
      <c r="I361" s="207"/>
      <c r="J361" s="218">
        <f>BK361</f>
        <v>0</v>
      </c>
      <c r="K361" s="204"/>
      <c r="L361" s="209"/>
      <c r="M361" s="210"/>
      <c r="N361" s="211"/>
      <c r="O361" s="211"/>
      <c r="P361" s="212">
        <f>SUM(P362:P411)</f>
        <v>0</v>
      </c>
      <c r="Q361" s="211"/>
      <c r="R361" s="212">
        <f>SUM(R362:R411)</f>
        <v>0</v>
      </c>
      <c r="S361" s="211"/>
      <c r="T361" s="213">
        <f>SUM(T362:T411)</f>
        <v>24.664580000000001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4" t="s">
        <v>88</v>
      </c>
      <c r="AT361" s="215" t="s">
        <v>77</v>
      </c>
      <c r="AU361" s="215" t="s">
        <v>86</v>
      </c>
      <c r="AY361" s="214" t="s">
        <v>138</v>
      </c>
      <c r="BK361" s="216">
        <f>SUM(BK362:BK411)</f>
        <v>0</v>
      </c>
    </row>
    <row r="362" s="2" customFormat="1" ht="14.4" customHeight="1">
      <c r="A362" s="39"/>
      <c r="B362" s="40"/>
      <c r="C362" s="219" t="s">
        <v>460</v>
      </c>
      <c r="D362" s="219" t="s">
        <v>141</v>
      </c>
      <c r="E362" s="220" t="s">
        <v>461</v>
      </c>
      <c r="F362" s="221" t="s">
        <v>462</v>
      </c>
      <c r="G362" s="222" t="s">
        <v>151</v>
      </c>
      <c r="H362" s="223">
        <v>560</v>
      </c>
      <c r="I362" s="224"/>
      <c r="J362" s="225">
        <f>ROUND(I362*H362,2)</f>
        <v>0</v>
      </c>
      <c r="K362" s="221" t="s">
        <v>152</v>
      </c>
      <c r="L362" s="45"/>
      <c r="M362" s="226" t="s">
        <v>1</v>
      </c>
      <c r="N362" s="227" t="s">
        <v>43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0.017780000000000001</v>
      </c>
      <c r="T362" s="229">
        <f>S362*H362</f>
        <v>9.9568000000000012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199</v>
      </c>
      <c r="AT362" s="230" t="s">
        <v>141</v>
      </c>
      <c r="AU362" s="230" t="s">
        <v>88</v>
      </c>
      <c r="AY362" s="18" t="s">
        <v>138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86</v>
      </c>
      <c r="BK362" s="231">
        <f>ROUND(I362*H362,2)</f>
        <v>0</v>
      </c>
      <c r="BL362" s="18" t="s">
        <v>199</v>
      </c>
      <c r="BM362" s="230" t="s">
        <v>463</v>
      </c>
    </row>
    <row r="363" s="13" customFormat="1">
      <c r="A363" s="13"/>
      <c r="B363" s="232"/>
      <c r="C363" s="233"/>
      <c r="D363" s="234" t="s">
        <v>154</v>
      </c>
      <c r="E363" s="235" t="s">
        <v>1</v>
      </c>
      <c r="F363" s="236" t="s">
        <v>464</v>
      </c>
      <c r="G363" s="233"/>
      <c r="H363" s="235" t="s">
        <v>1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154</v>
      </c>
      <c r="AU363" s="242" t="s">
        <v>88</v>
      </c>
      <c r="AV363" s="13" t="s">
        <v>86</v>
      </c>
      <c r="AW363" s="13" t="s">
        <v>33</v>
      </c>
      <c r="AX363" s="13" t="s">
        <v>78</v>
      </c>
      <c r="AY363" s="242" t="s">
        <v>138</v>
      </c>
    </row>
    <row r="364" s="14" customFormat="1">
      <c r="A364" s="14"/>
      <c r="B364" s="243"/>
      <c r="C364" s="244"/>
      <c r="D364" s="234" t="s">
        <v>154</v>
      </c>
      <c r="E364" s="245" t="s">
        <v>1</v>
      </c>
      <c r="F364" s="246" t="s">
        <v>465</v>
      </c>
      <c r="G364" s="244"/>
      <c r="H364" s="247">
        <v>560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154</v>
      </c>
      <c r="AU364" s="253" t="s">
        <v>88</v>
      </c>
      <c r="AV364" s="14" t="s">
        <v>88</v>
      </c>
      <c r="AW364" s="14" t="s">
        <v>33</v>
      </c>
      <c r="AX364" s="14" t="s">
        <v>86</v>
      </c>
      <c r="AY364" s="253" t="s">
        <v>138</v>
      </c>
    </row>
    <row r="365" s="2" customFormat="1" ht="14.4" customHeight="1">
      <c r="A365" s="39"/>
      <c r="B365" s="40"/>
      <c r="C365" s="219" t="s">
        <v>466</v>
      </c>
      <c r="D365" s="219" t="s">
        <v>141</v>
      </c>
      <c r="E365" s="220" t="s">
        <v>467</v>
      </c>
      <c r="F365" s="221" t="s">
        <v>468</v>
      </c>
      <c r="G365" s="222" t="s">
        <v>151</v>
      </c>
      <c r="H365" s="223">
        <v>560</v>
      </c>
      <c r="I365" s="224"/>
      <c r="J365" s="225">
        <f>ROUND(I365*H365,2)</f>
        <v>0</v>
      </c>
      <c r="K365" s="221" t="s">
        <v>152</v>
      </c>
      <c r="L365" s="45"/>
      <c r="M365" s="226" t="s">
        <v>1</v>
      </c>
      <c r="N365" s="227" t="s">
        <v>43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199</v>
      </c>
      <c r="AT365" s="230" t="s">
        <v>141</v>
      </c>
      <c r="AU365" s="230" t="s">
        <v>88</v>
      </c>
      <c r="AY365" s="18" t="s">
        <v>138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86</v>
      </c>
      <c r="BK365" s="231">
        <f>ROUND(I365*H365,2)</f>
        <v>0</v>
      </c>
      <c r="BL365" s="18" t="s">
        <v>199</v>
      </c>
      <c r="BM365" s="230" t="s">
        <v>469</v>
      </c>
    </row>
    <row r="366" s="2" customFormat="1" ht="14.4" customHeight="1">
      <c r="A366" s="39"/>
      <c r="B366" s="40"/>
      <c r="C366" s="219" t="s">
        <v>470</v>
      </c>
      <c r="D366" s="219" t="s">
        <v>141</v>
      </c>
      <c r="E366" s="220" t="s">
        <v>471</v>
      </c>
      <c r="F366" s="221" t="s">
        <v>472</v>
      </c>
      <c r="G366" s="222" t="s">
        <v>327</v>
      </c>
      <c r="H366" s="223">
        <v>63</v>
      </c>
      <c r="I366" s="224"/>
      <c r="J366" s="225">
        <f>ROUND(I366*H366,2)</f>
        <v>0</v>
      </c>
      <c r="K366" s="221" t="s">
        <v>152</v>
      </c>
      <c r="L366" s="45"/>
      <c r="M366" s="226" t="s">
        <v>1</v>
      </c>
      <c r="N366" s="227" t="s">
        <v>43</v>
      </c>
      <c r="O366" s="92"/>
      <c r="P366" s="228">
        <f>O366*H366</f>
        <v>0</v>
      </c>
      <c r="Q366" s="228">
        <v>0</v>
      </c>
      <c r="R366" s="228">
        <f>Q366*H366</f>
        <v>0</v>
      </c>
      <c r="S366" s="228">
        <v>0.0046299999999999996</v>
      </c>
      <c r="T366" s="229">
        <f>S366*H366</f>
        <v>0.29168999999999995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199</v>
      </c>
      <c r="AT366" s="230" t="s">
        <v>141</v>
      </c>
      <c r="AU366" s="230" t="s">
        <v>88</v>
      </c>
      <c r="AY366" s="18" t="s">
        <v>138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86</v>
      </c>
      <c r="BK366" s="231">
        <f>ROUND(I366*H366,2)</f>
        <v>0</v>
      </c>
      <c r="BL366" s="18" t="s">
        <v>199</v>
      </c>
      <c r="BM366" s="230" t="s">
        <v>473</v>
      </c>
    </row>
    <row r="367" s="13" customFormat="1">
      <c r="A367" s="13"/>
      <c r="B367" s="232"/>
      <c r="C367" s="233"/>
      <c r="D367" s="234" t="s">
        <v>154</v>
      </c>
      <c r="E367" s="235" t="s">
        <v>1</v>
      </c>
      <c r="F367" s="236" t="s">
        <v>474</v>
      </c>
      <c r="G367" s="233"/>
      <c r="H367" s="235" t="s">
        <v>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154</v>
      </c>
      <c r="AU367" s="242" t="s">
        <v>88</v>
      </c>
      <c r="AV367" s="13" t="s">
        <v>86</v>
      </c>
      <c r="AW367" s="13" t="s">
        <v>33</v>
      </c>
      <c r="AX367" s="13" t="s">
        <v>78</v>
      </c>
      <c r="AY367" s="242" t="s">
        <v>138</v>
      </c>
    </row>
    <row r="368" s="14" customFormat="1">
      <c r="A368" s="14"/>
      <c r="B368" s="243"/>
      <c r="C368" s="244"/>
      <c r="D368" s="234" t="s">
        <v>154</v>
      </c>
      <c r="E368" s="245" t="s">
        <v>1</v>
      </c>
      <c r="F368" s="246" t="s">
        <v>475</v>
      </c>
      <c r="G368" s="244"/>
      <c r="H368" s="247">
        <v>20.100000000000001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154</v>
      </c>
      <c r="AU368" s="253" t="s">
        <v>88</v>
      </c>
      <c r="AV368" s="14" t="s">
        <v>88</v>
      </c>
      <c r="AW368" s="14" t="s">
        <v>33</v>
      </c>
      <c r="AX368" s="14" t="s">
        <v>78</v>
      </c>
      <c r="AY368" s="253" t="s">
        <v>138</v>
      </c>
    </row>
    <row r="369" s="13" customFormat="1">
      <c r="A369" s="13"/>
      <c r="B369" s="232"/>
      <c r="C369" s="233"/>
      <c r="D369" s="234" t="s">
        <v>154</v>
      </c>
      <c r="E369" s="235" t="s">
        <v>1</v>
      </c>
      <c r="F369" s="236" t="s">
        <v>476</v>
      </c>
      <c r="G369" s="233"/>
      <c r="H369" s="235" t="s">
        <v>1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154</v>
      </c>
      <c r="AU369" s="242" t="s">
        <v>88</v>
      </c>
      <c r="AV369" s="13" t="s">
        <v>86</v>
      </c>
      <c r="AW369" s="13" t="s">
        <v>33</v>
      </c>
      <c r="AX369" s="13" t="s">
        <v>78</v>
      </c>
      <c r="AY369" s="242" t="s">
        <v>138</v>
      </c>
    </row>
    <row r="370" s="14" customFormat="1">
      <c r="A370" s="14"/>
      <c r="B370" s="243"/>
      <c r="C370" s="244"/>
      <c r="D370" s="234" t="s">
        <v>154</v>
      </c>
      <c r="E370" s="245" t="s">
        <v>1</v>
      </c>
      <c r="F370" s="246" t="s">
        <v>477</v>
      </c>
      <c r="G370" s="244"/>
      <c r="H370" s="247">
        <v>42.200000000000003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154</v>
      </c>
      <c r="AU370" s="253" t="s">
        <v>88</v>
      </c>
      <c r="AV370" s="14" t="s">
        <v>88</v>
      </c>
      <c r="AW370" s="14" t="s">
        <v>33</v>
      </c>
      <c r="AX370" s="14" t="s">
        <v>78</v>
      </c>
      <c r="AY370" s="253" t="s">
        <v>138</v>
      </c>
    </row>
    <row r="371" s="14" customFormat="1">
      <c r="A371" s="14"/>
      <c r="B371" s="243"/>
      <c r="C371" s="244"/>
      <c r="D371" s="234" t="s">
        <v>154</v>
      </c>
      <c r="E371" s="245" t="s">
        <v>1</v>
      </c>
      <c r="F371" s="246" t="s">
        <v>478</v>
      </c>
      <c r="G371" s="244"/>
      <c r="H371" s="247">
        <v>0.69999999999999996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154</v>
      </c>
      <c r="AU371" s="253" t="s">
        <v>88</v>
      </c>
      <c r="AV371" s="14" t="s">
        <v>88</v>
      </c>
      <c r="AW371" s="14" t="s">
        <v>33</v>
      </c>
      <c r="AX371" s="14" t="s">
        <v>78</v>
      </c>
      <c r="AY371" s="253" t="s">
        <v>138</v>
      </c>
    </row>
    <row r="372" s="16" customFormat="1">
      <c r="A372" s="16"/>
      <c r="B372" s="265"/>
      <c r="C372" s="266"/>
      <c r="D372" s="234" t="s">
        <v>154</v>
      </c>
      <c r="E372" s="267" t="s">
        <v>1</v>
      </c>
      <c r="F372" s="268" t="s">
        <v>190</v>
      </c>
      <c r="G372" s="266"/>
      <c r="H372" s="269">
        <v>63</v>
      </c>
      <c r="I372" s="270"/>
      <c r="J372" s="266"/>
      <c r="K372" s="266"/>
      <c r="L372" s="271"/>
      <c r="M372" s="272"/>
      <c r="N372" s="273"/>
      <c r="O372" s="273"/>
      <c r="P372" s="273"/>
      <c r="Q372" s="273"/>
      <c r="R372" s="273"/>
      <c r="S372" s="273"/>
      <c r="T372" s="274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5" t="s">
        <v>154</v>
      </c>
      <c r="AU372" s="275" t="s">
        <v>88</v>
      </c>
      <c r="AV372" s="16" t="s">
        <v>145</v>
      </c>
      <c r="AW372" s="16" t="s">
        <v>33</v>
      </c>
      <c r="AX372" s="16" t="s">
        <v>86</v>
      </c>
      <c r="AY372" s="275" t="s">
        <v>138</v>
      </c>
    </row>
    <row r="373" s="2" customFormat="1" ht="14.4" customHeight="1">
      <c r="A373" s="39"/>
      <c r="B373" s="40"/>
      <c r="C373" s="219" t="s">
        <v>479</v>
      </c>
      <c r="D373" s="219" t="s">
        <v>141</v>
      </c>
      <c r="E373" s="220" t="s">
        <v>480</v>
      </c>
      <c r="F373" s="221" t="s">
        <v>481</v>
      </c>
      <c r="G373" s="222" t="s">
        <v>327</v>
      </c>
      <c r="H373" s="223">
        <v>63</v>
      </c>
      <c r="I373" s="224"/>
      <c r="J373" s="225">
        <f>ROUND(I373*H373,2)</f>
        <v>0</v>
      </c>
      <c r="K373" s="221" t="s">
        <v>152</v>
      </c>
      <c r="L373" s="45"/>
      <c r="M373" s="226" t="s">
        <v>1</v>
      </c>
      <c r="N373" s="227" t="s">
        <v>43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199</v>
      </c>
      <c r="AT373" s="230" t="s">
        <v>141</v>
      </c>
      <c r="AU373" s="230" t="s">
        <v>88</v>
      </c>
      <c r="AY373" s="18" t="s">
        <v>138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86</v>
      </c>
      <c r="BK373" s="231">
        <f>ROUND(I373*H373,2)</f>
        <v>0</v>
      </c>
      <c r="BL373" s="18" t="s">
        <v>199</v>
      </c>
      <c r="BM373" s="230" t="s">
        <v>482</v>
      </c>
    </row>
    <row r="374" s="2" customFormat="1" ht="14.4" customHeight="1">
      <c r="A374" s="39"/>
      <c r="B374" s="40"/>
      <c r="C374" s="219" t="s">
        <v>483</v>
      </c>
      <c r="D374" s="219" t="s">
        <v>141</v>
      </c>
      <c r="E374" s="220" t="s">
        <v>484</v>
      </c>
      <c r="F374" s="221" t="s">
        <v>485</v>
      </c>
      <c r="G374" s="222" t="s">
        <v>151</v>
      </c>
      <c r="H374" s="223">
        <v>560</v>
      </c>
      <c r="I374" s="224"/>
      <c r="J374" s="225">
        <f>ROUND(I374*H374,2)</f>
        <v>0</v>
      </c>
      <c r="K374" s="221" t="s">
        <v>152</v>
      </c>
      <c r="L374" s="45"/>
      <c r="M374" s="226" t="s">
        <v>1</v>
      </c>
      <c r="N374" s="227" t="s">
        <v>43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0.00012999999999999999</v>
      </c>
      <c r="T374" s="229">
        <f>S374*H374</f>
        <v>0.07279999999999999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199</v>
      </c>
      <c r="AT374" s="230" t="s">
        <v>141</v>
      </c>
      <c r="AU374" s="230" t="s">
        <v>88</v>
      </c>
      <c r="AY374" s="18" t="s">
        <v>138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86</v>
      </c>
      <c r="BK374" s="231">
        <f>ROUND(I374*H374,2)</f>
        <v>0</v>
      </c>
      <c r="BL374" s="18" t="s">
        <v>199</v>
      </c>
      <c r="BM374" s="230" t="s">
        <v>486</v>
      </c>
    </row>
    <row r="375" s="13" customFormat="1">
      <c r="A375" s="13"/>
      <c r="B375" s="232"/>
      <c r="C375" s="233"/>
      <c r="D375" s="234" t="s">
        <v>154</v>
      </c>
      <c r="E375" s="235" t="s">
        <v>1</v>
      </c>
      <c r="F375" s="236" t="s">
        <v>487</v>
      </c>
      <c r="G375" s="233"/>
      <c r="H375" s="235" t="s">
        <v>1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154</v>
      </c>
      <c r="AU375" s="242" t="s">
        <v>88</v>
      </c>
      <c r="AV375" s="13" t="s">
        <v>86</v>
      </c>
      <c r="AW375" s="13" t="s">
        <v>33</v>
      </c>
      <c r="AX375" s="13" t="s">
        <v>78</v>
      </c>
      <c r="AY375" s="242" t="s">
        <v>138</v>
      </c>
    </row>
    <row r="376" s="14" customFormat="1">
      <c r="A376" s="14"/>
      <c r="B376" s="243"/>
      <c r="C376" s="244"/>
      <c r="D376" s="234" t="s">
        <v>154</v>
      </c>
      <c r="E376" s="245" t="s">
        <v>1</v>
      </c>
      <c r="F376" s="246" t="s">
        <v>465</v>
      </c>
      <c r="G376" s="244"/>
      <c r="H376" s="247">
        <v>560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154</v>
      </c>
      <c r="AU376" s="253" t="s">
        <v>88</v>
      </c>
      <c r="AV376" s="14" t="s">
        <v>88</v>
      </c>
      <c r="AW376" s="14" t="s">
        <v>33</v>
      </c>
      <c r="AX376" s="14" t="s">
        <v>86</v>
      </c>
      <c r="AY376" s="253" t="s">
        <v>138</v>
      </c>
    </row>
    <row r="377" s="2" customFormat="1" ht="14.4" customHeight="1">
      <c r="A377" s="39"/>
      <c r="B377" s="40"/>
      <c r="C377" s="219" t="s">
        <v>488</v>
      </c>
      <c r="D377" s="219" t="s">
        <v>141</v>
      </c>
      <c r="E377" s="220" t="s">
        <v>489</v>
      </c>
      <c r="F377" s="221" t="s">
        <v>490</v>
      </c>
      <c r="G377" s="222" t="s">
        <v>368</v>
      </c>
      <c r="H377" s="223">
        <v>8</v>
      </c>
      <c r="I377" s="224"/>
      <c r="J377" s="225">
        <f>ROUND(I377*H377,2)</f>
        <v>0</v>
      </c>
      <c r="K377" s="221" t="s">
        <v>152</v>
      </c>
      <c r="L377" s="45"/>
      <c r="M377" s="226" t="s">
        <v>1</v>
      </c>
      <c r="N377" s="227" t="s">
        <v>43</v>
      </c>
      <c r="O377" s="92"/>
      <c r="P377" s="228">
        <f>O377*H377</f>
        <v>0</v>
      </c>
      <c r="Q377" s="228">
        <v>0</v>
      </c>
      <c r="R377" s="228">
        <f>Q377*H377</f>
        <v>0</v>
      </c>
      <c r="S377" s="228">
        <v>0.016500000000000001</v>
      </c>
      <c r="T377" s="229">
        <f>S377*H377</f>
        <v>0.13200000000000001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199</v>
      </c>
      <c r="AT377" s="230" t="s">
        <v>141</v>
      </c>
      <c r="AU377" s="230" t="s">
        <v>88</v>
      </c>
      <c r="AY377" s="18" t="s">
        <v>138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86</v>
      </c>
      <c r="BK377" s="231">
        <f>ROUND(I377*H377,2)</f>
        <v>0</v>
      </c>
      <c r="BL377" s="18" t="s">
        <v>199</v>
      </c>
      <c r="BM377" s="230" t="s">
        <v>491</v>
      </c>
    </row>
    <row r="378" s="2" customFormat="1" ht="14.4" customHeight="1">
      <c r="A378" s="39"/>
      <c r="B378" s="40"/>
      <c r="C378" s="219" t="s">
        <v>492</v>
      </c>
      <c r="D378" s="219" t="s">
        <v>141</v>
      </c>
      <c r="E378" s="220" t="s">
        <v>493</v>
      </c>
      <c r="F378" s="221" t="s">
        <v>494</v>
      </c>
      <c r="G378" s="222" t="s">
        <v>151</v>
      </c>
      <c r="H378" s="223">
        <v>30</v>
      </c>
      <c r="I378" s="224"/>
      <c r="J378" s="225">
        <f>ROUND(I378*H378,2)</f>
        <v>0</v>
      </c>
      <c r="K378" s="221" t="s">
        <v>152</v>
      </c>
      <c r="L378" s="45"/>
      <c r="M378" s="226" t="s">
        <v>1</v>
      </c>
      <c r="N378" s="227" t="s">
        <v>43</v>
      </c>
      <c r="O378" s="92"/>
      <c r="P378" s="228">
        <f>O378*H378</f>
        <v>0</v>
      </c>
      <c r="Q378" s="228">
        <v>0</v>
      </c>
      <c r="R378" s="228">
        <f>Q378*H378</f>
        <v>0</v>
      </c>
      <c r="S378" s="228">
        <v>0.0058399999999999997</v>
      </c>
      <c r="T378" s="229">
        <f>S378*H378</f>
        <v>0.1752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199</v>
      </c>
      <c r="AT378" s="230" t="s">
        <v>141</v>
      </c>
      <c r="AU378" s="230" t="s">
        <v>88</v>
      </c>
      <c r="AY378" s="18" t="s">
        <v>138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86</v>
      </c>
      <c r="BK378" s="231">
        <f>ROUND(I378*H378,2)</f>
        <v>0</v>
      </c>
      <c r="BL378" s="18" t="s">
        <v>199</v>
      </c>
      <c r="BM378" s="230" t="s">
        <v>495</v>
      </c>
    </row>
    <row r="379" s="13" customFormat="1">
      <c r="A379" s="13"/>
      <c r="B379" s="232"/>
      <c r="C379" s="233"/>
      <c r="D379" s="234" t="s">
        <v>154</v>
      </c>
      <c r="E379" s="235" t="s">
        <v>1</v>
      </c>
      <c r="F379" s="236" t="s">
        <v>496</v>
      </c>
      <c r="G379" s="233"/>
      <c r="H379" s="235" t="s">
        <v>1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154</v>
      </c>
      <c r="AU379" s="242" t="s">
        <v>88</v>
      </c>
      <c r="AV379" s="13" t="s">
        <v>86</v>
      </c>
      <c r="AW379" s="13" t="s">
        <v>33</v>
      </c>
      <c r="AX379" s="13" t="s">
        <v>78</v>
      </c>
      <c r="AY379" s="242" t="s">
        <v>138</v>
      </c>
    </row>
    <row r="380" s="14" customFormat="1">
      <c r="A380" s="14"/>
      <c r="B380" s="243"/>
      <c r="C380" s="244"/>
      <c r="D380" s="234" t="s">
        <v>154</v>
      </c>
      <c r="E380" s="245" t="s">
        <v>1</v>
      </c>
      <c r="F380" s="246" t="s">
        <v>497</v>
      </c>
      <c r="G380" s="244"/>
      <c r="H380" s="247">
        <v>10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154</v>
      </c>
      <c r="AU380" s="253" t="s">
        <v>88</v>
      </c>
      <c r="AV380" s="14" t="s">
        <v>88</v>
      </c>
      <c r="AW380" s="14" t="s">
        <v>33</v>
      </c>
      <c r="AX380" s="14" t="s">
        <v>78</v>
      </c>
      <c r="AY380" s="253" t="s">
        <v>138</v>
      </c>
    </row>
    <row r="381" s="13" customFormat="1">
      <c r="A381" s="13"/>
      <c r="B381" s="232"/>
      <c r="C381" s="233"/>
      <c r="D381" s="234" t="s">
        <v>154</v>
      </c>
      <c r="E381" s="235" t="s">
        <v>1</v>
      </c>
      <c r="F381" s="236" t="s">
        <v>498</v>
      </c>
      <c r="G381" s="233"/>
      <c r="H381" s="235" t="s">
        <v>1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154</v>
      </c>
      <c r="AU381" s="242" t="s">
        <v>88</v>
      </c>
      <c r="AV381" s="13" t="s">
        <v>86</v>
      </c>
      <c r="AW381" s="13" t="s">
        <v>33</v>
      </c>
      <c r="AX381" s="13" t="s">
        <v>78</v>
      </c>
      <c r="AY381" s="242" t="s">
        <v>138</v>
      </c>
    </row>
    <row r="382" s="14" customFormat="1">
      <c r="A382" s="14"/>
      <c r="B382" s="243"/>
      <c r="C382" s="244"/>
      <c r="D382" s="234" t="s">
        <v>154</v>
      </c>
      <c r="E382" s="245" t="s">
        <v>1</v>
      </c>
      <c r="F382" s="246" t="s">
        <v>497</v>
      </c>
      <c r="G382" s="244"/>
      <c r="H382" s="247">
        <v>10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154</v>
      </c>
      <c r="AU382" s="253" t="s">
        <v>88</v>
      </c>
      <c r="AV382" s="14" t="s">
        <v>88</v>
      </c>
      <c r="AW382" s="14" t="s">
        <v>33</v>
      </c>
      <c r="AX382" s="14" t="s">
        <v>78</v>
      </c>
      <c r="AY382" s="253" t="s">
        <v>138</v>
      </c>
    </row>
    <row r="383" s="13" customFormat="1">
      <c r="A383" s="13"/>
      <c r="B383" s="232"/>
      <c r="C383" s="233"/>
      <c r="D383" s="234" t="s">
        <v>154</v>
      </c>
      <c r="E383" s="235" t="s">
        <v>1</v>
      </c>
      <c r="F383" s="236" t="s">
        <v>499</v>
      </c>
      <c r="G383" s="233"/>
      <c r="H383" s="235" t="s">
        <v>1</v>
      </c>
      <c r="I383" s="237"/>
      <c r="J383" s="233"/>
      <c r="K383" s="233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154</v>
      </c>
      <c r="AU383" s="242" t="s">
        <v>88</v>
      </c>
      <c r="AV383" s="13" t="s">
        <v>86</v>
      </c>
      <c r="AW383" s="13" t="s">
        <v>33</v>
      </c>
      <c r="AX383" s="13" t="s">
        <v>78</v>
      </c>
      <c r="AY383" s="242" t="s">
        <v>138</v>
      </c>
    </row>
    <row r="384" s="14" customFormat="1">
      <c r="A384" s="14"/>
      <c r="B384" s="243"/>
      <c r="C384" s="244"/>
      <c r="D384" s="234" t="s">
        <v>154</v>
      </c>
      <c r="E384" s="245" t="s">
        <v>1</v>
      </c>
      <c r="F384" s="246" t="s">
        <v>497</v>
      </c>
      <c r="G384" s="244"/>
      <c r="H384" s="247">
        <v>10</v>
      </c>
      <c r="I384" s="248"/>
      <c r="J384" s="244"/>
      <c r="K384" s="244"/>
      <c r="L384" s="249"/>
      <c r="M384" s="250"/>
      <c r="N384" s="251"/>
      <c r="O384" s="251"/>
      <c r="P384" s="251"/>
      <c r="Q384" s="251"/>
      <c r="R384" s="251"/>
      <c r="S384" s="251"/>
      <c r="T384" s="25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3" t="s">
        <v>154</v>
      </c>
      <c r="AU384" s="253" t="s">
        <v>88</v>
      </c>
      <c r="AV384" s="14" t="s">
        <v>88</v>
      </c>
      <c r="AW384" s="14" t="s">
        <v>33</v>
      </c>
      <c r="AX384" s="14" t="s">
        <v>78</v>
      </c>
      <c r="AY384" s="253" t="s">
        <v>138</v>
      </c>
    </row>
    <row r="385" s="16" customFormat="1">
      <c r="A385" s="16"/>
      <c r="B385" s="265"/>
      <c r="C385" s="266"/>
      <c r="D385" s="234" t="s">
        <v>154</v>
      </c>
      <c r="E385" s="267" t="s">
        <v>1</v>
      </c>
      <c r="F385" s="268" t="s">
        <v>190</v>
      </c>
      <c r="G385" s="266"/>
      <c r="H385" s="269">
        <v>30</v>
      </c>
      <c r="I385" s="270"/>
      <c r="J385" s="266"/>
      <c r="K385" s="266"/>
      <c r="L385" s="271"/>
      <c r="M385" s="272"/>
      <c r="N385" s="273"/>
      <c r="O385" s="273"/>
      <c r="P385" s="273"/>
      <c r="Q385" s="273"/>
      <c r="R385" s="273"/>
      <c r="S385" s="273"/>
      <c r="T385" s="274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75" t="s">
        <v>154</v>
      </c>
      <c r="AU385" s="275" t="s">
        <v>88</v>
      </c>
      <c r="AV385" s="16" t="s">
        <v>145</v>
      </c>
      <c r="AW385" s="16" t="s">
        <v>33</v>
      </c>
      <c r="AX385" s="16" t="s">
        <v>86</v>
      </c>
      <c r="AY385" s="275" t="s">
        <v>138</v>
      </c>
    </row>
    <row r="386" s="2" customFormat="1" ht="14.4" customHeight="1">
      <c r="A386" s="39"/>
      <c r="B386" s="40"/>
      <c r="C386" s="219" t="s">
        <v>500</v>
      </c>
      <c r="D386" s="219" t="s">
        <v>141</v>
      </c>
      <c r="E386" s="220" t="s">
        <v>501</v>
      </c>
      <c r="F386" s="221" t="s">
        <v>502</v>
      </c>
      <c r="G386" s="222" t="s">
        <v>327</v>
      </c>
      <c r="H386" s="223">
        <v>87</v>
      </c>
      <c r="I386" s="224"/>
      <c r="J386" s="225">
        <f>ROUND(I386*H386,2)</f>
        <v>0</v>
      </c>
      <c r="K386" s="221" t="s">
        <v>152</v>
      </c>
      <c r="L386" s="45"/>
      <c r="M386" s="226" t="s">
        <v>1</v>
      </c>
      <c r="N386" s="227" t="s">
        <v>43</v>
      </c>
      <c r="O386" s="92"/>
      <c r="P386" s="228">
        <f>O386*H386</f>
        <v>0</v>
      </c>
      <c r="Q386" s="228">
        <v>0</v>
      </c>
      <c r="R386" s="228">
        <f>Q386*H386</f>
        <v>0</v>
      </c>
      <c r="S386" s="228">
        <v>0.0025999999999999999</v>
      </c>
      <c r="T386" s="229">
        <f>S386*H386</f>
        <v>0.22619999999999998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0" t="s">
        <v>199</v>
      </c>
      <c r="AT386" s="230" t="s">
        <v>141</v>
      </c>
      <c r="AU386" s="230" t="s">
        <v>88</v>
      </c>
      <c r="AY386" s="18" t="s">
        <v>138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8" t="s">
        <v>86</v>
      </c>
      <c r="BK386" s="231">
        <f>ROUND(I386*H386,2)</f>
        <v>0</v>
      </c>
      <c r="BL386" s="18" t="s">
        <v>199</v>
      </c>
      <c r="BM386" s="230" t="s">
        <v>503</v>
      </c>
    </row>
    <row r="387" s="14" customFormat="1">
      <c r="A387" s="14"/>
      <c r="B387" s="243"/>
      <c r="C387" s="244"/>
      <c r="D387" s="234" t="s">
        <v>154</v>
      </c>
      <c r="E387" s="245" t="s">
        <v>1</v>
      </c>
      <c r="F387" s="246" t="s">
        <v>504</v>
      </c>
      <c r="G387" s="244"/>
      <c r="H387" s="247">
        <v>87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154</v>
      </c>
      <c r="AU387" s="253" t="s">
        <v>88</v>
      </c>
      <c r="AV387" s="14" t="s">
        <v>88</v>
      </c>
      <c r="AW387" s="14" t="s">
        <v>33</v>
      </c>
      <c r="AX387" s="14" t="s">
        <v>86</v>
      </c>
      <c r="AY387" s="253" t="s">
        <v>138</v>
      </c>
    </row>
    <row r="388" s="2" customFormat="1" ht="14.4" customHeight="1">
      <c r="A388" s="39"/>
      <c r="B388" s="40"/>
      <c r="C388" s="219" t="s">
        <v>505</v>
      </c>
      <c r="D388" s="219" t="s">
        <v>141</v>
      </c>
      <c r="E388" s="220" t="s">
        <v>506</v>
      </c>
      <c r="F388" s="221" t="s">
        <v>507</v>
      </c>
      <c r="G388" s="222" t="s">
        <v>327</v>
      </c>
      <c r="H388" s="223">
        <v>87</v>
      </c>
      <c r="I388" s="224"/>
      <c r="J388" s="225">
        <f>ROUND(I388*H388,2)</f>
        <v>0</v>
      </c>
      <c r="K388" s="221" t="s">
        <v>152</v>
      </c>
      <c r="L388" s="45"/>
      <c r="M388" s="226" t="s">
        <v>1</v>
      </c>
      <c r="N388" s="227" t="s">
        <v>43</v>
      </c>
      <c r="O388" s="92"/>
      <c r="P388" s="228">
        <f>O388*H388</f>
        <v>0</v>
      </c>
      <c r="Q388" s="228">
        <v>0</v>
      </c>
      <c r="R388" s="228">
        <f>Q388*H388</f>
        <v>0</v>
      </c>
      <c r="S388" s="228">
        <v>0.0017700000000000001</v>
      </c>
      <c r="T388" s="229">
        <f>S388*H388</f>
        <v>0.15399000000000002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199</v>
      </c>
      <c r="AT388" s="230" t="s">
        <v>141</v>
      </c>
      <c r="AU388" s="230" t="s">
        <v>88</v>
      </c>
      <c r="AY388" s="18" t="s">
        <v>138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86</v>
      </c>
      <c r="BK388" s="231">
        <f>ROUND(I388*H388,2)</f>
        <v>0</v>
      </c>
      <c r="BL388" s="18" t="s">
        <v>199</v>
      </c>
      <c r="BM388" s="230" t="s">
        <v>508</v>
      </c>
    </row>
    <row r="389" s="2" customFormat="1" ht="14.4" customHeight="1">
      <c r="A389" s="39"/>
      <c r="B389" s="40"/>
      <c r="C389" s="219" t="s">
        <v>509</v>
      </c>
      <c r="D389" s="219" t="s">
        <v>141</v>
      </c>
      <c r="E389" s="220" t="s">
        <v>510</v>
      </c>
      <c r="F389" s="221" t="s">
        <v>511</v>
      </c>
      <c r="G389" s="222" t="s">
        <v>327</v>
      </c>
      <c r="H389" s="223">
        <v>35</v>
      </c>
      <c r="I389" s="224"/>
      <c r="J389" s="225">
        <f>ROUND(I389*H389,2)</f>
        <v>0</v>
      </c>
      <c r="K389" s="221" t="s">
        <v>152</v>
      </c>
      <c r="L389" s="45"/>
      <c r="M389" s="226" t="s">
        <v>1</v>
      </c>
      <c r="N389" s="227" t="s">
        <v>43</v>
      </c>
      <c r="O389" s="92"/>
      <c r="P389" s="228">
        <f>O389*H389</f>
        <v>0</v>
      </c>
      <c r="Q389" s="228">
        <v>0</v>
      </c>
      <c r="R389" s="228">
        <f>Q389*H389</f>
        <v>0</v>
      </c>
      <c r="S389" s="228">
        <v>0.0039399999999999999</v>
      </c>
      <c r="T389" s="229">
        <f>S389*H389</f>
        <v>0.1379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0" t="s">
        <v>199</v>
      </c>
      <c r="AT389" s="230" t="s">
        <v>141</v>
      </c>
      <c r="AU389" s="230" t="s">
        <v>88</v>
      </c>
      <c r="AY389" s="18" t="s">
        <v>138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8" t="s">
        <v>86</v>
      </c>
      <c r="BK389" s="231">
        <f>ROUND(I389*H389,2)</f>
        <v>0</v>
      </c>
      <c r="BL389" s="18" t="s">
        <v>199</v>
      </c>
      <c r="BM389" s="230" t="s">
        <v>512</v>
      </c>
    </row>
    <row r="390" s="13" customFormat="1">
      <c r="A390" s="13"/>
      <c r="B390" s="232"/>
      <c r="C390" s="233"/>
      <c r="D390" s="234" t="s">
        <v>154</v>
      </c>
      <c r="E390" s="235" t="s">
        <v>1</v>
      </c>
      <c r="F390" s="236" t="s">
        <v>513</v>
      </c>
      <c r="G390" s="233"/>
      <c r="H390" s="235" t="s">
        <v>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154</v>
      </c>
      <c r="AU390" s="242" t="s">
        <v>88</v>
      </c>
      <c r="AV390" s="13" t="s">
        <v>86</v>
      </c>
      <c r="AW390" s="13" t="s">
        <v>33</v>
      </c>
      <c r="AX390" s="13" t="s">
        <v>78</v>
      </c>
      <c r="AY390" s="242" t="s">
        <v>138</v>
      </c>
    </row>
    <row r="391" s="14" customFormat="1">
      <c r="A391" s="14"/>
      <c r="B391" s="243"/>
      <c r="C391" s="244"/>
      <c r="D391" s="234" t="s">
        <v>154</v>
      </c>
      <c r="E391" s="245" t="s">
        <v>1</v>
      </c>
      <c r="F391" s="246" t="s">
        <v>514</v>
      </c>
      <c r="G391" s="244"/>
      <c r="H391" s="247">
        <v>31.5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154</v>
      </c>
      <c r="AU391" s="253" t="s">
        <v>88</v>
      </c>
      <c r="AV391" s="14" t="s">
        <v>88</v>
      </c>
      <c r="AW391" s="14" t="s">
        <v>33</v>
      </c>
      <c r="AX391" s="14" t="s">
        <v>78</v>
      </c>
      <c r="AY391" s="253" t="s">
        <v>138</v>
      </c>
    </row>
    <row r="392" s="14" customFormat="1">
      <c r="A392" s="14"/>
      <c r="B392" s="243"/>
      <c r="C392" s="244"/>
      <c r="D392" s="234" t="s">
        <v>154</v>
      </c>
      <c r="E392" s="245" t="s">
        <v>1</v>
      </c>
      <c r="F392" s="246" t="s">
        <v>515</v>
      </c>
      <c r="G392" s="244"/>
      <c r="H392" s="247">
        <v>3.5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154</v>
      </c>
      <c r="AU392" s="253" t="s">
        <v>88</v>
      </c>
      <c r="AV392" s="14" t="s">
        <v>88</v>
      </c>
      <c r="AW392" s="14" t="s">
        <v>33</v>
      </c>
      <c r="AX392" s="14" t="s">
        <v>78</v>
      </c>
      <c r="AY392" s="253" t="s">
        <v>138</v>
      </c>
    </row>
    <row r="393" s="16" customFormat="1">
      <c r="A393" s="16"/>
      <c r="B393" s="265"/>
      <c r="C393" s="266"/>
      <c r="D393" s="234" t="s">
        <v>154</v>
      </c>
      <c r="E393" s="267" t="s">
        <v>1</v>
      </c>
      <c r="F393" s="268" t="s">
        <v>190</v>
      </c>
      <c r="G393" s="266"/>
      <c r="H393" s="269">
        <v>35</v>
      </c>
      <c r="I393" s="270"/>
      <c r="J393" s="266"/>
      <c r="K393" s="266"/>
      <c r="L393" s="271"/>
      <c r="M393" s="272"/>
      <c r="N393" s="273"/>
      <c r="O393" s="273"/>
      <c r="P393" s="273"/>
      <c r="Q393" s="273"/>
      <c r="R393" s="273"/>
      <c r="S393" s="273"/>
      <c r="T393" s="274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75" t="s">
        <v>154</v>
      </c>
      <c r="AU393" s="275" t="s">
        <v>88</v>
      </c>
      <c r="AV393" s="16" t="s">
        <v>145</v>
      </c>
      <c r="AW393" s="16" t="s">
        <v>33</v>
      </c>
      <c r="AX393" s="16" t="s">
        <v>86</v>
      </c>
      <c r="AY393" s="275" t="s">
        <v>138</v>
      </c>
    </row>
    <row r="394" s="2" customFormat="1" ht="14.4" customHeight="1">
      <c r="A394" s="39"/>
      <c r="B394" s="40"/>
      <c r="C394" s="219" t="s">
        <v>516</v>
      </c>
      <c r="D394" s="219" t="s">
        <v>141</v>
      </c>
      <c r="E394" s="220" t="s">
        <v>517</v>
      </c>
      <c r="F394" s="221" t="s">
        <v>518</v>
      </c>
      <c r="G394" s="222" t="s">
        <v>368</v>
      </c>
      <c r="H394" s="223">
        <v>4</v>
      </c>
      <c r="I394" s="224"/>
      <c r="J394" s="225">
        <f>ROUND(I394*H394,2)</f>
        <v>0</v>
      </c>
      <c r="K394" s="221" t="s">
        <v>1</v>
      </c>
      <c r="L394" s="45"/>
      <c r="M394" s="226" t="s">
        <v>1</v>
      </c>
      <c r="N394" s="227" t="s">
        <v>43</v>
      </c>
      <c r="O394" s="92"/>
      <c r="P394" s="228">
        <f>O394*H394</f>
        <v>0</v>
      </c>
      <c r="Q394" s="228">
        <v>0</v>
      </c>
      <c r="R394" s="228">
        <f>Q394*H394</f>
        <v>0</v>
      </c>
      <c r="S394" s="228">
        <v>0.00050000000000000001</v>
      </c>
      <c r="T394" s="229">
        <f>S394*H394</f>
        <v>0.002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0" t="s">
        <v>199</v>
      </c>
      <c r="AT394" s="230" t="s">
        <v>141</v>
      </c>
      <c r="AU394" s="230" t="s">
        <v>88</v>
      </c>
      <c r="AY394" s="18" t="s">
        <v>138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8" t="s">
        <v>86</v>
      </c>
      <c r="BK394" s="231">
        <f>ROUND(I394*H394,2)</f>
        <v>0</v>
      </c>
      <c r="BL394" s="18" t="s">
        <v>199</v>
      </c>
      <c r="BM394" s="230" t="s">
        <v>519</v>
      </c>
    </row>
    <row r="395" s="2" customFormat="1" ht="14.4" customHeight="1">
      <c r="A395" s="39"/>
      <c r="B395" s="40"/>
      <c r="C395" s="219" t="s">
        <v>520</v>
      </c>
      <c r="D395" s="219" t="s">
        <v>141</v>
      </c>
      <c r="E395" s="220" t="s">
        <v>521</v>
      </c>
      <c r="F395" s="221" t="s">
        <v>522</v>
      </c>
      <c r="G395" s="222" t="s">
        <v>151</v>
      </c>
      <c r="H395" s="223">
        <v>560</v>
      </c>
      <c r="I395" s="224"/>
      <c r="J395" s="225">
        <f>ROUND(I395*H395,2)</f>
        <v>0</v>
      </c>
      <c r="K395" s="221" t="s">
        <v>152</v>
      </c>
      <c r="L395" s="45"/>
      <c r="M395" s="226" t="s">
        <v>1</v>
      </c>
      <c r="N395" s="227" t="s">
        <v>43</v>
      </c>
      <c r="O395" s="92"/>
      <c r="P395" s="228">
        <f>O395*H395</f>
        <v>0</v>
      </c>
      <c r="Q395" s="228">
        <v>0</v>
      </c>
      <c r="R395" s="228">
        <f>Q395*H395</f>
        <v>0</v>
      </c>
      <c r="S395" s="228">
        <v>0.014999999999999999</v>
      </c>
      <c r="T395" s="229">
        <f>S395*H395</f>
        <v>8.4000000000000004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199</v>
      </c>
      <c r="AT395" s="230" t="s">
        <v>141</v>
      </c>
      <c r="AU395" s="230" t="s">
        <v>88</v>
      </c>
      <c r="AY395" s="18" t="s">
        <v>138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86</v>
      </c>
      <c r="BK395" s="231">
        <f>ROUND(I395*H395,2)</f>
        <v>0</v>
      </c>
      <c r="BL395" s="18" t="s">
        <v>199</v>
      </c>
      <c r="BM395" s="230" t="s">
        <v>523</v>
      </c>
    </row>
    <row r="396" s="13" customFormat="1">
      <c r="A396" s="13"/>
      <c r="B396" s="232"/>
      <c r="C396" s="233"/>
      <c r="D396" s="234" t="s">
        <v>154</v>
      </c>
      <c r="E396" s="235" t="s">
        <v>1</v>
      </c>
      <c r="F396" s="236" t="s">
        <v>524</v>
      </c>
      <c r="G396" s="233"/>
      <c r="H396" s="235" t="s">
        <v>1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154</v>
      </c>
      <c r="AU396" s="242" t="s">
        <v>88</v>
      </c>
      <c r="AV396" s="13" t="s">
        <v>86</v>
      </c>
      <c r="AW396" s="13" t="s">
        <v>33</v>
      </c>
      <c r="AX396" s="13" t="s">
        <v>78</v>
      </c>
      <c r="AY396" s="242" t="s">
        <v>138</v>
      </c>
    </row>
    <row r="397" s="14" customFormat="1">
      <c r="A397" s="14"/>
      <c r="B397" s="243"/>
      <c r="C397" s="244"/>
      <c r="D397" s="234" t="s">
        <v>154</v>
      </c>
      <c r="E397" s="245" t="s">
        <v>1</v>
      </c>
      <c r="F397" s="246" t="s">
        <v>465</v>
      </c>
      <c r="G397" s="244"/>
      <c r="H397" s="247">
        <v>560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154</v>
      </c>
      <c r="AU397" s="253" t="s">
        <v>88</v>
      </c>
      <c r="AV397" s="14" t="s">
        <v>88</v>
      </c>
      <c r="AW397" s="14" t="s">
        <v>33</v>
      </c>
      <c r="AX397" s="14" t="s">
        <v>86</v>
      </c>
      <c r="AY397" s="253" t="s">
        <v>138</v>
      </c>
    </row>
    <row r="398" s="2" customFormat="1" ht="14.4" customHeight="1">
      <c r="A398" s="39"/>
      <c r="B398" s="40"/>
      <c r="C398" s="219" t="s">
        <v>525</v>
      </c>
      <c r="D398" s="219" t="s">
        <v>141</v>
      </c>
      <c r="E398" s="220" t="s">
        <v>526</v>
      </c>
      <c r="F398" s="221" t="s">
        <v>527</v>
      </c>
      <c r="G398" s="222" t="s">
        <v>151</v>
      </c>
      <c r="H398" s="223">
        <v>18</v>
      </c>
      <c r="I398" s="224"/>
      <c r="J398" s="225">
        <f>ROUND(I398*H398,2)</f>
        <v>0</v>
      </c>
      <c r="K398" s="221" t="s">
        <v>152</v>
      </c>
      <c r="L398" s="45"/>
      <c r="M398" s="226" t="s">
        <v>1</v>
      </c>
      <c r="N398" s="227" t="s">
        <v>43</v>
      </c>
      <c r="O398" s="92"/>
      <c r="P398" s="228">
        <f>O398*H398</f>
        <v>0</v>
      </c>
      <c r="Q398" s="228">
        <v>0</v>
      </c>
      <c r="R398" s="228">
        <f>Q398*H398</f>
        <v>0</v>
      </c>
      <c r="S398" s="228">
        <v>0.014</v>
      </c>
      <c r="T398" s="229">
        <f>S398*H398</f>
        <v>0.252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199</v>
      </c>
      <c r="AT398" s="230" t="s">
        <v>141</v>
      </c>
      <c r="AU398" s="230" t="s">
        <v>88</v>
      </c>
      <c r="AY398" s="18" t="s">
        <v>138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86</v>
      </c>
      <c r="BK398" s="231">
        <f>ROUND(I398*H398,2)</f>
        <v>0</v>
      </c>
      <c r="BL398" s="18" t="s">
        <v>199</v>
      </c>
      <c r="BM398" s="230" t="s">
        <v>528</v>
      </c>
    </row>
    <row r="399" s="13" customFormat="1">
      <c r="A399" s="13"/>
      <c r="B399" s="232"/>
      <c r="C399" s="233"/>
      <c r="D399" s="234" t="s">
        <v>154</v>
      </c>
      <c r="E399" s="235" t="s">
        <v>1</v>
      </c>
      <c r="F399" s="236" t="s">
        <v>529</v>
      </c>
      <c r="G399" s="233"/>
      <c r="H399" s="235" t="s">
        <v>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154</v>
      </c>
      <c r="AU399" s="242" t="s">
        <v>88</v>
      </c>
      <c r="AV399" s="13" t="s">
        <v>86</v>
      </c>
      <c r="AW399" s="13" t="s">
        <v>33</v>
      </c>
      <c r="AX399" s="13" t="s">
        <v>78</v>
      </c>
      <c r="AY399" s="242" t="s">
        <v>138</v>
      </c>
    </row>
    <row r="400" s="14" customFormat="1">
      <c r="A400" s="14"/>
      <c r="B400" s="243"/>
      <c r="C400" s="244"/>
      <c r="D400" s="234" t="s">
        <v>154</v>
      </c>
      <c r="E400" s="245" t="s">
        <v>1</v>
      </c>
      <c r="F400" s="246" t="s">
        <v>530</v>
      </c>
      <c r="G400" s="244"/>
      <c r="H400" s="247">
        <v>17.16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154</v>
      </c>
      <c r="AU400" s="253" t="s">
        <v>88</v>
      </c>
      <c r="AV400" s="14" t="s">
        <v>88</v>
      </c>
      <c r="AW400" s="14" t="s">
        <v>33</v>
      </c>
      <c r="AX400" s="14" t="s">
        <v>78</v>
      </c>
      <c r="AY400" s="253" t="s">
        <v>138</v>
      </c>
    </row>
    <row r="401" s="14" customFormat="1">
      <c r="A401" s="14"/>
      <c r="B401" s="243"/>
      <c r="C401" s="244"/>
      <c r="D401" s="234" t="s">
        <v>154</v>
      </c>
      <c r="E401" s="245" t="s">
        <v>1</v>
      </c>
      <c r="F401" s="246" t="s">
        <v>531</v>
      </c>
      <c r="G401" s="244"/>
      <c r="H401" s="247">
        <v>0.83999999999999997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154</v>
      </c>
      <c r="AU401" s="253" t="s">
        <v>88</v>
      </c>
      <c r="AV401" s="14" t="s">
        <v>88</v>
      </c>
      <c r="AW401" s="14" t="s">
        <v>33</v>
      </c>
      <c r="AX401" s="14" t="s">
        <v>78</v>
      </c>
      <c r="AY401" s="253" t="s">
        <v>138</v>
      </c>
    </row>
    <row r="402" s="16" customFormat="1">
      <c r="A402" s="16"/>
      <c r="B402" s="265"/>
      <c r="C402" s="266"/>
      <c r="D402" s="234" t="s">
        <v>154</v>
      </c>
      <c r="E402" s="267" t="s">
        <v>1</v>
      </c>
      <c r="F402" s="268" t="s">
        <v>190</v>
      </c>
      <c r="G402" s="266"/>
      <c r="H402" s="269">
        <v>18</v>
      </c>
      <c r="I402" s="270"/>
      <c r="J402" s="266"/>
      <c r="K402" s="266"/>
      <c r="L402" s="271"/>
      <c r="M402" s="272"/>
      <c r="N402" s="273"/>
      <c r="O402" s="273"/>
      <c r="P402" s="273"/>
      <c r="Q402" s="273"/>
      <c r="R402" s="273"/>
      <c r="S402" s="273"/>
      <c r="T402" s="274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T402" s="275" t="s">
        <v>154</v>
      </c>
      <c r="AU402" s="275" t="s">
        <v>88</v>
      </c>
      <c r="AV402" s="16" t="s">
        <v>145</v>
      </c>
      <c r="AW402" s="16" t="s">
        <v>33</v>
      </c>
      <c r="AX402" s="16" t="s">
        <v>86</v>
      </c>
      <c r="AY402" s="275" t="s">
        <v>138</v>
      </c>
    </row>
    <row r="403" s="2" customFormat="1" ht="14.4" customHeight="1">
      <c r="A403" s="39"/>
      <c r="B403" s="40"/>
      <c r="C403" s="219" t="s">
        <v>231</v>
      </c>
      <c r="D403" s="219" t="s">
        <v>141</v>
      </c>
      <c r="E403" s="220" t="s">
        <v>532</v>
      </c>
      <c r="F403" s="221" t="s">
        <v>533</v>
      </c>
      <c r="G403" s="222" t="s">
        <v>151</v>
      </c>
      <c r="H403" s="223">
        <v>152</v>
      </c>
      <c r="I403" s="224"/>
      <c r="J403" s="225">
        <f>ROUND(I403*H403,2)</f>
        <v>0</v>
      </c>
      <c r="K403" s="221" t="s">
        <v>152</v>
      </c>
      <c r="L403" s="45"/>
      <c r="M403" s="226" t="s">
        <v>1</v>
      </c>
      <c r="N403" s="227" t="s">
        <v>43</v>
      </c>
      <c r="O403" s="92"/>
      <c r="P403" s="228">
        <f>O403*H403</f>
        <v>0</v>
      </c>
      <c r="Q403" s="228">
        <v>0</v>
      </c>
      <c r="R403" s="228">
        <f>Q403*H403</f>
        <v>0</v>
      </c>
      <c r="S403" s="228">
        <v>0.016</v>
      </c>
      <c r="T403" s="229">
        <f>S403*H403</f>
        <v>2.4319999999999999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199</v>
      </c>
      <c r="AT403" s="230" t="s">
        <v>141</v>
      </c>
      <c r="AU403" s="230" t="s">
        <v>88</v>
      </c>
      <c r="AY403" s="18" t="s">
        <v>138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86</v>
      </c>
      <c r="BK403" s="231">
        <f>ROUND(I403*H403,2)</f>
        <v>0</v>
      </c>
      <c r="BL403" s="18" t="s">
        <v>199</v>
      </c>
      <c r="BM403" s="230" t="s">
        <v>534</v>
      </c>
    </row>
    <row r="404" s="13" customFormat="1">
      <c r="A404" s="13"/>
      <c r="B404" s="232"/>
      <c r="C404" s="233"/>
      <c r="D404" s="234" t="s">
        <v>154</v>
      </c>
      <c r="E404" s="235" t="s">
        <v>1</v>
      </c>
      <c r="F404" s="236" t="s">
        <v>535</v>
      </c>
      <c r="G404" s="233"/>
      <c r="H404" s="235" t="s">
        <v>1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154</v>
      </c>
      <c r="AU404" s="242" t="s">
        <v>88</v>
      </c>
      <c r="AV404" s="13" t="s">
        <v>86</v>
      </c>
      <c r="AW404" s="13" t="s">
        <v>33</v>
      </c>
      <c r="AX404" s="13" t="s">
        <v>78</v>
      </c>
      <c r="AY404" s="242" t="s">
        <v>138</v>
      </c>
    </row>
    <row r="405" s="13" customFormat="1">
      <c r="A405" s="13"/>
      <c r="B405" s="232"/>
      <c r="C405" s="233"/>
      <c r="D405" s="234" t="s">
        <v>154</v>
      </c>
      <c r="E405" s="235" t="s">
        <v>1</v>
      </c>
      <c r="F405" s="236" t="s">
        <v>536</v>
      </c>
      <c r="G405" s="233"/>
      <c r="H405" s="235" t="s">
        <v>1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154</v>
      </c>
      <c r="AU405" s="242" t="s">
        <v>88</v>
      </c>
      <c r="AV405" s="13" t="s">
        <v>86</v>
      </c>
      <c r="AW405" s="13" t="s">
        <v>33</v>
      </c>
      <c r="AX405" s="13" t="s">
        <v>78</v>
      </c>
      <c r="AY405" s="242" t="s">
        <v>138</v>
      </c>
    </row>
    <row r="406" s="14" customFormat="1">
      <c r="A406" s="14"/>
      <c r="B406" s="243"/>
      <c r="C406" s="244"/>
      <c r="D406" s="234" t="s">
        <v>154</v>
      </c>
      <c r="E406" s="245" t="s">
        <v>1</v>
      </c>
      <c r="F406" s="246" t="s">
        <v>537</v>
      </c>
      <c r="G406" s="244"/>
      <c r="H406" s="247">
        <v>152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154</v>
      </c>
      <c r="AU406" s="253" t="s">
        <v>88</v>
      </c>
      <c r="AV406" s="14" t="s">
        <v>88</v>
      </c>
      <c r="AW406" s="14" t="s">
        <v>33</v>
      </c>
      <c r="AX406" s="14" t="s">
        <v>86</v>
      </c>
      <c r="AY406" s="253" t="s">
        <v>138</v>
      </c>
    </row>
    <row r="407" s="2" customFormat="1" ht="14.4" customHeight="1">
      <c r="A407" s="39"/>
      <c r="B407" s="40"/>
      <c r="C407" s="219" t="s">
        <v>538</v>
      </c>
      <c r="D407" s="219" t="s">
        <v>141</v>
      </c>
      <c r="E407" s="220" t="s">
        <v>539</v>
      </c>
      <c r="F407" s="221" t="s">
        <v>540</v>
      </c>
      <c r="G407" s="222" t="s">
        <v>151</v>
      </c>
      <c r="H407" s="223">
        <v>152</v>
      </c>
      <c r="I407" s="224"/>
      <c r="J407" s="225">
        <f>ROUND(I407*H407,2)</f>
        <v>0</v>
      </c>
      <c r="K407" s="221" t="s">
        <v>152</v>
      </c>
      <c r="L407" s="45"/>
      <c r="M407" s="226" t="s">
        <v>1</v>
      </c>
      <c r="N407" s="227" t="s">
        <v>43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0.016</v>
      </c>
      <c r="T407" s="229">
        <f>S407*H407</f>
        <v>2.4319999999999999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199</v>
      </c>
      <c r="AT407" s="230" t="s">
        <v>141</v>
      </c>
      <c r="AU407" s="230" t="s">
        <v>88</v>
      </c>
      <c r="AY407" s="18" t="s">
        <v>138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86</v>
      </c>
      <c r="BK407" s="231">
        <f>ROUND(I407*H407,2)</f>
        <v>0</v>
      </c>
      <c r="BL407" s="18" t="s">
        <v>199</v>
      </c>
      <c r="BM407" s="230" t="s">
        <v>541</v>
      </c>
    </row>
    <row r="408" s="13" customFormat="1">
      <c r="A408" s="13"/>
      <c r="B408" s="232"/>
      <c r="C408" s="233"/>
      <c r="D408" s="234" t="s">
        <v>154</v>
      </c>
      <c r="E408" s="235" t="s">
        <v>1</v>
      </c>
      <c r="F408" s="236" t="s">
        <v>535</v>
      </c>
      <c r="G408" s="233"/>
      <c r="H408" s="235" t="s">
        <v>1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154</v>
      </c>
      <c r="AU408" s="242" t="s">
        <v>88</v>
      </c>
      <c r="AV408" s="13" t="s">
        <v>86</v>
      </c>
      <c r="AW408" s="13" t="s">
        <v>33</v>
      </c>
      <c r="AX408" s="13" t="s">
        <v>78</v>
      </c>
      <c r="AY408" s="242" t="s">
        <v>138</v>
      </c>
    </row>
    <row r="409" s="13" customFormat="1">
      <c r="A409" s="13"/>
      <c r="B409" s="232"/>
      <c r="C409" s="233"/>
      <c r="D409" s="234" t="s">
        <v>154</v>
      </c>
      <c r="E409" s="235" t="s">
        <v>1</v>
      </c>
      <c r="F409" s="236" t="s">
        <v>542</v>
      </c>
      <c r="G409" s="233"/>
      <c r="H409" s="235" t="s">
        <v>1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2" t="s">
        <v>154</v>
      </c>
      <c r="AU409" s="242" t="s">
        <v>88</v>
      </c>
      <c r="AV409" s="13" t="s">
        <v>86</v>
      </c>
      <c r="AW409" s="13" t="s">
        <v>33</v>
      </c>
      <c r="AX409" s="13" t="s">
        <v>78</v>
      </c>
      <c r="AY409" s="242" t="s">
        <v>138</v>
      </c>
    </row>
    <row r="410" s="13" customFormat="1">
      <c r="A410" s="13"/>
      <c r="B410" s="232"/>
      <c r="C410" s="233"/>
      <c r="D410" s="234" t="s">
        <v>154</v>
      </c>
      <c r="E410" s="235" t="s">
        <v>1</v>
      </c>
      <c r="F410" s="236" t="s">
        <v>543</v>
      </c>
      <c r="G410" s="233"/>
      <c r="H410" s="235" t="s">
        <v>1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154</v>
      </c>
      <c r="AU410" s="242" t="s">
        <v>88</v>
      </c>
      <c r="AV410" s="13" t="s">
        <v>86</v>
      </c>
      <c r="AW410" s="13" t="s">
        <v>33</v>
      </c>
      <c r="AX410" s="13" t="s">
        <v>78</v>
      </c>
      <c r="AY410" s="242" t="s">
        <v>138</v>
      </c>
    </row>
    <row r="411" s="14" customFormat="1">
      <c r="A411" s="14"/>
      <c r="B411" s="243"/>
      <c r="C411" s="244"/>
      <c r="D411" s="234" t="s">
        <v>154</v>
      </c>
      <c r="E411" s="245" t="s">
        <v>1</v>
      </c>
      <c r="F411" s="246" t="s">
        <v>537</v>
      </c>
      <c r="G411" s="244"/>
      <c r="H411" s="247">
        <v>152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154</v>
      </c>
      <c r="AU411" s="253" t="s">
        <v>88</v>
      </c>
      <c r="AV411" s="14" t="s">
        <v>88</v>
      </c>
      <c r="AW411" s="14" t="s">
        <v>33</v>
      </c>
      <c r="AX411" s="14" t="s">
        <v>86</v>
      </c>
      <c r="AY411" s="253" t="s">
        <v>138</v>
      </c>
    </row>
    <row r="412" s="12" customFormat="1" ht="22.8" customHeight="1">
      <c r="A412" s="12"/>
      <c r="B412" s="203"/>
      <c r="C412" s="204"/>
      <c r="D412" s="205" t="s">
        <v>77</v>
      </c>
      <c r="E412" s="217" t="s">
        <v>544</v>
      </c>
      <c r="F412" s="217" t="s">
        <v>545</v>
      </c>
      <c r="G412" s="204"/>
      <c r="H412" s="204"/>
      <c r="I412" s="207"/>
      <c r="J412" s="218">
        <f>BK412</f>
        <v>0</v>
      </c>
      <c r="K412" s="204"/>
      <c r="L412" s="209"/>
      <c r="M412" s="210"/>
      <c r="N412" s="211"/>
      <c r="O412" s="211"/>
      <c r="P412" s="212">
        <f>SUM(P413:P462)</f>
        <v>0</v>
      </c>
      <c r="Q412" s="211"/>
      <c r="R412" s="212">
        <f>SUM(R413:R462)</f>
        <v>0.44736795000000007</v>
      </c>
      <c r="S412" s="211"/>
      <c r="T412" s="213">
        <f>SUM(T413:T462)</f>
        <v>0.496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4" t="s">
        <v>88</v>
      </c>
      <c r="AT412" s="215" t="s">
        <v>77</v>
      </c>
      <c r="AU412" s="215" t="s">
        <v>86</v>
      </c>
      <c r="AY412" s="214" t="s">
        <v>138</v>
      </c>
      <c r="BK412" s="216">
        <f>SUM(BK413:BK462)</f>
        <v>0</v>
      </c>
    </row>
    <row r="413" s="2" customFormat="1" ht="14.4" customHeight="1">
      <c r="A413" s="39"/>
      <c r="B413" s="40"/>
      <c r="C413" s="219" t="s">
        <v>546</v>
      </c>
      <c r="D413" s="219" t="s">
        <v>141</v>
      </c>
      <c r="E413" s="220" t="s">
        <v>547</v>
      </c>
      <c r="F413" s="221" t="s">
        <v>548</v>
      </c>
      <c r="G413" s="222" t="s">
        <v>272</v>
      </c>
      <c r="H413" s="223">
        <v>1</v>
      </c>
      <c r="I413" s="224"/>
      <c r="J413" s="225">
        <f>ROUND(I413*H413,2)</f>
        <v>0</v>
      </c>
      <c r="K413" s="221" t="s">
        <v>1</v>
      </c>
      <c r="L413" s="45"/>
      <c r="M413" s="226" t="s">
        <v>1</v>
      </c>
      <c r="N413" s="227" t="s">
        <v>43</v>
      </c>
      <c r="O413" s="92"/>
      <c r="P413" s="228">
        <f>O413*H413</f>
        <v>0</v>
      </c>
      <c r="Q413" s="228">
        <v>0</v>
      </c>
      <c r="R413" s="228">
        <f>Q413*H413</f>
        <v>0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199</v>
      </c>
      <c r="AT413" s="230" t="s">
        <v>141</v>
      </c>
      <c r="AU413" s="230" t="s">
        <v>88</v>
      </c>
      <c r="AY413" s="18" t="s">
        <v>138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86</v>
      </c>
      <c r="BK413" s="231">
        <f>ROUND(I413*H413,2)</f>
        <v>0</v>
      </c>
      <c r="BL413" s="18" t="s">
        <v>199</v>
      </c>
      <c r="BM413" s="230" t="s">
        <v>549</v>
      </c>
    </row>
    <row r="414" s="2" customFormat="1" ht="14.4" customHeight="1">
      <c r="A414" s="39"/>
      <c r="B414" s="40"/>
      <c r="C414" s="219" t="s">
        <v>550</v>
      </c>
      <c r="D414" s="219" t="s">
        <v>141</v>
      </c>
      <c r="E414" s="220" t="s">
        <v>551</v>
      </c>
      <c r="F414" s="221" t="s">
        <v>552</v>
      </c>
      <c r="G414" s="222" t="s">
        <v>272</v>
      </c>
      <c r="H414" s="223">
        <v>1</v>
      </c>
      <c r="I414" s="224"/>
      <c r="J414" s="225">
        <f>ROUND(I414*H414,2)</f>
        <v>0</v>
      </c>
      <c r="K414" s="221" t="s">
        <v>1</v>
      </c>
      <c r="L414" s="45"/>
      <c r="M414" s="226" t="s">
        <v>1</v>
      </c>
      <c r="N414" s="227" t="s">
        <v>43</v>
      </c>
      <c r="O414" s="92"/>
      <c r="P414" s="228">
        <f>O414*H414</f>
        <v>0</v>
      </c>
      <c r="Q414" s="228">
        <v>0</v>
      </c>
      <c r="R414" s="228">
        <f>Q414*H414</f>
        <v>0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199</v>
      </c>
      <c r="AT414" s="230" t="s">
        <v>141</v>
      </c>
      <c r="AU414" s="230" t="s">
        <v>88</v>
      </c>
      <c r="AY414" s="18" t="s">
        <v>138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86</v>
      </c>
      <c r="BK414" s="231">
        <f>ROUND(I414*H414,2)</f>
        <v>0</v>
      </c>
      <c r="BL414" s="18" t="s">
        <v>199</v>
      </c>
      <c r="BM414" s="230" t="s">
        <v>553</v>
      </c>
    </row>
    <row r="415" s="2" customFormat="1" ht="14.4" customHeight="1">
      <c r="A415" s="39"/>
      <c r="B415" s="40"/>
      <c r="C415" s="219" t="s">
        <v>554</v>
      </c>
      <c r="D415" s="219" t="s">
        <v>141</v>
      </c>
      <c r="E415" s="220" t="s">
        <v>555</v>
      </c>
      <c r="F415" s="221" t="s">
        <v>556</v>
      </c>
      <c r="G415" s="222" t="s">
        <v>151</v>
      </c>
      <c r="H415" s="223">
        <v>25</v>
      </c>
      <c r="I415" s="224"/>
      <c r="J415" s="225">
        <f>ROUND(I415*H415,2)</f>
        <v>0</v>
      </c>
      <c r="K415" s="221" t="s">
        <v>152</v>
      </c>
      <c r="L415" s="45"/>
      <c r="M415" s="226" t="s">
        <v>1</v>
      </c>
      <c r="N415" s="227" t="s">
        <v>43</v>
      </c>
      <c r="O415" s="92"/>
      <c r="P415" s="228">
        <f>O415*H415</f>
        <v>0</v>
      </c>
      <c r="Q415" s="228">
        <v>0</v>
      </c>
      <c r="R415" s="228">
        <f>Q415*H415</f>
        <v>0</v>
      </c>
      <c r="S415" s="228">
        <v>0.00594</v>
      </c>
      <c r="T415" s="229">
        <f>S415*H415</f>
        <v>0.14849999999999999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199</v>
      </c>
      <c r="AT415" s="230" t="s">
        <v>141</v>
      </c>
      <c r="AU415" s="230" t="s">
        <v>88</v>
      </c>
      <c r="AY415" s="18" t="s">
        <v>138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86</v>
      </c>
      <c r="BK415" s="231">
        <f>ROUND(I415*H415,2)</f>
        <v>0</v>
      </c>
      <c r="BL415" s="18" t="s">
        <v>199</v>
      </c>
      <c r="BM415" s="230" t="s">
        <v>557</v>
      </c>
    </row>
    <row r="416" s="13" customFormat="1">
      <c r="A416" s="13"/>
      <c r="B416" s="232"/>
      <c r="C416" s="233"/>
      <c r="D416" s="234" t="s">
        <v>154</v>
      </c>
      <c r="E416" s="235" t="s">
        <v>1</v>
      </c>
      <c r="F416" s="236" t="s">
        <v>558</v>
      </c>
      <c r="G416" s="233"/>
      <c r="H416" s="235" t="s">
        <v>1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154</v>
      </c>
      <c r="AU416" s="242" t="s">
        <v>88</v>
      </c>
      <c r="AV416" s="13" t="s">
        <v>86</v>
      </c>
      <c r="AW416" s="13" t="s">
        <v>33</v>
      </c>
      <c r="AX416" s="13" t="s">
        <v>78</v>
      </c>
      <c r="AY416" s="242" t="s">
        <v>138</v>
      </c>
    </row>
    <row r="417" s="14" customFormat="1">
      <c r="A417" s="14"/>
      <c r="B417" s="243"/>
      <c r="C417" s="244"/>
      <c r="D417" s="234" t="s">
        <v>154</v>
      </c>
      <c r="E417" s="245" t="s">
        <v>1</v>
      </c>
      <c r="F417" s="246" t="s">
        <v>559</v>
      </c>
      <c r="G417" s="244"/>
      <c r="H417" s="247">
        <v>17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154</v>
      </c>
      <c r="AU417" s="253" t="s">
        <v>88</v>
      </c>
      <c r="AV417" s="14" t="s">
        <v>88</v>
      </c>
      <c r="AW417" s="14" t="s">
        <v>33</v>
      </c>
      <c r="AX417" s="14" t="s">
        <v>78</v>
      </c>
      <c r="AY417" s="253" t="s">
        <v>138</v>
      </c>
    </row>
    <row r="418" s="13" customFormat="1">
      <c r="A418" s="13"/>
      <c r="B418" s="232"/>
      <c r="C418" s="233"/>
      <c r="D418" s="234" t="s">
        <v>154</v>
      </c>
      <c r="E418" s="235" t="s">
        <v>1</v>
      </c>
      <c r="F418" s="236" t="s">
        <v>560</v>
      </c>
      <c r="G418" s="233"/>
      <c r="H418" s="235" t="s">
        <v>1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154</v>
      </c>
      <c r="AU418" s="242" t="s">
        <v>88</v>
      </c>
      <c r="AV418" s="13" t="s">
        <v>86</v>
      </c>
      <c r="AW418" s="13" t="s">
        <v>33</v>
      </c>
      <c r="AX418" s="13" t="s">
        <v>78</v>
      </c>
      <c r="AY418" s="242" t="s">
        <v>138</v>
      </c>
    </row>
    <row r="419" s="14" customFormat="1">
      <c r="A419" s="14"/>
      <c r="B419" s="243"/>
      <c r="C419" s="244"/>
      <c r="D419" s="234" t="s">
        <v>154</v>
      </c>
      <c r="E419" s="245" t="s">
        <v>1</v>
      </c>
      <c r="F419" s="246" t="s">
        <v>561</v>
      </c>
      <c r="G419" s="244"/>
      <c r="H419" s="247">
        <v>8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154</v>
      </c>
      <c r="AU419" s="253" t="s">
        <v>88</v>
      </c>
      <c r="AV419" s="14" t="s">
        <v>88</v>
      </c>
      <c r="AW419" s="14" t="s">
        <v>33</v>
      </c>
      <c r="AX419" s="14" t="s">
        <v>78</v>
      </c>
      <c r="AY419" s="253" t="s">
        <v>138</v>
      </c>
    </row>
    <row r="420" s="16" customFormat="1">
      <c r="A420" s="16"/>
      <c r="B420" s="265"/>
      <c r="C420" s="266"/>
      <c r="D420" s="234" t="s">
        <v>154</v>
      </c>
      <c r="E420" s="267" t="s">
        <v>1</v>
      </c>
      <c r="F420" s="268" t="s">
        <v>190</v>
      </c>
      <c r="G420" s="266"/>
      <c r="H420" s="269">
        <v>25</v>
      </c>
      <c r="I420" s="270"/>
      <c r="J420" s="266"/>
      <c r="K420" s="266"/>
      <c r="L420" s="271"/>
      <c r="M420" s="272"/>
      <c r="N420" s="273"/>
      <c r="O420" s="273"/>
      <c r="P420" s="273"/>
      <c r="Q420" s="273"/>
      <c r="R420" s="273"/>
      <c r="S420" s="273"/>
      <c r="T420" s="274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75" t="s">
        <v>154</v>
      </c>
      <c r="AU420" s="275" t="s">
        <v>88</v>
      </c>
      <c r="AV420" s="16" t="s">
        <v>145</v>
      </c>
      <c r="AW420" s="16" t="s">
        <v>33</v>
      </c>
      <c r="AX420" s="16" t="s">
        <v>86</v>
      </c>
      <c r="AY420" s="275" t="s">
        <v>138</v>
      </c>
    </row>
    <row r="421" s="2" customFormat="1" ht="14.4" customHeight="1">
      <c r="A421" s="39"/>
      <c r="B421" s="40"/>
      <c r="C421" s="219" t="s">
        <v>562</v>
      </c>
      <c r="D421" s="219" t="s">
        <v>141</v>
      </c>
      <c r="E421" s="220" t="s">
        <v>563</v>
      </c>
      <c r="F421" s="221" t="s">
        <v>564</v>
      </c>
      <c r="G421" s="222" t="s">
        <v>151</v>
      </c>
      <c r="H421" s="223">
        <v>8.5</v>
      </c>
      <c r="I421" s="224"/>
      <c r="J421" s="225">
        <f>ROUND(I421*H421,2)</f>
        <v>0</v>
      </c>
      <c r="K421" s="221" t="s">
        <v>1</v>
      </c>
      <c r="L421" s="45"/>
      <c r="M421" s="226" t="s">
        <v>1</v>
      </c>
      <c r="N421" s="227" t="s">
        <v>43</v>
      </c>
      <c r="O421" s="92"/>
      <c r="P421" s="228">
        <f>O421*H421</f>
        <v>0</v>
      </c>
      <c r="Q421" s="228">
        <v>0</v>
      </c>
      <c r="R421" s="228">
        <f>Q421*H421</f>
        <v>0</v>
      </c>
      <c r="S421" s="228">
        <v>0.014999999999999999</v>
      </c>
      <c r="T421" s="229">
        <f>S421*H421</f>
        <v>0.1275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199</v>
      </c>
      <c r="AT421" s="230" t="s">
        <v>141</v>
      </c>
      <c r="AU421" s="230" t="s">
        <v>88</v>
      </c>
      <c r="AY421" s="18" t="s">
        <v>138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86</v>
      </c>
      <c r="BK421" s="231">
        <f>ROUND(I421*H421,2)</f>
        <v>0</v>
      </c>
      <c r="BL421" s="18" t="s">
        <v>199</v>
      </c>
      <c r="BM421" s="230" t="s">
        <v>565</v>
      </c>
    </row>
    <row r="422" s="13" customFormat="1">
      <c r="A422" s="13"/>
      <c r="B422" s="232"/>
      <c r="C422" s="233"/>
      <c r="D422" s="234" t="s">
        <v>154</v>
      </c>
      <c r="E422" s="235" t="s">
        <v>1</v>
      </c>
      <c r="F422" s="236" t="s">
        <v>566</v>
      </c>
      <c r="G422" s="233"/>
      <c r="H422" s="235" t="s">
        <v>1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154</v>
      </c>
      <c r="AU422" s="242" t="s">
        <v>88</v>
      </c>
      <c r="AV422" s="13" t="s">
        <v>86</v>
      </c>
      <c r="AW422" s="13" t="s">
        <v>33</v>
      </c>
      <c r="AX422" s="13" t="s">
        <v>78</v>
      </c>
      <c r="AY422" s="242" t="s">
        <v>138</v>
      </c>
    </row>
    <row r="423" s="14" customFormat="1">
      <c r="A423" s="14"/>
      <c r="B423" s="243"/>
      <c r="C423" s="244"/>
      <c r="D423" s="234" t="s">
        <v>154</v>
      </c>
      <c r="E423" s="245" t="s">
        <v>1</v>
      </c>
      <c r="F423" s="246" t="s">
        <v>567</v>
      </c>
      <c r="G423" s="244"/>
      <c r="H423" s="247">
        <v>8.5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154</v>
      </c>
      <c r="AU423" s="253" t="s">
        <v>88</v>
      </c>
      <c r="AV423" s="14" t="s">
        <v>88</v>
      </c>
      <c r="AW423" s="14" t="s">
        <v>33</v>
      </c>
      <c r="AX423" s="14" t="s">
        <v>86</v>
      </c>
      <c r="AY423" s="253" t="s">
        <v>138</v>
      </c>
    </row>
    <row r="424" s="2" customFormat="1" ht="14.4" customHeight="1">
      <c r="A424" s="39"/>
      <c r="B424" s="40"/>
      <c r="C424" s="219" t="s">
        <v>568</v>
      </c>
      <c r="D424" s="219" t="s">
        <v>141</v>
      </c>
      <c r="E424" s="220" t="s">
        <v>569</v>
      </c>
      <c r="F424" s="221" t="s">
        <v>570</v>
      </c>
      <c r="G424" s="222" t="s">
        <v>151</v>
      </c>
      <c r="H424" s="223">
        <v>8.5</v>
      </c>
      <c r="I424" s="224"/>
      <c r="J424" s="225">
        <f>ROUND(I424*H424,2)</f>
        <v>0</v>
      </c>
      <c r="K424" s="221" t="s">
        <v>152</v>
      </c>
      <c r="L424" s="45"/>
      <c r="M424" s="226" t="s">
        <v>1</v>
      </c>
      <c r="N424" s="227" t="s">
        <v>43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199</v>
      </c>
      <c r="AT424" s="230" t="s">
        <v>141</v>
      </c>
      <c r="AU424" s="230" t="s">
        <v>88</v>
      </c>
      <c r="AY424" s="18" t="s">
        <v>138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86</v>
      </c>
      <c r="BK424" s="231">
        <f>ROUND(I424*H424,2)</f>
        <v>0</v>
      </c>
      <c r="BL424" s="18" t="s">
        <v>199</v>
      </c>
      <c r="BM424" s="230" t="s">
        <v>571</v>
      </c>
    </row>
    <row r="425" s="13" customFormat="1">
      <c r="A425" s="13"/>
      <c r="B425" s="232"/>
      <c r="C425" s="233"/>
      <c r="D425" s="234" t="s">
        <v>154</v>
      </c>
      <c r="E425" s="235" t="s">
        <v>1</v>
      </c>
      <c r="F425" s="236" t="s">
        <v>572</v>
      </c>
      <c r="G425" s="233"/>
      <c r="H425" s="235" t="s">
        <v>1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154</v>
      </c>
      <c r="AU425" s="242" t="s">
        <v>88</v>
      </c>
      <c r="AV425" s="13" t="s">
        <v>86</v>
      </c>
      <c r="AW425" s="13" t="s">
        <v>33</v>
      </c>
      <c r="AX425" s="13" t="s">
        <v>78</v>
      </c>
      <c r="AY425" s="242" t="s">
        <v>138</v>
      </c>
    </row>
    <row r="426" s="14" customFormat="1">
      <c r="A426" s="14"/>
      <c r="B426" s="243"/>
      <c r="C426" s="244"/>
      <c r="D426" s="234" t="s">
        <v>154</v>
      </c>
      <c r="E426" s="245" t="s">
        <v>1</v>
      </c>
      <c r="F426" s="246" t="s">
        <v>573</v>
      </c>
      <c r="G426" s="244"/>
      <c r="H426" s="247">
        <v>8.5</v>
      </c>
      <c r="I426" s="248"/>
      <c r="J426" s="244"/>
      <c r="K426" s="244"/>
      <c r="L426" s="249"/>
      <c r="M426" s="250"/>
      <c r="N426" s="251"/>
      <c r="O426" s="251"/>
      <c r="P426" s="251"/>
      <c r="Q426" s="251"/>
      <c r="R426" s="251"/>
      <c r="S426" s="251"/>
      <c r="T426" s="25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3" t="s">
        <v>154</v>
      </c>
      <c r="AU426" s="253" t="s">
        <v>88</v>
      </c>
      <c r="AV426" s="14" t="s">
        <v>88</v>
      </c>
      <c r="AW426" s="14" t="s">
        <v>33</v>
      </c>
      <c r="AX426" s="14" t="s">
        <v>86</v>
      </c>
      <c r="AY426" s="253" t="s">
        <v>138</v>
      </c>
    </row>
    <row r="427" s="2" customFormat="1" ht="14.4" customHeight="1">
      <c r="A427" s="39"/>
      <c r="B427" s="40"/>
      <c r="C427" s="276" t="s">
        <v>574</v>
      </c>
      <c r="D427" s="276" t="s">
        <v>251</v>
      </c>
      <c r="E427" s="277" t="s">
        <v>575</v>
      </c>
      <c r="F427" s="278" t="s">
        <v>576</v>
      </c>
      <c r="G427" s="279" t="s">
        <v>144</v>
      </c>
      <c r="H427" s="280">
        <v>0.255</v>
      </c>
      <c r="I427" s="281"/>
      <c r="J427" s="282">
        <f>ROUND(I427*H427,2)</f>
        <v>0</v>
      </c>
      <c r="K427" s="278" t="s">
        <v>152</v>
      </c>
      <c r="L427" s="283"/>
      <c r="M427" s="284" t="s">
        <v>1</v>
      </c>
      <c r="N427" s="285" t="s">
        <v>43</v>
      </c>
      <c r="O427" s="92"/>
      <c r="P427" s="228">
        <f>O427*H427</f>
        <v>0</v>
      </c>
      <c r="Q427" s="228">
        <v>0.55000000000000004</v>
      </c>
      <c r="R427" s="228">
        <f>Q427*H427</f>
        <v>0.14025000000000001</v>
      </c>
      <c r="S427" s="228">
        <v>0</v>
      </c>
      <c r="T427" s="229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347</v>
      </c>
      <c r="AT427" s="230" t="s">
        <v>251</v>
      </c>
      <c r="AU427" s="230" t="s">
        <v>88</v>
      </c>
      <c r="AY427" s="18" t="s">
        <v>138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86</v>
      </c>
      <c r="BK427" s="231">
        <f>ROUND(I427*H427,2)</f>
        <v>0</v>
      </c>
      <c r="BL427" s="18" t="s">
        <v>199</v>
      </c>
      <c r="BM427" s="230" t="s">
        <v>577</v>
      </c>
    </row>
    <row r="428" s="13" customFormat="1">
      <c r="A428" s="13"/>
      <c r="B428" s="232"/>
      <c r="C428" s="233"/>
      <c r="D428" s="234" t="s">
        <v>154</v>
      </c>
      <c r="E428" s="235" t="s">
        <v>1</v>
      </c>
      <c r="F428" s="236" t="s">
        <v>578</v>
      </c>
      <c r="G428" s="233"/>
      <c r="H428" s="235" t="s">
        <v>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154</v>
      </c>
      <c r="AU428" s="242" t="s">
        <v>88</v>
      </c>
      <c r="AV428" s="13" t="s">
        <v>86</v>
      </c>
      <c r="AW428" s="13" t="s">
        <v>33</v>
      </c>
      <c r="AX428" s="13" t="s">
        <v>78</v>
      </c>
      <c r="AY428" s="242" t="s">
        <v>138</v>
      </c>
    </row>
    <row r="429" s="14" customFormat="1">
      <c r="A429" s="14"/>
      <c r="B429" s="243"/>
      <c r="C429" s="244"/>
      <c r="D429" s="234" t="s">
        <v>154</v>
      </c>
      <c r="E429" s="245" t="s">
        <v>1</v>
      </c>
      <c r="F429" s="246" t="s">
        <v>579</v>
      </c>
      <c r="G429" s="244"/>
      <c r="H429" s="247">
        <v>0.255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154</v>
      </c>
      <c r="AU429" s="253" t="s">
        <v>88</v>
      </c>
      <c r="AV429" s="14" t="s">
        <v>88</v>
      </c>
      <c r="AW429" s="14" t="s">
        <v>33</v>
      </c>
      <c r="AX429" s="14" t="s">
        <v>86</v>
      </c>
      <c r="AY429" s="253" t="s">
        <v>138</v>
      </c>
    </row>
    <row r="430" s="2" customFormat="1" ht="14.4" customHeight="1">
      <c r="A430" s="39"/>
      <c r="B430" s="40"/>
      <c r="C430" s="219" t="s">
        <v>580</v>
      </c>
      <c r="D430" s="219" t="s">
        <v>141</v>
      </c>
      <c r="E430" s="220" t="s">
        <v>581</v>
      </c>
      <c r="F430" s="221" t="s">
        <v>582</v>
      </c>
      <c r="G430" s="222" t="s">
        <v>144</v>
      </c>
      <c r="H430" s="223">
        <v>0.40000000000000002</v>
      </c>
      <c r="I430" s="224"/>
      <c r="J430" s="225">
        <f>ROUND(I430*H430,2)</f>
        <v>0</v>
      </c>
      <c r="K430" s="221" t="s">
        <v>1</v>
      </c>
      <c r="L430" s="45"/>
      <c r="M430" s="226" t="s">
        <v>1</v>
      </c>
      <c r="N430" s="227" t="s">
        <v>43</v>
      </c>
      <c r="O430" s="92"/>
      <c r="P430" s="228">
        <f>O430*H430</f>
        <v>0</v>
      </c>
      <c r="Q430" s="228">
        <v>0.55000000000000004</v>
      </c>
      <c r="R430" s="228">
        <f>Q430*H430</f>
        <v>0.22000000000000003</v>
      </c>
      <c r="S430" s="228">
        <v>0.55000000000000004</v>
      </c>
      <c r="T430" s="229">
        <f>S430*H430</f>
        <v>0.22000000000000003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0" t="s">
        <v>199</v>
      </c>
      <c r="AT430" s="230" t="s">
        <v>141</v>
      </c>
      <c r="AU430" s="230" t="s">
        <v>88</v>
      </c>
      <c r="AY430" s="18" t="s">
        <v>138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8" t="s">
        <v>86</v>
      </c>
      <c r="BK430" s="231">
        <f>ROUND(I430*H430,2)</f>
        <v>0</v>
      </c>
      <c r="BL430" s="18" t="s">
        <v>199</v>
      </c>
      <c r="BM430" s="230" t="s">
        <v>583</v>
      </c>
    </row>
    <row r="431" s="13" customFormat="1">
      <c r="A431" s="13"/>
      <c r="B431" s="232"/>
      <c r="C431" s="233"/>
      <c r="D431" s="234" t="s">
        <v>154</v>
      </c>
      <c r="E431" s="235" t="s">
        <v>1</v>
      </c>
      <c r="F431" s="236" t="s">
        <v>584</v>
      </c>
      <c r="G431" s="233"/>
      <c r="H431" s="235" t="s">
        <v>1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154</v>
      </c>
      <c r="AU431" s="242" t="s">
        <v>88</v>
      </c>
      <c r="AV431" s="13" t="s">
        <v>86</v>
      </c>
      <c r="AW431" s="13" t="s">
        <v>33</v>
      </c>
      <c r="AX431" s="13" t="s">
        <v>78</v>
      </c>
      <c r="AY431" s="242" t="s">
        <v>138</v>
      </c>
    </row>
    <row r="432" s="13" customFormat="1">
      <c r="A432" s="13"/>
      <c r="B432" s="232"/>
      <c r="C432" s="233"/>
      <c r="D432" s="234" t="s">
        <v>154</v>
      </c>
      <c r="E432" s="235" t="s">
        <v>1</v>
      </c>
      <c r="F432" s="236" t="s">
        <v>585</v>
      </c>
      <c r="G432" s="233"/>
      <c r="H432" s="235" t="s">
        <v>1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154</v>
      </c>
      <c r="AU432" s="242" t="s">
        <v>88</v>
      </c>
      <c r="AV432" s="13" t="s">
        <v>86</v>
      </c>
      <c r="AW432" s="13" t="s">
        <v>33</v>
      </c>
      <c r="AX432" s="13" t="s">
        <v>78</v>
      </c>
      <c r="AY432" s="242" t="s">
        <v>138</v>
      </c>
    </row>
    <row r="433" s="13" customFormat="1">
      <c r="A433" s="13"/>
      <c r="B433" s="232"/>
      <c r="C433" s="233"/>
      <c r="D433" s="234" t="s">
        <v>154</v>
      </c>
      <c r="E433" s="235" t="s">
        <v>1</v>
      </c>
      <c r="F433" s="236" t="s">
        <v>586</v>
      </c>
      <c r="G433" s="233"/>
      <c r="H433" s="235" t="s">
        <v>1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154</v>
      </c>
      <c r="AU433" s="242" t="s">
        <v>88</v>
      </c>
      <c r="AV433" s="13" t="s">
        <v>86</v>
      </c>
      <c r="AW433" s="13" t="s">
        <v>33</v>
      </c>
      <c r="AX433" s="13" t="s">
        <v>78</v>
      </c>
      <c r="AY433" s="242" t="s">
        <v>138</v>
      </c>
    </row>
    <row r="434" s="14" customFormat="1">
      <c r="A434" s="14"/>
      <c r="B434" s="243"/>
      <c r="C434" s="244"/>
      <c r="D434" s="234" t="s">
        <v>154</v>
      </c>
      <c r="E434" s="245" t="s">
        <v>1</v>
      </c>
      <c r="F434" s="246" t="s">
        <v>587</v>
      </c>
      <c r="G434" s="244"/>
      <c r="H434" s="247">
        <v>0.40000000000000002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3" t="s">
        <v>154</v>
      </c>
      <c r="AU434" s="253" t="s">
        <v>88</v>
      </c>
      <c r="AV434" s="14" t="s">
        <v>88</v>
      </c>
      <c r="AW434" s="14" t="s">
        <v>33</v>
      </c>
      <c r="AX434" s="14" t="s">
        <v>86</v>
      </c>
      <c r="AY434" s="253" t="s">
        <v>138</v>
      </c>
    </row>
    <row r="435" s="13" customFormat="1">
      <c r="A435" s="13"/>
      <c r="B435" s="232"/>
      <c r="C435" s="233"/>
      <c r="D435" s="234" t="s">
        <v>154</v>
      </c>
      <c r="E435" s="235" t="s">
        <v>1</v>
      </c>
      <c r="F435" s="236" t="s">
        <v>588</v>
      </c>
      <c r="G435" s="233"/>
      <c r="H435" s="235" t="s">
        <v>1</v>
      </c>
      <c r="I435" s="237"/>
      <c r="J435" s="233"/>
      <c r="K435" s="233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154</v>
      </c>
      <c r="AU435" s="242" t="s">
        <v>88</v>
      </c>
      <c r="AV435" s="13" t="s">
        <v>86</v>
      </c>
      <c r="AW435" s="13" t="s">
        <v>33</v>
      </c>
      <c r="AX435" s="13" t="s">
        <v>78</v>
      </c>
      <c r="AY435" s="242" t="s">
        <v>138</v>
      </c>
    </row>
    <row r="436" s="13" customFormat="1">
      <c r="A436" s="13"/>
      <c r="B436" s="232"/>
      <c r="C436" s="233"/>
      <c r="D436" s="234" t="s">
        <v>154</v>
      </c>
      <c r="E436" s="235" t="s">
        <v>1</v>
      </c>
      <c r="F436" s="236" t="s">
        <v>589</v>
      </c>
      <c r="G436" s="233"/>
      <c r="H436" s="235" t="s">
        <v>1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154</v>
      </c>
      <c r="AU436" s="242" t="s">
        <v>88</v>
      </c>
      <c r="AV436" s="13" t="s">
        <v>86</v>
      </c>
      <c r="AW436" s="13" t="s">
        <v>33</v>
      </c>
      <c r="AX436" s="13" t="s">
        <v>78</v>
      </c>
      <c r="AY436" s="242" t="s">
        <v>138</v>
      </c>
    </row>
    <row r="437" s="13" customFormat="1">
      <c r="A437" s="13"/>
      <c r="B437" s="232"/>
      <c r="C437" s="233"/>
      <c r="D437" s="234" t="s">
        <v>154</v>
      </c>
      <c r="E437" s="235" t="s">
        <v>1</v>
      </c>
      <c r="F437" s="236" t="s">
        <v>590</v>
      </c>
      <c r="G437" s="233"/>
      <c r="H437" s="235" t="s">
        <v>1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154</v>
      </c>
      <c r="AU437" s="242" t="s">
        <v>88</v>
      </c>
      <c r="AV437" s="13" t="s">
        <v>86</v>
      </c>
      <c r="AW437" s="13" t="s">
        <v>33</v>
      </c>
      <c r="AX437" s="13" t="s">
        <v>78</v>
      </c>
      <c r="AY437" s="242" t="s">
        <v>138</v>
      </c>
    </row>
    <row r="438" s="2" customFormat="1" ht="14.4" customHeight="1">
      <c r="A438" s="39"/>
      <c r="B438" s="40"/>
      <c r="C438" s="219" t="s">
        <v>591</v>
      </c>
      <c r="D438" s="219" t="s">
        <v>141</v>
      </c>
      <c r="E438" s="220" t="s">
        <v>592</v>
      </c>
      <c r="F438" s="221" t="s">
        <v>593</v>
      </c>
      <c r="G438" s="222" t="s">
        <v>151</v>
      </c>
      <c r="H438" s="223">
        <v>17</v>
      </c>
      <c r="I438" s="224"/>
      <c r="J438" s="225">
        <f>ROUND(I438*H438,2)</f>
        <v>0</v>
      </c>
      <c r="K438" s="221" t="s">
        <v>152</v>
      </c>
      <c r="L438" s="45"/>
      <c r="M438" s="226" t="s">
        <v>1</v>
      </c>
      <c r="N438" s="227" t="s">
        <v>43</v>
      </c>
      <c r="O438" s="92"/>
      <c r="P438" s="228">
        <f>O438*H438</f>
        <v>0</v>
      </c>
      <c r="Q438" s="228">
        <v>0.00264</v>
      </c>
      <c r="R438" s="228">
        <f>Q438*H438</f>
        <v>0.044880000000000003</v>
      </c>
      <c r="S438" s="228">
        <v>0</v>
      </c>
      <c r="T438" s="22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0" t="s">
        <v>199</v>
      </c>
      <c r="AT438" s="230" t="s">
        <v>141</v>
      </c>
      <c r="AU438" s="230" t="s">
        <v>88</v>
      </c>
      <c r="AY438" s="18" t="s">
        <v>138</v>
      </c>
      <c r="BE438" s="231">
        <f>IF(N438="základní",J438,0)</f>
        <v>0</v>
      </c>
      <c r="BF438" s="231">
        <f>IF(N438="snížená",J438,0)</f>
        <v>0</v>
      </c>
      <c r="BG438" s="231">
        <f>IF(N438="zákl. přenesená",J438,0)</f>
        <v>0</v>
      </c>
      <c r="BH438" s="231">
        <f>IF(N438="sníž. přenesená",J438,0)</f>
        <v>0</v>
      </c>
      <c r="BI438" s="231">
        <f>IF(N438="nulová",J438,0)</f>
        <v>0</v>
      </c>
      <c r="BJ438" s="18" t="s">
        <v>86</v>
      </c>
      <c r="BK438" s="231">
        <f>ROUND(I438*H438,2)</f>
        <v>0</v>
      </c>
      <c r="BL438" s="18" t="s">
        <v>199</v>
      </c>
      <c r="BM438" s="230" t="s">
        <v>594</v>
      </c>
    </row>
    <row r="439" s="13" customFormat="1">
      <c r="A439" s="13"/>
      <c r="B439" s="232"/>
      <c r="C439" s="233"/>
      <c r="D439" s="234" t="s">
        <v>154</v>
      </c>
      <c r="E439" s="235" t="s">
        <v>1</v>
      </c>
      <c r="F439" s="236" t="s">
        <v>595</v>
      </c>
      <c r="G439" s="233"/>
      <c r="H439" s="235" t="s">
        <v>1</v>
      </c>
      <c r="I439" s="237"/>
      <c r="J439" s="233"/>
      <c r="K439" s="233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154</v>
      </c>
      <c r="AU439" s="242" t="s">
        <v>88</v>
      </c>
      <c r="AV439" s="13" t="s">
        <v>86</v>
      </c>
      <c r="AW439" s="13" t="s">
        <v>33</v>
      </c>
      <c r="AX439" s="13" t="s">
        <v>78</v>
      </c>
      <c r="AY439" s="242" t="s">
        <v>138</v>
      </c>
    </row>
    <row r="440" s="13" customFormat="1">
      <c r="A440" s="13"/>
      <c r="B440" s="232"/>
      <c r="C440" s="233"/>
      <c r="D440" s="234" t="s">
        <v>154</v>
      </c>
      <c r="E440" s="235" t="s">
        <v>1</v>
      </c>
      <c r="F440" s="236" t="s">
        <v>596</v>
      </c>
      <c r="G440" s="233"/>
      <c r="H440" s="235" t="s">
        <v>1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154</v>
      </c>
      <c r="AU440" s="242" t="s">
        <v>88</v>
      </c>
      <c r="AV440" s="13" t="s">
        <v>86</v>
      </c>
      <c r="AW440" s="13" t="s">
        <v>33</v>
      </c>
      <c r="AX440" s="13" t="s">
        <v>78</v>
      </c>
      <c r="AY440" s="242" t="s">
        <v>138</v>
      </c>
    </row>
    <row r="441" s="14" customFormat="1">
      <c r="A441" s="14"/>
      <c r="B441" s="243"/>
      <c r="C441" s="244"/>
      <c r="D441" s="234" t="s">
        <v>154</v>
      </c>
      <c r="E441" s="245" t="s">
        <v>1</v>
      </c>
      <c r="F441" s="246" t="s">
        <v>559</v>
      </c>
      <c r="G441" s="244"/>
      <c r="H441" s="247">
        <v>17</v>
      </c>
      <c r="I441" s="248"/>
      <c r="J441" s="244"/>
      <c r="K441" s="244"/>
      <c r="L441" s="249"/>
      <c r="M441" s="250"/>
      <c r="N441" s="251"/>
      <c r="O441" s="251"/>
      <c r="P441" s="251"/>
      <c r="Q441" s="251"/>
      <c r="R441" s="251"/>
      <c r="S441" s="251"/>
      <c r="T441" s="25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3" t="s">
        <v>154</v>
      </c>
      <c r="AU441" s="253" t="s">
        <v>88</v>
      </c>
      <c r="AV441" s="14" t="s">
        <v>88</v>
      </c>
      <c r="AW441" s="14" t="s">
        <v>33</v>
      </c>
      <c r="AX441" s="14" t="s">
        <v>86</v>
      </c>
      <c r="AY441" s="253" t="s">
        <v>138</v>
      </c>
    </row>
    <row r="442" s="2" customFormat="1" ht="14.4" customHeight="1">
      <c r="A442" s="39"/>
      <c r="B442" s="40"/>
      <c r="C442" s="219" t="s">
        <v>597</v>
      </c>
      <c r="D442" s="219" t="s">
        <v>141</v>
      </c>
      <c r="E442" s="220" t="s">
        <v>598</v>
      </c>
      <c r="F442" s="221" t="s">
        <v>599</v>
      </c>
      <c r="G442" s="222" t="s">
        <v>151</v>
      </c>
      <c r="H442" s="223">
        <v>8</v>
      </c>
      <c r="I442" s="224"/>
      <c r="J442" s="225">
        <f>ROUND(I442*H442,2)</f>
        <v>0</v>
      </c>
      <c r="K442" s="221" t="s">
        <v>152</v>
      </c>
      <c r="L442" s="45"/>
      <c r="M442" s="226" t="s">
        <v>1</v>
      </c>
      <c r="N442" s="227" t="s">
        <v>43</v>
      </c>
      <c r="O442" s="92"/>
      <c r="P442" s="228">
        <f>O442*H442</f>
        <v>0</v>
      </c>
      <c r="Q442" s="228">
        <v>0.002</v>
      </c>
      <c r="R442" s="228">
        <f>Q442*H442</f>
        <v>0.016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199</v>
      </c>
      <c r="AT442" s="230" t="s">
        <v>141</v>
      </c>
      <c r="AU442" s="230" t="s">
        <v>88</v>
      </c>
      <c r="AY442" s="18" t="s">
        <v>138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86</v>
      </c>
      <c r="BK442" s="231">
        <f>ROUND(I442*H442,2)</f>
        <v>0</v>
      </c>
      <c r="BL442" s="18" t="s">
        <v>199</v>
      </c>
      <c r="BM442" s="230" t="s">
        <v>600</v>
      </c>
    </row>
    <row r="443" s="14" customFormat="1">
      <c r="A443" s="14"/>
      <c r="B443" s="243"/>
      <c r="C443" s="244"/>
      <c r="D443" s="234" t="s">
        <v>154</v>
      </c>
      <c r="E443" s="245" t="s">
        <v>1</v>
      </c>
      <c r="F443" s="246" t="s">
        <v>601</v>
      </c>
      <c r="G443" s="244"/>
      <c r="H443" s="247">
        <v>7.6500000000000004</v>
      </c>
      <c r="I443" s="248"/>
      <c r="J443" s="244"/>
      <c r="K443" s="244"/>
      <c r="L443" s="249"/>
      <c r="M443" s="250"/>
      <c r="N443" s="251"/>
      <c r="O443" s="251"/>
      <c r="P443" s="251"/>
      <c r="Q443" s="251"/>
      <c r="R443" s="251"/>
      <c r="S443" s="251"/>
      <c r="T443" s="25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3" t="s">
        <v>154</v>
      </c>
      <c r="AU443" s="253" t="s">
        <v>88</v>
      </c>
      <c r="AV443" s="14" t="s">
        <v>88</v>
      </c>
      <c r="AW443" s="14" t="s">
        <v>33</v>
      </c>
      <c r="AX443" s="14" t="s">
        <v>78</v>
      </c>
      <c r="AY443" s="253" t="s">
        <v>138</v>
      </c>
    </row>
    <row r="444" s="14" customFormat="1">
      <c r="A444" s="14"/>
      <c r="B444" s="243"/>
      <c r="C444" s="244"/>
      <c r="D444" s="234" t="s">
        <v>154</v>
      </c>
      <c r="E444" s="245" t="s">
        <v>1</v>
      </c>
      <c r="F444" s="246" t="s">
        <v>602</v>
      </c>
      <c r="G444" s="244"/>
      <c r="H444" s="247">
        <v>0.34999999999999998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154</v>
      </c>
      <c r="AU444" s="253" t="s">
        <v>88</v>
      </c>
      <c r="AV444" s="14" t="s">
        <v>88</v>
      </c>
      <c r="AW444" s="14" t="s">
        <v>33</v>
      </c>
      <c r="AX444" s="14" t="s">
        <v>78</v>
      </c>
      <c r="AY444" s="253" t="s">
        <v>138</v>
      </c>
    </row>
    <row r="445" s="16" customFormat="1">
      <c r="A445" s="16"/>
      <c r="B445" s="265"/>
      <c r="C445" s="266"/>
      <c r="D445" s="234" t="s">
        <v>154</v>
      </c>
      <c r="E445" s="267" t="s">
        <v>1</v>
      </c>
      <c r="F445" s="268" t="s">
        <v>190</v>
      </c>
      <c r="G445" s="266"/>
      <c r="H445" s="269">
        <v>8</v>
      </c>
      <c r="I445" s="270"/>
      <c r="J445" s="266"/>
      <c r="K445" s="266"/>
      <c r="L445" s="271"/>
      <c r="M445" s="272"/>
      <c r="N445" s="273"/>
      <c r="O445" s="273"/>
      <c r="P445" s="273"/>
      <c r="Q445" s="273"/>
      <c r="R445" s="273"/>
      <c r="S445" s="273"/>
      <c r="T445" s="274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75" t="s">
        <v>154</v>
      </c>
      <c r="AU445" s="275" t="s">
        <v>88</v>
      </c>
      <c r="AV445" s="16" t="s">
        <v>145</v>
      </c>
      <c r="AW445" s="16" t="s">
        <v>33</v>
      </c>
      <c r="AX445" s="16" t="s">
        <v>86</v>
      </c>
      <c r="AY445" s="275" t="s">
        <v>138</v>
      </c>
    </row>
    <row r="446" s="13" customFormat="1">
      <c r="A446" s="13"/>
      <c r="B446" s="232"/>
      <c r="C446" s="233"/>
      <c r="D446" s="234" t="s">
        <v>154</v>
      </c>
      <c r="E446" s="235" t="s">
        <v>1</v>
      </c>
      <c r="F446" s="236" t="s">
        <v>603</v>
      </c>
      <c r="G446" s="233"/>
      <c r="H446" s="235" t="s">
        <v>1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154</v>
      </c>
      <c r="AU446" s="242" t="s">
        <v>88</v>
      </c>
      <c r="AV446" s="13" t="s">
        <v>86</v>
      </c>
      <c r="AW446" s="13" t="s">
        <v>33</v>
      </c>
      <c r="AX446" s="13" t="s">
        <v>78</v>
      </c>
      <c r="AY446" s="242" t="s">
        <v>138</v>
      </c>
    </row>
    <row r="447" s="2" customFormat="1" ht="14.4" customHeight="1">
      <c r="A447" s="39"/>
      <c r="B447" s="40"/>
      <c r="C447" s="219" t="s">
        <v>604</v>
      </c>
      <c r="D447" s="219" t="s">
        <v>141</v>
      </c>
      <c r="E447" s="220" t="s">
        <v>605</v>
      </c>
      <c r="F447" s="221" t="s">
        <v>606</v>
      </c>
      <c r="G447" s="222" t="s">
        <v>368</v>
      </c>
      <c r="H447" s="223">
        <v>6</v>
      </c>
      <c r="I447" s="224"/>
      <c r="J447" s="225">
        <f>ROUND(I447*H447,2)</f>
        <v>0</v>
      </c>
      <c r="K447" s="221" t="s">
        <v>152</v>
      </c>
      <c r="L447" s="45"/>
      <c r="M447" s="226" t="s">
        <v>1</v>
      </c>
      <c r="N447" s="227" t="s">
        <v>43</v>
      </c>
      <c r="O447" s="92"/>
      <c r="P447" s="228">
        <f>O447*H447</f>
        <v>0</v>
      </c>
      <c r="Q447" s="228">
        <v>0</v>
      </c>
      <c r="R447" s="228">
        <f>Q447*H447</f>
        <v>0</v>
      </c>
      <c r="S447" s="228">
        <v>0</v>
      </c>
      <c r="T447" s="22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0" t="s">
        <v>199</v>
      </c>
      <c r="AT447" s="230" t="s">
        <v>141</v>
      </c>
      <c r="AU447" s="230" t="s">
        <v>88</v>
      </c>
      <c r="AY447" s="18" t="s">
        <v>138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8" t="s">
        <v>86</v>
      </c>
      <c r="BK447" s="231">
        <f>ROUND(I447*H447,2)</f>
        <v>0</v>
      </c>
      <c r="BL447" s="18" t="s">
        <v>199</v>
      </c>
      <c r="BM447" s="230" t="s">
        <v>607</v>
      </c>
    </row>
    <row r="448" s="2" customFormat="1" ht="14.4" customHeight="1">
      <c r="A448" s="39"/>
      <c r="B448" s="40"/>
      <c r="C448" s="219" t="s">
        <v>608</v>
      </c>
      <c r="D448" s="219" t="s">
        <v>141</v>
      </c>
      <c r="E448" s="220" t="s">
        <v>609</v>
      </c>
      <c r="F448" s="221" t="s">
        <v>610</v>
      </c>
      <c r="G448" s="222" t="s">
        <v>151</v>
      </c>
      <c r="H448" s="223">
        <v>25</v>
      </c>
      <c r="I448" s="224"/>
      <c r="J448" s="225">
        <f>ROUND(I448*H448,2)</f>
        <v>0</v>
      </c>
      <c r="K448" s="221" t="s">
        <v>1</v>
      </c>
      <c r="L448" s="45"/>
      <c r="M448" s="226" t="s">
        <v>1</v>
      </c>
      <c r="N448" s="227" t="s">
        <v>43</v>
      </c>
      <c r="O448" s="92"/>
      <c r="P448" s="228">
        <f>O448*H448</f>
        <v>0</v>
      </c>
      <c r="Q448" s="228">
        <v>0.001</v>
      </c>
      <c r="R448" s="228">
        <f>Q448*H448</f>
        <v>0.025000000000000001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199</v>
      </c>
      <c r="AT448" s="230" t="s">
        <v>141</v>
      </c>
      <c r="AU448" s="230" t="s">
        <v>88</v>
      </c>
      <c r="AY448" s="18" t="s">
        <v>138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86</v>
      </c>
      <c r="BK448" s="231">
        <f>ROUND(I448*H448,2)</f>
        <v>0</v>
      </c>
      <c r="BL448" s="18" t="s">
        <v>199</v>
      </c>
      <c r="BM448" s="230" t="s">
        <v>611</v>
      </c>
    </row>
    <row r="449" s="13" customFormat="1">
      <c r="A449" s="13"/>
      <c r="B449" s="232"/>
      <c r="C449" s="233"/>
      <c r="D449" s="234" t="s">
        <v>154</v>
      </c>
      <c r="E449" s="235" t="s">
        <v>1</v>
      </c>
      <c r="F449" s="236" t="s">
        <v>612</v>
      </c>
      <c r="G449" s="233"/>
      <c r="H449" s="235" t="s">
        <v>1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154</v>
      </c>
      <c r="AU449" s="242" t="s">
        <v>88</v>
      </c>
      <c r="AV449" s="13" t="s">
        <v>86</v>
      </c>
      <c r="AW449" s="13" t="s">
        <v>33</v>
      </c>
      <c r="AX449" s="13" t="s">
        <v>78</v>
      </c>
      <c r="AY449" s="242" t="s">
        <v>138</v>
      </c>
    </row>
    <row r="450" s="14" customFormat="1">
      <c r="A450" s="14"/>
      <c r="B450" s="243"/>
      <c r="C450" s="244"/>
      <c r="D450" s="234" t="s">
        <v>154</v>
      </c>
      <c r="E450" s="245" t="s">
        <v>1</v>
      </c>
      <c r="F450" s="246" t="s">
        <v>559</v>
      </c>
      <c r="G450" s="244"/>
      <c r="H450" s="247">
        <v>17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154</v>
      </c>
      <c r="AU450" s="253" t="s">
        <v>88</v>
      </c>
      <c r="AV450" s="14" t="s">
        <v>88</v>
      </c>
      <c r="AW450" s="14" t="s">
        <v>33</v>
      </c>
      <c r="AX450" s="14" t="s">
        <v>78</v>
      </c>
      <c r="AY450" s="253" t="s">
        <v>138</v>
      </c>
    </row>
    <row r="451" s="13" customFormat="1">
      <c r="A451" s="13"/>
      <c r="B451" s="232"/>
      <c r="C451" s="233"/>
      <c r="D451" s="234" t="s">
        <v>154</v>
      </c>
      <c r="E451" s="235" t="s">
        <v>1</v>
      </c>
      <c r="F451" s="236" t="s">
        <v>613</v>
      </c>
      <c r="G451" s="233"/>
      <c r="H451" s="235" t="s">
        <v>1</v>
      </c>
      <c r="I451" s="237"/>
      <c r="J451" s="233"/>
      <c r="K451" s="233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154</v>
      </c>
      <c r="AU451" s="242" t="s">
        <v>88</v>
      </c>
      <c r="AV451" s="13" t="s">
        <v>86</v>
      </c>
      <c r="AW451" s="13" t="s">
        <v>33</v>
      </c>
      <c r="AX451" s="13" t="s">
        <v>78</v>
      </c>
      <c r="AY451" s="242" t="s">
        <v>138</v>
      </c>
    </row>
    <row r="452" s="14" customFormat="1">
      <c r="A452" s="14"/>
      <c r="B452" s="243"/>
      <c r="C452" s="244"/>
      <c r="D452" s="234" t="s">
        <v>154</v>
      </c>
      <c r="E452" s="245" t="s">
        <v>1</v>
      </c>
      <c r="F452" s="246" t="s">
        <v>561</v>
      </c>
      <c r="G452" s="244"/>
      <c r="H452" s="247">
        <v>8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154</v>
      </c>
      <c r="AU452" s="253" t="s">
        <v>88</v>
      </c>
      <c r="AV452" s="14" t="s">
        <v>88</v>
      </c>
      <c r="AW452" s="14" t="s">
        <v>33</v>
      </c>
      <c r="AX452" s="14" t="s">
        <v>78</v>
      </c>
      <c r="AY452" s="253" t="s">
        <v>138</v>
      </c>
    </row>
    <row r="453" s="16" customFormat="1">
      <c r="A453" s="16"/>
      <c r="B453" s="265"/>
      <c r="C453" s="266"/>
      <c r="D453" s="234" t="s">
        <v>154</v>
      </c>
      <c r="E453" s="267" t="s">
        <v>1</v>
      </c>
      <c r="F453" s="268" t="s">
        <v>190</v>
      </c>
      <c r="G453" s="266"/>
      <c r="H453" s="269">
        <v>25</v>
      </c>
      <c r="I453" s="270"/>
      <c r="J453" s="266"/>
      <c r="K453" s="266"/>
      <c r="L453" s="271"/>
      <c r="M453" s="272"/>
      <c r="N453" s="273"/>
      <c r="O453" s="273"/>
      <c r="P453" s="273"/>
      <c r="Q453" s="273"/>
      <c r="R453" s="273"/>
      <c r="S453" s="273"/>
      <c r="T453" s="274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75" t="s">
        <v>154</v>
      </c>
      <c r="AU453" s="275" t="s">
        <v>88</v>
      </c>
      <c r="AV453" s="16" t="s">
        <v>145</v>
      </c>
      <c r="AW453" s="16" t="s">
        <v>33</v>
      </c>
      <c r="AX453" s="16" t="s">
        <v>86</v>
      </c>
      <c r="AY453" s="275" t="s">
        <v>138</v>
      </c>
    </row>
    <row r="454" s="2" customFormat="1" ht="14.4" customHeight="1">
      <c r="A454" s="39"/>
      <c r="B454" s="40"/>
      <c r="C454" s="219" t="s">
        <v>614</v>
      </c>
      <c r="D454" s="219" t="s">
        <v>141</v>
      </c>
      <c r="E454" s="220" t="s">
        <v>615</v>
      </c>
      <c r="F454" s="221" t="s">
        <v>616</v>
      </c>
      <c r="G454" s="222" t="s">
        <v>144</v>
      </c>
      <c r="H454" s="223">
        <v>0.65500000000000003</v>
      </c>
      <c r="I454" s="224"/>
      <c r="J454" s="225">
        <f>ROUND(I454*H454,2)</f>
        <v>0</v>
      </c>
      <c r="K454" s="221" t="s">
        <v>152</v>
      </c>
      <c r="L454" s="45"/>
      <c r="M454" s="226" t="s">
        <v>1</v>
      </c>
      <c r="N454" s="227" t="s">
        <v>43</v>
      </c>
      <c r="O454" s="92"/>
      <c r="P454" s="228">
        <f>O454*H454</f>
        <v>0</v>
      </c>
      <c r="Q454" s="228">
        <v>0.00189</v>
      </c>
      <c r="R454" s="228">
        <f>Q454*H454</f>
        <v>0.00123795</v>
      </c>
      <c r="S454" s="228">
        <v>0</v>
      </c>
      <c r="T454" s="229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0" t="s">
        <v>199</v>
      </c>
      <c r="AT454" s="230" t="s">
        <v>141</v>
      </c>
      <c r="AU454" s="230" t="s">
        <v>88</v>
      </c>
      <c r="AY454" s="18" t="s">
        <v>138</v>
      </c>
      <c r="BE454" s="231">
        <f>IF(N454="základní",J454,0)</f>
        <v>0</v>
      </c>
      <c r="BF454" s="231">
        <f>IF(N454="snížená",J454,0)</f>
        <v>0</v>
      </c>
      <c r="BG454" s="231">
        <f>IF(N454="zákl. přenesená",J454,0)</f>
        <v>0</v>
      </c>
      <c r="BH454" s="231">
        <f>IF(N454="sníž. přenesená",J454,0)</f>
        <v>0</v>
      </c>
      <c r="BI454" s="231">
        <f>IF(N454="nulová",J454,0)</f>
        <v>0</v>
      </c>
      <c r="BJ454" s="18" t="s">
        <v>86</v>
      </c>
      <c r="BK454" s="231">
        <f>ROUND(I454*H454,2)</f>
        <v>0</v>
      </c>
      <c r="BL454" s="18" t="s">
        <v>199</v>
      </c>
      <c r="BM454" s="230" t="s">
        <v>617</v>
      </c>
    </row>
    <row r="455" s="13" customFormat="1">
      <c r="A455" s="13"/>
      <c r="B455" s="232"/>
      <c r="C455" s="233"/>
      <c r="D455" s="234" t="s">
        <v>154</v>
      </c>
      <c r="E455" s="235" t="s">
        <v>1</v>
      </c>
      <c r="F455" s="236" t="s">
        <v>618</v>
      </c>
      <c r="G455" s="233"/>
      <c r="H455" s="235" t="s">
        <v>1</v>
      </c>
      <c r="I455" s="237"/>
      <c r="J455" s="233"/>
      <c r="K455" s="233"/>
      <c r="L455" s="238"/>
      <c r="M455" s="239"/>
      <c r="N455" s="240"/>
      <c r="O455" s="240"/>
      <c r="P455" s="240"/>
      <c r="Q455" s="240"/>
      <c r="R455" s="240"/>
      <c r="S455" s="240"/>
      <c r="T455" s="24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2" t="s">
        <v>154</v>
      </c>
      <c r="AU455" s="242" t="s">
        <v>88</v>
      </c>
      <c r="AV455" s="13" t="s">
        <v>86</v>
      </c>
      <c r="AW455" s="13" t="s">
        <v>33</v>
      </c>
      <c r="AX455" s="13" t="s">
        <v>78</v>
      </c>
      <c r="AY455" s="242" t="s">
        <v>138</v>
      </c>
    </row>
    <row r="456" s="13" customFormat="1">
      <c r="A456" s="13"/>
      <c r="B456" s="232"/>
      <c r="C456" s="233"/>
      <c r="D456" s="234" t="s">
        <v>154</v>
      </c>
      <c r="E456" s="235" t="s">
        <v>1</v>
      </c>
      <c r="F456" s="236" t="s">
        <v>619</v>
      </c>
      <c r="G456" s="233"/>
      <c r="H456" s="235" t="s">
        <v>1</v>
      </c>
      <c r="I456" s="237"/>
      <c r="J456" s="233"/>
      <c r="K456" s="233"/>
      <c r="L456" s="238"/>
      <c r="M456" s="239"/>
      <c r="N456" s="240"/>
      <c r="O456" s="240"/>
      <c r="P456" s="240"/>
      <c r="Q456" s="240"/>
      <c r="R456" s="240"/>
      <c r="S456" s="240"/>
      <c r="T456" s="24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2" t="s">
        <v>154</v>
      </c>
      <c r="AU456" s="242" t="s">
        <v>88</v>
      </c>
      <c r="AV456" s="13" t="s">
        <v>86</v>
      </c>
      <c r="AW456" s="13" t="s">
        <v>33</v>
      </c>
      <c r="AX456" s="13" t="s">
        <v>78</v>
      </c>
      <c r="AY456" s="242" t="s">
        <v>138</v>
      </c>
    </row>
    <row r="457" s="14" customFormat="1">
      <c r="A457" s="14"/>
      <c r="B457" s="243"/>
      <c r="C457" s="244"/>
      <c r="D457" s="234" t="s">
        <v>154</v>
      </c>
      <c r="E457" s="245" t="s">
        <v>1</v>
      </c>
      <c r="F457" s="246" t="s">
        <v>620</v>
      </c>
      <c r="G457" s="244"/>
      <c r="H457" s="247">
        <v>0.255</v>
      </c>
      <c r="I457" s="248"/>
      <c r="J457" s="244"/>
      <c r="K457" s="244"/>
      <c r="L457" s="249"/>
      <c r="M457" s="250"/>
      <c r="N457" s="251"/>
      <c r="O457" s="251"/>
      <c r="P457" s="251"/>
      <c r="Q457" s="251"/>
      <c r="R457" s="251"/>
      <c r="S457" s="251"/>
      <c r="T457" s="25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3" t="s">
        <v>154</v>
      </c>
      <c r="AU457" s="253" t="s">
        <v>88</v>
      </c>
      <c r="AV457" s="14" t="s">
        <v>88</v>
      </c>
      <c r="AW457" s="14" t="s">
        <v>33</v>
      </c>
      <c r="AX457" s="14" t="s">
        <v>78</v>
      </c>
      <c r="AY457" s="253" t="s">
        <v>138</v>
      </c>
    </row>
    <row r="458" s="13" customFormat="1">
      <c r="A458" s="13"/>
      <c r="B458" s="232"/>
      <c r="C458" s="233"/>
      <c r="D458" s="234" t="s">
        <v>154</v>
      </c>
      <c r="E458" s="235" t="s">
        <v>1</v>
      </c>
      <c r="F458" s="236" t="s">
        <v>621</v>
      </c>
      <c r="G458" s="233"/>
      <c r="H458" s="235" t="s">
        <v>1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154</v>
      </c>
      <c r="AU458" s="242" t="s">
        <v>88</v>
      </c>
      <c r="AV458" s="13" t="s">
        <v>86</v>
      </c>
      <c r="AW458" s="13" t="s">
        <v>33</v>
      </c>
      <c r="AX458" s="13" t="s">
        <v>78</v>
      </c>
      <c r="AY458" s="242" t="s">
        <v>138</v>
      </c>
    </row>
    <row r="459" s="14" customFormat="1">
      <c r="A459" s="14"/>
      <c r="B459" s="243"/>
      <c r="C459" s="244"/>
      <c r="D459" s="234" t="s">
        <v>154</v>
      </c>
      <c r="E459" s="245" t="s">
        <v>1</v>
      </c>
      <c r="F459" s="246" t="s">
        <v>587</v>
      </c>
      <c r="G459" s="244"/>
      <c r="H459" s="247">
        <v>0.40000000000000002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154</v>
      </c>
      <c r="AU459" s="253" t="s">
        <v>88</v>
      </c>
      <c r="AV459" s="14" t="s">
        <v>88</v>
      </c>
      <c r="AW459" s="14" t="s">
        <v>33</v>
      </c>
      <c r="AX459" s="14" t="s">
        <v>78</v>
      </c>
      <c r="AY459" s="253" t="s">
        <v>138</v>
      </c>
    </row>
    <row r="460" s="16" customFormat="1">
      <c r="A460" s="16"/>
      <c r="B460" s="265"/>
      <c r="C460" s="266"/>
      <c r="D460" s="234" t="s">
        <v>154</v>
      </c>
      <c r="E460" s="267" t="s">
        <v>1</v>
      </c>
      <c r="F460" s="268" t="s">
        <v>190</v>
      </c>
      <c r="G460" s="266"/>
      <c r="H460" s="269">
        <v>0.65500000000000003</v>
      </c>
      <c r="I460" s="270"/>
      <c r="J460" s="266"/>
      <c r="K460" s="266"/>
      <c r="L460" s="271"/>
      <c r="M460" s="272"/>
      <c r="N460" s="273"/>
      <c r="O460" s="273"/>
      <c r="P460" s="273"/>
      <c r="Q460" s="273"/>
      <c r="R460" s="273"/>
      <c r="S460" s="273"/>
      <c r="T460" s="274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T460" s="275" t="s">
        <v>154</v>
      </c>
      <c r="AU460" s="275" t="s">
        <v>88</v>
      </c>
      <c r="AV460" s="16" t="s">
        <v>145</v>
      </c>
      <c r="AW460" s="16" t="s">
        <v>33</v>
      </c>
      <c r="AX460" s="16" t="s">
        <v>86</v>
      </c>
      <c r="AY460" s="275" t="s">
        <v>138</v>
      </c>
    </row>
    <row r="461" s="13" customFormat="1">
      <c r="A461" s="13"/>
      <c r="B461" s="232"/>
      <c r="C461" s="233"/>
      <c r="D461" s="234" t="s">
        <v>154</v>
      </c>
      <c r="E461" s="235" t="s">
        <v>1</v>
      </c>
      <c r="F461" s="236" t="s">
        <v>622</v>
      </c>
      <c r="G461" s="233"/>
      <c r="H461" s="235" t="s">
        <v>1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154</v>
      </c>
      <c r="AU461" s="242" t="s">
        <v>88</v>
      </c>
      <c r="AV461" s="13" t="s">
        <v>86</v>
      </c>
      <c r="AW461" s="13" t="s">
        <v>33</v>
      </c>
      <c r="AX461" s="13" t="s">
        <v>78</v>
      </c>
      <c r="AY461" s="242" t="s">
        <v>138</v>
      </c>
    </row>
    <row r="462" s="2" customFormat="1" ht="14.4" customHeight="1">
      <c r="A462" s="39"/>
      <c r="B462" s="40"/>
      <c r="C462" s="219" t="s">
        <v>623</v>
      </c>
      <c r="D462" s="219" t="s">
        <v>141</v>
      </c>
      <c r="E462" s="220" t="s">
        <v>624</v>
      </c>
      <c r="F462" s="221" t="s">
        <v>625</v>
      </c>
      <c r="G462" s="222" t="s">
        <v>368</v>
      </c>
      <c r="H462" s="223">
        <v>1</v>
      </c>
      <c r="I462" s="224"/>
      <c r="J462" s="225">
        <f>ROUND(I462*H462,2)</f>
        <v>0</v>
      </c>
      <c r="K462" s="221" t="s">
        <v>1</v>
      </c>
      <c r="L462" s="45"/>
      <c r="M462" s="226" t="s">
        <v>1</v>
      </c>
      <c r="N462" s="227" t="s">
        <v>43</v>
      </c>
      <c r="O462" s="92"/>
      <c r="P462" s="228">
        <f>O462*H462</f>
        <v>0</v>
      </c>
      <c r="Q462" s="228">
        <v>0</v>
      </c>
      <c r="R462" s="228">
        <f>Q462*H462</f>
        <v>0</v>
      </c>
      <c r="S462" s="228">
        <v>0</v>
      </c>
      <c r="T462" s="229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0" t="s">
        <v>199</v>
      </c>
      <c r="AT462" s="230" t="s">
        <v>141</v>
      </c>
      <c r="AU462" s="230" t="s">
        <v>88</v>
      </c>
      <c r="AY462" s="18" t="s">
        <v>138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8" t="s">
        <v>86</v>
      </c>
      <c r="BK462" s="231">
        <f>ROUND(I462*H462,2)</f>
        <v>0</v>
      </c>
      <c r="BL462" s="18" t="s">
        <v>199</v>
      </c>
      <c r="BM462" s="230" t="s">
        <v>626</v>
      </c>
    </row>
    <row r="463" s="12" customFormat="1" ht="22.8" customHeight="1">
      <c r="A463" s="12"/>
      <c r="B463" s="203"/>
      <c r="C463" s="204"/>
      <c r="D463" s="205" t="s">
        <v>77</v>
      </c>
      <c r="E463" s="217" t="s">
        <v>627</v>
      </c>
      <c r="F463" s="217" t="s">
        <v>628</v>
      </c>
      <c r="G463" s="204"/>
      <c r="H463" s="204"/>
      <c r="I463" s="207"/>
      <c r="J463" s="218">
        <f>BK463</f>
        <v>0</v>
      </c>
      <c r="K463" s="204"/>
      <c r="L463" s="209"/>
      <c r="M463" s="210"/>
      <c r="N463" s="211"/>
      <c r="O463" s="211"/>
      <c r="P463" s="212">
        <f>SUM(P464:P483)</f>
        <v>0</v>
      </c>
      <c r="Q463" s="211"/>
      <c r="R463" s="212">
        <f>SUM(R464:R483)</f>
        <v>0.21076012999999999</v>
      </c>
      <c r="S463" s="211"/>
      <c r="T463" s="213">
        <f>SUM(T464:T483)</f>
        <v>0.20755000000000001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4" t="s">
        <v>88</v>
      </c>
      <c r="AT463" s="215" t="s">
        <v>77</v>
      </c>
      <c r="AU463" s="215" t="s">
        <v>86</v>
      </c>
      <c r="AY463" s="214" t="s">
        <v>138</v>
      </c>
      <c r="BK463" s="216">
        <f>SUM(BK464:BK483)</f>
        <v>0</v>
      </c>
    </row>
    <row r="464" s="2" customFormat="1" ht="14.4" customHeight="1">
      <c r="A464" s="39"/>
      <c r="B464" s="40"/>
      <c r="C464" s="219" t="s">
        <v>629</v>
      </c>
      <c r="D464" s="219" t="s">
        <v>141</v>
      </c>
      <c r="E464" s="220" t="s">
        <v>630</v>
      </c>
      <c r="F464" s="221" t="s">
        <v>631</v>
      </c>
      <c r="G464" s="222" t="s">
        <v>272</v>
      </c>
      <c r="H464" s="223">
        <v>1</v>
      </c>
      <c r="I464" s="224"/>
      <c r="J464" s="225">
        <f>ROUND(I464*H464,2)</f>
        <v>0</v>
      </c>
      <c r="K464" s="221" t="s">
        <v>1</v>
      </c>
      <c r="L464" s="45"/>
      <c r="M464" s="226" t="s">
        <v>1</v>
      </c>
      <c r="N464" s="227" t="s">
        <v>43</v>
      </c>
      <c r="O464" s="92"/>
      <c r="P464" s="228">
        <f>O464*H464</f>
        <v>0</v>
      </c>
      <c r="Q464" s="228">
        <v>0</v>
      </c>
      <c r="R464" s="228">
        <f>Q464*H464</f>
        <v>0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199</v>
      </c>
      <c r="AT464" s="230" t="s">
        <v>141</v>
      </c>
      <c r="AU464" s="230" t="s">
        <v>88</v>
      </c>
      <c r="AY464" s="18" t="s">
        <v>138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86</v>
      </c>
      <c r="BK464" s="231">
        <f>ROUND(I464*H464,2)</f>
        <v>0</v>
      </c>
      <c r="BL464" s="18" t="s">
        <v>199</v>
      </c>
      <c r="BM464" s="230" t="s">
        <v>632</v>
      </c>
    </row>
    <row r="465" s="2" customFormat="1" ht="14.4" customHeight="1">
      <c r="A465" s="39"/>
      <c r="B465" s="40"/>
      <c r="C465" s="219" t="s">
        <v>633</v>
      </c>
      <c r="D465" s="219" t="s">
        <v>141</v>
      </c>
      <c r="E465" s="220" t="s">
        <v>634</v>
      </c>
      <c r="F465" s="221" t="s">
        <v>635</v>
      </c>
      <c r="G465" s="222" t="s">
        <v>272</v>
      </c>
      <c r="H465" s="223">
        <v>1</v>
      </c>
      <c r="I465" s="224"/>
      <c r="J465" s="225">
        <f>ROUND(I465*H465,2)</f>
        <v>0</v>
      </c>
      <c r="K465" s="221" t="s">
        <v>1</v>
      </c>
      <c r="L465" s="45"/>
      <c r="M465" s="226" t="s">
        <v>1</v>
      </c>
      <c r="N465" s="227" t="s">
        <v>43</v>
      </c>
      <c r="O465" s="92"/>
      <c r="P465" s="228">
        <f>O465*H465</f>
        <v>0</v>
      </c>
      <c r="Q465" s="228">
        <v>0</v>
      </c>
      <c r="R465" s="228">
        <f>Q465*H465</f>
        <v>0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199</v>
      </c>
      <c r="AT465" s="230" t="s">
        <v>141</v>
      </c>
      <c r="AU465" s="230" t="s">
        <v>88</v>
      </c>
      <c r="AY465" s="18" t="s">
        <v>138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86</v>
      </c>
      <c r="BK465" s="231">
        <f>ROUND(I465*H465,2)</f>
        <v>0</v>
      </c>
      <c r="BL465" s="18" t="s">
        <v>199</v>
      </c>
      <c r="BM465" s="230" t="s">
        <v>636</v>
      </c>
    </row>
    <row r="466" s="2" customFormat="1" ht="14.4" customHeight="1">
      <c r="A466" s="39"/>
      <c r="B466" s="40"/>
      <c r="C466" s="219" t="s">
        <v>637</v>
      </c>
      <c r="D466" s="219" t="s">
        <v>141</v>
      </c>
      <c r="E466" s="220" t="s">
        <v>638</v>
      </c>
      <c r="F466" s="221" t="s">
        <v>639</v>
      </c>
      <c r="G466" s="222" t="s">
        <v>327</v>
      </c>
      <c r="H466" s="223">
        <v>14</v>
      </c>
      <c r="I466" s="224"/>
      <c r="J466" s="225">
        <f>ROUND(I466*H466,2)</f>
        <v>0</v>
      </c>
      <c r="K466" s="221" t="s">
        <v>1</v>
      </c>
      <c r="L466" s="45"/>
      <c r="M466" s="226" t="s">
        <v>1</v>
      </c>
      <c r="N466" s="227" t="s">
        <v>43</v>
      </c>
      <c r="O466" s="92"/>
      <c r="P466" s="228">
        <f>O466*H466</f>
        <v>0</v>
      </c>
      <c r="Q466" s="228">
        <v>0</v>
      </c>
      <c r="R466" s="228">
        <f>Q466*H466</f>
        <v>0</v>
      </c>
      <c r="S466" s="228">
        <v>0.0063</v>
      </c>
      <c r="T466" s="229">
        <f>S466*H466</f>
        <v>0.088200000000000001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199</v>
      </c>
      <c r="AT466" s="230" t="s">
        <v>141</v>
      </c>
      <c r="AU466" s="230" t="s">
        <v>88</v>
      </c>
      <c r="AY466" s="18" t="s">
        <v>138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86</v>
      </c>
      <c r="BK466" s="231">
        <f>ROUND(I466*H466,2)</f>
        <v>0</v>
      </c>
      <c r="BL466" s="18" t="s">
        <v>199</v>
      </c>
      <c r="BM466" s="230" t="s">
        <v>640</v>
      </c>
    </row>
    <row r="467" s="14" customFormat="1">
      <c r="A467" s="14"/>
      <c r="B467" s="243"/>
      <c r="C467" s="244"/>
      <c r="D467" s="234" t="s">
        <v>154</v>
      </c>
      <c r="E467" s="245" t="s">
        <v>1</v>
      </c>
      <c r="F467" s="246" t="s">
        <v>641</v>
      </c>
      <c r="G467" s="244"/>
      <c r="H467" s="247">
        <v>14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154</v>
      </c>
      <c r="AU467" s="253" t="s">
        <v>88</v>
      </c>
      <c r="AV467" s="14" t="s">
        <v>88</v>
      </c>
      <c r="AW467" s="14" t="s">
        <v>33</v>
      </c>
      <c r="AX467" s="14" t="s">
        <v>86</v>
      </c>
      <c r="AY467" s="253" t="s">
        <v>138</v>
      </c>
    </row>
    <row r="468" s="2" customFormat="1" ht="14.4" customHeight="1">
      <c r="A468" s="39"/>
      <c r="B468" s="40"/>
      <c r="C468" s="219" t="s">
        <v>642</v>
      </c>
      <c r="D468" s="219" t="s">
        <v>141</v>
      </c>
      <c r="E468" s="220" t="s">
        <v>643</v>
      </c>
      <c r="F468" s="221" t="s">
        <v>644</v>
      </c>
      <c r="G468" s="222" t="s">
        <v>144</v>
      </c>
      <c r="H468" s="223">
        <v>0.217</v>
      </c>
      <c r="I468" s="224"/>
      <c r="J468" s="225">
        <f>ROUND(I468*H468,2)</f>
        <v>0</v>
      </c>
      <c r="K468" s="221" t="s">
        <v>1</v>
      </c>
      <c r="L468" s="45"/>
      <c r="M468" s="226" t="s">
        <v>1</v>
      </c>
      <c r="N468" s="227" t="s">
        <v>43</v>
      </c>
      <c r="O468" s="92"/>
      <c r="P468" s="228">
        <f>O468*H468</f>
        <v>0</v>
      </c>
      <c r="Q468" s="228">
        <v>0.55000000000000004</v>
      </c>
      <c r="R468" s="228">
        <f>Q468*H468</f>
        <v>0.11935000000000001</v>
      </c>
      <c r="S468" s="228">
        <v>0.55000000000000004</v>
      </c>
      <c r="T468" s="229">
        <f>S468*H468</f>
        <v>0.11935000000000001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0" t="s">
        <v>199</v>
      </c>
      <c r="AT468" s="230" t="s">
        <v>141</v>
      </c>
      <c r="AU468" s="230" t="s">
        <v>88</v>
      </c>
      <c r="AY468" s="18" t="s">
        <v>138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18" t="s">
        <v>86</v>
      </c>
      <c r="BK468" s="231">
        <f>ROUND(I468*H468,2)</f>
        <v>0</v>
      </c>
      <c r="BL468" s="18" t="s">
        <v>199</v>
      </c>
      <c r="BM468" s="230" t="s">
        <v>645</v>
      </c>
    </row>
    <row r="469" s="13" customFormat="1">
      <c r="A469" s="13"/>
      <c r="B469" s="232"/>
      <c r="C469" s="233"/>
      <c r="D469" s="234" t="s">
        <v>154</v>
      </c>
      <c r="E469" s="235" t="s">
        <v>1</v>
      </c>
      <c r="F469" s="236" t="s">
        <v>646</v>
      </c>
      <c r="G469" s="233"/>
      <c r="H469" s="235" t="s">
        <v>1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154</v>
      </c>
      <c r="AU469" s="242" t="s">
        <v>88</v>
      </c>
      <c r="AV469" s="13" t="s">
        <v>86</v>
      </c>
      <c r="AW469" s="13" t="s">
        <v>33</v>
      </c>
      <c r="AX469" s="13" t="s">
        <v>78</v>
      </c>
      <c r="AY469" s="242" t="s">
        <v>138</v>
      </c>
    </row>
    <row r="470" s="13" customFormat="1">
      <c r="A470" s="13"/>
      <c r="B470" s="232"/>
      <c r="C470" s="233"/>
      <c r="D470" s="234" t="s">
        <v>154</v>
      </c>
      <c r="E470" s="235" t="s">
        <v>1</v>
      </c>
      <c r="F470" s="236" t="s">
        <v>647</v>
      </c>
      <c r="G470" s="233"/>
      <c r="H470" s="235" t="s">
        <v>1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154</v>
      </c>
      <c r="AU470" s="242" t="s">
        <v>88</v>
      </c>
      <c r="AV470" s="13" t="s">
        <v>86</v>
      </c>
      <c r="AW470" s="13" t="s">
        <v>33</v>
      </c>
      <c r="AX470" s="13" t="s">
        <v>78</v>
      </c>
      <c r="AY470" s="242" t="s">
        <v>138</v>
      </c>
    </row>
    <row r="471" s="13" customFormat="1">
      <c r="A471" s="13"/>
      <c r="B471" s="232"/>
      <c r="C471" s="233"/>
      <c r="D471" s="234" t="s">
        <v>154</v>
      </c>
      <c r="E471" s="235" t="s">
        <v>1</v>
      </c>
      <c r="F471" s="236" t="s">
        <v>648</v>
      </c>
      <c r="G471" s="233"/>
      <c r="H471" s="235" t="s">
        <v>1</v>
      </c>
      <c r="I471" s="237"/>
      <c r="J471" s="233"/>
      <c r="K471" s="233"/>
      <c r="L471" s="238"/>
      <c r="M471" s="239"/>
      <c r="N471" s="240"/>
      <c r="O471" s="240"/>
      <c r="P471" s="240"/>
      <c r="Q471" s="240"/>
      <c r="R471" s="240"/>
      <c r="S471" s="240"/>
      <c r="T471" s="24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2" t="s">
        <v>154</v>
      </c>
      <c r="AU471" s="242" t="s">
        <v>88</v>
      </c>
      <c r="AV471" s="13" t="s">
        <v>86</v>
      </c>
      <c r="AW471" s="13" t="s">
        <v>33</v>
      </c>
      <c r="AX471" s="13" t="s">
        <v>78</v>
      </c>
      <c r="AY471" s="242" t="s">
        <v>138</v>
      </c>
    </row>
    <row r="472" s="14" customFormat="1">
      <c r="A472" s="14"/>
      <c r="B472" s="243"/>
      <c r="C472" s="244"/>
      <c r="D472" s="234" t="s">
        <v>154</v>
      </c>
      <c r="E472" s="245" t="s">
        <v>1</v>
      </c>
      <c r="F472" s="246" t="s">
        <v>649</v>
      </c>
      <c r="G472" s="244"/>
      <c r="H472" s="247">
        <v>0.217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154</v>
      </c>
      <c r="AU472" s="253" t="s">
        <v>88</v>
      </c>
      <c r="AV472" s="14" t="s">
        <v>88</v>
      </c>
      <c r="AW472" s="14" t="s">
        <v>33</v>
      </c>
      <c r="AX472" s="14" t="s">
        <v>86</v>
      </c>
      <c r="AY472" s="253" t="s">
        <v>138</v>
      </c>
    </row>
    <row r="473" s="13" customFormat="1">
      <c r="A473" s="13"/>
      <c r="B473" s="232"/>
      <c r="C473" s="233"/>
      <c r="D473" s="234" t="s">
        <v>154</v>
      </c>
      <c r="E473" s="235" t="s">
        <v>1</v>
      </c>
      <c r="F473" s="236" t="s">
        <v>588</v>
      </c>
      <c r="G473" s="233"/>
      <c r="H473" s="235" t="s">
        <v>1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154</v>
      </c>
      <c r="AU473" s="242" t="s">
        <v>88</v>
      </c>
      <c r="AV473" s="13" t="s">
        <v>86</v>
      </c>
      <c r="AW473" s="13" t="s">
        <v>33</v>
      </c>
      <c r="AX473" s="13" t="s">
        <v>78</v>
      </c>
      <c r="AY473" s="242" t="s">
        <v>138</v>
      </c>
    </row>
    <row r="474" s="13" customFormat="1">
      <c r="A474" s="13"/>
      <c r="B474" s="232"/>
      <c r="C474" s="233"/>
      <c r="D474" s="234" t="s">
        <v>154</v>
      </c>
      <c r="E474" s="235" t="s">
        <v>1</v>
      </c>
      <c r="F474" s="236" t="s">
        <v>589</v>
      </c>
      <c r="G474" s="233"/>
      <c r="H474" s="235" t="s">
        <v>1</v>
      </c>
      <c r="I474" s="237"/>
      <c r="J474" s="233"/>
      <c r="K474" s="233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154</v>
      </c>
      <c r="AU474" s="242" t="s">
        <v>88</v>
      </c>
      <c r="AV474" s="13" t="s">
        <v>86</v>
      </c>
      <c r="AW474" s="13" t="s">
        <v>33</v>
      </c>
      <c r="AX474" s="13" t="s">
        <v>78</v>
      </c>
      <c r="AY474" s="242" t="s">
        <v>138</v>
      </c>
    </row>
    <row r="475" s="13" customFormat="1">
      <c r="A475" s="13"/>
      <c r="B475" s="232"/>
      <c r="C475" s="233"/>
      <c r="D475" s="234" t="s">
        <v>154</v>
      </c>
      <c r="E475" s="235" t="s">
        <v>1</v>
      </c>
      <c r="F475" s="236" t="s">
        <v>590</v>
      </c>
      <c r="G475" s="233"/>
      <c r="H475" s="235" t="s">
        <v>1</v>
      </c>
      <c r="I475" s="237"/>
      <c r="J475" s="233"/>
      <c r="K475" s="233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154</v>
      </c>
      <c r="AU475" s="242" t="s">
        <v>88</v>
      </c>
      <c r="AV475" s="13" t="s">
        <v>86</v>
      </c>
      <c r="AW475" s="13" t="s">
        <v>33</v>
      </c>
      <c r="AX475" s="13" t="s">
        <v>78</v>
      </c>
      <c r="AY475" s="242" t="s">
        <v>138</v>
      </c>
    </row>
    <row r="476" s="2" customFormat="1" ht="14.4" customHeight="1">
      <c r="A476" s="39"/>
      <c r="B476" s="40"/>
      <c r="C476" s="219" t="s">
        <v>650</v>
      </c>
      <c r="D476" s="219" t="s">
        <v>141</v>
      </c>
      <c r="E476" s="220" t="s">
        <v>651</v>
      </c>
      <c r="F476" s="221" t="s">
        <v>652</v>
      </c>
      <c r="G476" s="222" t="s">
        <v>151</v>
      </c>
      <c r="H476" s="223">
        <v>14</v>
      </c>
      <c r="I476" s="224"/>
      <c r="J476" s="225">
        <f>ROUND(I476*H476,2)</f>
        <v>0</v>
      </c>
      <c r="K476" s="221" t="s">
        <v>1</v>
      </c>
      <c r="L476" s="45"/>
      <c r="M476" s="226" t="s">
        <v>1</v>
      </c>
      <c r="N476" s="227" t="s">
        <v>43</v>
      </c>
      <c r="O476" s="92"/>
      <c r="P476" s="228">
        <f>O476*H476</f>
        <v>0</v>
      </c>
      <c r="Q476" s="228">
        <v>0.0064999999999999997</v>
      </c>
      <c r="R476" s="228">
        <f>Q476*H476</f>
        <v>0.090999999999999998</v>
      </c>
      <c r="S476" s="228">
        <v>0</v>
      </c>
      <c r="T476" s="22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0" t="s">
        <v>199</v>
      </c>
      <c r="AT476" s="230" t="s">
        <v>141</v>
      </c>
      <c r="AU476" s="230" t="s">
        <v>88</v>
      </c>
      <c r="AY476" s="18" t="s">
        <v>138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8" t="s">
        <v>86</v>
      </c>
      <c r="BK476" s="231">
        <f>ROUND(I476*H476,2)</f>
        <v>0</v>
      </c>
      <c r="BL476" s="18" t="s">
        <v>199</v>
      </c>
      <c r="BM476" s="230" t="s">
        <v>653</v>
      </c>
    </row>
    <row r="477" s="13" customFormat="1">
      <c r="A477" s="13"/>
      <c r="B477" s="232"/>
      <c r="C477" s="233"/>
      <c r="D477" s="234" t="s">
        <v>154</v>
      </c>
      <c r="E477" s="235" t="s">
        <v>1</v>
      </c>
      <c r="F477" s="236" t="s">
        <v>654</v>
      </c>
      <c r="G477" s="233"/>
      <c r="H477" s="235" t="s">
        <v>1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154</v>
      </c>
      <c r="AU477" s="242" t="s">
        <v>88</v>
      </c>
      <c r="AV477" s="13" t="s">
        <v>86</v>
      </c>
      <c r="AW477" s="13" t="s">
        <v>33</v>
      </c>
      <c r="AX477" s="13" t="s">
        <v>78</v>
      </c>
      <c r="AY477" s="242" t="s">
        <v>138</v>
      </c>
    </row>
    <row r="478" s="13" customFormat="1">
      <c r="A478" s="13"/>
      <c r="B478" s="232"/>
      <c r="C478" s="233"/>
      <c r="D478" s="234" t="s">
        <v>154</v>
      </c>
      <c r="E478" s="235" t="s">
        <v>1</v>
      </c>
      <c r="F478" s="236" t="s">
        <v>596</v>
      </c>
      <c r="G478" s="233"/>
      <c r="H478" s="235" t="s">
        <v>1</v>
      </c>
      <c r="I478" s="237"/>
      <c r="J478" s="233"/>
      <c r="K478" s="233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154</v>
      </c>
      <c r="AU478" s="242" t="s">
        <v>88</v>
      </c>
      <c r="AV478" s="13" t="s">
        <v>86</v>
      </c>
      <c r="AW478" s="13" t="s">
        <v>33</v>
      </c>
      <c r="AX478" s="13" t="s">
        <v>78</v>
      </c>
      <c r="AY478" s="242" t="s">
        <v>138</v>
      </c>
    </row>
    <row r="479" s="14" customFormat="1">
      <c r="A479" s="14"/>
      <c r="B479" s="243"/>
      <c r="C479" s="244"/>
      <c r="D479" s="234" t="s">
        <v>154</v>
      </c>
      <c r="E479" s="245" t="s">
        <v>1</v>
      </c>
      <c r="F479" s="246" t="s">
        <v>655</v>
      </c>
      <c r="G479" s="244"/>
      <c r="H479" s="247">
        <v>14</v>
      </c>
      <c r="I479" s="248"/>
      <c r="J479" s="244"/>
      <c r="K479" s="244"/>
      <c r="L479" s="249"/>
      <c r="M479" s="250"/>
      <c r="N479" s="251"/>
      <c r="O479" s="251"/>
      <c r="P479" s="251"/>
      <c r="Q479" s="251"/>
      <c r="R479" s="251"/>
      <c r="S479" s="251"/>
      <c r="T479" s="252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3" t="s">
        <v>154</v>
      </c>
      <c r="AU479" s="253" t="s">
        <v>88</v>
      </c>
      <c r="AV479" s="14" t="s">
        <v>88</v>
      </c>
      <c r="AW479" s="14" t="s">
        <v>33</v>
      </c>
      <c r="AX479" s="14" t="s">
        <v>86</v>
      </c>
      <c r="AY479" s="253" t="s">
        <v>138</v>
      </c>
    </row>
    <row r="480" s="2" customFormat="1" ht="14.4" customHeight="1">
      <c r="A480" s="39"/>
      <c r="B480" s="40"/>
      <c r="C480" s="219" t="s">
        <v>656</v>
      </c>
      <c r="D480" s="219" t="s">
        <v>141</v>
      </c>
      <c r="E480" s="220" t="s">
        <v>615</v>
      </c>
      <c r="F480" s="221" t="s">
        <v>616</v>
      </c>
      <c r="G480" s="222" t="s">
        <v>144</v>
      </c>
      <c r="H480" s="223">
        <v>0.217</v>
      </c>
      <c r="I480" s="224"/>
      <c r="J480" s="225">
        <f>ROUND(I480*H480,2)</f>
        <v>0</v>
      </c>
      <c r="K480" s="221" t="s">
        <v>152</v>
      </c>
      <c r="L480" s="45"/>
      <c r="M480" s="226" t="s">
        <v>1</v>
      </c>
      <c r="N480" s="227" t="s">
        <v>43</v>
      </c>
      <c r="O480" s="92"/>
      <c r="P480" s="228">
        <f>O480*H480</f>
        <v>0</v>
      </c>
      <c r="Q480" s="228">
        <v>0.00189</v>
      </c>
      <c r="R480" s="228">
        <f>Q480*H480</f>
        <v>0.00041012999999999998</v>
      </c>
      <c r="S480" s="228">
        <v>0</v>
      </c>
      <c r="T480" s="22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30" t="s">
        <v>199</v>
      </c>
      <c r="AT480" s="230" t="s">
        <v>141</v>
      </c>
      <c r="AU480" s="230" t="s">
        <v>88</v>
      </c>
      <c r="AY480" s="18" t="s">
        <v>138</v>
      </c>
      <c r="BE480" s="231">
        <f>IF(N480="základní",J480,0)</f>
        <v>0</v>
      </c>
      <c r="BF480" s="231">
        <f>IF(N480="snížená",J480,0)</f>
        <v>0</v>
      </c>
      <c r="BG480" s="231">
        <f>IF(N480="zákl. přenesená",J480,0)</f>
        <v>0</v>
      </c>
      <c r="BH480" s="231">
        <f>IF(N480="sníž. přenesená",J480,0)</f>
        <v>0</v>
      </c>
      <c r="BI480" s="231">
        <f>IF(N480="nulová",J480,0)</f>
        <v>0</v>
      </c>
      <c r="BJ480" s="18" t="s">
        <v>86</v>
      </c>
      <c r="BK480" s="231">
        <f>ROUND(I480*H480,2)</f>
        <v>0</v>
      </c>
      <c r="BL480" s="18" t="s">
        <v>199</v>
      </c>
      <c r="BM480" s="230" t="s">
        <v>657</v>
      </c>
    </row>
    <row r="481" s="13" customFormat="1">
      <c r="A481" s="13"/>
      <c r="B481" s="232"/>
      <c r="C481" s="233"/>
      <c r="D481" s="234" t="s">
        <v>154</v>
      </c>
      <c r="E481" s="235" t="s">
        <v>1</v>
      </c>
      <c r="F481" s="236" t="s">
        <v>618</v>
      </c>
      <c r="G481" s="233"/>
      <c r="H481" s="235" t="s">
        <v>1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154</v>
      </c>
      <c r="AU481" s="242" t="s">
        <v>88</v>
      </c>
      <c r="AV481" s="13" t="s">
        <v>86</v>
      </c>
      <c r="AW481" s="13" t="s">
        <v>33</v>
      </c>
      <c r="AX481" s="13" t="s">
        <v>78</v>
      </c>
      <c r="AY481" s="242" t="s">
        <v>138</v>
      </c>
    </row>
    <row r="482" s="13" customFormat="1">
      <c r="A482" s="13"/>
      <c r="B482" s="232"/>
      <c r="C482" s="233"/>
      <c r="D482" s="234" t="s">
        <v>154</v>
      </c>
      <c r="E482" s="235" t="s">
        <v>1</v>
      </c>
      <c r="F482" s="236" t="s">
        <v>658</v>
      </c>
      <c r="G482" s="233"/>
      <c r="H482" s="235" t="s">
        <v>1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154</v>
      </c>
      <c r="AU482" s="242" t="s">
        <v>88</v>
      </c>
      <c r="AV482" s="13" t="s">
        <v>86</v>
      </c>
      <c r="AW482" s="13" t="s">
        <v>33</v>
      </c>
      <c r="AX482" s="13" t="s">
        <v>78</v>
      </c>
      <c r="AY482" s="242" t="s">
        <v>138</v>
      </c>
    </row>
    <row r="483" s="14" customFormat="1">
      <c r="A483" s="14"/>
      <c r="B483" s="243"/>
      <c r="C483" s="244"/>
      <c r="D483" s="234" t="s">
        <v>154</v>
      </c>
      <c r="E483" s="245" t="s">
        <v>1</v>
      </c>
      <c r="F483" s="246" t="s">
        <v>659</v>
      </c>
      <c r="G483" s="244"/>
      <c r="H483" s="247">
        <v>0.217</v>
      </c>
      <c r="I483" s="248"/>
      <c r="J483" s="244"/>
      <c r="K483" s="244"/>
      <c r="L483" s="249"/>
      <c r="M483" s="250"/>
      <c r="N483" s="251"/>
      <c r="O483" s="251"/>
      <c r="P483" s="251"/>
      <c r="Q483" s="251"/>
      <c r="R483" s="251"/>
      <c r="S483" s="251"/>
      <c r="T483" s="25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3" t="s">
        <v>154</v>
      </c>
      <c r="AU483" s="253" t="s">
        <v>88</v>
      </c>
      <c r="AV483" s="14" t="s">
        <v>88</v>
      </c>
      <c r="AW483" s="14" t="s">
        <v>33</v>
      </c>
      <c r="AX483" s="14" t="s">
        <v>86</v>
      </c>
      <c r="AY483" s="253" t="s">
        <v>138</v>
      </c>
    </row>
    <row r="484" s="12" customFormat="1" ht="22.8" customHeight="1">
      <c r="A484" s="12"/>
      <c r="B484" s="203"/>
      <c r="C484" s="204"/>
      <c r="D484" s="205" t="s">
        <v>77</v>
      </c>
      <c r="E484" s="217" t="s">
        <v>660</v>
      </c>
      <c r="F484" s="217" t="s">
        <v>661</v>
      </c>
      <c r="G484" s="204"/>
      <c r="H484" s="204"/>
      <c r="I484" s="207"/>
      <c r="J484" s="218">
        <f>BK484</f>
        <v>0</v>
      </c>
      <c r="K484" s="204"/>
      <c r="L484" s="209"/>
      <c r="M484" s="210"/>
      <c r="N484" s="211"/>
      <c r="O484" s="211"/>
      <c r="P484" s="212">
        <f>SUM(P485:P524)</f>
        <v>0</v>
      </c>
      <c r="Q484" s="211"/>
      <c r="R484" s="212">
        <f>SUM(R485:R524)</f>
        <v>0.096009000000000011</v>
      </c>
      <c r="S484" s="211"/>
      <c r="T484" s="213">
        <f>SUM(T485:T524)</f>
        <v>0.10887000000000001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14" t="s">
        <v>88</v>
      </c>
      <c r="AT484" s="215" t="s">
        <v>77</v>
      </c>
      <c r="AU484" s="215" t="s">
        <v>86</v>
      </c>
      <c r="AY484" s="214" t="s">
        <v>138</v>
      </c>
      <c r="BK484" s="216">
        <f>SUM(BK485:BK524)</f>
        <v>0</v>
      </c>
    </row>
    <row r="485" s="2" customFormat="1" ht="14.4" customHeight="1">
      <c r="A485" s="39"/>
      <c r="B485" s="40"/>
      <c r="C485" s="219" t="s">
        <v>662</v>
      </c>
      <c r="D485" s="219" t="s">
        <v>141</v>
      </c>
      <c r="E485" s="220" t="s">
        <v>555</v>
      </c>
      <c r="F485" s="221" t="s">
        <v>556</v>
      </c>
      <c r="G485" s="222" t="s">
        <v>151</v>
      </c>
      <c r="H485" s="223">
        <v>5.5</v>
      </c>
      <c r="I485" s="224"/>
      <c r="J485" s="225">
        <f>ROUND(I485*H485,2)</f>
        <v>0</v>
      </c>
      <c r="K485" s="221" t="s">
        <v>152</v>
      </c>
      <c r="L485" s="45"/>
      <c r="M485" s="226" t="s">
        <v>1</v>
      </c>
      <c r="N485" s="227" t="s">
        <v>43</v>
      </c>
      <c r="O485" s="92"/>
      <c r="P485" s="228">
        <f>O485*H485</f>
        <v>0</v>
      </c>
      <c r="Q485" s="228">
        <v>0</v>
      </c>
      <c r="R485" s="228">
        <f>Q485*H485</f>
        <v>0</v>
      </c>
      <c r="S485" s="228">
        <v>0.00594</v>
      </c>
      <c r="T485" s="229">
        <f>S485*H485</f>
        <v>0.032669999999999998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199</v>
      </c>
      <c r="AT485" s="230" t="s">
        <v>141</v>
      </c>
      <c r="AU485" s="230" t="s">
        <v>88</v>
      </c>
      <c r="AY485" s="18" t="s">
        <v>138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86</v>
      </c>
      <c r="BK485" s="231">
        <f>ROUND(I485*H485,2)</f>
        <v>0</v>
      </c>
      <c r="BL485" s="18" t="s">
        <v>199</v>
      </c>
      <c r="BM485" s="230" t="s">
        <v>663</v>
      </c>
    </row>
    <row r="486" s="13" customFormat="1">
      <c r="A486" s="13"/>
      <c r="B486" s="232"/>
      <c r="C486" s="233"/>
      <c r="D486" s="234" t="s">
        <v>154</v>
      </c>
      <c r="E486" s="235" t="s">
        <v>1</v>
      </c>
      <c r="F486" s="236" t="s">
        <v>664</v>
      </c>
      <c r="G486" s="233"/>
      <c r="H486" s="235" t="s">
        <v>1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154</v>
      </c>
      <c r="AU486" s="242" t="s">
        <v>88</v>
      </c>
      <c r="AV486" s="13" t="s">
        <v>86</v>
      </c>
      <c r="AW486" s="13" t="s">
        <v>33</v>
      </c>
      <c r="AX486" s="13" t="s">
        <v>78</v>
      </c>
      <c r="AY486" s="242" t="s">
        <v>138</v>
      </c>
    </row>
    <row r="487" s="14" customFormat="1">
      <c r="A487" s="14"/>
      <c r="B487" s="243"/>
      <c r="C487" s="244"/>
      <c r="D487" s="234" t="s">
        <v>154</v>
      </c>
      <c r="E487" s="245" t="s">
        <v>1</v>
      </c>
      <c r="F487" s="246" t="s">
        <v>665</v>
      </c>
      <c r="G487" s="244"/>
      <c r="H487" s="247">
        <v>5.5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154</v>
      </c>
      <c r="AU487" s="253" t="s">
        <v>88</v>
      </c>
      <c r="AV487" s="14" t="s">
        <v>88</v>
      </c>
      <c r="AW487" s="14" t="s">
        <v>33</v>
      </c>
      <c r="AX487" s="14" t="s">
        <v>86</v>
      </c>
      <c r="AY487" s="253" t="s">
        <v>138</v>
      </c>
    </row>
    <row r="488" s="2" customFormat="1" ht="14.4" customHeight="1">
      <c r="A488" s="39"/>
      <c r="B488" s="40"/>
      <c r="C488" s="219" t="s">
        <v>666</v>
      </c>
      <c r="D488" s="219" t="s">
        <v>141</v>
      </c>
      <c r="E488" s="220" t="s">
        <v>667</v>
      </c>
      <c r="F488" s="221" t="s">
        <v>668</v>
      </c>
      <c r="G488" s="222" t="s">
        <v>327</v>
      </c>
      <c r="H488" s="223">
        <v>8</v>
      </c>
      <c r="I488" s="224"/>
      <c r="J488" s="225">
        <f>ROUND(I488*H488,2)</f>
        <v>0</v>
      </c>
      <c r="K488" s="221" t="s">
        <v>152</v>
      </c>
      <c r="L488" s="45"/>
      <c r="M488" s="226" t="s">
        <v>1</v>
      </c>
      <c r="N488" s="227" t="s">
        <v>43</v>
      </c>
      <c r="O488" s="92"/>
      <c r="P488" s="228">
        <f>O488*H488</f>
        <v>0</v>
      </c>
      <c r="Q488" s="228">
        <v>0</v>
      </c>
      <c r="R488" s="228">
        <f>Q488*H488</f>
        <v>0</v>
      </c>
      <c r="S488" s="228">
        <v>0.00167</v>
      </c>
      <c r="T488" s="229">
        <f>S488*H488</f>
        <v>0.01336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0" t="s">
        <v>199</v>
      </c>
      <c r="AT488" s="230" t="s">
        <v>141</v>
      </c>
      <c r="AU488" s="230" t="s">
        <v>88</v>
      </c>
      <c r="AY488" s="18" t="s">
        <v>138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8" t="s">
        <v>86</v>
      </c>
      <c r="BK488" s="231">
        <f>ROUND(I488*H488,2)</f>
        <v>0</v>
      </c>
      <c r="BL488" s="18" t="s">
        <v>199</v>
      </c>
      <c r="BM488" s="230" t="s">
        <v>669</v>
      </c>
    </row>
    <row r="489" s="2" customFormat="1" ht="14.4" customHeight="1">
      <c r="A489" s="39"/>
      <c r="B489" s="40"/>
      <c r="C489" s="219" t="s">
        <v>670</v>
      </c>
      <c r="D489" s="219" t="s">
        <v>141</v>
      </c>
      <c r="E489" s="220" t="s">
        <v>671</v>
      </c>
      <c r="F489" s="221" t="s">
        <v>672</v>
      </c>
      <c r="G489" s="222" t="s">
        <v>327</v>
      </c>
      <c r="H489" s="223">
        <v>8</v>
      </c>
      <c r="I489" s="224"/>
      <c r="J489" s="225">
        <f>ROUND(I489*H489,2)</f>
        <v>0</v>
      </c>
      <c r="K489" s="221" t="s">
        <v>152</v>
      </c>
      <c r="L489" s="45"/>
      <c r="M489" s="226" t="s">
        <v>1</v>
      </c>
      <c r="N489" s="227" t="s">
        <v>43</v>
      </c>
      <c r="O489" s="92"/>
      <c r="P489" s="228">
        <f>O489*H489</f>
        <v>0</v>
      </c>
      <c r="Q489" s="228">
        <v>0</v>
      </c>
      <c r="R489" s="228">
        <f>Q489*H489</f>
        <v>0</v>
      </c>
      <c r="S489" s="228">
        <v>0.0022300000000000002</v>
      </c>
      <c r="T489" s="229">
        <f>S489*H489</f>
        <v>0.017840000000000002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0" t="s">
        <v>199</v>
      </c>
      <c r="AT489" s="230" t="s">
        <v>141</v>
      </c>
      <c r="AU489" s="230" t="s">
        <v>88</v>
      </c>
      <c r="AY489" s="18" t="s">
        <v>138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18" t="s">
        <v>86</v>
      </c>
      <c r="BK489" s="231">
        <f>ROUND(I489*H489,2)</f>
        <v>0</v>
      </c>
      <c r="BL489" s="18" t="s">
        <v>199</v>
      </c>
      <c r="BM489" s="230" t="s">
        <v>673</v>
      </c>
    </row>
    <row r="490" s="2" customFormat="1" ht="14.4" customHeight="1">
      <c r="A490" s="39"/>
      <c r="B490" s="40"/>
      <c r="C490" s="219" t="s">
        <v>674</v>
      </c>
      <c r="D490" s="219" t="s">
        <v>141</v>
      </c>
      <c r="E490" s="220" t="s">
        <v>521</v>
      </c>
      <c r="F490" s="221" t="s">
        <v>522</v>
      </c>
      <c r="G490" s="222" t="s">
        <v>151</v>
      </c>
      <c r="H490" s="223">
        <v>3</v>
      </c>
      <c r="I490" s="224"/>
      <c r="J490" s="225">
        <f>ROUND(I490*H490,2)</f>
        <v>0</v>
      </c>
      <c r="K490" s="221" t="s">
        <v>152</v>
      </c>
      <c r="L490" s="45"/>
      <c r="M490" s="226" t="s">
        <v>1</v>
      </c>
      <c r="N490" s="227" t="s">
        <v>43</v>
      </c>
      <c r="O490" s="92"/>
      <c r="P490" s="228">
        <f>O490*H490</f>
        <v>0</v>
      </c>
      <c r="Q490" s="228">
        <v>0</v>
      </c>
      <c r="R490" s="228">
        <f>Q490*H490</f>
        <v>0</v>
      </c>
      <c r="S490" s="228">
        <v>0.014999999999999999</v>
      </c>
      <c r="T490" s="229">
        <f>S490*H490</f>
        <v>0.044999999999999998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0" t="s">
        <v>199</v>
      </c>
      <c r="AT490" s="230" t="s">
        <v>141</v>
      </c>
      <c r="AU490" s="230" t="s">
        <v>88</v>
      </c>
      <c r="AY490" s="18" t="s">
        <v>138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18" t="s">
        <v>86</v>
      </c>
      <c r="BK490" s="231">
        <f>ROUND(I490*H490,2)</f>
        <v>0</v>
      </c>
      <c r="BL490" s="18" t="s">
        <v>199</v>
      </c>
      <c r="BM490" s="230" t="s">
        <v>675</v>
      </c>
    </row>
    <row r="491" s="13" customFormat="1">
      <c r="A491" s="13"/>
      <c r="B491" s="232"/>
      <c r="C491" s="233"/>
      <c r="D491" s="234" t="s">
        <v>154</v>
      </c>
      <c r="E491" s="235" t="s">
        <v>1</v>
      </c>
      <c r="F491" s="236" t="s">
        <v>566</v>
      </c>
      <c r="G491" s="233"/>
      <c r="H491" s="235" t="s">
        <v>1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154</v>
      </c>
      <c r="AU491" s="242" t="s">
        <v>88</v>
      </c>
      <c r="AV491" s="13" t="s">
        <v>86</v>
      </c>
      <c r="AW491" s="13" t="s">
        <v>33</v>
      </c>
      <c r="AX491" s="13" t="s">
        <v>78</v>
      </c>
      <c r="AY491" s="242" t="s">
        <v>138</v>
      </c>
    </row>
    <row r="492" s="14" customFormat="1">
      <c r="A492" s="14"/>
      <c r="B492" s="243"/>
      <c r="C492" s="244"/>
      <c r="D492" s="234" t="s">
        <v>154</v>
      </c>
      <c r="E492" s="245" t="s">
        <v>1</v>
      </c>
      <c r="F492" s="246" t="s">
        <v>676</v>
      </c>
      <c r="G492" s="244"/>
      <c r="H492" s="247">
        <v>3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154</v>
      </c>
      <c r="AU492" s="253" t="s">
        <v>88</v>
      </c>
      <c r="AV492" s="14" t="s">
        <v>88</v>
      </c>
      <c r="AW492" s="14" t="s">
        <v>33</v>
      </c>
      <c r="AX492" s="14" t="s">
        <v>86</v>
      </c>
      <c r="AY492" s="253" t="s">
        <v>138</v>
      </c>
    </row>
    <row r="493" s="2" customFormat="1" ht="14.4" customHeight="1">
      <c r="A493" s="39"/>
      <c r="B493" s="40"/>
      <c r="C493" s="219" t="s">
        <v>677</v>
      </c>
      <c r="D493" s="219" t="s">
        <v>141</v>
      </c>
      <c r="E493" s="220" t="s">
        <v>678</v>
      </c>
      <c r="F493" s="221" t="s">
        <v>679</v>
      </c>
      <c r="G493" s="222" t="s">
        <v>151</v>
      </c>
      <c r="H493" s="223">
        <v>3</v>
      </c>
      <c r="I493" s="224"/>
      <c r="J493" s="225">
        <f>ROUND(I493*H493,2)</f>
        <v>0</v>
      </c>
      <c r="K493" s="221" t="s">
        <v>152</v>
      </c>
      <c r="L493" s="45"/>
      <c r="M493" s="226" t="s">
        <v>1</v>
      </c>
      <c r="N493" s="227" t="s">
        <v>43</v>
      </c>
      <c r="O493" s="92"/>
      <c r="P493" s="228">
        <f>O493*H493</f>
        <v>0</v>
      </c>
      <c r="Q493" s="228">
        <v>0</v>
      </c>
      <c r="R493" s="228">
        <f>Q493*H493</f>
        <v>0</v>
      </c>
      <c r="S493" s="228">
        <v>0</v>
      </c>
      <c r="T493" s="22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0" t="s">
        <v>199</v>
      </c>
      <c r="AT493" s="230" t="s">
        <v>141</v>
      </c>
      <c r="AU493" s="230" t="s">
        <v>88</v>
      </c>
      <c r="AY493" s="18" t="s">
        <v>138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8" t="s">
        <v>86</v>
      </c>
      <c r="BK493" s="231">
        <f>ROUND(I493*H493,2)</f>
        <v>0</v>
      </c>
      <c r="BL493" s="18" t="s">
        <v>199</v>
      </c>
      <c r="BM493" s="230" t="s">
        <v>680</v>
      </c>
    </row>
    <row r="494" s="13" customFormat="1">
      <c r="A494" s="13"/>
      <c r="B494" s="232"/>
      <c r="C494" s="233"/>
      <c r="D494" s="234" t="s">
        <v>154</v>
      </c>
      <c r="E494" s="235" t="s">
        <v>1</v>
      </c>
      <c r="F494" s="236" t="s">
        <v>681</v>
      </c>
      <c r="G494" s="233"/>
      <c r="H494" s="235" t="s">
        <v>1</v>
      </c>
      <c r="I494" s="237"/>
      <c r="J494" s="233"/>
      <c r="K494" s="233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154</v>
      </c>
      <c r="AU494" s="242" t="s">
        <v>88</v>
      </c>
      <c r="AV494" s="13" t="s">
        <v>86</v>
      </c>
      <c r="AW494" s="13" t="s">
        <v>33</v>
      </c>
      <c r="AX494" s="13" t="s">
        <v>78</v>
      </c>
      <c r="AY494" s="242" t="s">
        <v>138</v>
      </c>
    </row>
    <row r="495" s="14" customFormat="1">
      <c r="A495" s="14"/>
      <c r="B495" s="243"/>
      <c r="C495" s="244"/>
      <c r="D495" s="234" t="s">
        <v>154</v>
      </c>
      <c r="E495" s="245" t="s">
        <v>1</v>
      </c>
      <c r="F495" s="246" t="s">
        <v>682</v>
      </c>
      <c r="G495" s="244"/>
      <c r="H495" s="247">
        <v>3</v>
      </c>
      <c r="I495" s="248"/>
      <c r="J495" s="244"/>
      <c r="K495" s="244"/>
      <c r="L495" s="249"/>
      <c r="M495" s="250"/>
      <c r="N495" s="251"/>
      <c r="O495" s="251"/>
      <c r="P495" s="251"/>
      <c r="Q495" s="251"/>
      <c r="R495" s="251"/>
      <c r="S495" s="251"/>
      <c r="T495" s="25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3" t="s">
        <v>154</v>
      </c>
      <c r="AU495" s="253" t="s">
        <v>88</v>
      </c>
      <c r="AV495" s="14" t="s">
        <v>88</v>
      </c>
      <c r="AW495" s="14" t="s">
        <v>33</v>
      </c>
      <c r="AX495" s="14" t="s">
        <v>86</v>
      </c>
      <c r="AY495" s="253" t="s">
        <v>138</v>
      </c>
    </row>
    <row r="496" s="2" customFormat="1" ht="14.4" customHeight="1">
      <c r="A496" s="39"/>
      <c r="B496" s="40"/>
      <c r="C496" s="276" t="s">
        <v>683</v>
      </c>
      <c r="D496" s="276" t="s">
        <v>251</v>
      </c>
      <c r="E496" s="277" t="s">
        <v>575</v>
      </c>
      <c r="F496" s="278" t="s">
        <v>576</v>
      </c>
      <c r="G496" s="279" t="s">
        <v>144</v>
      </c>
      <c r="H496" s="280">
        <v>0.10000000000000001</v>
      </c>
      <c r="I496" s="281"/>
      <c r="J496" s="282">
        <f>ROUND(I496*H496,2)</f>
        <v>0</v>
      </c>
      <c r="K496" s="278" t="s">
        <v>152</v>
      </c>
      <c r="L496" s="283"/>
      <c r="M496" s="284" t="s">
        <v>1</v>
      </c>
      <c r="N496" s="285" t="s">
        <v>43</v>
      </c>
      <c r="O496" s="92"/>
      <c r="P496" s="228">
        <f>O496*H496</f>
        <v>0</v>
      </c>
      <c r="Q496" s="228">
        <v>0.55000000000000004</v>
      </c>
      <c r="R496" s="228">
        <f>Q496*H496</f>
        <v>0.055000000000000007</v>
      </c>
      <c r="S496" s="228">
        <v>0</v>
      </c>
      <c r="T496" s="229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0" t="s">
        <v>347</v>
      </c>
      <c r="AT496" s="230" t="s">
        <v>251</v>
      </c>
      <c r="AU496" s="230" t="s">
        <v>88</v>
      </c>
      <c r="AY496" s="18" t="s">
        <v>138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8" t="s">
        <v>86</v>
      </c>
      <c r="BK496" s="231">
        <f>ROUND(I496*H496,2)</f>
        <v>0</v>
      </c>
      <c r="BL496" s="18" t="s">
        <v>199</v>
      </c>
      <c r="BM496" s="230" t="s">
        <v>684</v>
      </c>
    </row>
    <row r="497" s="13" customFormat="1">
      <c r="A497" s="13"/>
      <c r="B497" s="232"/>
      <c r="C497" s="233"/>
      <c r="D497" s="234" t="s">
        <v>154</v>
      </c>
      <c r="E497" s="235" t="s">
        <v>1</v>
      </c>
      <c r="F497" s="236" t="s">
        <v>685</v>
      </c>
      <c r="G497" s="233"/>
      <c r="H497" s="235" t="s">
        <v>1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154</v>
      </c>
      <c r="AU497" s="242" t="s">
        <v>88</v>
      </c>
      <c r="AV497" s="13" t="s">
        <v>86</v>
      </c>
      <c r="AW497" s="13" t="s">
        <v>33</v>
      </c>
      <c r="AX497" s="13" t="s">
        <v>78</v>
      </c>
      <c r="AY497" s="242" t="s">
        <v>138</v>
      </c>
    </row>
    <row r="498" s="14" customFormat="1">
      <c r="A498" s="14"/>
      <c r="B498" s="243"/>
      <c r="C498" s="244"/>
      <c r="D498" s="234" t="s">
        <v>154</v>
      </c>
      <c r="E498" s="245" t="s">
        <v>1</v>
      </c>
      <c r="F498" s="246" t="s">
        <v>686</v>
      </c>
      <c r="G498" s="244"/>
      <c r="H498" s="247">
        <v>0.10000000000000001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154</v>
      </c>
      <c r="AU498" s="253" t="s">
        <v>88</v>
      </c>
      <c r="AV498" s="14" t="s">
        <v>88</v>
      </c>
      <c r="AW498" s="14" t="s">
        <v>33</v>
      </c>
      <c r="AX498" s="14" t="s">
        <v>86</v>
      </c>
      <c r="AY498" s="253" t="s">
        <v>138</v>
      </c>
    </row>
    <row r="499" s="2" customFormat="1" ht="14.4" customHeight="1">
      <c r="A499" s="39"/>
      <c r="B499" s="40"/>
      <c r="C499" s="219" t="s">
        <v>687</v>
      </c>
      <c r="D499" s="219" t="s">
        <v>141</v>
      </c>
      <c r="E499" s="220" t="s">
        <v>592</v>
      </c>
      <c r="F499" s="221" t="s">
        <v>593</v>
      </c>
      <c r="G499" s="222" t="s">
        <v>151</v>
      </c>
      <c r="H499" s="223">
        <v>5.5</v>
      </c>
      <c r="I499" s="224"/>
      <c r="J499" s="225">
        <f>ROUND(I499*H499,2)</f>
        <v>0</v>
      </c>
      <c r="K499" s="221" t="s">
        <v>152</v>
      </c>
      <c r="L499" s="45"/>
      <c r="M499" s="226" t="s">
        <v>1</v>
      </c>
      <c r="N499" s="227" t="s">
        <v>43</v>
      </c>
      <c r="O499" s="92"/>
      <c r="P499" s="228">
        <f>O499*H499</f>
        <v>0</v>
      </c>
      <c r="Q499" s="228">
        <v>0.00264</v>
      </c>
      <c r="R499" s="228">
        <f>Q499*H499</f>
        <v>0.01452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199</v>
      </c>
      <c r="AT499" s="230" t="s">
        <v>141</v>
      </c>
      <c r="AU499" s="230" t="s">
        <v>88</v>
      </c>
      <c r="AY499" s="18" t="s">
        <v>138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86</v>
      </c>
      <c r="BK499" s="231">
        <f>ROUND(I499*H499,2)</f>
        <v>0</v>
      </c>
      <c r="BL499" s="18" t="s">
        <v>199</v>
      </c>
      <c r="BM499" s="230" t="s">
        <v>688</v>
      </c>
    </row>
    <row r="500" s="13" customFormat="1">
      <c r="A500" s="13"/>
      <c r="B500" s="232"/>
      <c r="C500" s="233"/>
      <c r="D500" s="234" t="s">
        <v>154</v>
      </c>
      <c r="E500" s="235" t="s">
        <v>1</v>
      </c>
      <c r="F500" s="236" t="s">
        <v>689</v>
      </c>
      <c r="G500" s="233"/>
      <c r="H500" s="235" t="s">
        <v>1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2" t="s">
        <v>154</v>
      </c>
      <c r="AU500" s="242" t="s">
        <v>88</v>
      </c>
      <c r="AV500" s="13" t="s">
        <v>86</v>
      </c>
      <c r="AW500" s="13" t="s">
        <v>33</v>
      </c>
      <c r="AX500" s="13" t="s">
        <v>78</v>
      </c>
      <c r="AY500" s="242" t="s">
        <v>138</v>
      </c>
    </row>
    <row r="501" s="13" customFormat="1">
      <c r="A501" s="13"/>
      <c r="B501" s="232"/>
      <c r="C501" s="233"/>
      <c r="D501" s="234" t="s">
        <v>154</v>
      </c>
      <c r="E501" s="235" t="s">
        <v>1</v>
      </c>
      <c r="F501" s="236" t="s">
        <v>596</v>
      </c>
      <c r="G501" s="233"/>
      <c r="H501" s="235" t="s">
        <v>1</v>
      </c>
      <c r="I501" s="237"/>
      <c r="J501" s="233"/>
      <c r="K501" s="233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154</v>
      </c>
      <c r="AU501" s="242" t="s">
        <v>88</v>
      </c>
      <c r="AV501" s="13" t="s">
        <v>86</v>
      </c>
      <c r="AW501" s="13" t="s">
        <v>33</v>
      </c>
      <c r="AX501" s="13" t="s">
        <v>78</v>
      </c>
      <c r="AY501" s="242" t="s">
        <v>138</v>
      </c>
    </row>
    <row r="502" s="14" customFormat="1">
      <c r="A502" s="14"/>
      <c r="B502" s="243"/>
      <c r="C502" s="244"/>
      <c r="D502" s="234" t="s">
        <v>154</v>
      </c>
      <c r="E502" s="245" t="s">
        <v>1</v>
      </c>
      <c r="F502" s="246" t="s">
        <v>665</v>
      </c>
      <c r="G502" s="244"/>
      <c r="H502" s="247">
        <v>5.5</v>
      </c>
      <c r="I502" s="248"/>
      <c r="J502" s="244"/>
      <c r="K502" s="244"/>
      <c r="L502" s="249"/>
      <c r="M502" s="250"/>
      <c r="N502" s="251"/>
      <c r="O502" s="251"/>
      <c r="P502" s="251"/>
      <c r="Q502" s="251"/>
      <c r="R502" s="251"/>
      <c r="S502" s="251"/>
      <c r="T502" s="25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3" t="s">
        <v>154</v>
      </c>
      <c r="AU502" s="253" t="s">
        <v>88</v>
      </c>
      <c r="AV502" s="14" t="s">
        <v>88</v>
      </c>
      <c r="AW502" s="14" t="s">
        <v>33</v>
      </c>
      <c r="AX502" s="14" t="s">
        <v>86</v>
      </c>
      <c r="AY502" s="253" t="s">
        <v>138</v>
      </c>
    </row>
    <row r="503" s="2" customFormat="1" ht="14.4" customHeight="1">
      <c r="A503" s="39"/>
      <c r="B503" s="40"/>
      <c r="C503" s="219" t="s">
        <v>372</v>
      </c>
      <c r="D503" s="219" t="s">
        <v>141</v>
      </c>
      <c r="E503" s="220" t="s">
        <v>690</v>
      </c>
      <c r="F503" s="221" t="s">
        <v>691</v>
      </c>
      <c r="G503" s="222" t="s">
        <v>327</v>
      </c>
      <c r="H503" s="223">
        <v>8</v>
      </c>
      <c r="I503" s="224"/>
      <c r="J503" s="225">
        <f>ROUND(I503*H503,2)</f>
        <v>0</v>
      </c>
      <c r="K503" s="221" t="s">
        <v>152</v>
      </c>
      <c r="L503" s="45"/>
      <c r="M503" s="226" t="s">
        <v>1</v>
      </c>
      <c r="N503" s="227" t="s">
        <v>43</v>
      </c>
      <c r="O503" s="92"/>
      <c r="P503" s="228">
        <f>O503*H503</f>
        <v>0</v>
      </c>
      <c r="Q503" s="228">
        <v>0.00116</v>
      </c>
      <c r="R503" s="228">
        <f>Q503*H503</f>
        <v>0.0092800000000000001</v>
      </c>
      <c r="S503" s="228">
        <v>0</v>
      </c>
      <c r="T503" s="229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0" t="s">
        <v>199</v>
      </c>
      <c r="AT503" s="230" t="s">
        <v>141</v>
      </c>
      <c r="AU503" s="230" t="s">
        <v>88</v>
      </c>
      <c r="AY503" s="18" t="s">
        <v>138</v>
      </c>
      <c r="BE503" s="231">
        <f>IF(N503="základní",J503,0)</f>
        <v>0</v>
      </c>
      <c r="BF503" s="231">
        <f>IF(N503="snížená",J503,0)</f>
        <v>0</v>
      </c>
      <c r="BG503" s="231">
        <f>IF(N503="zákl. přenesená",J503,0)</f>
        <v>0</v>
      </c>
      <c r="BH503" s="231">
        <f>IF(N503="sníž. přenesená",J503,0)</f>
        <v>0</v>
      </c>
      <c r="BI503" s="231">
        <f>IF(N503="nulová",J503,0)</f>
        <v>0</v>
      </c>
      <c r="BJ503" s="18" t="s">
        <v>86</v>
      </c>
      <c r="BK503" s="231">
        <f>ROUND(I503*H503,2)</f>
        <v>0</v>
      </c>
      <c r="BL503" s="18" t="s">
        <v>199</v>
      </c>
      <c r="BM503" s="230" t="s">
        <v>692</v>
      </c>
    </row>
    <row r="504" s="14" customFormat="1">
      <c r="A504" s="14"/>
      <c r="B504" s="243"/>
      <c r="C504" s="244"/>
      <c r="D504" s="234" t="s">
        <v>154</v>
      </c>
      <c r="E504" s="245" t="s">
        <v>1</v>
      </c>
      <c r="F504" s="246" t="s">
        <v>693</v>
      </c>
      <c r="G504" s="244"/>
      <c r="H504" s="247">
        <v>7.2000000000000002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154</v>
      </c>
      <c r="AU504" s="253" t="s">
        <v>88</v>
      </c>
      <c r="AV504" s="14" t="s">
        <v>88</v>
      </c>
      <c r="AW504" s="14" t="s">
        <v>33</v>
      </c>
      <c r="AX504" s="14" t="s">
        <v>78</v>
      </c>
      <c r="AY504" s="253" t="s">
        <v>138</v>
      </c>
    </row>
    <row r="505" s="14" customFormat="1">
      <c r="A505" s="14"/>
      <c r="B505" s="243"/>
      <c r="C505" s="244"/>
      <c r="D505" s="234" t="s">
        <v>154</v>
      </c>
      <c r="E505" s="245" t="s">
        <v>1</v>
      </c>
      <c r="F505" s="246" t="s">
        <v>694</v>
      </c>
      <c r="G505" s="244"/>
      <c r="H505" s="247">
        <v>0.80000000000000004</v>
      </c>
      <c r="I505" s="248"/>
      <c r="J505" s="244"/>
      <c r="K505" s="244"/>
      <c r="L505" s="249"/>
      <c r="M505" s="250"/>
      <c r="N505" s="251"/>
      <c r="O505" s="251"/>
      <c r="P505" s="251"/>
      <c r="Q505" s="251"/>
      <c r="R505" s="251"/>
      <c r="S505" s="251"/>
      <c r="T505" s="25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3" t="s">
        <v>154</v>
      </c>
      <c r="AU505" s="253" t="s">
        <v>88</v>
      </c>
      <c r="AV505" s="14" t="s">
        <v>88</v>
      </c>
      <c r="AW505" s="14" t="s">
        <v>33</v>
      </c>
      <c r="AX505" s="14" t="s">
        <v>78</v>
      </c>
      <c r="AY505" s="253" t="s">
        <v>138</v>
      </c>
    </row>
    <row r="506" s="16" customFormat="1">
      <c r="A506" s="16"/>
      <c r="B506" s="265"/>
      <c r="C506" s="266"/>
      <c r="D506" s="234" t="s">
        <v>154</v>
      </c>
      <c r="E506" s="267" t="s">
        <v>1</v>
      </c>
      <c r="F506" s="268" t="s">
        <v>190</v>
      </c>
      <c r="G506" s="266"/>
      <c r="H506" s="269">
        <v>8</v>
      </c>
      <c r="I506" s="270"/>
      <c r="J506" s="266"/>
      <c r="K506" s="266"/>
      <c r="L506" s="271"/>
      <c r="M506" s="272"/>
      <c r="N506" s="273"/>
      <c r="O506" s="273"/>
      <c r="P506" s="273"/>
      <c r="Q506" s="273"/>
      <c r="R506" s="273"/>
      <c r="S506" s="273"/>
      <c r="T506" s="274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T506" s="275" t="s">
        <v>154</v>
      </c>
      <c r="AU506" s="275" t="s">
        <v>88</v>
      </c>
      <c r="AV506" s="16" t="s">
        <v>145</v>
      </c>
      <c r="AW506" s="16" t="s">
        <v>33</v>
      </c>
      <c r="AX506" s="16" t="s">
        <v>86</v>
      </c>
      <c r="AY506" s="275" t="s">
        <v>138</v>
      </c>
    </row>
    <row r="507" s="13" customFormat="1">
      <c r="A507" s="13"/>
      <c r="B507" s="232"/>
      <c r="C507" s="233"/>
      <c r="D507" s="234" t="s">
        <v>154</v>
      </c>
      <c r="E507" s="235" t="s">
        <v>1</v>
      </c>
      <c r="F507" s="236" t="s">
        <v>603</v>
      </c>
      <c r="G507" s="233"/>
      <c r="H507" s="235" t="s">
        <v>1</v>
      </c>
      <c r="I507" s="237"/>
      <c r="J507" s="233"/>
      <c r="K507" s="233"/>
      <c r="L507" s="238"/>
      <c r="M507" s="239"/>
      <c r="N507" s="240"/>
      <c r="O507" s="240"/>
      <c r="P507" s="240"/>
      <c r="Q507" s="240"/>
      <c r="R507" s="240"/>
      <c r="S507" s="240"/>
      <c r="T507" s="24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2" t="s">
        <v>154</v>
      </c>
      <c r="AU507" s="242" t="s">
        <v>88</v>
      </c>
      <c r="AV507" s="13" t="s">
        <v>86</v>
      </c>
      <c r="AW507" s="13" t="s">
        <v>33</v>
      </c>
      <c r="AX507" s="13" t="s">
        <v>78</v>
      </c>
      <c r="AY507" s="242" t="s">
        <v>138</v>
      </c>
    </row>
    <row r="508" s="2" customFormat="1" ht="14.4" customHeight="1">
      <c r="A508" s="39"/>
      <c r="B508" s="40"/>
      <c r="C508" s="219" t="s">
        <v>695</v>
      </c>
      <c r="D508" s="219" t="s">
        <v>141</v>
      </c>
      <c r="E508" s="220" t="s">
        <v>696</v>
      </c>
      <c r="F508" s="221" t="s">
        <v>697</v>
      </c>
      <c r="G508" s="222" t="s">
        <v>327</v>
      </c>
      <c r="H508" s="223">
        <v>8</v>
      </c>
      <c r="I508" s="224"/>
      <c r="J508" s="225">
        <f>ROUND(I508*H508,2)</f>
        <v>0</v>
      </c>
      <c r="K508" s="221" t="s">
        <v>152</v>
      </c>
      <c r="L508" s="45"/>
      <c r="M508" s="226" t="s">
        <v>1</v>
      </c>
      <c r="N508" s="227" t="s">
        <v>43</v>
      </c>
      <c r="O508" s="92"/>
      <c r="P508" s="228">
        <f>O508*H508</f>
        <v>0</v>
      </c>
      <c r="Q508" s="228">
        <v>0.00093999999999999997</v>
      </c>
      <c r="R508" s="228">
        <f>Q508*H508</f>
        <v>0.0075199999999999998</v>
      </c>
      <c r="S508" s="228">
        <v>0</v>
      </c>
      <c r="T508" s="229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0" t="s">
        <v>199</v>
      </c>
      <c r="AT508" s="230" t="s">
        <v>141</v>
      </c>
      <c r="AU508" s="230" t="s">
        <v>88</v>
      </c>
      <c r="AY508" s="18" t="s">
        <v>138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8" t="s">
        <v>86</v>
      </c>
      <c r="BK508" s="231">
        <f>ROUND(I508*H508,2)</f>
        <v>0</v>
      </c>
      <c r="BL508" s="18" t="s">
        <v>199</v>
      </c>
      <c r="BM508" s="230" t="s">
        <v>698</v>
      </c>
    </row>
    <row r="509" s="2" customFormat="1" ht="14.4" customHeight="1">
      <c r="A509" s="39"/>
      <c r="B509" s="40"/>
      <c r="C509" s="219" t="s">
        <v>699</v>
      </c>
      <c r="D509" s="219" t="s">
        <v>141</v>
      </c>
      <c r="E509" s="220" t="s">
        <v>700</v>
      </c>
      <c r="F509" s="221" t="s">
        <v>701</v>
      </c>
      <c r="G509" s="222" t="s">
        <v>368</v>
      </c>
      <c r="H509" s="223">
        <v>6</v>
      </c>
      <c r="I509" s="224"/>
      <c r="J509" s="225">
        <f>ROUND(I509*H509,2)</f>
        <v>0</v>
      </c>
      <c r="K509" s="221" t="s">
        <v>152</v>
      </c>
      <c r="L509" s="45"/>
      <c r="M509" s="226" t="s">
        <v>1</v>
      </c>
      <c r="N509" s="227" t="s">
        <v>43</v>
      </c>
      <c r="O509" s="92"/>
      <c r="P509" s="228">
        <f>O509*H509</f>
        <v>0</v>
      </c>
      <c r="Q509" s="228">
        <v>0</v>
      </c>
      <c r="R509" s="228">
        <f>Q509*H509</f>
        <v>0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199</v>
      </c>
      <c r="AT509" s="230" t="s">
        <v>141</v>
      </c>
      <c r="AU509" s="230" t="s">
        <v>88</v>
      </c>
      <c r="AY509" s="18" t="s">
        <v>138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86</v>
      </c>
      <c r="BK509" s="231">
        <f>ROUND(I509*H509,2)</f>
        <v>0</v>
      </c>
      <c r="BL509" s="18" t="s">
        <v>199</v>
      </c>
      <c r="BM509" s="230" t="s">
        <v>702</v>
      </c>
    </row>
    <row r="510" s="2" customFormat="1" ht="14.4" customHeight="1">
      <c r="A510" s="39"/>
      <c r="B510" s="40"/>
      <c r="C510" s="219" t="s">
        <v>703</v>
      </c>
      <c r="D510" s="219" t="s">
        <v>141</v>
      </c>
      <c r="E510" s="220" t="s">
        <v>609</v>
      </c>
      <c r="F510" s="221" t="s">
        <v>610</v>
      </c>
      <c r="G510" s="222" t="s">
        <v>151</v>
      </c>
      <c r="H510" s="223">
        <v>9.5</v>
      </c>
      <c r="I510" s="224"/>
      <c r="J510" s="225">
        <f>ROUND(I510*H510,2)</f>
        <v>0</v>
      </c>
      <c r="K510" s="221" t="s">
        <v>1</v>
      </c>
      <c r="L510" s="45"/>
      <c r="M510" s="226" t="s">
        <v>1</v>
      </c>
      <c r="N510" s="227" t="s">
        <v>43</v>
      </c>
      <c r="O510" s="92"/>
      <c r="P510" s="228">
        <f>O510*H510</f>
        <v>0</v>
      </c>
      <c r="Q510" s="228">
        <v>0.001</v>
      </c>
      <c r="R510" s="228">
        <f>Q510*H510</f>
        <v>0.0094999999999999998</v>
      </c>
      <c r="S510" s="228">
        <v>0</v>
      </c>
      <c r="T510" s="22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0" t="s">
        <v>199</v>
      </c>
      <c r="AT510" s="230" t="s">
        <v>141</v>
      </c>
      <c r="AU510" s="230" t="s">
        <v>88</v>
      </c>
      <c r="AY510" s="18" t="s">
        <v>138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18" t="s">
        <v>86</v>
      </c>
      <c r="BK510" s="231">
        <f>ROUND(I510*H510,2)</f>
        <v>0</v>
      </c>
      <c r="BL510" s="18" t="s">
        <v>199</v>
      </c>
      <c r="BM510" s="230" t="s">
        <v>704</v>
      </c>
    </row>
    <row r="511" s="13" customFormat="1">
      <c r="A511" s="13"/>
      <c r="B511" s="232"/>
      <c r="C511" s="233"/>
      <c r="D511" s="234" t="s">
        <v>154</v>
      </c>
      <c r="E511" s="235" t="s">
        <v>1</v>
      </c>
      <c r="F511" s="236" t="s">
        <v>705</v>
      </c>
      <c r="G511" s="233"/>
      <c r="H511" s="235" t="s">
        <v>1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154</v>
      </c>
      <c r="AU511" s="242" t="s">
        <v>88</v>
      </c>
      <c r="AV511" s="13" t="s">
        <v>86</v>
      </c>
      <c r="AW511" s="13" t="s">
        <v>33</v>
      </c>
      <c r="AX511" s="13" t="s">
        <v>78</v>
      </c>
      <c r="AY511" s="242" t="s">
        <v>138</v>
      </c>
    </row>
    <row r="512" s="14" customFormat="1">
      <c r="A512" s="14"/>
      <c r="B512" s="243"/>
      <c r="C512" s="244"/>
      <c r="D512" s="234" t="s">
        <v>154</v>
      </c>
      <c r="E512" s="245" t="s">
        <v>1</v>
      </c>
      <c r="F512" s="246" t="s">
        <v>665</v>
      </c>
      <c r="G512" s="244"/>
      <c r="H512" s="247">
        <v>5.5</v>
      </c>
      <c r="I512" s="248"/>
      <c r="J512" s="244"/>
      <c r="K512" s="244"/>
      <c r="L512" s="249"/>
      <c r="M512" s="250"/>
      <c r="N512" s="251"/>
      <c r="O512" s="251"/>
      <c r="P512" s="251"/>
      <c r="Q512" s="251"/>
      <c r="R512" s="251"/>
      <c r="S512" s="251"/>
      <c r="T512" s="25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3" t="s">
        <v>154</v>
      </c>
      <c r="AU512" s="253" t="s">
        <v>88</v>
      </c>
      <c r="AV512" s="14" t="s">
        <v>88</v>
      </c>
      <c r="AW512" s="14" t="s">
        <v>33</v>
      </c>
      <c r="AX512" s="14" t="s">
        <v>78</v>
      </c>
      <c r="AY512" s="253" t="s">
        <v>138</v>
      </c>
    </row>
    <row r="513" s="13" customFormat="1">
      <c r="A513" s="13"/>
      <c r="B513" s="232"/>
      <c r="C513" s="233"/>
      <c r="D513" s="234" t="s">
        <v>154</v>
      </c>
      <c r="E513" s="235" t="s">
        <v>1</v>
      </c>
      <c r="F513" s="236" t="s">
        <v>613</v>
      </c>
      <c r="G513" s="233"/>
      <c r="H513" s="235" t="s">
        <v>1</v>
      </c>
      <c r="I513" s="237"/>
      <c r="J513" s="233"/>
      <c r="K513" s="233"/>
      <c r="L513" s="238"/>
      <c r="M513" s="239"/>
      <c r="N513" s="240"/>
      <c r="O513" s="240"/>
      <c r="P513" s="240"/>
      <c r="Q513" s="240"/>
      <c r="R513" s="240"/>
      <c r="S513" s="240"/>
      <c r="T513" s="24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2" t="s">
        <v>154</v>
      </c>
      <c r="AU513" s="242" t="s">
        <v>88</v>
      </c>
      <c r="AV513" s="13" t="s">
        <v>86</v>
      </c>
      <c r="AW513" s="13" t="s">
        <v>33</v>
      </c>
      <c r="AX513" s="13" t="s">
        <v>78</v>
      </c>
      <c r="AY513" s="242" t="s">
        <v>138</v>
      </c>
    </row>
    <row r="514" s="14" customFormat="1">
      <c r="A514" s="14"/>
      <c r="B514" s="243"/>
      <c r="C514" s="244"/>
      <c r="D514" s="234" t="s">
        <v>154</v>
      </c>
      <c r="E514" s="245" t="s">
        <v>1</v>
      </c>
      <c r="F514" s="246" t="s">
        <v>706</v>
      </c>
      <c r="G514" s="244"/>
      <c r="H514" s="247">
        <v>4</v>
      </c>
      <c r="I514" s="248"/>
      <c r="J514" s="244"/>
      <c r="K514" s="244"/>
      <c r="L514" s="249"/>
      <c r="M514" s="250"/>
      <c r="N514" s="251"/>
      <c r="O514" s="251"/>
      <c r="P514" s="251"/>
      <c r="Q514" s="251"/>
      <c r="R514" s="251"/>
      <c r="S514" s="251"/>
      <c r="T514" s="25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3" t="s">
        <v>154</v>
      </c>
      <c r="AU514" s="253" t="s">
        <v>88</v>
      </c>
      <c r="AV514" s="14" t="s">
        <v>88</v>
      </c>
      <c r="AW514" s="14" t="s">
        <v>33</v>
      </c>
      <c r="AX514" s="14" t="s">
        <v>78</v>
      </c>
      <c r="AY514" s="253" t="s">
        <v>138</v>
      </c>
    </row>
    <row r="515" s="13" customFormat="1">
      <c r="A515" s="13"/>
      <c r="B515" s="232"/>
      <c r="C515" s="233"/>
      <c r="D515" s="234" t="s">
        <v>154</v>
      </c>
      <c r="E515" s="235" t="s">
        <v>1</v>
      </c>
      <c r="F515" s="236" t="s">
        <v>707</v>
      </c>
      <c r="G515" s="233"/>
      <c r="H515" s="235" t="s">
        <v>1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154</v>
      </c>
      <c r="AU515" s="242" t="s">
        <v>88</v>
      </c>
      <c r="AV515" s="13" t="s">
        <v>86</v>
      </c>
      <c r="AW515" s="13" t="s">
        <v>33</v>
      </c>
      <c r="AX515" s="13" t="s">
        <v>78</v>
      </c>
      <c r="AY515" s="242" t="s">
        <v>138</v>
      </c>
    </row>
    <row r="516" s="16" customFormat="1">
      <c r="A516" s="16"/>
      <c r="B516" s="265"/>
      <c r="C516" s="266"/>
      <c r="D516" s="234" t="s">
        <v>154</v>
      </c>
      <c r="E516" s="267" t="s">
        <v>1</v>
      </c>
      <c r="F516" s="268" t="s">
        <v>190</v>
      </c>
      <c r="G516" s="266"/>
      <c r="H516" s="269">
        <v>9.5</v>
      </c>
      <c r="I516" s="270"/>
      <c r="J516" s="266"/>
      <c r="K516" s="266"/>
      <c r="L516" s="271"/>
      <c r="M516" s="272"/>
      <c r="N516" s="273"/>
      <c r="O516" s="273"/>
      <c r="P516" s="273"/>
      <c r="Q516" s="273"/>
      <c r="R516" s="273"/>
      <c r="S516" s="273"/>
      <c r="T516" s="274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75" t="s">
        <v>154</v>
      </c>
      <c r="AU516" s="275" t="s">
        <v>88</v>
      </c>
      <c r="AV516" s="16" t="s">
        <v>145</v>
      </c>
      <c r="AW516" s="16" t="s">
        <v>33</v>
      </c>
      <c r="AX516" s="16" t="s">
        <v>86</v>
      </c>
      <c r="AY516" s="275" t="s">
        <v>138</v>
      </c>
    </row>
    <row r="517" s="2" customFormat="1" ht="14.4" customHeight="1">
      <c r="A517" s="39"/>
      <c r="B517" s="40"/>
      <c r="C517" s="219" t="s">
        <v>257</v>
      </c>
      <c r="D517" s="219" t="s">
        <v>141</v>
      </c>
      <c r="E517" s="220" t="s">
        <v>615</v>
      </c>
      <c r="F517" s="221" t="s">
        <v>616</v>
      </c>
      <c r="G517" s="222" t="s">
        <v>144</v>
      </c>
      <c r="H517" s="223">
        <v>0.10000000000000001</v>
      </c>
      <c r="I517" s="224"/>
      <c r="J517" s="225">
        <f>ROUND(I517*H517,2)</f>
        <v>0</v>
      </c>
      <c r="K517" s="221" t="s">
        <v>152</v>
      </c>
      <c r="L517" s="45"/>
      <c r="M517" s="226" t="s">
        <v>1</v>
      </c>
      <c r="N517" s="227" t="s">
        <v>43</v>
      </c>
      <c r="O517" s="92"/>
      <c r="P517" s="228">
        <f>O517*H517</f>
        <v>0</v>
      </c>
      <c r="Q517" s="228">
        <v>0.00189</v>
      </c>
      <c r="R517" s="228">
        <f>Q517*H517</f>
        <v>0.00018900000000000001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199</v>
      </c>
      <c r="AT517" s="230" t="s">
        <v>141</v>
      </c>
      <c r="AU517" s="230" t="s">
        <v>88</v>
      </c>
      <c r="AY517" s="18" t="s">
        <v>138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86</v>
      </c>
      <c r="BK517" s="231">
        <f>ROUND(I517*H517,2)</f>
        <v>0</v>
      </c>
      <c r="BL517" s="18" t="s">
        <v>199</v>
      </c>
      <c r="BM517" s="230" t="s">
        <v>708</v>
      </c>
    </row>
    <row r="518" s="13" customFormat="1">
      <c r="A518" s="13"/>
      <c r="B518" s="232"/>
      <c r="C518" s="233"/>
      <c r="D518" s="234" t="s">
        <v>154</v>
      </c>
      <c r="E518" s="235" t="s">
        <v>1</v>
      </c>
      <c r="F518" s="236" t="s">
        <v>618</v>
      </c>
      <c r="G518" s="233"/>
      <c r="H518" s="235" t="s">
        <v>1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154</v>
      </c>
      <c r="AU518" s="242" t="s">
        <v>88</v>
      </c>
      <c r="AV518" s="13" t="s">
        <v>86</v>
      </c>
      <c r="AW518" s="13" t="s">
        <v>33</v>
      </c>
      <c r="AX518" s="13" t="s">
        <v>78</v>
      </c>
      <c r="AY518" s="242" t="s">
        <v>138</v>
      </c>
    </row>
    <row r="519" s="13" customFormat="1">
      <c r="A519" s="13"/>
      <c r="B519" s="232"/>
      <c r="C519" s="233"/>
      <c r="D519" s="234" t="s">
        <v>154</v>
      </c>
      <c r="E519" s="235" t="s">
        <v>1</v>
      </c>
      <c r="F519" s="236" t="s">
        <v>619</v>
      </c>
      <c r="G519" s="233"/>
      <c r="H519" s="235" t="s">
        <v>1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154</v>
      </c>
      <c r="AU519" s="242" t="s">
        <v>88</v>
      </c>
      <c r="AV519" s="13" t="s">
        <v>86</v>
      </c>
      <c r="AW519" s="13" t="s">
        <v>33</v>
      </c>
      <c r="AX519" s="13" t="s">
        <v>78</v>
      </c>
      <c r="AY519" s="242" t="s">
        <v>138</v>
      </c>
    </row>
    <row r="520" s="14" customFormat="1">
      <c r="A520" s="14"/>
      <c r="B520" s="243"/>
      <c r="C520" s="244"/>
      <c r="D520" s="234" t="s">
        <v>154</v>
      </c>
      <c r="E520" s="245" t="s">
        <v>1</v>
      </c>
      <c r="F520" s="246" t="s">
        <v>709</v>
      </c>
      <c r="G520" s="244"/>
      <c r="H520" s="247">
        <v>0.10000000000000001</v>
      </c>
      <c r="I520" s="248"/>
      <c r="J520" s="244"/>
      <c r="K520" s="244"/>
      <c r="L520" s="249"/>
      <c r="M520" s="250"/>
      <c r="N520" s="251"/>
      <c r="O520" s="251"/>
      <c r="P520" s="251"/>
      <c r="Q520" s="251"/>
      <c r="R520" s="251"/>
      <c r="S520" s="251"/>
      <c r="T520" s="25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3" t="s">
        <v>154</v>
      </c>
      <c r="AU520" s="253" t="s">
        <v>88</v>
      </c>
      <c r="AV520" s="14" t="s">
        <v>88</v>
      </c>
      <c r="AW520" s="14" t="s">
        <v>33</v>
      </c>
      <c r="AX520" s="14" t="s">
        <v>86</v>
      </c>
      <c r="AY520" s="253" t="s">
        <v>138</v>
      </c>
    </row>
    <row r="521" s="2" customFormat="1" ht="24.15" customHeight="1">
      <c r="A521" s="39"/>
      <c r="B521" s="40"/>
      <c r="C521" s="219" t="s">
        <v>351</v>
      </c>
      <c r="D521" s="219" t="s">
        <v>141</v>
      </c>
      <c r="E521" s="220" t="s">
        <v>710</v>
      </c>
      <c r="F521" s="221" t="s">
        <v>711</v>
      </c>
      <c r="G521" s="222" t="s">
        <v>368</v>
      </c>
      <c r="H521" s="223">
        <v>1</v>
      </c>
      <c r="I521" s="224"/>
      <c r="J521" s="225">
        <f>ROUND(I521*H521,2)</f>
        <v>0</v>
      </c>
      <c r="K521" s="221" t="s">
        <v>1</v>
      </c>
      <c r="L521" s="45"/>
      <c r="M521" s="226" t="s">
        <v>1</v>
      </c>
      <c r="N521" s="227" t="s">
        <v>43</v>
      </c>
      <c r="O521" s="92"/>
      <c r="P521" s="228">
        <f>O521*H521</f>
        <v>0</v>
      </c>
      <c r="Q521" s="228">
        <v>0</v>
      </c>
      <c r="R521" s="228">
        <f>Q521*H521</f>
        <v>0</v>
      </c>
      <c r="S521" s="228">
        <v>0</v>
      </c>
      <c r="T521" s="22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0" t="s">
        <v>199</v>
      </c>
      <c r="AT521" s="230" t="s">
        <v>141</v>
      </c>
      <c r="AU521" s="230" t="s">
        <v>88</v>
      </c>
      <c r="AY521" s="18" t="s">
        <v>138</v>
      </c>
      <c r="BE521" s="231">
        <f>IF(N521="základní",J521,0)</f>
        <v>0</v>
      </c>
      <c r="BF521" s="231">
        <f>IF(N521="snížená",J521,0)</f>
        <v>0</v>
      </c>
      <c r="BG521" s="231">
        <f>IF(N521="zákl. přenesená",J521,0)</f>
        <v>0</v>
      </c>
      <c r="BH521" s="231">
        <f>IF(N521="sníž. přenesená",J521,0)</f>
        <v>0</v>
      </c>
      <c r="BI521" s="231">
        <f>IF(N521="nulová",J521,0)</f>
        <v>0</v>
      </c>
      <c r="BJ521" s="18" t="s">
        <v>86</v>
      </c>
      <c r="BK521" s="231">
        <f>ROUND(I521*H521,2)</f>
        <v>0</v>
      </c>
      <c r="BL521" s="18" t="s">
        <v>199</v>
      </c>
      <c r="BM521" s="230" t="s">
        <v>712</v>
      </c>
    </row>
    <row r="522" s="2" customFormat="1" ht="24.15" customHeight="1">
      <c r="A522" s="39"/>
      <c r="B522" s="40"/>
      <c r="C522" s="219" t="s">
        <v>377</v>
      </c>
      <c r="D522" s="219" t="s">
        <v>141</v>
      </c>
      <c r="E522" s="220" t="s">
        <v>713</v>
      </c>
      <c r="F522" s="221" t="s">
        <v>714</v>
      </c>
      <c r="G522" s="222" t="s">
        <v>272</v>
      </c>
      <c r="H522" s="223">
        <v>1</v>
      </c>
      <c r="I522" s="224"/>
      <c r="J522" s="225">
        <f>ROUND(I522*H522,2)</f>
        <v>0</v>
      </c>
      <c r="K522" s="221" t="s">
        <v>1</v>
      </c>
      <c r="L522" s="45"/>
      <c r="M522" s="226" t="s">
        <v>1</v>
      </c>
      <c r="N522" s="227" t="s">
        <v>43</v>
      </c>
      <c r="O522" s="92"/>
      <c r="P522" s="228">
        <f>O522*H522</f>
        <v>0</v>
      </c>
      <c r="Q522" s="228">
        <v>0</v>
      </c>
      <c r="R522" s="228">
        <f>Q522*H522</f>
        <v>0</v>
      </c>
      <c r="S522" s="228">
        <v>0</v>
      </c>
      <c r="T522" s="229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0" t="s">
        <v>199</v>
      </c>
      <c r="AT522" s="230" t="s">
        <v>141</v>
      </c>
      <c r="AU522" s="230" t="s">
        <v>88</v>
      </c>
      <c r="AY522" s="18" t="s">
        <v>138</v>
      </c>
      <c r="BE522" s="231">
        <f>IF(N522="základní",J522,0)</f>
        <v>0</v>
      </c>
      <c r="BF522" s="231">
        <f>IF(N522="snížená",J522,0)</f>
        <v>0</v>
      </c>
      <c r="BG522" s="231">
        <f>IF(N522="zákl. přenesená",J522,0)</f>
        <v>0</v>
      </c>
      <c r="BH522" s="231">
        <f>IF(N522="sníž. přenesená",J522,0)</f>
        <v>0</v>
      </c>
      <c r="BI522" s="231">
        <f>IF(N522="nulová",J522,0)</f>
        <v>0</v>
      </c>
      <c r="BJ522" s="18" t="s">
        <v>86</v>
      </c>
      <c r="BK522" s="231">
        <f>ROUND(I522*H522,2)</f>
        <v>0</v>
      </c>
      <c r="BL522" s="18" t="s">
        <v>199</v>
      </c>
      <c r="BM522" s="230" t="s">
        <v>715</v>
      </c>
    </row>
    <row r="523" s="13" customFormat="1">
      <c r="A523" s="13"/>
      <c r="B523" s="232"/>
      <c r="C523" s="233"/>
      <c r="D523" s="234" t="s">
        <v>154</v>
      </c>
      <c r="E523" s="235" t="s">
        <v>1</v>
      </c>
      <c r="F523" s="236" t="s">
        <v>716</v>
      </c>
      <c r="G523" s="233"/>
      <c r="H523" s="235" t="s">
        <v>1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154</v>
      </c>
      <c r="AU523" s="242" t="s">
        <v>88</v>
      </c>
      <c r="AV523" s="13" t="s">
        <v>86</v>
      </c>
      <c r="AW523" s="13" t="s">
        <v>33</v>
      </c>
      <c r="AX523" s="13" t="s">
        <v>78</v>
      </c>
      <c r="AY523" s="242" t="s">
        <v>138</v>
      </c>
    </row>
    <row r="524" s="14" customFormat="1">
      <c r="A524" s="14"/>
      <c r="B524" s="243"/>
      <c r="C524" s="244"/>
      <c r="D524" s="234" t="s">
        <v>154</v>
      </c>
      <c r="E524" s="245" t="s">
        <v>1</v>
      </c>
      <c r="F524" s="246" t="s">
        <v>86</v>
      </c>
      <c r="G524" s="244"/>
      <c r="H524" s="247">
        <v>1</v>
      </c>
      <c r="I524" s="248"/>
      <c r="J524" s="244"/>
      <c r="K524" s="244"/>
      <c r="L524" s="249"/>
      <c r="M524" s="250"/>
      <c r="N524" s="251"/>
      <c r="O524" s="251"/>
      <c r="P524" s="251"/>
      <c r="Q524" s="251"/>
      <c r="R524" s="251"/>
      <c r="S524" s="251"/>
      <c r="T524" s="25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3" t="s">
        <v>154</v>
      </c>
      <c r="AU524" s="253" t="s">
        <v>88</v>
      </c>
      <c r="AV524" s="14" t="s">
        <v>88</v>
      </c>
      <c r="AW524" s="14" t="s">
        <v>33</v>
      </c>
      <c r="AX524" s="14" t="s">
        <v>86</v>
      </c>
      <c r="AY524" s="253" t="s">
        <v>138</v>
      </c>
    </row>
    <row r="525" s="12" customFormat="1" ht="22.8" customHeight="1">
      <c r="A525" s="12"/>
      <c r="B525" s="203"/>
      <c r="C525" s="204"/>
      <c r="D525" s="205" t="s">
        <v>77</v>
      </c>
      <c r="E525" s="217" t="s">
        <v>717</v>
      </c>
      <c r="F525" s="217" t="s">
        <v>718</v>
      </c>
      <c r="G525" s="204"/>
      <c r="H525" s="204"/>
      <c r="I525" s="207"/>
      <c r="J525" s="218">
        <f>BK525</f>
        <v>0</v>
      </c>
      <c r="K525" s="204"/>
      <c r="L525" s="209"/>
      <c r="M525" s="210"/>
      <c r="N525" s="211"/>
      <c r="O525" s="211"/>
      <c r="P525" s="212">
        <f>SUM(P526:P556)</f>
        <v>0</v>
      </c>
      <c r="Q525" s="211"/>
      <c r="R525" s="212">
        <f>SUM(R526:R556)</f>
        <v>1.0059699999999998</v>
      </c>
      <c r="S525" s="211"/>
      <c r="T525" s="213">
        <f>SUM(T526:T556)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14" t="s">
        <v>88</v>
      </c>
      <c r="AT525" s="215" t="s">
        <v>77</v>
      </c>
      <c r="AU525" s="215" t="s">
        <v>86</v>
      </c>
      <c r="AY525" s="214" t="s">
        <v>138</v>
      </c>
      <c r="BK525" s="216">
        <f>SUM(BK526:BK556)</f>
        <v>0</v>
      </c>
    </row>
    <row r="526" s="2" customFormat="1" ht="14.4" customHeight="1">
      <c r="A526" s="39"/>
      <c r="B526" s="40"/>
      <c r="C526" s="219" t="s">
        <v>719</v>
      </c>
      <c r="D526" s="219" t="s">
        <v>141</v>
      </c>
      <c r="E526" s="220" t="s">
        <v>720</v>
      </c>
      <c r="F526" s="221" t="s">
        <v>721</v>
      </c>
      <c r="G526" s="222" t="s">
        <v>151</v>
      </c>
      <c r="H526" s="223">
        <v>29</v>
      </c>
      <c r="I526" s="224"/>
      <c r="J526" s="225">
        <f>ROUND(I526*H526,2)</f>
        <v>0</v>
      </c>
      <c r="K526" s="221" t="s">
        <v>152</v>
      </c>
      <c r="L526" s="45"/>
      <c r="M526" s="226" t="s">
        <v>1</v>
      </c>
      <c r="N526" s="227" t="s">
        <v>43</v>
      </c>
      <c r="O526" s="92"/>
      <c r="P526" s="228">
        <f>O526*H526</f>
        <v>0</v>
      </c>
      <c r="Q526" s="228">
        <v>0</v>
      </c>
      <c r="R526" s="228">
        <f>Q526*H526</f>
        <v>0</v>
      </c>
      <c r="S526" s="228">
        <v>0</v>
      </c>
      <c r="T526" s="22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0" t="s">
        <v>199</v>
      </c>
      <c r="AT526" s="230" t="s">
        <v>141</v>
      </c>
      <c r="AU526" s="230" t="s">
        <v>88</v>
      </c>
      <c r="AY526" s="18" t="s">
        <v>138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18" t="s">
        <v>86</v>
      </c>
      <c r="BK526" s="231">
        <f>ROUND(I526*H526,2)</f>
        <v>0</v>
      </c>
      <c r="BL526" s="18" t="s">
        <v>199</v>
      </c>
      <c r="BM526" s="230" t="s">
        <v>722</v>
      </c>
    </row>
    <row r="527" s="13" customFormat="1">
      <c r="A527" s="13"/>
      <c r="B527" s="232"/>
      <c r="C527" s="233"/>
      <c r="D527" s="234" t="s">
        <v>154</v>
      </c>
      <c r="E527" s="235" t="s">
        <v>1</v>
      </c>
      <c r="F527" s="236" t="s">
        <v>723</v>
      </c>
      <c r="G527" s="233"/>
      <c r="H527" s="235" t="s">
        <v>1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154</v>
      </c>
      <c r="AU527" s="242" t="s">
        <v>88</v>
      </c>
      <c r="AV527" s="13" t="s">
        <v>86</v>
      </c>
      <c r="AW527" s="13" t="s">
        <v>33</v>
      </c>
      <c r="AX527" s="13" t="s">
        <v>78</v>
      </c>
      <c r="AY527" s="242" t="s">
        <v>138</v>
      </c>
    </row>
    <row r="528" s="14" customFormat="1">
      <c r="A528" s="14"/>
      <c r="B528" s="243"/>
      <c r="C528" s="244"/>
      <c r="D528" s="234" t="s">
        <v>154</v>
      </c>
      <c r="E528" s="245" t="s">
        <v>1</v>
      </c>
      <c r="F528" s="246" t="s">
        <v>724</v>
      </c>
      <c r="G528" s="244"/>
      <c r="H528" s="247">
        <v>25.800000000000001</v>
      </c>
      <c r="I528" s="248"/>
      <c r="J528" s="244"/>
      <c r="K528" s="244"/>
      <c r="L528" s="249"/>
      <c r="M528" s="250"/>
      <c r="N528" s="251"/>
      <c r="O528" s="251"/>
      <c r="P528" s="251"/>
      <c r="Q528" s="251"/>
      <c r="R528" s="251"/>
      <c r="S528" s="251"/>
      <c r="T528" s="252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3" t="s">
        <v>154</v>
      </c>
      <c r="AU528" s="253" t="s">
        <v>88</v>
      </c>
      <c r="AV528" s="14" t="s">
        <v>88</v>
      </c>
      <c r="AW528" s="14" t="s">
        <v>33</v>
      </c>
      <c r="AX528" s="14" t="s">
        <v>78</v>
      </c>
      <c r="AY528" s="253" t="s">
        <v>138</v>
      </c>
    </row>
    <row r="529" s="14" customFormat="1">
      <c r="A529" s="14"/>
      <c r="B529" s="243"/>
      <c r="C529" s="244"/>
      <c r="D529" s="234" t="s">
        <v>154</v>
      </c>
      <c r="E529" s="245" t="s">
        <v>1</v>
      </c>
      <c r="F529" s="246" t="s">
        <v>725</v>
      </c>
      <c r="G529" s="244"/>
      <c r="H529" s="247">
        <v>3.2000000000000002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154</v>
      </c>
      <c r="AU529" s="253" t="s">
        <v>88</v>
      </c>
      <c r="AV529" s="14" t="s">
        <v>88</v>
      </c>
      <c r="AW529" s="14" t="s">
        <v>33</v>
      </c>
      <c r="AX529" s="14" t="s">
        <v>78</v>
      </c>
      <c r="AY529" s="253" t="s">
        <v>138</v>
      </c>
    </row>
    <row r="530" s="16" customFormat="1">
      <c r="A530" s="16"/>
      <c r="B530" s="265"/>
      <c r="C530" s="266"/>
      <c r="D530" s="234" t="s">
        <v>154</v>
      </c>
      <c r="E530" s="267" t="s">
        <v>1</v>
      </c>
      <c r="F530" s="268" t="s">
        <v>190</v>
      </c>
      <c r="G530" s="266"/>
      <c r="H530" s="269">
        <v>29</v>
      </c>
      <c r="I530" s="270"/>
      <c r="J530" s="266"/>
      <c r="K530" s="266"/>
      <c r="L530" s="271"/>
      <c r="M530" s="272"/>
      <c r="N530" s="273"/>
      <c r="O530" s="273"/>
      <c r="P530" s="273"/>
      <c r="Q530" s="273"/>
      <c r="R530" s="273"/>
      <c r="S530" s="273"/>
      <c r="T530" s="274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75" t="s">
        <v>154</v>
      </c>
      <c r="AU530" s="275" t="s">
        <v>88</v>
      </c>
      <c r="AV530" s="16" t="s">
        <v>145</v>
      </c>
      <c r="AW530" s="16" t="s">
        <v>33</v>
      </c>
      <c r="AX530" s="16" t="s">
        <v>86</v>
      </c>
      <c r="AY530" s="275" t="s">
        <v>138</v>
      </c>
    </row>
    <row r="531" s="2" customFormat="1" ht="14.4" customHeight="1">
      <c r="A531" s="39"/>
      <c r="B531" s="40"/>
      <c r="C531" s="219" t="s">
        <v>726</v>
      </c>
      <c r="D531" s="219" t="s">
        <v>141</v>
      </c>
      <c r="E531" s="220" t="s">
        <v>727</v>
      </c>
      <c r="F531" s="221" t="s">
        <v>728</v>
      </c>
      <c r="G531" s="222" t="s">
        <v>151</v>
      </c>
      <c r="H531" s="223">
        <v>303</v>
      </c>
      <c r="I531" s="224"/>
      <c r="J531" s="225">
        <f>ROUND(I531*H531,2)</f>
        <v>0</v>
      </c>
      <c r="K531" s="221" t="s">
        <v>152</v>
      </c>
      <c r="L531" s="45"/>
      <c r="M531" s="226" t="s">
        <v>1</v>
      </c>
      <c r="N531" s="227" t="s">
        <v>43</v>
      </c>
      <c r="O531" s="92"/>
      <c r="P531" s="228">
        <f>O531*H531</f>
        <v>0</v>
      </c>
      <c r="Q531" s="228">
        <v>0</v>
      </c>
      <c r="R531" s="228">
        <f>Q531*H531</f>
        <v>0</v>
      </c>
      <c r="S531" s="228">
        <v>0</v>
      </c>
      <c r="T531" s="22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0" t="s">
        <v>199</v>
      </c>
      <c r="AT531" s="230" t="s">
        <v>141</v>
      </c>
      <c r="AU531" s="230" t="s">
        <v>88</v>
      </c>
      <c r="AY531" s="18" t="s">
        <v>138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18" t="s">
        <v>86</v>
      </c>
      <c r="BK531" s="231">
        <f>ROUND(I531*H531,2)</f>
        <v>0</v>
      </c>
      <c r="BL531" s="18" t="s">
        <v>199</v>
      </c>
      <c r="BM531" s="230" t="s">
        <v>729</v>
      </c>
    </row>
    <row r="532" s="13" customFormat="1">
      <c r="A532" s="13"/>
      <c r="B532" s="232"/>
      <c r="C532" s="233"/>
      <c r="D532" s="234" t="s">
        <v>154</v>
      </c>
      <c r="E532" s="235" t="s">
        <v>1</v>
      </c>
      <c r="F532" s="236" t="s">
        <v>730</v>
      </c>
      <c r="G532" s="233"/>
      <c r="H532" s="235" t="s">
        <v>1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154</v>
      </c>
      <c r="AU532" s="242" t="s">
        <v>88</v>
      </c>
      <c r="AV532" s="13" t="s">
        <v>86</v>
      </c>
      <c r="AW532" s="13" t="s">
        <v>33</v>
      </c>
      <c r="AX532" s="13" t="s">
        <v>78</v>
      </c>
      <c r="AY532" s="242" t="s">
        <v>138</v>
      </c>
    </row>
    <row r="533" s="13" customFormat="1">
      <c r="A533" s="13"/>
      <c r="B533" s="232"/>
      <c r="C533" s="233"/>
      <c r="D533" s="234" t="s">
        <v>154</v>
      </c>
      <c r="E533" s="235" t="s">
        <v>1</v>
      </c>
      <c r="F533" s="236" t="s">
        <v>731</v>
      </c>
      <c r="G533" s="233"/>
      <c r="H533" s="235" t="s">
        <v>1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154</v>
      </c>
      <c r="AU533" s="242" t="s">
        <v>88</v>
      </c>
      <c r="AV533" s="13" t="s">
        <v>86</v>
      </c>
      <c r="AW533" s="13" t="s">
        <v>33</v>
      </c>
      <c r="AX533" s="13" t="s">
        <v>78</v>
      </c>
      <c r="AY533" s="242" t="s">
        <v>138</v>
      </c>
    </row>
    <row r="534" s="14" customFormat="1">
      <c r="A534" s="14"/>
      <c r="B534" s="243"/>
      <c r="C534" s="244"/>
      <c r="D534" s="234" t="s">
        <v>154</v>
      </c>
      <c r="E534" s="245" t="s">
        <v>1</v>
      </c>
      <c r="F534" s="246" t="s">
        <v>732</v>
      </c>
      <c r="G534" s="244"/>
      <c r="H534" s="247">
        <v>303</v>
      </c>
      <c r="I534" s="248"/>
      <c r="J534" s="244"/>
      <c r="K534" s="244"/>
      <c r="L534" s="249"/>
      <c r="M534" s="250"/>
      <c r="N534" s="251"/>
      <c r="O534" s="251"/>
      <c r="P534" s="251"/>
      <c r="Q534" s="251"/>
      <c r="R534" s="251"/>
      <c r="S534" s="251"/>
      <c r="T534" s="25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3" t="s">
        <v>154</v>
      </c>
      <c r="AU534" s="253" t="s">
        <v>88</v>
      </c>
      <c r="AV534" s="14" t="s">
        <v>88</v>
      </c>
      <c r="AW534" s="14" t="s">
        <v>33</v>
      </c>
      <c r="AX534" s="14" t="s">
        <v>86</v>
      </c>
      <c r="AY534" s="253" t="s">
        <v>138</v>
      </c>
    </row>
    <row r="535" s="2" customFormat="1" ht="14.4" customHeight="1">
      <c r="A535" s="39"/>
      <c r="B535" s="40"/>
      <c r="C535" s="276" t="s">
        <v>733</v>
      </c>
      <c r="D535" s="276" t="s">
        <v>251</v>
      </c>
      <c r="E535" s="277" t="s">
        <v>734</v>
      </c>
      <c r="F535" s="278" t="s">
        <v>735</v>
      </c>
      <c r="G535" s="279" t="s">
        <v>151</v>
      </c>
      <c r="H535" s="280">
        <v>248</v>
      </c>
      <c r="I535" s="281"/>
      <c r="J535" s="282">
        <f>ROUND(I535*H535,2)</f>
        <v>0</v>
      </c>
      <c r="K535" s="278" t="s">
        <v>152</v>
      </c>
      <c r="L535" s="283"/>
      <c r="M535" s="284" t="s">
        <v>1</v>
      </c>
      <c r="N535" s="285" t="s">
        <v>43</v>
      </c>
      <c r="O535" s="92"/>
      <c r="P535" s="228">
        <f>O535*H535</f>
        <v>0</v>
      </c>
      <c r="Q535" s="228">
        <v>0.0022100000000000002</v>
      </c>
      <c r="R535" s="228">
        <f>Q535*H535</f>
        <v>0.54808000000000001</v>
      </c>
      <c r="S535" s="228">
        <v>0</v>
      </c>
      <c r="T535" s="22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0" t="s">
        <v>347</v>
      </c>
      <c r="AT535" s="230" t="s">
        <v>251</v>
      </c>
      <c r="AU535" s="230" t="s">
        <v>88</v>
      </c>
      <c r="AY535" s="18" t="s">
        <v>138</v>
      </c>
      <c r="BE535" s="231">
        <f>IF(N535="základní",J535,0)</f>
        <v>0</v>
      </c>
      <c r="BF535" s="231">
        <f>IF(N535="snížená",J535,0)</f>
        <v>0</v>
      </c>
      <c r="BG535" s="231">
        <f>IF(N535="zákl. přenesená",J535,0)</f>
        <v>0</v>
      </c>
      <c r="BH535" s="231">
        <f>IF(N535="sníž. přenesená",J535,0)</f>
        <v>0</v>
      </c>
      <c r="BI535" s="231">
        <f>IF(N535="nulová",J535,0)</f>
        <v>0</v>
      </c>
      <c r="BJ535" s="18" t="s">
        <v>86</v>
      </c>
      <c r="BK535" s="231">
        <f>ROUND(I535*H535,2)</f>
        <v>0</v>
      </c>
      <c r="BL535" s="18" t="s">
        <v>199</v>
      </c>
      <c r="BM535" s="230" t="s">
        <v>736</v>
      </c>
    </row>
    <row r="536" s="13" customFormat="1">
      <c r="A536" s="13"/>
      <c r="B536" s="232"/>
      <c r="C536" s="233"/>
      <c r="D536" s="234" t="s">
        <v>154</v>
      </c>
      <c r="E536" s="235" t="s">
        <v>1</v>
      </c>
      <c r="F536" s="236" t="s">
        <v>737</v>
      </c>
      <c r="G536" s="233"/>
      <c r="H536" s="235" t="s">
        <v>1</v>
      </c>
      <c r="I536" s="237"/>
      <c r="J536" s="233"/>
      <c r="K536" s="233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154</v>
      </c>
      <c r="AU536" s="242" t="s">
        <v>88</v>
      </c>
      <c r="AV536" s="13" t="s">
        <v>86</v>
      </c>
      <c r="AW536" s="13" t="s">
        <v>33</v>
      </c>
      <c r="AX536" s="13" t="s">
        <v>78</v>
      </c>
      <c r="AY536" s="242" t="s">
        <v>138</v>
      </c>
    </row>
    <row r="537" s="14" customFormat="1">
      <c r="A537" s="14"/>
      <c r="B537" s="243"/>
      <c r="C537" s="244"/>
      <c r="D537" s="234" t="s">
        <v>154</v>
      </c>
      <c r="E537" s="245" t="s">
        <v>1</v>
      </c>
      <c r="F537" s="246" t="s">
        <v>738</v>
      </c>
      <c r="G537" s="244"/>
      <c r="H537" s="247">
        <v>248</v>
      </c>
      <c r="I537" s="248"/>
      <c r="J537" s="244"/>
      <c r="K537" s="244"/>
      <c r="L537" s="249"/>
      <c r="M537" s="250"/>
      <c r="N537" s="251"/>
      <c r="O537" s="251"/>
      <c r="P537" s="251"/>
      <c r="Q537" s="251"/>
      <c r="R537" s="251"/>
      <c r="S537" s="251"/>
      <c r="T537" s="252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3" t="s">
        <v>154</v>
      </c>
      <c r="AU537" s="253" t="s">
        <v>88</v>
      </c>
      <c r="AV537" s="14" t="s">
        <v>88</v>
      </c>
      <c r="AW537" s="14" t="s">
        <v>33</v>
      </c>
      <c r="AX537" s="14" t="s">
        <v>86</v>
      </c>
      <c r="AY537" s="253" t="s">
        <v>138</v>
      </c>
    </row>
    <row r="538" s="13" customFormat="1">
      <c r="A538" s="13"/>
      <c r="B538" s="232"/>
      <c r="C538" s="233"/>
      <c r="D538" s="234" t="s">
        <v>154</v>
      </c>
      <c r="E538" s="235" t="s">
        <v>1</v>
      </c>
      <c r="F538" s="236" t="s">
        <v>36</v>
      </c>
      <c r="G538" s="233"/>
      <c r="H538" s="235" t="s">
        <v>1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154</v>
      </c>
      <c r="AU538" s="242" t="s">
        <v>88</v>
      </c>
      <c r="AV538" s="13" t="s">
        <v>86</v>
      </c>
      <c r="AW538" s="13" t="s">
        <v>33</v>
      </c>
      <c r="AX538" s="13" t="s">
        <v>78</v>
      </c>
      <c r="AY538" s="242" t="s">
        <v>138</v>
      </c>
    </row>
    <row r="539" s="13" customFormat="1">
      <c r="A539" s="13"/>
      <c r="B539" s="232"/>
      <c r="C539" s="233"/>
      <c r="D539" s="234" t="s">
        <v>154</v>
      </c>
      <c r="E539" s="235" t="s">
        <v>1</v>
      </c>
      <c r="F539" s="236" t="s">
        <v>739</v>
      </c>
      <c r="G539" s="233"/>
      <c r="H539" s="235" t="s">
        <v>1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154</v>
      </c>
      <c r="AU539" s="242" t="s">
        <v>88</v>
      </c>
      <c r="AV539" s="13" t="s">
        <v>86</v>
      </c>
      <c r="AW539" s="13" t="s">
        <v>33</v>
      </c>
      <c r="AX539" s="13" t="s">
        <v>78</v>
      </c>
      <c r="AY539" s="242" t="s">
        <v>138</v>
      </c>
    </row>
    <row r="540" s="13" customFormat="1">
      <c r="A540" s="13"/>
      <c r="B540" s="232"/>
      <c r="C540" s="233"/>
      <c r="D540" s="234" t="s">
        <v>154</v>
      </c>
      <c r="E540" s="235" t="s">
        <v>1</v>
      </c>
      <c r="F540" s="236" t="s">
        <v>740</v>
      </c>
      <c r="G540" s="233"/>
      <c r="H540" s="235" t="s">
        <v>1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154</v>
      </c>
      <c r="AU540" s="242" t="s">
        <v>88</v>
      </c>
      <c r="AV540" s="13" t="s">
        <v>86</v>
      </c>
      <c r="AW540" s="13" t="s">
        <v>33</v>
      </c>
      <c r="AX540" s="13" t="s">
        <v>78</v>
      </c>
      <c r="AY540" s="242" t="s">
        <v>138</v>
      </c>
    </row>
    <row r="541" s="2" customFormat="1" ht="14.4" customHeight="1">
      <c r="A541" s="39"/>
      <c r="B541" s="40"/>
      <c r="C541" s="276" t="s">
        <v>741</v>
      </c>
      <c r="D541" s="276" t="s">
        <v>251</v>
      </c>
      <c r="E541" s="277" t="s">
        <v>742</v>
      </c>
      <c r="F541" s="278" t="s">
        <v>743</v>
      </c>
      <c r="G541" s="279" t="s">
        <v>151</v>
      </c>
      <c r="H541" s="280">
        <v>278</v>
      </c>
      <c r="I541" s="281"/>
      <c r="J541" s="282">
        <f>ROUND(I541*H541,2)</f>
        <v>0</v>
      </c>
      <c r="K541" s="278" t="s">
        <v>152</v>
      </c>
      <c r="L541" s="283"/>
      <c r="M541" s="284" t="s">
        <v>1</v>
      </c>
      <c r="N541" s="285" t="s">
        <v>43</v>
      </c>
      <c r="O541" s="92"/>
      <c r="P541" s="228">
        <f>O541*H541</f>
        <v>0</v>
      </c>
      <c r="Q541" s="228">
        <v>0.00148</v>
      </c>
      <c r="R541" s="228">
        <f>Q541*H541</f>
        <v>0.41143999999999997</v>
      </c>
      <c r="S541" s="228">
        <v>0</v>
      </c>
      <c r="T541" s="22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0" t="s">
        <v>347</v>
      </c>
      <c r="AT541" s="230" t="s">
        <v>251</v>
      </c>
      <c r="AU541" s="230" t="s">
        <v>88</v>
      </c>
      <c r="AY541" s="18" t="s">
        <v>138</v>
      </c>
      <c r="BE541" s="231">
        <f>IF(N541="základní",J541,0)</f>
        <v>0</v>
      </c>
      <c r="BF541" s="231">
        <f>IF(N541="snížená",J541,0)</f>
        <v>0</v>
      </c>
      <c r="BG541" s="231">
        <f>IF(N541="zákl. přenesená",J541,0)</f>
        <v>0</v>
      </c>
      <c r="BH541" s="231">
        <f>IF(N541="sníž. přenesená",J541,0)</f>
        <v>0</v>
      </c>
      <c r="BI541" s="231">
        <f>IF(N541="nulová",J541,0)</f>
        <v>0</v>
      </c>
      <c r="BJ541" s="18" t="s">
        <v>86</v>
      </c>
      <c r="BK541" s="231">
        <f>ROUND(I541*H541,2)</f>
        <v>0</v>
      </c>
      <c r="BL541" s="18" t="s">
        <v>199</v>
      </c>
      <c r="BM541" s="230" t="s">
        <v>744</v>
      </c>
    </row>
    <row r="542" s="13" customFormat="1">
      <c r="A542" s="13"/>
      <c r="B542" s="232"/>
      <c r="C542" s="233"/>
      <c r="D542" s="234" t="s">
        <v>154</v>
      </c>
      <c r="E542" s="235" t="s">
        <v>1</v>
      </c>
      <c r="F542" s="236" t="s">
        <v>745</v>
      </c>
      <c r="G542" s="233"/>
      <c r="H542" s="235" t="s">
        <v>1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154</v>
      </c>
      <c r="AU542" s="242" t="s">
        <v>88</v>
      </c>
      <c r="AV542" s="13" t="s">
        <v>86</v>
      </c>
      <c r="AW542" s="13" t="s">
        <v>33</v>
      </c>
      <c r="AX542" s="13" t="s">
        <v>78</v>
      </c>
      <c r="AY542" s="242" t="s">
        <v>138</v>
      </c>
    </row>
    <row r="543" s="14" customFormat="1">
      <c r="A543" s="14"/>
      <c r="B543" s="243"/>
      <c r="C543" s="244"/>
      <c r="D543" s="234" t="s">
        <v>154</v>
      </c>
      <c r="E543" s="245" t="s">
        <v>1</v>
      </c>
      <c r="F543" s="246" t="s">
        <v>746</v>
      </c>
      <c r="G543" s="244"/>
      <c r="H543" s="247">
        <v>30</v>
      </c>
      <c r="I543" s="248"/>
      <c r="J543" s="244"/>
      <c r="K543" s="244"/>
      <c r="L543" s="249"/>
      <c r="M543" s="250"/>
      <c r="N543" s="251"/>
      <c r="O543" s="251"/>
      <c r="P543" s="251"/>
      <c r="Q543" s="251"/>
      <c r="R543" s="251"/>
      <c r="S543" s="251"/>
      <c r="T543" s="25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3" t="s">
        <v>154</v>
      </c>
      <c r="AU543" s="253" t="s">
        <v>88</v>
      </c>
      <c r="AV543" s="14" t="s">
        <v>88</v>
      </c>
      <c r="AW543" s="14" t="s">
        <v>33</v>
      </c>
      <c r="AX543" s="14" t="s">
        <v>78</v>
      </c>
      <c r="AY543" s="253" t="s">
        <v>138</v>
      </c>
    </row>
    <row r="544" s="13" customFormat="1">
      <c r="A544" s="13"/>
      <c r="B544" s="232"/>
      <c r="C544" s="233"/>
      <c r="D544" s="234" t="s">
        <v>154</v>
      </c>
      <c r="E544" s="235" t="s">
        <v>1</v>
      </c>
      <c r="F544" s="236" t="s">
        <v>747</v>
      </c>
      <c r="G544" s="233"/>
      <c r="H544" s="235" t="s">
        <v>1</v>
      </c>
      <c r="I544" s="237"/>
      <c r="J544" s="233"/>
      <c r="K544" s="233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154</v>
      </c>
      <c r="AU544" s="242" t="s">
        <v>88</v>
      </c>
      <c r="AV544" s="13" t="s">
        <v>86</v>
      </c>
      <c r="AW544" s="13" t="s">
        <v>33</v>
      </c>
      <c r="AX544" s="13" t="s">
        <v>78</v>
      </c>
      <c r="AY544" s="242" t="s">
        <v>138</v>
      </c>
    </row>
    <row r="545" s="14" customFormat="1">
      <c r="A545" s="14"/>
      <c r="B545" s="243"/>
      <c r="C545" s="244"/>
      <c r="D545" s="234" t="s">
        <v>154</v>
      </c>
      <c r="E545" s="245" t="s">
        <v>1</v>
      </c>
      <c r="F545" s="246" t="s">
        <v>738</v>
      </c>
      <c r="G545" s="244"/>
      <c r="H545" s="247">
        <v>248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154</v>
      </c>
      <c r="AU545" s="253" t="s">
        <v>88</v>
      </c>
      <c r="AV545" s="14" t="s">
        <v>88</v>
      </c>
      <c r="AW545" s="14" t="s">
        <v>33</v>
      </c>
      <c r="AX545" s="14" t="s">
        <v>78</v>
      </c>
      <c r="AY545" s="253" t="s">
        <v>138</v>
      </c>
    </row>
    <row r="546" s="16" customFormat="1">
      <c r="A546" s="16"/>
      <c r="B546" s="265"/>
      <c r="C546" s="266"/>
      <c r="D546" s="234" t="s">
        <v>154</v>
      </c>
      <c r="E546" s="267" t="s">
        <v>1</v>
      </c>
      <c r="F546" s="268" t="s">
        <v>190</v>
      </c>
      <c r="G546" s="266"/>
      <c r="H546" s="269">
        <v>278</v>
      </c>
      <c r="I546" s="270"/>
      <c r="J546" s="266"/>
      <c r="K546" s="266"/>
      <c r="L546" s="271"/>
      <c r="M546" s="272"/>
      <c r="N546" s="273"/>
      <c r="O546" s="273"/>
      <c r="P546" s="273"/>
      <c r="Q546" s="273"/>
      <c r="R546" s="273"/>
      <c r="S546" s="273"/>
      <c r="T546" s="274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T546" s="275" t="s">
        <v>154</v>
      </c>
      <c r="AU546" s="275" t="s">
        <v>88</v>
      </c>
      <c r="AV546" s="16" t="s">
        <v>145</v>
      </c>
      <c r="AW546" s="16" t="s">
        <v>33</v>
      </c>
      <c r="AX546" s="16" t="s">
        <v>86</v>
      </c>
      <c r="AY546" s="275" t="s">
        <v>138</v>
      </c>
    </row>
    <row r="547" s="13" customFormat="1">
      <c r="A547" s="13"/>
      <c r="B547" s="232"/>
      <c r="C547" s="233"/>
      <c r="D547" s="234" t="s">
        <v>154</v>
      </c>
      <c r="E547" s="235" t="s">
        <v>1</v>
      </c>
      <c r="F547" s="236" t="s">
        <v>36</v>
      </c>
      <c r="G547" s="233"/>
      <c r="H547" s="235" t="s">
        <v>1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154</v>
      </c>
      <c r="AU547" s="242" t="s">
        <v>88</v>
      </c>
      <c r="AV547" s="13" t="s">
        <v>86</v>
      </c>
      <c r="AW547" s="13" t="s">
        <v>33</v>
      </c>
      <c r="AX547" s="13" t="s">
        <v>78</v>
      </c>
      <c r="AY547" s="242" t="s">
        <v>138</v>
      </c>
    </row>
    <row r="548" s="13" customFormat="1">
      <c r="A548" s="13"/>
      <c r="B548" s="232"/>
      <c r="C548" s="233"/>
      <c r="D548" s="234" t="s">
        <v>154</v>
      </c>
      <c r="E548" s="235" t="s">
        <v>1</v>
      </c>
      <c r="F548" s="236" t="s">
        <v>739</v>
      </c>
      <c r="G548" s="233"/>
      <c r="H548" s="235" t="s">
        <v>1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154</v>
      </c>
      <c r="AU548" s="242" t="s">
        <v>88</v>
      </c>
      <c r="AV548" s="13" t="s">
        <v>86</v>
      </c>
      <c r="AW548" s="13" t="s">
        <v>33</v>
      </c>
      <c r="AX548" s="13" t="s">
        <v>78</v>
      </c>
      <c r="AY548" s="242" t="s">
        <v>138</v>
      </c>
    </row>
    <row r="549" s="13" customFormat="1">
      <c r="A549" s="13"/>
      <c r="B549" s="232"/>
      <c r="C549" s="233"/>
      <c r="D549" s="234" t="s">
        <v>154</v>
      </c>
      <c r="E549" s="235" t="s">
        <v>1</v>
      </c>
      <c r="F549" s="236" t="s">
        <v>740</v>
      </c>
      <c r="G549" s="233"/>
      <c r="H549" s="235" t="s">
        <v>1</v>
      </c>
      <c r="I549" s="237"/>
      <c r="J549" s="233"/>
      <c r="K549" s="233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154</v>
      </c>
      <c r="AU549" s="242" t="s">
        <v>88</v>
      </c>
      <c r="AV549" s="13" t="s">
        <v>86</v>
      </c>
      <c r="AW549" s="13" t="s">
        <v>33</v>
      </c>
      <c r="AX549" s="13" t="s">
        <v>78</v>
      </c>
      <c r="AY549" s="242" t="s">
        <v>138</v>
      </c>
    </row>
    <row r="550" s="2" customFormat="1" ht="14.4" customHeight="1">
      <c r="A550" s="39"/>
      <c r="B550" s="40"/>
      <c r="C550" s="219" t="s">
        <v>748</v>
      </c>
      <c r="D550" s="219" t="s">
        <v>141</v>
      </c>
      <c r="E550" s="220" t="s">
        <v>749</v>
      </c>
      <c r="F550" s="221" t="s">
        <v>750</v>
      </c>
      <c r="G550" s="222" t="s">
        <v>151</v>
      </c>
      <c r="H550" s="223">
        <v>303</v>
      </c>
      <c r="I550" s="224"/>
      <c r="J550" s="225">
        <f>ROUND(I550*H550,2)</f>
        <v>0</v>
      </c>
      <c r="K550" s="221" t="s">
        <v>152</v>
      </c>
      <c r="L550" s="45"/>
      <c r="M550" s="226" t="s">
        <v>1</v>
      </c>
      <c r="N550" s="227" t="s">
        <v>43</v>
      </c>
      <c r="O550" s="92"/>
      <c r="P550" s="228">
        <f>O550*H550</f>
        <v>0</v>
      </c>
      <c r="Q550" s="228">
        <v>1.0000000000000001E-05</v>
      </c>
      <c r="R550" s="228">
        <f>Q550*H550</f>
        <v>0.0030300000000000001</v>
      </c>
      <c r="S550" s="228">
        <v>0</v>
      </c>
      <c r="T550" s="22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0" t="s">
        <v>199</v>
      </c>
      <c r="AT550" s="230" t="s">
        <v>141</v>
      </c>
      <c r="AU550" s="230" t="s">
        <v>88</v>
      </c>
      <c r="AY550" s="18" t="s">
        <v>138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8" t="s">
        <v>86</v>
      </c>
      <c r="BK550" s="231">
        <f>ROUND(I550*H550,2)</f>
        <v>0</v>
      </c>
      <c r="BL550" s="18" t="s">
        <v>199</v>
      </c>
      <c r="BM550" s="230" t="s">
        <v>751</v>
      </c>
    </row>
    <row r="551" s="13" customFormat="1">
      <c r="A551" s="13"/>
      <c r="B551" s="232"/>
      <c r="C551" s="233"/>
      <c r="D551" s="234" t="s">
        <v>154</v>
      </c>
      <c r="E551" s="235" t="s">
        <v>1</v>
      </c>
      <c r="F551" s="236" t="s">
        <v>752</v>
      </c>
      <c r="G551" s="233"/>
      <c r="H551" s="235" t="s">
        <v>1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154</v>
      </c>
      <c r="AU551" s="242" t="s">
        <v>88</v>
      </c>
      <c r="AV551" s="13" t="s">
        <v>86</v>
      </c>
      <c r="AW551" s="13" t="s">
        <v>33</v>
      </c>
      <c r="AX551" s="13" t="s">
        <v>78</v>
      </c>
      <c r="AY551" s="242" t="s">
        <v>138</v>
      </c>
    </row>
    <row r="552" s="14" customFormat="1">
      <c r="A552" s="14"/>
      <c r="B552" s="243"/>
      <c r="C552" s="244"/>
      <c r="D552" s="234" t="s">
        <v>154</v>
      </c>
      <c r="E552" s="245" t="s">
        <v>1</v>
      </c>
      <c r="F552" s="246" t="s">
        <v>753</v>
      </c>
      <c r="G552" s="244"/>
      <c r="H552" s="247">
        <v>303</v>
      </c>
      <c r="I552" s="248"/>
      <c r="J552" s="244"/>
      <c r="K552" s="244"/>
      <c r="L552" s="249"/>
      <c r="M552" s="250"/>
      <c r="N552" s="251"/>
      <c r="O552" s="251"/>
      <c r="P552" s="251"/>
      <c r="Q552" s="251"/>
      <c r="R552" s="251"/>
      <c r="S552" s="251"/>
      <c r="T552" s="252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3" t="s">
        <v>154</v>
      </c>
      <c r="AU552" s="253" t="s">
        <v>88</v>
      </c>
      <c r="AV552" s="14" t="s">
        <v>88</v>
      </c>
      <c r="AW552" s="14" t="s">
        <v>33</v>
      </c>
      <c r="AX552" s="14" t="s">
        <v>86</v>
      </c>
      <c r="AY552" s="253" t="s">
        <v>138</v>
      </c>
    </row>
    <row r="553" s="2" customFormat="1" ht="14.4" customHeight="1">
      <c r="A553" s="39"/>
      <c r="B553" s="40"/>
      <c r="C553" s="276" t="s">
        <v>754</v>
      </c>
      <c r="D553" s="276" t="s">
        <v>251</v>
      </c>
      <c r="E553" s="277" t="s">
        <v>755</v>
      </c>
      <c r="F553" s="278" t="s">
        <v>756</v>
      </c>
      <c r="G553" s="279" t="s">
        <v>151</v>
      </c>
      <c r="H553" s="280">
        <v>334</v>
      </c>
      <c r="I553" s="281"/>
      <c r="J553" s="282">
        <f>ROUND(I553*H553,2)</f>
        <v>0</v>
      </c>
      <c r="K553" s="278" t="s">
        <v>152</v>
      </c>
      <c r="L553" s="283"/>
      <c r="M553" s="284" t="s">
        <v>1</v>
      </c>
      <c r="N553" s="285" t="s">
        <v>43</v>
      </c>
      <c r="O553" s="92"/>
      <c r="P553" s="228">
        <f>O553*H553</f>
        <v>0</v>
      </c>
      <c r="Q553" s="228">
        <v>0.00012999999999999999</v>
      </c>
      <c r="R553" s="228">
        <f>Q553*H553</f>
        <v>0.043419999999999993</v>
      </c>
      <c r="S553" s="228">
        <v>0</v>
      </c>
      <c r="T553" s="22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0" t="s">
        <v>347</v>
      </c>
      <c r="AT553" s="230" t="s">
        <v>251</v>
      </c>
      <c r="AU553" s="230" t="s">
        <v>88</v>
      </c>
      <c r="AY553" s="18" t="s">
        <v>138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18" t="s">
        <v>86</v>
      </c>
      <c r="BK553" s="231">
        <f>ROUND(I553*H553,2)</f>
        <v>0</v>
      </c>
      <c r="BL553" s="18" t="s">
        <v>199</v>
      </c>
      <c r="BM553" s="230" t="s">
        <v>757</v>
      </c>
    </row>
    <row r="554" s="13" customFormat="1">
      <c r="A554" s="13"/>
      <c r="B554" s="232"/>
      <c r="C554" s="233"/>
      <c r="D554" s="234" t="s">
        <v>154</v>
      </c>
      <c r="E554" s="235" t="s">
        <v>1</v>
      </c>
      <c r="F554" s="236" t="s">
        <v>758</v>
      </c>
      <c r="G554" s="233"/>
      <c r="H554" s="235" t="s">
        <v>1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154</v>
      </c>
      <c r="AU554" s="242" t="s">
        <v>88</v>
      </c>
      <c r="AV554" s="13" t="s">
        <v>86</v>
      </c>
      <c r="AW554" s="13" t="s">
        <v>33</v>
      </c>
      <c r="AX554" s="13" t="s">
        <v>78</v>
      </c>
      <c r="AY554" s="242" t="s">
        <v>138</v>
      </c>
    </row>
    <row r="555" s="14" customFormat="1">
      <c r="A555" s="14"/>
      <c r="B555" s="243"/>
      <c r="C555" s="244"/>
      <c r="D555" s="234" t="s">
        <v>154</v>
      </c>
      <c r="E555" s="245" t="s">
        <v>1</v>
      </c>
      <c r="F555" s="246" t="s">
        <v>759</v>
      </c>
      <c r="G555" s="244"/>
      <c r="H555" s="247">
        <v>334</v>
      </c>
      <c r="I555" s="248"/>
      <c r="J555" s="244"/>
      <c r="K555" s="244"/>
      <c r="L555" s="249"/>
      <c r="M555" s="250"/>
      <c r="N555" s="251"/>
      <c r="O555" s="251"/>
      <c r="P555" s="251"/>
      <c r="Q555" s="251"/>
      <c r="R555" s="251"/>
      <c r="S555" s="251"/>
      <c r="T555" s="25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3" t="s">
        <v>154</v>
      </c>
      <c r="AU555" s="253" t="s">
        <v>88</v>
      </c>
      <c r="AV555" s="14" t="s">
        <v>88</v>
      </c>
      <c r="AW555" s="14" t="s">
        <v>33</v>
      </c>
      <c r="AX555" s="14" t="s">
        <v>86</v>
      </c>
      <c r="AY555" s="253" t="s">
        <v>138</v>
      </c>
    </row>
    <row r="556" s="2" customFormat="1" ht="14.4" customHeight="1">
      <c r="A556" s="39"/>
      <c r="B556" s="40"/>
      <c r="C556" s="219" t="s">
        <v>760</v>
      </c>
      <c r="D556" s="219" t="s">
        <v>141</v>
      </c>
      <c r="E556" s="220" t="s">
        <v>761</v>
      </c>
      <c r="F556" s="221" t="s">
        <v>762</v>
      </c>
      <c r="G556" s="222" t="s">
        <v>434</v>
      </c>
      <c r="H556" s="223">
        <v>1.006</v>
      </c>
      <c r="I556" s="224"/>
      <c r="J556" s="225">
        <f>ROUND(I556*H556,2)</f>
        <v>0</v>
      </c>
      <c r="K556" s="221" t="s">
        <v>152</v>
      </c>
      <c r="L556" s="45"/>
      <c r="M556" s="226" t="s">
        <v>1</v>
      </c>
      <c r="N556" s="227" t="s">
        <v>43</v>
      </c>
      <c r="O556" s="92"/>
      <c r="P556" s="228">
        <f>O556*H556</f>
        <v>0</v>
      </c>
      <c r="Q556" s="228">
        <v>0</v>
      </c>
      <c r="R556" s="228">
        <f>Q556*H556</f>
        <v>0</v>
      </c>
      <c r="S556" s="228">
        <v>0</v>
      </c>
      <c r="T556" s="22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0" t="s">
        <v>199</v>
      </c>
      <c r="AT556" s="230" t="s">
        <v>141</v>
      </c>
      <c r="AU556" s="230" t="s">
        <v>88</v>
      </c>
      <c r="AY556" s="18" t="s">
        <v>138</v>
      </c>
      <c r="BE556" s="231">
        <f>IF(N556="základní",J556,0)</f>
        <v>0</v>
      </c>
      <c r="BF556" s="231">
        <f>IF(N556="snížená",J556,0)</f>
        <v>0</v>
      </c>
      <c r="BG556" s="231">
        <f>IF(N556="zákl. přenesená",J556,0)</f>
        <v>0</v>
      </c>
      <c r="BH556" s="231">
        <f>IF(N556="sníž. přenesená",J556,0)</f>
        <v>0</v>
      </c>
      <c r="BI556" s="231">
        <f>IF(N556="nulová",J556,0)</f>
        <v>0</v>
      </c>
      <c r="BJ556" s="18" t="s">
        <v>86</v>
      </c>
      <c r="BK556" s="231">
        <f>ROUND(I556*H556,2)</f>
        <v>0</v>
      </c>
      <c r="BL556" s="18" t="s">
        <v>199</v>
      </c>
      <c r="BM556" s="230" t="s">
        <v>763</v>
      </c>
    </row>
    <row r="557" s="12" customFormat="1" ht="22.8" customHeight="1">
      <c r="A557" s="12"/>
      <c r="B557" s="203"/>
      <c r="C557" s="204"/>
      <c r="D557" s="205" t="s">
        <v>77</v>
      </c>
      <c r="E557" s="217" t="s">
        <v>764</v>
      </c>
      <c r="F557" s="217" t="s">
        <v>765</v>
      </c>
      <c r="G557" s="204"/>
      <c r="H557" s="204"/>
      <c r="I557" s="207"/>
      <c r="J557" s="218">
        <f>BK557</f>
        <v>0</v>
      </c>
      <c r="K557" s="204"/>
      <c r="L557" s="209"/>
      <c r="M557" s="210"/>
      <c r="N557" s="211"/>
      <c r="O557" s="211"/>
      <c r="P557" s="212">
        <f>SUM(P558:P561)</f>
        <v>0</v>
      </c>
      <c r="Q557" s="211"/>
      <c r="R557" s="212">
        <f>SUM(R558:R561)</f>
        <v>0</v>
      </c>
      <c r="S557" s="211"/>
      <c r="T557" s="213">
        <f>SUM(T558:T561)</f>
        <v>0</v>
      </c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R557" s="214" t="s">
        <v>88</v>
      </c>
      <c r="AT557" s="215" t="s">
        <v>77</v>
      </c>
      <c r="AU557" s="215" t="s">
        <v>86</v>
      </c>
      <c r="AY557" s="214" t="s">
        <v>138</v>
      </c>
      <c r="BK557" s="216">
        <f>SUM(BK558:BK561)</f>
        <v>0</v>
      </c>
    </row>
    <row r="558" s="2" customFormat="1" ht="14.4" customHeight="1">
      <c r="A558" s="39"/>
      <c r="B558" s="40"/>
      <c r="C558" s="219" t="s">
        <v>766</v>
      </c>
      <c r="D558" s="219" t="s">
        <v>141</v>
      </c>
      <c r="E558" s="220" t="s">
        <v>767</v>
      </c>
      <c r="F558" s="221" t="s">
        <v>768</v>
      </c>
      <c r="G558" s="222" t="s">
        <v>272</v>
      </c>
      <c r="H558" s="223">
        <v>1</v>
      </c>
      <c r="I558" s="224"/>
      <c r="J558" s="225">
        <f>ROUND(I558*H558,2)</f>
        <v>0</v>
      </c>
      <c r="K558" s="221" t="s">
        <v>1</v>
      </c>
      <c r="L558" s="45"/>
      <c r="M558" s="226" t="s">
        <v>1</v>
      </c>
      <c r="N558" s="227" t="s">
        <v>43</v>
      </c>
      <c r="O558" s="92"/>
      <c r="P558" s="228">
        <f>O558*H558</f>
        <v>0</v>
      </c>
      <c r="Q558" s="228">
        <v>0</v>
      </c>
      <c r="R558" s="228">
        <f>Q558*H558</f>
        <v>0</v>
      </c>
      <c r="S558" s="228">
        <v>0</v>
      </c>
      <c r="T558" s="229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0" t="s">
        <v>199</v>
      </c>
      <c r="AT558" s="230" t="s">
        <v>141</v>
      </c>
      <c r="AU558" s="230" t="s">
        <v>88</v>
      </c>
      <c r="AY558" s="18" t="s">
        <v>138</v>
      </c>
      <c r="BE558" s="231">
        <f>IF(N558="základní",J558,0)</f>
        <v>0</v>
      </c>
      <c r="BF558" s="231">
        <f>IF(N558="snížená",J558,0)</f>
        <v>0</v>
      </c>
      <c r="BG558" s="231">
        <f>IF(N558="zákl. přenesená",J558,0)</f>
        <v>0</v>
      </c>
      <c r="BH558" s="231">
        <f>IF(N558="sníž. přenesená",J558,0)</f>
        <v>0</v>
      </c>
      <c r="BI558" s="231">
        <f>IF(N558="nulová",J558,0)</f>
        <v>0</v>
      </c>
      <c r="BJ558" s="18" t="s">
        <v>86</v>
      </c>
      <c r="BK558" s="231">
        <f>ROUND(I558*H558,2)</f>
        <v>0</v>
      </c>
      <c r="BL558" s="18" t="s">
        <v>199</v>
      </c>
      <c r="BM558" s="230" t="s">
        <v>769</v>
      </c>
    </row>
    <row r="559" s="13" customFormat="1">
      <c r="A559" s="13"/>
      <c r="B559" s="232"/>
      <c r="C559" s="233"/>
      <c r="D559" s="234" t="s">
        <v>154</v>
      </c>
      <c r="E559" s="235" t="s">
        <v>1</v>
      </c>
      <c r="F559" s="236" t="s">
        <v>770</v>
      </c>
      <c r="G559" s="233"/>
      <c r="H559" s="235" t="s">
        <v>1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154</v>
      </c>
      <c r="AU559" s="242" t="s">
        <v>88</v>
      </c>
      <c r="AV559" s="13" t="s">
        <v>86</v>
      </c>
      <c r="AW559" s="13" t="s">
        <v>33</v>
      </c>
      <c r="AX559" s="13" t="s">
        <v>78</v>
      </c>
      <c r="AY559" s="242" t="s">
        <v>138</v>
      </c>
    </row>
    <row r="560" s="14" customFormat="1">
      <c r="A560" s="14"/>
      <c r="B560" s="243"/>
      <c r="C560" s="244"/>
      <c r="D560" s="234" t="s">
        <v>154</v>
      </c>
      <c r="E560" s="245" t="s">
        <v>1</v>
      </c>
      <c r="F560" s="246" t="s">
        <v>86</v>
      </c>
      <c r="G560" s="244"/>
      <c r="H560" s="247">
        <v>1</v>
      </c>
      <c r="I560" s="248"/>
      <c r="J560" s="244"/>
      <c r="K560" s="244"/>
      <c r="L560" s="249"/>
      <c r="M560" s="250"/>
      <c r="N560" s="251"/>
      <c r="O560" s="251"/>
      <c r="P560" s="251"/>
      <c r="Q560" s="251"/>
      <c r="R560" s="251"/>
      <c r="S560" s="251"/>
      <c r="T560" s="252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3" t="s">
        <v>154</v>
      </c>
      <c r="AU560" s="253" t="s">
        <v>88</v>
      </c>
      <c r="AV560" s="14" t="s">
        <v>88</v>
      </c>
      <c r="AW560" s="14" t="s">
        <v>33</v>
      </c>
      <c r="AX560" s="14" t="s">
        <v>86</v>
      </c>
      <c r="AY560" s="253" t="s">
        <v>138</v>
      </c>
    </row>
    <row r="561" s="2" customFormat="1" ht="24.15" customHeight="1">
      <c r="A561" s="39"/>
      <c r="B561" s="40"/>
      <c r="C561" s="219" t="s">
        <v>771</v>
      </c>
      <c r="D561" s="219" t="s">
        <v>141</v>
      </c>
      <c r="E561" s="220" t="s">
        <v>772</v>
      </c>
      <c r="F561" s="221" t="s">
        <v>773</v>
      </c>
      <c r="G561" s="222" t="s">
        <v>1</v>
      </c>
      <c r="H561" s="223">
        <v>0</v>
      </c>
      <c r="I561" s="224"/>
      <c r="J561" s="225">
        <f>ROUND(I561*H561,2)</f>
        <v>0</v>
      </c>
      <c r="K561" s="221" t="s">
        <v>1</v>
      </c>
      <c r="L561" s="45"/>
      <c r="M561" s="226" t="s">
        <v>1</v>
      </c>
      <c r="N561" s="227" t="s">
        <v>43</v>
      </c>
      <c r="O561" s="92"/>
      <c r="P561" s="228">
        <f>O561*H561</f>
        <v>0</v>
      </c>
      <c r="Q561" s="228">
        <v>0</v>
      </c>
      <c r="R561" s="228">
        <f>Q561*H561</f>
        <v>0</v>
      </c>
      <c r="S561" s="228">
        <v>0</v>
      </c>
      <c r="T561" s="22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0" t="s">
        <v>199</v>
      </c>
      <c r="AT561" s="230" t="s">
        <v>141</v>
      </c>
      <c r="AU561" s="230" t="s">
        <v>88</v>
      </c>
      <c r="AY561" s="18" t="s">
        <v>138</v>
      </c>
      <c r="BE561" s="231">
        <f>IF(N561="základní",J561,0)</f>
        <v>0</v>
      </c>
      <c r="BF561" s="231">
        <f>IF(N561="snížená",J561,0)</f>
        <v>0</v>
      </c>
      <c r="BG561" s="231">
        <f>IF(N561="zákl. přenesená",J561,0)</f>
        <v>0</v>
      </c>
      <c r="BH561" s="231">
        <f>IF(N561="sníž. přenesená",J561,0)</f>
        <v>0</v>
      </c>
      <c r="BI561" s="231">
        <f>IF(N561="nulová",J561,0)</f>
        <v>0</v>
      </c>
      <c r="BJ561" s="18" t="s">
        <v>86</v>
      </c>
      <c r="BK561" s="231">
        <f>ROUND(I561*H561,2)</f>
        <v>0</v>
      </c>
      <c r="BL561" s="18" t="s">
        <v>199</v>
      </c>
      <c r="BM561" s="230" t="s">
        <v>774</v>
      </c>
    </row>
    <row r="562" s="12" customFormat="1" ht="22.8" customHeight="1">
      <c r="A562" s="12"/>
      <c r="B562" s="203"/>
      <c r="C562" s="204"/>
      <c r="D562" s="205" t="s">
        <v>77</v>
      </c>
      <c r="E562" s="217" t="s">
        <v>775</v>
      </c>
      <c r="F562" s="217" t="s">
        <v>776</v>
      </c>
      <c r="G562" s="204"/>
      <c r="H562" s="204"/>
      <c r="I562" s="207"/>
      <c r="J562" s="218">
        <f>BK562</f>
        <v>0</v>
      </c>
      <c r="K562" s="204"/>
      <c r="L562" s="209"/>
      <c r="M562" s="210"/>
      <c r="N562" s="211"/>
      <c r="O562" s="211"/>
      <c r="P562" s="212">
        <f>SUM(P563:P724)</f>
        <v>0</v>
      </c>
      <c r="Q562" s="211"/>
      <c r="R562" s="212">
        <f>SUM(R563:R724)</f>
        <v>14.138003899999999</v>
      </c>
      <c r="S562" s="211"/>
      <c r="T562" s="213">
        <f>SUM(T563:T724)</f>
        <v>3.1812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14" t="s">
        <v>88</v>
      </c>
      <c r="AT562" s="215" t="s">
        <v>77</v>
      </c>
      <c r="AU562" s="215" t="s">
        <v>86</v>
      </c>
      <c r="AY562" s="214" t="s">
        <v>138</v>
      </c>
      <c r="BK562" s="216">
        <f>SUM(BK563:BK724)</f>
        <v>0</v>
      </c>
    </row>
    <row r="563" s="2" customFormat="1" ht="14.4" customHeight="1">
      <c r="A563" s="39"/>
      <c r="B563" s="40"/>
      <c r="C563" s="219" t="s">
        <v>777</v>
      </c>
      <c r="D563" s="219" t="s">
        <v>141</v>
      </c>
      <c r="E563" s="220" t="s">
        <v>778</v>
      </c>
      <c r="F563" s="221" t="s">
        <v>779</v>
      </c>
      <c r="G563" s="222" t="s">
        <v>151</v>
      </c>
      <c r="H563" s="223">
        <v>310</v>
      </c>
      <c r="I563" s="224"/>
      <c r="J563" s="225">
        <f>ROUND(I563*H563,2)</f>
        <v>0</v>
      </c>
      <c r="K563" s="221" t="s">
        <v>152</v>
      </c>
      <c r="L563" s="45"/>
      <c r="M563" s="226" t="s">
        <v>1</v>
      </c>
      <c r="N563" s="227" t="s">
        <v>43</v>
      </c>
      <c r="O563" s="92"/>
      <c r="P563" s="228">
        <f>O563*H563</f>
        <v>0</v>
      </c>
      <c r="Q563" s="228">
        <v>0</v>
      </c>
      <c r="R563" s="228">
        <f>Q563*H563</f>
        <v>0</v>
      </c>
      <c r="S563" s="228">
        <v>0</v>
      </c>
      <c r="T563" s="229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0" t="s">
        <v>199</v>
      </c>
      <c r="AT563" s="230" t="s">
        <v>141</v>
      </c>
      <c r="AU563" s="230" t="s">
        <v>88</v>
      </c>
      <c r="AY563" s="18" t="s">
        <v>138</v>
      </c>
      <c r="BE563" s="231">
        <f>IF(N563="základní",J563,0)</f>
        <v>0</v>
      </c>
      <c r="BF563" s="231">
        <f>IF(N563="snížená",J563,0)</f>
        <v>0</v>
      </c>
      <c r="BG563" s="231">
        <f>IF(N563="zákl. přenesená",J563,0)</f>
        <v>0</v>
      </c>
      <c r="BH563" s="231">
        <f>IF(N563="sníž. přenesená",J563,0)</f>
        <v>0</v>
      </c>
      <c r="BI563" s="231">
        <f>IF(N563="nulová",J563,0)</f>
        <v>0</v>
      </c>
      <c r="BJ563" s="18" t="s">
        <v>86</v>
      </c>
      <c r="BK563" s="231">
        <f>ROUND(I563*H563,2)</f>
        <v>0</v>
      </c>
      <c r="BL563" s="18" t="s">
        <v>199</v>
      </c>
      <c r="BM563" s="230" t="s">
        <v>780</v>
      </c>
    </row>
    <row r="564" s="13" customFormat="1">
      <c r="A564" s="13"/>
      <c r="B564" s="232"/>
      <c r="C564" s="233"/>
      <c r="D564" s="234" t="s">
        <v>154</v>
      </c>
      <c r="E564" s="235" t="s">
        <v>1</v>
      </c>
      <c r="F564" s="236" t="s">
        <v>781</v>
      </c>
      <c r="G564" s="233"/>
      <c r="H564" s="235" t="s">
        <v>1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154</v>
      </c>
      <c r="AU564" s="242" t="s">
        <v>88</v>
      </c>
      <c r="AV564" s="13" t="s">
        <v>86</v>
      </c>
      <c r="AW564" s="13" t="s">
        <v>33</v>
      </c>
      <c r="AX564" s="13" t="s">
        <v>78</v>
      </c>
      <c r="AY564" s="242" t="s">
        <v>138</v>
      </c>
    </row>
    <row r="565" s="13" customFormat="1">
      <c r="A565" s="13"/>
      <c r="B565" s="232"/>
      <c r="C565" s="233"/>
      <c r="D565" s="234" t="s">
        <v>154</v>
      </c>
      <c r="E565" s="235" t="s">
        <v>1</v>
      </c>
      <c r="F565" s="236" t="s">
        <v>782</v>
      </c>
      <c r="G565" s="233"/>
      <c r="H565" s="235" t="s">
        <v>1</v>
      </c>
      <c r="I565" s="237"/>
      <c r="J565" s="233"/>
      <c r="K565" s="233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154</v>
      </c>
      <c r="AU565" s="242" t="s">
        <v>88</v>
      </c>
      <c r="AV565" s="13" t="s">
        <v>86</v>
      </c>
      <c r="AW565" s="13" t="s">
        <v>33</v>
      </c>
      <c r="AX565" s="13" t="s">
        <v>78</v>
      </c>
      <c r="AY565" s="242" t="s">
        <v>138</v>
      </c>
    </row>
    <row r="566" s="14" customFormat="1">
      <c r="A566" s="14"/>
      <c r="B566" s="243"/>
      <c r="C566" s="244"/>
      <c r="D566" s="234" t="s">
        <v>154</v>
      </c>
      <c r="E566" s="245" t="s">
        <v>1</v>
      </c>
      <c r="F566" s="246" t="s">
        <v>783</v>
      </c>
      <c r="G566" s="244"/>
      <c r="H566" s="247">
        <v>151.42500000000001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154</v>
      </c>
      <c r="AU566" s="253" t="s">
        <v>88</v>
      </c>
      <c r="AV566" s="14" t="s">
        <v>88</v>
      </c>
      <c r="AW566" s="14" t="s">
        <v>33</v>
      </c>
      <c r="AX566" s="14" t="s">
        <v>78</v>
      </c>
      <c r="AY566" s="253" t="s">
        <v>138</v>
      </c>
    </row>
    <row r="567" s="14" customFormat="1">
      <c r="A567" s="14"/>
      <c r="B567" s="243"/>
      <c r="C567" s="244"/>
      <c r="D567" s="234" t="s">
        <v>154</v>
      </c>
      <c r="E567" s="245" t="s">
        <v>1</v>
      </c>
      <c r="F567" s="246" t="s">
        <v>784</v>
      </c>
      <c r="G567" s="244"/>
      <c r="H567" s="247">
        <v>3.5750000000000002</v>
      </c>
      <c r="I567" s="248"/>
      <c r="J567" s="244"/>
      <c r="K567" s="244"/>
      <c r="L567" s="249"/>
      <c r="M567" s="250"/>
      <c r="N567" s="251"/>
      <c r="O567" s="251"/>
      <c r="P567" s="251"/>
      <c r="Q567" s="251"/>
      <c r="R567" s="251"/>
      <c r="S567" s="251"/>
      <c r="T567" s="252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3" t="s">
        <v>154</v>
      </c>
      <c r="AU567" s="253" t="s">
        <v>88</v>
      </c>
      <c r="AV567" s="14" t="s">
        <v>88</v>
      </c>
      <c r="AW567" s="14" t="s">
        <v>33</v>
      </c>
      <c r="AX567" s="14" t="s">
        <v>78</v>
      </c>
      <c r="AY567" s="253" t="s">
        <v>138</v>
      </c>
    </row>
    <row r="568" s="15" customFormat="1">
      <c r="A568" s="15"/>
      <c r="B568" s="254"/>
      <c r="C568" s="255"/>
      <c r="D568" s="234" t="s">
        <v>154</v>
      </c>
      <c r="E568" s="256" t="s">
        <v>1</v>
      </c>
      <c r="F568" s="257" t="s">
        <v>785</v>
      </c>
      <c r="G568" s="255"/>
      <c r="H568" s="258">
        <v>155</v>
      </c>
      <c r="I568" s="259"/>
      <c r="J568" s="255"/>
      <c r="K568" s="255"/>
      <c r="L568" s="260"/>
      <c r="M568" s="261"/>
      <c r="N568" s="262"/>
      <c r="O568" s="262"/>
      <c r="P568" s="262"/>
      <c r="Q568" s="262"/>
      <c r="R568" s="262"/>
      <c r="S568" s="262"/>
      <c r="T568" s="263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4" t="s">
        <v>154</v>
      </c>
      <c r="AU568" s="264" t="s">
        <v>88</v>
      </c>
      <c r="AV568" s="15" t="s">
        <v>139</v>
      </c>
      <c r="AW568" s="15" t="s">
        <v>33</v>
      </c>
      <c r="AX568" s="15" t="s">
        <v>78</v>
      </c>
      <c r="AY568" s="264" t="s">
        <v>138</v>
      </c>
    </row>
    <row r="569" s="13" customFormat="1">
      <c r="A569" s="13"/>
      <c r="B569" s="232"/>
      <c r="C569" s="233"/>
      <c r="D569" s="234" t="s">
        <v>154</v>
      </c>
      <c r="E569" s="235" t="s">
        <v>1</v>
      </c>
      <c r="F569" s="236" t="s">
        <v>786</v>
      </c>
      <c r="G569" s="233"/>
      <c r="H569" s="235" t="s">
        <v>1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154</v>
      </c>
      <c r="AU569" s="242" t="s">
        <v>88</v>
      </c>
      <c r="AV569" s="13" t="s">
        <v>86</v>
      </c>
      <c r="AW569" s="13" t="s">
        <v>33</v>
      </c>
      <c r="AX569" s="13" t="s">
        <v>78</v>
      </c>
      <c r="AY569" s="242" t="s">
        <v>138</v>
      </c>
    </row>
    <row r="570" s="14" customFormat="1">
      <c r="A570" s="14"/>
      <c r="B570" s="243"/>
      <c r="C570" s="244"/>
      <c r="D570" s="234" t="s">
        <v>154</v>
      </c>
      <c r="E570" s="245" t="s">
        <v>1</v>
      </c>
      <c r="F570" s="246" t="s">
        <v>787</v>
      </c>
      <c r="G570" s="244"/>
      <c r="H570" s="247">
        <v>155</v>
      </c>
      <c r="I570" s="248"/>
      <c r="J570" s="244"/>
      <c r="K570" s="244"/>
      <c r="L570" s="249"/>
      <c r="M570" s="250"/>
      <c r="N570" s="251"/>
      <c r="O570" s="251"/>
      <c r="P570" s="251"/>
      <c r="Q570" s="251"/>
      <c r="R570" s="251"/>
      <c r="S570" s="251"/>
      <c r="T570" s="25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3" t="s">
        <v>154</v>
      </c>
      <c r="AU570" s="253" t="s">
        <v>88</v>
      </c>
      <c r="AV570" s="14" t="s">
        <v>88</v>
      </c>
      <c r="AW570" s="14" t="s">
        <v>33</v>
      </c>
      <c r="AX570" s="14" t="s">
        <v>78</v>
      </c>
      <c r="AY570" s="253" t="s">
        <v>138</v>
      </c>
    </row>
    <row r="571" s="15" customFormat="1">
      <c r="A571" s="15"/>
      <c r="B571" s="254"/>
      <c r="C571" s="255"/>
      <c r="D571" s="234" t="s">
        <v>154</v>
      </c>
      <c r="E571" s="256" t="s">
        <v>1</v>
      </c>
      <c r="F571" s="257" t="s">
        <v>788</v>
      </c>
      <c r="G571" s="255"/>
      <c r="H571" s="258">
        <v>155</v>
      </c>
      <c r="I571" s="259"/>
      <c r="J571" s="255"/>
      <c r="K571" s="255"/>
      <c r="L571" s="260"/>
      <c r="M571" s="261"/>
      <c r="N571" s="262"/>
      <c r="O571" s="262"/>
      <c r="P571" s="262"/>
      <c r="Q571" s="262"/>
      <c r="R571" s="262"/>
      <c r="S571" s="262"/>
      <c r="T571" s="263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4" t="s">
        <v>154</v>
      </c>
      <c r="AU571" s="264" t="s">
        <v>88</v>
      </c>
      <c r="AV571" s="15" t="s">
        <v>139</v>
      </c>
      <c r="AW571" s="15" t="s">
        <v>33</v>
      </c>
      <c r="AX571" s="15" t="s">
        <v>78</v>
      </c>
      <c r="AY571" s="264" t="s">
        <v>138</v>
      </c>
    </row>
    <row r="572" s="16" customFormat="1">
      <c r="A572" s="16"/>
      <c r="B572" s="265"/>
      <c r="C572" s="266"/>
      <c r="D572" s="234" t="s">
        <v>154</v>
      </c>
      <c r="E572" s="267" t="s">
        <v>1</v>
      </c>
      <c r="F572" s="268" t="s">
        <v>190</v>
      </c>
      <c r="G572" s="266"/>
      <c r="H572" s="269">
        <v>310</v>
      </c>
      <c r="I572" s="270"/>
      <c r="J572" s="266"/>
      <c r="K572" s="266"/>
      <c r="L572" s="271"/>
      <c r="M572" s="272"/>
      <c r="N572" s="273"/>
      <c r="O572" s="273"/>
      <c r="P572" s="273"/>
      <c r="Q572" s="273"/>
      <c r="R572" s="273"/>
      <c r="S572" s="273"/>
      <c r="T572" s="274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T572" s="275" t="s">
        <v>154</v>
      </c>
      <c r="AU572" s="275" t="s">
        <v>88</v>
      </c>
      <c r="AV572" s="16" t="s">
        <v>145</v>
      </c>
      <c r="AW572" s="16" t="s">
        <v>33</v>
      </c>
      <c r="AX572" s="16" t="s">
        <v>86</v>
      </c>
      <c r="AY572" s="275" t="s">
        <v>138</v>
      </c>
    </row>
    <row r="573" s="13" customFormat="1">
      <c r="A573" s="13"/>
      <c r="B573" s="232"/>
      <c r="C573" s="233"/>
      <c r="D573" s="234" t="s">
        <v>154</v>
      </c>
      <c r="E573" s="235" t="s">
        <v>1</v>
      </c>
      <c r="F573" s="236" t="s">
        <v>789</v>
      </c>
      <c r="G573" s="233"/>
      <c r="H573" s="235" t="s">
        <v>1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154</v>
      </c>
      <c r="AU573" s="242" t="s">
        <v>88</v>
      </c>
      <c r="AV573" s="13" t="s">
        <v>86</v>
      </c>
      <c r="AW573" s="13" t="s">
        <v>33</v>
      </c>
      <c r="AX573" s="13" t="s">
        <v>78</v>
      </c>
      <c r="AY573" s="242" t="s">
        <v>138</v>
      </c>
    </row>
    <row r="574" s="2" customFormat="1" ht="14.4" customHeight="1">
      <c r="A574" s="39"/>
      <c r="B574" s="40"/>
      <c r="C574" s="219" t="s">
        <v>790</v>
      </c>
      <c r="D574" s="219" t="s">
        <v>141</v>
      </c>
      <c r="E574" s="220" t="s">
        <v>791</v>
      </c>
      <c r="F574" s="221" t="s">
        <v>792</v>
      </c>
      <c r="G574" s="222" t="s">
        <v>151</v>
      </c>
      <c r="H574" s="223">
        <v>3.7000000000000002</v>
      </c>
      <c r="I574" s="224"/>
      <c r="J574" s="225">
        <f>ROUND(I574*H574,2)</f>
        <v>0</v>
      </c>
      <c r="K574" s="221" t="s">
        <v>152</v>
      </c>
      <c r="L574" s="45"/>
      <c r="M574" s="226" t="s">
        <v>1</v>
      </c>
      <c r="N574" s="227" t="s">
        <v>43</v>
      </c>
      <c r="O574" s="92"/>
      <c r="P574" s="228">
        <f>O574*H574</f>
        <v>0</v>
      </c>
      <c r="Q574" s="228">
        <v>0.019130000000000001</v>
      </c>
      <c r="R574" s="228">
        <f>Q574*H574</f>
        <v>0.070781000000000011</v>
      </c>
      <c r="S574" s="228">
        <v>0</v>
      </c>
      <c r="T574" s="229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0" t="s">
        <v>199</v>
      </c>
      <c r="AT574" s="230" t="s">
        <v>141</v>
      </c>
      <c r="AU574" s="230" t="s">
        <v>88</v>
      </c>
      <c r="AY574" s="18" t="s">
        <v>138</v>
      </c>
      <c r="BE574" s="231">
        <f>IF(N574="základní",J574,0)</f>
        <v>0</v>
      </c>
      <c r="BF574" s="231">
        <f>IF(N574="snížená",J574,0)</f>
        <v>0</v>
      </c>
      <c r="BG574" s="231">
        <f>IF(N574="zákl. přenesená",J574,0)</f>
        <v>0</v>
      </c>
      <c r="BH574" s="231">
        <f>IF(N574="sníž. přenesená",J574,0)</f>
        <v>0</v>
      </c>
      <c r="BI574" s="231">
        <f>IF(N574="nulová",J574,0)</f>
        <v>0</v>
      </c>
      <c r="BJ574" s="18" t="s">
        <v>86</v>
      </c>
      <c r="BK574" s="231">
        <f>ROUND(I574*H574,2)</f>
        <v>0</v>
      </c>
      <c r="BL574" s="18" t="s">
        <v>199</v>
      </c>
      <c r="BM574" s="230" t="s">
        <v>793</v>
      </c>
    </row>
    <row r="575" s="13" customFormat="1">
      <c r="A575" s="13"/>
      <c r="B575" s="232"/>
      <c r="C575" s="233"/>
      <c r="D575" s="234" t="s">
        <v>154</v>
      </c>
      <c r="E575" s="235" t="s">
        <v>1</v>
      </c>
      <c r="F575" s="236" t="s">
        <v>794</v>
      </c>
      <c r="G575" s="233"/>
      <c r="H575" s="235" t="s">
        <v>1</v>
      </c>
      <c r="I575" s="237"/>
      <c r="J575" s="233"/>
      <c r="K575" s="233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154</v>
      </c>
      <c r="AU575" s="242" t="s">
        <v>88</v>
      </c>
      <c r="AV575" s="13" t="s">
        <v>86</v>
      </c>
      <c r="AW575" s="13" t="s">
        <v>33</v>
      </c>
      <c r="AX575" s="13" t="s">
        <v>78</v>
      </c>
      <c r="AY575" s="242" t="s">
        <v>138</v>
      </c>
    </row>
    <row r="576" s="14" customFormat="1">
      <c r="A576" s="14"/>
      <c r="B576" s="243"/>
      <c r="C576" s="244"/>
      <c r="D576" s="234" t="s">
        <v>154</v>
      </c>
      <c r="E576" s="245" t="s">
        <v>1</v>
      </c>
      <c r="F576" s="246" t="s">
        <v>795</v>
      </c>
      <c r="G576" s="244"/>
      <c r="H576" s="247">
        <v>3.6299999999999999</v>
      </c>
      <c r="I576" s="248"/>
      <c r="J576" s="244"/>
      <c r="K576" s="244"/>
      <c r="L576" s="249"/>
      <c r="M576" s="250"/>
      <c r="N576" s="251"/>
      <c r="O576" s="251"/>
      <c r="P576" s="251"/>
      <c r="Q576" s="251"/>
      <c r="R576" s="251"/>
      <c r="S576" s="251"/>
      <c r="T576" s="25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3" t="s">
        <v>154</v>
      </c>
      <c r="AU576" s="253" t="s">
        <v>88</v>
      </c>
      <c r="AV576" s="14" t="s">
        <v>88</v>
      </c>
      <c r="AW576" s="14" t="s">
        <v>33</v>
      </c>
      <c r="AX576" s="14" t="s">
        <v>78</v>
      </c>
      <c r="AY576" s="253" t="s">
        <v>138</v>
      </c>
    </row>
    <row r="577" s="14" customFormat="1">
      <c r="A577" s="14"/>
      <c r="B577" s="243"/>
      <c r="C577" s="244"/>
      <c r="D577" s="234" t="s">
        <v>154</v>
      </c>
      <c r="E577" s="245" t="s">
        <v>1</v>
      </c>
      <c r="F577" s="246" t="s">
        <v>796</v>
      </c>
      <c r="G577" s="244"/>
      <c r="H577" s="247">
        <v>0.070000000000000007</v>
      </c>
      <c r="I577" s="248"/>
      <c r="J577" s="244"/>
      <c r="K577" s="244"/>
      <c r="L577" s="249"/>
      <c r="M577" s="250"/>
      <c r="N577" s="251"/>
      <c r="O577" s="251"/>
      <c r="P577" s="251"/>
      <c r="Q577" s="251"/>
      <c r="R577" s="251"/>
      <c r="S577" s="251"/>
      <c r="T577" s="25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3" t="s">
        <v>154</v>
      </c>
      <c r="AU577" s="253" t="s">
        <v>88</v>
      </c>
      <c r="AV577" s="14" t="s">
        <v>88</v>
      </c>
      <c r="AW577" s="14" t="s">
        <v>33</v>
      </c>
      <c r="AX577" s="14" t="s">
        <v>78</v>
      </c>
      <c r="AY577" s="253" t="s">
        <v>138</v>
      </c>
    </row>
    <row r="578" s="16" customFormat="1">
      <c r="A578" s="16"/>
      <c r="B578" s="265"/>
      <c r="C578" s="266"/>
      <c r="D578" s="234" t="s">
        <v>154</v>
      </c>
      <c r="E578" s="267" t="s">
        <v>1</v>
      </c>
      <c r="F578" s="268" t="s">
        <v>190</v>
      </c>
      <c r="G578" s="266"/>
      <c r="H578" s="269">
        <v>3.7000000000000002</v>
      </c>
      <c r="I578" s="270"/>
      <c r="J578" s="266"/>
      <c r="K578" s="266"/>
      <c r="L578" s="271"/>
      <c r="M578" s="272"/>
      <c r="N578" s="273"/>
      <c r="O578" s="273"/>
      <c r="P578" s="273"/>
      <c r="Q578" s="273"/>
      <c r="R578" s="273"/>
      <c r="S578" s="273"/>
      <c r="T578" s="274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T578" s="275" t="s">
        <v>154</v>
      </c>
      <c r="AU578" s="275" t="s">
        <v>88</v>
      </c>
      <c r="AV578" s="16" t="s">
        <v>145</v>
      </c>
      <c r="AW578" s="16" t="s">
        <v>33</v>
      </c>
      <c r="AX578" s="16" t="s">
        <v>86</v>
      </c>
      <c r="AY578" s="275" t="s">
        <v>138</v>
      </c>
    </row>
    <row r="579" s="2" customFormat="1" ht="14.4" customHeight="1">
      <c r="A579" s="39"/>
      <c r="B579" s="40"/>
      <c r="C579" s="219" t="s">
        <v>797</v>
      </c>
      <c r="D579" s="219" t="s">
        <v>141</v>
      </c>
      <c r="E579" s="220" t="s">
        <v>798</v>
      </c>
      <c r="F579" s="221" t="s">
        <v>799</v>
      </c>
      <c r="G579" s="222" t="s">
        <v>151</v>
      </c>
      <c r="H579" s="223">
        <v>313.69999999999999</v>
      </c>
      <c r="I579" s="224"/>
      <c r="J579" s="225">
        <f>ROUND(I579*H579,2)</f>
        <v>0</v>
      </c>
      <c r="K579" s="221" t="s">
        <v>152</v>
      </c>
      <c r="L579" s="45"/>
      <c r="M579" s="226" t="s">
        <v>1</v>
      </c>
      <c r="N579" s="227" t="s">
        <v>43</v>
      </c>
      <c r="O579" s="92"/>
      <c r="P579" s="228">
        <f>O579*H579</f>
        <v>0</v>
      </c>
      <c r="Q579" s="228">
        <v>0.00020000000000000001</v>
      </c>
      <c r="R579" s="228">
        <f>Q579*H579</f>
        <v>0.062740000000000004</v>
      </c>
      <c r="S579" s="228">
        <v>0</v>
      </c>
      <c r="T579" s="229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0" t="s">
        <v>199</v>
      </c>
      <c r="AT579" s="230" t="s">
        <v>141</v>
      </c>
      <c r="AU579" s="230" t="s">
        <v>88</v>
      </c>
      <c r="AY579" s="18" t="s">
        <v>138</v>
      </c>
      <c r="BE579" s="231">
        <f>IF(N579="základní",J579,0)</f>
        <v>0</v>
      </c>
      <c r="BF579" s="231">
        <f>IF(N579="snížená",J579,0)</f>
        <v>0</v>
      </c>
      <c r="BG579" s="231">
        <f>IF(N579="zákl. přenesená",J579,0)</f>
        <v>0</v>
      </c>
      <c r="BH579" s="231">
        <f>IF(N579="sníž. přenesená",J579,0)</f>
        <v>0</v>
      </c>
      <c r="BI579" s="231">
        <f>IF(N579="nulová",J579,0)</f>
        <v>0</v>
      </c>
      <c r="BJ579" s="18" t="s">
        <v>86</v>
      </c>
      <c r="BK579" s="231">
        <f>ROUND(I579*H579,2)</f>
        <v>0</v>
      </c>
      <c r="BL579" s="18" t="s">
        <v>199</v>
      </c>
      <c r="BM579" s="230" t="s">
        <v>800</v>
      </c>
    </row>
    <row r="580" s="14" customFormat="1">
      <c r="A580" s="14"/>
      <c r="B580" s="243"/>
      <c r="C580" s="244"/>
      <c r="D580" s="234" t="s">
        <v>154</v>
      </c>
      <c r="E580" s="245" t="s">
        <v>1</v>
      </c>
      <c r="F580" s="246" t="s">
        <v>801</v>
      </c>
      <c r="G580" s="244"/>
      <c r="H580" s="247">
        <v>313.69999999999999</v>
      </c>
      <c r="I580" s="248"/>
      <c r="J580" s="244"/>
      <c r="K580" s="244"/>
      <c r="L580" s="249"/>
      <c r="M580" s="250"/>
      <c r="N580" s="251"/>
      <c r="O580" s="251"/>
      <c r="P580" s="251"/>
      <c r="Q580" s="251"/>
      <c r="R580" s="251"/>
      <c r="S580" s="251"/>
      <c r="T580" s="25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3" t="s">
        <v>154</v>
      </c>
      <c r="AU580" s="253" t="s">
        <v>88</v>
      </c>
      <c r="AV580" s="14" t="s">
        <v>88</v>
      </c>
      <c r="AW580" s="14" t="s">
        <v>33</v>
      </c>
      <c r="AX580" s="14" t="s">
        <v>86</v>
      </c>
      <c r="AY580" s="253" t="s">
        <v>138</v>
      </c>
    </row>
    <row r="581" s="2" customFormat="1" ht="14.4" customHeight="1">
      <c r="A581" s="39"/>
      <c r="B581" s="40"/>
      <c r="C581" s="276" t="s">
        <v>802</v>
      </c>
      <c r="D581" s="276" t="s">
        <v>251</v>
      </c>
      <c r="E581" s="277" t="s">
        <v>803</v>
      </c>
      <c r="F581" s="278" t="s">
        <v>804</v>
      </c>
      <c r="G581" s="279" t="s">
        <v>144</v>
      </c>
      <c r="H581" s="280">
        <v>4.5</v>
      </c>
      <c r="I581" s="281"/>
      <c r="J581" s="282">
        <f>ROUND(I581*H581,2)</f>
        <v>0</v>
      </c>
      <c r="K581" s="278" t="s">
        <v>152</v>
      </c>
      <c r="L581" s="283"/>
      <c r="M581" s="284" t="s">
        <v>1</v>
      </c>
      <c r="N581" s="285" t="s">
        <v>43</v>
      </c>
      <c r="O581" s="92"/>
      <c r="P581" s="228">
        <f>O581*H581</f>
        <v>0</v>
      </c>
      <c r="Q581" s="228">
        <v>0.55000000000000004</v>
      </c>
      <c r="R581" s="228">
        <f>Q581*H581</f>
        <v>2.4750000000000001</v>
      </c>
      <c r="S581" s="228">
        <v>0</v>
      </c>
      <c r="T581" s="229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0" t="s">
        <v>347</v>
      </c>
      <c r="AT581" s="230" t="s">
        <v>251</v>
      </c>
      <c r="AU581" s="230" t="s">
        <v>88</v>
      </c>
      <c r="AY581" s="18" t="s">
        <v>138</v>
      </c>
      <c r="BE581" s="231">
        <f>IF(N581="základní",J581,0)</f>
        <v>0</v>
      </c>
      <c r="BF581" s="231">
        <f>IF(N581="snížená",J581,0)</f>
        <v>0</v>
      </c>
      <c r="BG581" s="231">
        <f>IF(N581="zákl. přenesená",J581,0)</f>
        <v>0</v>
      </c>
      <c r="BH581" s="231">
        <f>IF(N581="sníž. přenesená",J581,0)</f>
        <v>0</v>
      </c>
      <c r="BI581" s="231">
        <f>IF(N581="nulová",J581,0)</f>
        <v>0</v>
      </c>
      <c r="BJ581" s="18" t="s">
        <v>86</v>
      </c>
      <c r="BK581" s="231">
        <f>ROUND(I581*H581,2)</f>
        <v>0</v>
      </c>
      <c r="BL581" s="18" t="s">
        <v>199</v>
      </c>
      <c r="BM581" s="230" t="s">
        <v>805</v>
      </c>
    </row>
    <row r="582" s="13" customFormat="1">
      <c r="A582" s="13"/>
      <c r="B582" s="232"/>
      <c r="C582" s="233"/>
      <c r="D582" s="234" t="s">
        <v>154</v>
      </c>
      <c r="E582" s="235" t="s">
        <v>1</v>
      </c>
      <c r="F582" s="236" t="s">
        <v>806</v>
      </c>
      <c r="G582" s="233"/>
      <c r="H582" s="235" t="s">
        <v>1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154</v>
      </c>
      <c r="AU582" s="242" t="s">
        <v>88</v>
      </c>
      <c r="AV582" s="13" t="s">
        <v>86</v>
      </c>
      <c r="AW582" s="13" t="s">
        <v>33</v>
      </c>
      <c r="AX582" s="13" t="s">
        <v>78</v>
      </c>
      <c r="AY582" s="242" t="s">
        <v>138</v>
      </c>
    </row>
    <row r="583" s="14" customFormat="1">
      <c r="A583" s="14"/>
      <c r="B583" s="243"/>
      <c r="C583" s="244"/>
      <c r="D583" s="234" t="s">
        <v>154</v>
      </c>
      <c r="E583" s="245" t="s">
        <v>1</v>
      </c>
      <c r="F583" s="246" t="s">
        <v>807</v>
      </c>
      <c r="G583" s="244"/>
      <c r="H583" s="247">
        <v>4.2999999999999998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154</v>
      </c>
      <c r="AU583" s="253" t="s">
        <v>88</v>
      </c>
      <c r="AV583" s="14" t="s">
        <v>88</v>
      </c>
      <c r="AW583" s="14" t="s">
        <v>33</v>
      </c>
      <c r="AX583" s="14" t="s">
        <v>78</v>
      </c>
      <c r="AY583" s="253" t="s">
        <v>138</v>
      </c>
    </row>
    <row r="584" s="13" customFormat="1">
      <c r="A584" s="13"/>
      <c r="B584" s="232"/>
      <c r="C584" s="233"/>
      <c r="D584" s="234" t="s">
        <v>154</v>
      </c>
      <c r="E584" s="235" t="s">
        <v>1</v>
      </c>
      <c r="F584" s="236" t="s">
        <v>808</v>
      </c>
      <c r="G584" s="233"/>
      <c r="H584" s="235" t="s">
        <v>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154</v>
      </c>
      <c r="AU584" s="242" t="s">
        <v>88</v>
      </c>
      <c r="AV584" s="13" t="s">
        <v>86</v>
      </c>
      <c r="AW584" s="13" t="s">
        <v>33</v>
      </c>
      <c r="AX584" s="13" t="s">
        <v>78</v>
      </c>
      <c r="AY584" s="242" t="s">
        <v>138</v>
      </c>
    </row>
    <row r="585" s="14" customFormat="1">
      <c r="A585" s="14"/>
      <c r="B585" s="243"/>
      <c r="C585" s="244"/>
      <c r="D585" s="234" t="s">
        <v>154</v>
      </c>
      <c r="E585" s="245" t="s">
        <v>1</v>
      </c>
      <c r="F585" s="246" t="s">
        <v>809</v>
      </c>
      <c r="G585" s="244"/>
      <c r="H585" s="247">
        <v>0.10199999999999999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154</v>
      </c>
      <c r="AU585" s="253" t="s">
        <v>88</v>
      </c>
      <c r="AV585" s="14" t="s">
        <v>88</v>
      </c>
      <c r="AW585" s="14" t="s">
        <v>33</v>
      </c>
      <c r="AX585" s="14" t="s">
        <v>78</v>
      </c>
      <c r="AY585" s="253" t="s">
        <v>138</v>
      </c>
    </row>
    <row r="586" s="14" customFormat="1">
      <c r="A586" s="14"/>
      <c r="B586" s="243"/>
      <c r="C586" s="244"/>
      <c r="D586" s="234" t="s">
        <v>154</v>
      </c>
      <c r="E586" s="245" t="s">
        <v>1</v>
      </c>
      <c r="F586" s="246" t="s">
        <v>810</v>
      </c>
      <c r="G586" s="244"/>
      <c r="H586" s="247">
        <v>0.098000000000000004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3" t="s">
        <v>154</v>
      </c>
      <c r="AU586" s="253" t="s">
        <v>88</v>
      </c>
      <c r="AV586" s="14" t="s">
        <v>88</v>
      </c>
      <c r="AW586" s="14" t="s">
        <v>33</v>
      </c>
      <c r="AX586" s="14" t="s">
        <v>78</v>
      </c>
      <c r="AY586" s="253" t="s">
        <v>138</v>
      </c>
    </row>
    <row r="587" s="16" customFormat="1">
      <c r="A587" s="16"/>
      <c r="B587" s="265"/>
      <c r="C587" s="266"/>
      <c r="D587" s="234" t="s">
        <v>154</v>
      </c>
      <c r="E587" s="267" t="s">
        <v>1</v>
      </c>
      <c r="F587" s="268" t="s">
        <v>190</v>
      </c>
      <c r="G587" s="266"/>
      <c r="H587" s="269">
        <v>4.5</v>
      </c>
      <c r="I587" s="270"/>
      <c r="J587" s="266"/>
      <c r="K587" s="266"/>
      <c r="L587" s="271"/>
      <c r="M587" s="272"/>
      <c r="N587" s="273"/>
      <c r="O587" s="273"/>
      <c r="P587" s="273"/>
      <c r="Q587" s="273"/>
      <c r="R587" s="273"/>
      <c r="S587" s="273"/>
      <c r="T587" s="274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75" t="s">
        <v>154</v>
      </c>
      <c r="AU587" s="275" t="s">
        <v>88</v>
      </c>
      <c r="AV587" s="16" t="s">
        <v>145</v>
      </c>
      <c r="AW587" s="16" t="s">
        <v>33</v>
      </c>
      <c r="AX587" s="16" t="s">
        <v>86</v>
      </c>
      <c r="AY587" s="275" t="s">
        <v>138</v>
      </c>
    </row>
    <row r="588" s="2" customFormat="1" ht="14.4" customHeight="1">
      <c r="A588" s="39"/>
      <c r="B588" s="40"/>
      <c r="C588" s="219" t="s">
        <v>811</v>
      </c>
      <c r="D588" s="219" t="s">
        <v>141</v>
      </c>
      <c r="E588" s="220" t="s">
        <v>812</v>
      </c>
      <c r="F588" s="221" t="s">
        <v>813</v>
      </c>
      <c r="G588" s="222" t="s">
        <v>151</v>
      </c>
      <c r="H588" s="223">
        <v>18</v>
      </c>
      <c r="I588" s="224"/>
      <c r="J588" s="225">
        <f>ROUND(I588*H588,2)</f>
        <v>0</v>
      </c>
      <c r="K588" s="221" t="s">
        <v>1</v>
      </c>
      <c r="L588" s="45"/>
      <c r="M588" s="226" t="s">
        <v>1</v>
      </c>
      <c r="N588" s="227" t="s">
        <v>43</v>
      </c>
      <c r="O588" s="92"/>
      <c r="P588" s="228">
        <f>O588*H588</f>
        <v>0</v>
      </c>
      <c r="Q588" s="228">
        <v>0.011089999999999999</v>
      </c>
      <c r="R588" s="228">
        <f>Q588*H588</f>
        <v>0.19961999999999999</v>
      </c>
      <c r="S588" s="228">
        <v>0</v>
      </c>
      <c r="T588" s="229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0" t="s">
        <v>199</v>
      </c>
      <c r="AT588" s="230" t="s">
        <v>141</v>
      </c>
      <c r="AU588" s="230" t="s">
        <v>88</v>
      </c>
      <c r="AY588" s="18" t="s">
        <v>138</v>
      </c>
      <c r="BE588" s="231">
        <f>IF(N588="základní",J588,0)</f>
        <v>0</v>
      </c>
      <c r="BF588" s="231">
        <f>IF(N588="snížená",J588,0)</f>
        <v>0</v>
      </c>
      <c r="BG588" s="231">
        <f>IF(N588="zákl. přenesená",J588,0)</f>
        <v>0</v>
      </c>
      <c r="BH588" s="231">
        <f>IF(N588="sníž. přenesená",J588,0)</f>
        <v>0</v>
      </c>
      <c r="BI588" s="231">
        <f>IF(N588="nulová",J588,0)</f>
        <v>0</v>
      </c>
      <c r="BJ588" s="18" t="s">
        <v>86</v>
      </c>
      <c r="BK588" s="231">
        <f>ROUND(I588*H588,2)</f>
        <v>0</v>
      </c>
      <c r="BL588" s="18" t="s">
        <v>199</v>
      </c>
      <c r="BM588" s="230" t="s">
        <v>814</v>
      </c>
    </row>
    <row r="589" s="13" customFormat="1">
      <c r="A589" s="13"/>
      <c r="B589" s="232"/>
      <c r="C589" s="233"/>
      <c r="D589" s="234" t="s">
        <v>154</v>
      </c>
      <c r="E589" s="235" t="s">
        <v>1</v>
      </c>
      <c r="F589" s="236" t="s">
        <v>815</v>
      </c>
      <c r="G589" s="233"/>
      <c r="H589" s="235" t="s">
        <v>1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154</v>
      </c>
      <c r="AU589" s="242" t="s">
        <v>88</v>
      </c>
      <c r="AV589" s="13" t="s">
        <v>86</v>
      </c>
      <c r="AW589" s="13" t="s">
        <v>33</v>
      </c>
      <c r="AX589" s="13" t="s">
        <v>78</v>
      </c>
      <c r="AY589" s="242" t="s">
        <v>138</v>
      </c>
    </row>
    <row r="590" s="13" customFormat="1">
      <c r="A590" s="13"/>
      <c r="B590" s="232"/>
      <c r="C590" s="233"/>
      <c r="D590" s="234" t="s">
        <v>154</v>
      </c>
      <c r="E590" s="235" t="s">
        <v>1</v>
      </c>
      <c r="F590" s="236" t="s">
        <v>202</v>
      </c>
      <c r="G590" s="233"/>
      <c r="H590" s="235" t="s">
        <v>1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154</v>
      </c>
      <c r="AU590" s="242" t="s">
        <v>88</v>
      </c>
      <c r="AV590" s="13" t="s">
        <v>86</v>
      </c>
      <c r="AW590" s="13" t="s">
        <v>33</v>
      </c>
      <c r="AX590" s="13" t="s">
        <v>78</v>
      </c>
      <c r="AY590" s="242" t="s">
        <v>138</v>
      </c>
    </row>
    <row r="591" s="14" customFormat="1">
      <c r="A591" s="14"/>
      <c r="B591" s="243"/>
      <c r="C591" s="244"/>
      <c r="D591" s="234" t="s">
        <v>154</v>
      </c>
      <c r="E591" s="245" t="s">
        <v>1</v>
      </c>
      <c r="F591" s="246" t="s">
        <v>203</v>
      </c>
      <c r="G591" s="244"/>
      <c r="H591" s="247">
        <v>3.0550000000000002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154</v>
      </c>
      <c r="AU591" s="253" t="s">
        <v>88</v>
      </c>
      <c r="AV591" s="14" t="s">
        <v>88</v>
      </c>
      <c r="AW591" s="14" t="s">
        <v>33</v>
      </c>
      <c r="AX591" s="14" t="s">
        <v>78</v>
      </c>
      <c r="AY591" s="253" t="s">
        <v>138</v>
      </c>
    </row>
    <row r="592" s="14" customFormat="1">
      <c r="A592" s="14"/>
      <c r="B592" s="243"/>
      <c r="C592" s="244"/>
      <c r="D592" s="234" t="s">
        <v>154</v>
      </c>
      <c r="E592" s="245" t="s">
        <v>1</v>
      </c>
      <c r="F592" s="246" t="s">
        <v>204</v>
      </c>
      <c r="G592" s="244"/>
      <c r="H592" s="247">
        <v>1.46</v>
      </c>
      <c r="I592" s="248"/>
      <c r="J592" s="244"/>
      <c r="K592" s="244"/>
      <c r="L592" s="249"/>
      <c r="M592" s="250"/>
      <c r="N592" s="251"/>
      <c r="O592" s="251"/>
      <c r="P592" s="251"/>
      <c r="Q592" s="251"/>
      <c r="R592" s="251"/>
      <c r="S592" s="251"/>
      <c r="T592" s="25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3" t="s">
        <v>154</v>
      </c>
      <c r="AU592" s="253" t="s">
        <v>88</v>
      </c>
      <c r="AV592" s="14" t="s">
        <v>88</v>
      </c>
      <c r="AW592" s="14" t="s">
        <v>33</v>
      </c>
      <c r="AX592" s="14" t="s">
        <v>78</v>
      </c>
      <c r="AY592" s="253" t="s">
        <v>138</v>
      </c>
    </row>
    <row r="593" s="14" customFormat="1">
      <c r="A593" s="14"/>
      <c r="B593" s="243"/>
      <c r="C593" s="244"/>
      <c r="D593" s="234" t="s">
        <v>154</v>
      </c>
      <c r="E593" s="245" t="s">
        <v>1</v>
      </c>
      <c r="F593" s="246" t="s">
        <v>816</v>
      </c>
      <c r="G593" s="244"/>
      <c r="H593" s="247">
        <v>0.48499999999999999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154</v>
      </c>
      <c r="AU593" s="253" t="s">
        <v>88</v>
      </c>
      <c r="AV593" s="14" t="s">
        <v>88</v>
      </c>
      <c r="AW593" s="14" t="s">
        <v>33</v>
      </c>
      <c r="AX593" s="14" t="s">
        <v>78</v>
      </c>
      <c r="AY593" s="253" t="s">
        <v>138</v>
      </c>
    </row>
    <row r="594" s="15" customFormat="1">
      <c r="A594" s="15"/>
      <c r="B594" s="254"/>
      <c r="C594" s="255"/>
      <c r="D594" s="234" t="s">
        <v>154</v>
      </c>
      <c r="E594" s="256" t="s">
        <v>1</v>
      </c>
      <c r="F594" s="257" t="s">
        <v>785</v>
      </c>
      <c r="G594" s="255"/>
      <c r="H594" s="258">
        <v>5</v>
      </c>
      <c r="I594" s="259"/>
      <c r="J594" s="255"/>
      <c r="K594" s="255"/>
      <c r="L594" s="260"/>
      <c r="M594" s="261"/>
      <c r="N594" s="262"/>
      <c r="O594" s="262"/>
      <c r="P594" s="262"/>
      <c r="Q594" s="262"/>
      <c r="R594" s="262"/>
      <c r="S594" s="262"/>
      <c r="T594" s="263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4" t="s">
        <v>154</v>
      </c>
      <c r="AU594" s="264" t="s">
        <v>88</v>
      </c>
      <c r="AV594" s="15" t="s">
        <v>139</v>
      </c>
      <c r="AW594" s="15" t="s">
        <v>33</v>
      </c>
      <c r="AX594" s="15" t="s">
        <v>78</v>
      </c>
      <c r="AY594" s="264" t="s">
        <v>138</v>
      </c>
    </row>
    <row r="595" s="13" customFormat="1">
      <c r="A595" s="13"/>
      <c r="B595" s="232"/>
      <c r="C595" s="233"/>
      <c r="D595" s="234" t="s">
        <v>154</v>
      </c>
      <c r="E595" s="235" t="s">
        <v>1</v>
      </c>
      <c r="F595" s="236" t="s">
        <v>205</v>
      </c>
      <c r="G595" s="233"/>
      <c r="H595" s="235" t="s">
        <v>1</v>
      </c>
      <c r="I595" s="237"/>
      <c r="J595" s="233"/>
      <c r="K595" s="233"/>
      <c r="L595" s="238"/>
      <c r="M595" s="239"/>
      <c r="N595" s="240"/>
      <c r="O595" s="240"/>
      <c r="P595" s="240"/>
      <c r="Q595" s="240"/>
      <c r="R595" s="240"/>
      <c r="S595" s="240"/>
      <c r="T595" s="24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2" t="s">
        <v>154</v>
      </c>
      <c r="AU595" s="242" t="s">
        <v>88</v>
      </c>
      <c r="AV595" s="13" t="s">
        <v>86</v>
      </c>
      <c r="AW595" s="13" t="s">
        <v>33</v>
      </c>
      <c r="AX595" s="13" t="s">
        <v>78</v>
      </c>
      <c r="AY595" s="242" t="s">
        <v>138</v>
      </c>
    </row>
    <row r="596" s="14" customFormat="1">
      <c r="A596" s="14"/>
      <c r="B596" s="243"/>
      <c r="C596" s="244"/>
      <c r="D596" s="234" t="s">
        <v>154</v>
      </c>
      <c r="E596" s="245" t="s">
        <v>1</v>
      </c>
      <c r="F596" s="246" t="s">
        <v>206</v>
      </c>
      <c r="G596" s="244"/>
      <c r="H596" s="247">
        <v>11.220000000000001</v>
      </c>
      <c r="I596" s="248"/>
      <c r="J596" s="244"/>
      <c r="K596" s="244"/>
      <c r="L596" s="249"/>
      <c r="M596" s="250"/>
      <c r="N596" s="251"/>
      <c r="O596" s="251"/>
      <c r="P596" s="251"/>
      <c r="Q596" s="251"/>
      <c r="R596" s="251"/>
      <c r="S596" s="251"/>
      <c r="T596" s="25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3" t="s">
        <v>154</v>
      </c>
      <c r="AU596" s="253" t="s">
        <v>88</v>
      </c>
      <c r="AV596" s="14" t="s">
        <v>88</v>
      </c>
      <c r="AW596" s="14" t="s">
        <v>33</v>
      </c>
      <c r="AX596" s="14" t="s">
        <v>78</v>
      </c>
      <c r="AY596" s="253" t="s">
        <v>138</v>
      </c>
    </row>
    <row r="597" s="14" customFormat="1">
      <c r="A597" s="14"/>
      <c r="B597" s="243"/>
      <c r="C597" s="244"/>
      <c r="D597" s="234" t="s">
        <v>154</v>
      </c>
      <c r="E597" s="245" t="s">
        <v>1</v>
      </c>
      <c r="F597" s="246" t="s">
        <v>817</v>
      </c>
      <c r="G597" s="244"/>
      <c r="H597" s="247">
        <v>1.78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3" t="s">
        <v>154</v>
      </c>
      <c r="AU597" s="253" t="s">
        <v>88</v>
      </c>
      <c r="AV597" s="14" t="s">
        <v>88</v>
      </c>
      <c r="AW597" s="14" t="s">
        <v>33</v>
      </c>
      <c r="AX597" s="14" t="s">
        <v>78</v>
      </c>
      <c r="AY597" s="253" t="s">
        <v>138</v>
      </c>
    </row>
    <row r="598" s="15" customFormat="1">
      <c r="A598" s="15"/>
      <c r="B598" s="254"/>
      <c r="C598" s="255"/>
      <c r="D598" s="234" t="s">
        <v>154</v>
      </c>
      <c r="E598" s="256" t="s">
        <v>1</v>
      </c>
      <c r="F598" s="257" t="s">
        <v>788</v>
      </c>
      <c r="G598" s="255"/>
      <c r="H598" s="258">
        <v>13</v>
      </c>
      <c r="I598" s="259"/>
      <c r="J598" s="255"/>
      <c r="K598" s="255"/>
      <c r="L598" s="260"/>
      <c r="M598" s="261"/>
      <c r="N598" s="262"/>
      <c r="O598" s="262"/>
      <c r="P598" s="262"/>
      <c r="Q598" s="262"/>
      <c r="R598" s="262"/>
      <c r="S598" s="262"/>
      <c r="T598" s="263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4" t="s">
        <v>154</v>
      </c>
      <c r="AU598" s="264" t="s">
        <v>88</v>
      </c>
      <c r="AV598" s="15" t="s">
        <v>139</v>
      </c>
      <c r="AW598" s="15" t="s">
        <v>33</v>
      </c>
      <c r="AX598" s="15" t="s">
        <v>78</v>
      </c>
      <c r="AY598" s="264" t="s">
        <v>138</v>
      </c>
    </row>
    <row r="599" s="16" customFormat="1">
      <c r="A599" s="16"/>
      <c r="B599" s="265"/>
      <c r="C599" s="266"/>
      <c r="D599" s="234" t="s">
        <v>154</v>
      </c>
      <c r="E599" s="267" t="s">
        <v>1</v>
      </c>
      <c r="F599" s="268" t="s">
        <v>190</v>
      </c>
      <c r="G599" s="266"/>
      <c r="H599" s="269">
        <v>18</v>
      </c>
      <c r="I599" s="270"/>
      <c r="J599" s="266"/>
      <c r="K599" s="266"/>
      <c r="L599" s="271"/>
      <c r="M599" s="272"/>
      <c r="N599" s="273"/>
      <c r="O599" s="273"/>
      <c r="P599" s="273"/>
      <c r="Q599" s="273"/>
      <c r="R599" s="273"/>
      <c r="S599" s="273"/>
      <c r="T599" s="274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T599" s="275" t="s">
        <v>154</v>
      </c>
      <c r="AU599" s="275" t="s">
        <v>88</v>
      </c>
      <c r="AV599" s="16" t="s">
        <v>145</v>
      </c>
      <c r="AW599" s="16" t="s">
        <v>33</v>
      </c>
      <c r="AX599" s="16" t="s">
        <v>86</v>
      </c>
      <c r="AY599" s="275" t="s">
        <v>138</v>
      </c>
    </row>
    <row r="600" s="2" customFormat="1" ht="14.4" customHeight="1">
      <c r="A600" s="39"/>
      <c r="B600" s="40"/>
      <c r="C600" s="276" t="s">
        <v>818</v>
      </c>
      <c r="D600" s="276" t="s">
        <v>251</v>
      </c>
      <c r="E600" s="277" t="s">
        <v>819</v>
      </c>
      <c r="F600" s="278" t="s">
        <v>820</v>
      </c>
      <c r="G600" s="279" t="s">
        <v>151</v>
      </c>
      <c r="H600" s="280">
        <v>5.5</v>
      </c>
      <c r="I600" s="281"/>
      <c r="J600" s="282">
        <f>ROUND(I600*H600,2)</f>
        <v>0</v>
      </c>
      <c r="K600" s="278" t="s">
        <v>1</v>
      </c>
      <c r="L600" s="283"/>
      <c r="M600" s="284" t="s">
        <v>1</v>
      </c>
      <c r="N600" s="285" t="s">
        <v>43</v>
      </c>
      <c r="O600" s="92"/>
      <c r="P600" s="228">
        <f>O600*H600</f>
        <v>0</v>
      </c>
      <c r="Q600" s="228">
        <v>0.01323</v>
      </c>
      <c r="R600" s="228">
        <f>Q600*H600</f>
        <v>0.072764999999999996</v>
      </c>
      <c r="S600" s="228">
        <v>0</v>
      </c>
      <c r="T600" s="229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0" t="s">
        <v>347</v>
      </c>
      <c r="AT600" s="230" t="s">
        <v>251</v>
      </c>
      <c r="AU600" s="230" t="s">
        <v>88</v>
      </c>
      <c r="AY600" s="18" t="s">
        <v>138</v>
      </c>
      <c r="BE600" s="231">
        <f>IF(N600="základní",J600,0)</f>
        <v>0</v>
      </c>
      <c r="BF600" s="231">
        <f>IF(N600="snížená",J600,0)</f>
        <v>0</v>
      </c>
      <c r="BG600" s="231">
        <f>IF(N600="zákl. přenesená",J600,0)</f>
        <v>0</v>
      </c>
      <c r="BH600" s="231">
        <f>IF(N600="sníž. přenesená",J600,0)</f>
        <v>0</v>
      </c>
      <c r="BI600" s="231">
        <f>IF(N600="nulová",J600,0)</f>
        <v>0</v>
      </c>
      <c r="BJ600" s="18" t="s">
        <v>86</v>
      </c>
      <c r="BK600" s="231">
        <f>ROUND(I600*H600,2)</f>
        <v>0</v>
      </c>
      <c r="BL600" s="18" t="s">
        <v>199</v>
      </c>
      <c r="BM600" s="230" t="s">
        <v>821</v>
      </c>
    </row>
    <row r="601" s="13" customFormat="1">
      <c r="A601" s="13"/>
      <c r="B601" s="232"/>
      <c r="C601" s="233"/>
      <c r="D601" s="234" t="s">
        <v>154</v>
      </c>
      <c r="E601" s="235" t="s">
        <v>1</v>
      </c>
      <c r="F601" s="236" t="s">
        <v>822</v>
      </c>
      <c r="G601" s="233"/>
      <c r="H601" s="235" t="s">
        <v>1</v>
      </c>
      <c r="I601" s="237"/>
      <c r="J601" s="233"/>
      <c r="K601" s="233"/>
      <c r="L601" s="238"/>
      <c r="M601" s="239"/>
      <c r="N601" s="240"/>
      <c r="O601" s="240"/>
      <c r="P601" s="240"/>
      <c r="Q601" s="240"/>
      <c r="R601" s="240"/>
      <c r="S601" s="240"/>
      <c r="T601" s="24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2" t="s">
        <v>154</v>
      </c>
      <c r="AU601" s="242" t="s">
        <v>88</v>
      </c>
      <c r="AV601" s="13" t="s">
        <v>86</v>
      </c>
      <c r="AW601" s="13" t="s">
        <v>33</v>
      </c>
      <c r="AX601" s="13" t="s">
        <v>78</v>
      </c>
      <c r="AY601" s="242" t="s">
        <v>138</v>
      </c>
    </row>
    <row r="602" s="14" customFormat="1">
      <c r="A602" s="14"/>
      <c r="B602" s="243"/>
      <c r="C602" s="244"/>
      <c r="D602" s="234" t="s">
        <v>154</v>
      </c>
      <c r="E602" s="245" t="s">
        <v>1</v>
      </c>
      <c r="F602" s="246" t="s">
        <v>823</v>
      </c>
      <c r="G602" s="244"/>
      <c r="H602" s="247">
        <v>5.5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154</v>
      </c>
      <c r="AU602" s="253" t="s">
        <v>88</v>
      </c>
      <c r="AV602" s="14" t="s">
        <v>88</v>
      </c>
      <c r="AW602" s="14" t="s">
        <v>33</v>
      </c>
      <c r="AX602" s="14" t="s">
        <v>86</v>
      </c>
      <c r="AY602" s="253" t="s">
        <v>138</v>
      </c>
    </row>
    <row r="603" s="2" customFormat="1" ht="14.4" customHeight="1">
      <c r="A603" s="39"/>
      <c r="B603" s="40"/>
      <c r="C603" s="276" t="s">
        <v>824</v>
      </c>
      <c r="D603" s="276" t="s">
        <v>251</v>
      </c>
      <c r="E603" s="277" t="s">
        <v>825</v>
      </c>
      <c r="F603" s="278" t="s">
        <v>826</v>
      </c>
      <c r="G603" s="279" t="s">
        <v>151</v>
      </c>
      <c r="H603" s="280">
        <v>15</v>
      </c>
      <c r="I603" s="281"/>
      <c r="J603" s="282">
        <f>ROUND(I603*H603,2)</f>
        <v>0</v>
      </c>
      <c r="K603" s="278" t="s">
        <v>1</v>
      </c>
      <c r="L603" s="283"/>
      <c r="M603" s="284" t="s">
        <v>1</v>
      </c>
      <c r="N603" s="285" t="s">
        <v>43</v>
      </c>
      <c r="O603" s="92"/>
      <c r="P603" s="228">
        <f>O603*H603</f>
        <v>0</v>
      </c>
      <c r="Q603" s="228">
        <v>0.014999999999999999</v>
      </c>
      <c r="R603" s="228">
        <f>Q603*H603</f>
        <v>0.22499999999999998</v>
      </c>
      <c r="S603" s="228">
        <v>0</v>
      </c>
      <c r="T603" s="229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0" t="s">
        <v>347</v>
      </c>
      <c r="AT603" s="230" t="s">
        <v>251</v>
      </c>
      <c r="AU603" s="230" t="s">
        <v>88</v>
      </c>
      <c r="AY603" s="18" t="s">
        <v>138</v>
      </c>
      <c r="BE603" s="231">
        <f>IF(N603="základní",J603,0)</f>
        <v>0</v>
      </c>
      <c r="BF603" s="231">
        <f>IF(N603="snížená",J603,0)</f>
        <v>0</v>
      </c>
      <c r="BG603" s="231">
        <f>IF(N603="zákl. přenesená",J603,0)</f>
        <v>0</v>
      </c>
      <c r="BH603" s="231">
        <f>IF(N603="sníž. přenesená",J603,0)</f>
        <v>0</v>
      </c>
      <c r="BI603" s="231">
        <f>IF(N603="nulová",J603,0)</f>
        <v>0</v>
      </c>
      <c r="BJ603" s="18" t="s">
        <v>86</v>
      </c>
      <c r="BK603" s="231">
        <f>ROUND(I603*H603,2)</f>
        <v>0</v>
      </c>
      <c r="BL603" s="18" t="s">
        <v>199</v>
      </c>
      <c r="BM603" s="230" t="s">
        <v>827</v>
      </c>
    </row>
    <row r="604" s="13" customFormat="1">
      <c r="A604" s="13"/>
      <c r="B604" s="232"/>
      <c r="C604" s="233"/>
      <c r="D604" s="234" t="s">
        <v>154</v>
      </c>
      <c r="E604" s="235" t="s">
        <v>1</v>
      </c>
      <c r="F604" s="236" t="s">
        <v>828</v>
      </c>
      <c r="G604" s="233"/>
      <c r="H604" s="235" t="s">
        <v>1</v>
      </c>
      <c r="I604" s="237"/>
      <c r="J604" s="233"/>
      <c r="K604" s="233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154</v>
      </c>
      <c r="AU604" s="242" t="s">
        <v>88</v>
      </c>
      <c r="AV604" s="13" t="s">
        <v>86</v>
      </c>
      <c r="AW604" s="13" t="s">
        <v>33</v>
      </c>
      <c r="AX604" s="13" t="s">
        <v>78</v>
      </c>
      <c r="AY604" s="242" t="s">
        <v>138</v>
      </c>
    </row>
    <row r="605" s="14" customFormat="1">
      <c r="A605" s="14"/>
      <c r="B605" s="243"/>
      <c r="C605" s="244"/>
      <c r="D605" s="234" t="s">
        <v>154</v>
      </c>
      <c r="E605" s="245" t="s">
        <v>1</v>
      </c>
      <c r="F605" s="246" t="s">
        <v>829</v>
      </c>
      <c r="G605" s="244"/>
      <c r="H605" s="247">
        <v>15</v>
      </c>
      <c r="I605" s="248"/>
      <c r="J605" s="244"/>
      <c r="K605" s="244"/>
      <c r="L605" s="249"/>
      <c r="M605" s="250"/>
      <c r="N605" s="251"/>
      <c r="O605" s="251"/>
      <c r="P605" s="251"/>
      <c r="Q605" s="251"/>
      <c r="R605" s="251"/>
      <c r="S605" s="251"/>
      <c r="T605" s="252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3" t="s">
        <v>154</v>
      </c>
      <c r="AU605" s="253" t="s">
        <v>88</v>
      </c>
      <c r="AV605" s="14" t="s">
        <v>88</v>
      </c>
      <c r="AW605" s="14" t="s">
        <v>33</v>
      </c>
      <c r="AX605" s="14" t="s">
        <v>86</v>
      </c>
      <c r="AY605" s="253" t="s">
        <v>138</v>
      </c>
    </row>
    <row r="606" s="2" customFormat="1" ht="14.4" customHeight="1">
      <c r="A606" s="39"/>
      <c r="B606" s="40"/>
      <c r="C606" s="219" t="s">
        <v>830</v>
      </c>
      <c r="D606" s="219" t="s">
        <v>141</v>
      </c>
      <c r="E606" s="220" t="s">
        <v>831</v>
      </c>
      <c r="F606" s="221" t="s">
        <v>832</v>
      </c>
      <c r="G606" s="222" t="s">
        <v>327</v>
      </c>
      <c r="H606" s="223">
        <v>1</v>
      </c>
      <c r="I606" s="224"/>
      <c r="J606" s="225">
        <f>ROUND(I606*H606,2)</f>
        <v>0</v>
      </c>
      <c r="K606" s="221" t="s">
        <v>1</v>
      </c>
      <c r="L606" s="45"/>
      <c r="M606" s="226" t="s">
        <v>1</v>
      </c>
      <c r="N606" s="227" t="s">
        <v>43</v>
      </c>
      <c r="O606" s="92"/>
      <c r="P606" s="228">
        <f>O606*H606</f>
        <v>0</v>
      </c>
      <c r="Q606" s="228">
        <v>0</v>
      </c>
      <c r="R606" s="228">
        <f>Q606*H606</f>
        <v>0</v>
      </c>
      <c r="S606" s="228">
        <v>0</v>
      </c>
      <c r="T606" s="229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0" t="s">
        <v>199</v>
      </c>
      <c r="AT606" s="230" t="s">
        <v>141</v>
      </c>
      <c r="AU606" s="230" t="s">
        <v>88</v>
      </c>
      <c r="AY606" s="18" t="s">
        <v>138</v>
      </c>
      <c r="BE606" s="231">
        <f>IF(N606="základní",J606,0)</f>
        <v>0</v>
      </c>
      <c r="BF606" s="231">
        <f>IF(N606="snížená",J606,0)</f>
        <v>0</v>
      </c>
      <c r="BG606" s="231">
        <f>IF(N606="zákl. přenesená",J606,0)</f>
        <v>0</v>
      </c>
      <c r="BH606" s="231">
        <f>IF(N606="sníž. přenesená",J606,0)</f>
        <v>0</v>
      </c>
      <c r="BI606" s="231">
        <f>IF(N606="nulová",J606,0)</f>
        <v>0</v>
      </c>
      <c r="BJ606" s="18" t="s">
        <v>86</v>
      </c>
      <c r="BK606" s="231">
        <f>ROUND(I606*H606,2)</f>
        <v>0</v>
      </c>
      <c r="BL606" s="18" t="s">
        <v>199</v>
      </c>
      <c r="BM606" s="230" t="s">
        <v>833</v>
      </c>
    </row>
    <row r="607" s="13" customFormat="1">
      <c r="A607" s="13"/>
      <c r="B607" s="232"/>
      <c r="C607" s="233"/>
      <c r="D607" s="234" t="s">
        <v>154</v>
      </c>
      <c r="E607" s="235" t="s">
        <v>1</v>
      </c>
      <c r="F607" s="236" t="s">
        <v>834</v>
      </c>
      <c r="G607" s="233"/>
      <c r="H607" s="235" t="s">
        <v>1</v>
      </c>
      <c r="I607" s="237"/>
      <c r="J607" s="233"/>
      <c r="K607" s="233"/>
      <c r="L607" s="238"/>
      <c r="M607" s="239"/>
      <c r="N607" s="240"/>
      <c r="O607" s="240"/>
      <c r="P607" s="240"/>
      <c r="Q607" s="240"/>
      <c r="R607" s="240"/>
      <c r="S607" s="240"/>
      <c r="T607" s="24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2" t="s">
        <v>154</v>
      </c>
      <c r="AU607" s="242" t="s">
        <v>88</v>
      </c>
      <c r="AV607" s="13" t="s">
        <v>86</v>
      </c>
      <c r="AW607" s="13" t="s">
        <v>33</v>
      </c>
      <c r="AX607" s="13" t="s">
        <v>78</v>
      </c>
      <c r="AY607" s="242" t="s">
        <v>138</v>
      </c>
    </row>
    <row r="608" s="14" customFormat="1">
      <c r="A608" s="14"/>
      <c r="B608" s="243"/>
      <c r="C608" s="244"/>
      <c r="D608" s="234" t="s">
        <v>154</v>
      </c>
      <c r="E608" s="245" t="s">
        <v>1</v>
      </c>
      <c r="F608" s="246" t="s">
        <v>835</v>
      </c>
      <c r="G608" s="244"/>
      <c r="H608" s="247">
        <v>1</v>
      </c>
      <c r="I608" s="248"/>
      <c r="J608" s="244"/>
      <c r="K608" s="244"/>
      <c r="L608" s="249"/>
      <c r="M608" s="250"/>
      <c r="N608" s="251"/>
      <c r="O608" s="251"/>
      <c r="P608" s="251"/>
      <c r="Q608" s="251"/>
      <c r="R608" s="251"/>
      <c r="S608" s="251"/>
      <c r="T608" s="252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3" t="s">
        <v>154</v>
      </c>
      <c r="AU608" s="253" t="s">
        <v>88</v>
      </c>
      <c r="AV608" s="14" t="s">
        <v>88</v>
      </c>
      <c r="AW608" s="14" t="s">
        <v>33</v>
      </c>
      <c r="AX608" s="14" t="s">
        <v>86</v>
      </c>
      <c r="AY608" s="253" t="s">
        <v>138</v>
      </c>
    </row>
    <row r="609" s="13" customFormat="1">
      <c r="A609" s="13"/>
      <c r="B609" s="232"/>
      <c r="C609" s="233"/>
      <c r="D609" s="234" t="s">
        <v>154</v>
      </c>
      <c r="E609" s="235" t="s">
        <v>1</v>
      </c>
      <c r="F609" s="236" t="s">
        <v>836</v>
      </c>
      <c r="G609" s="233"/>
      <c r="H609" s="235" t="s">
        <v>1</v>
      </c>
      <c r="I609" s="237"/>
      <c r="J609" s="233"/>
      <c r="K609" s="233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154</v>
      </c>
      <c r="AU609" s="242" t="s">
        <v>88</v>
      </c>
      <c r="AV609" s="13" t="s">
        <v>86</v>
      </c>
      <c r="AW609" s="13" t="s">
        <v>33</v>
      </c>
      <c r="AX609" s="13" t="s">
        <v>78</v>
      </c>
      <c r="AY609" s="242" t="s">
        <v>138</v>
      </c>
    </row>
    <row r="610" s="2" customFormat="1" ht="14.4" customHeight="1">
      <c r="A610" s="39"/>
      <c r="B610" s="40"/>
      <c r="C610" s="276" t="s">
        <v>837</v>
      </c>
      <c r="D610" s="276" t="s">
        <v>251</v>
      </c>
      <c r="E610" s="277" t="s">
        <v>838</v>
      </c>
      <c r="F610" s="278" t="s">
        <v>839</v>
      </c>
      <c r="G610" s="279" t="s">
        <v>144</v>
      </c>
      <c r="H610" s="280">
        <v>0.042000000000000003</v>
      </c>
      <c r="I610" s="281"/>
      <c r="J610" s="282">
        <f>ROUND(I610*H610,2)</f>
        <v>0</v>
      </c>
      <c r="K610" s="278" t="s">
        <v>152</v>
      </c>
      <c r="L610" s="283"/>
      <c r="M610" s="284" t="s">
        <v>1</v>
      </c>
      <c r="N610" s="285" t="s">
        <v>43</v>
      </c>
      <c r="O610" s="92"/>
      <c r="P610" s="228">
        <f>O610*H610</f>
        <v>0</v>
      </c>
      <c r="Q610" s="228">
        <v>0.55000000000000004</v>
      </c>
      <c r="R610" s="228">
        <f>Q610*H610</f>
        <v>0.023100000000000002</v>
      </c>
      <c r="S610" s="228">
        <v>0</v>
      </c>
      <c r="T610" s="229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30" t="s">
        <v>347</v>
      </c>
      <c r="AT610" s="230" t="s">
        <v>251</v>
      </c>
      <c r="AU610" s="230" t="s">
        <v>88</v>
      </c>
      <c r="AY610" s="18" t="s">
        <v>138</v>
      </c>
      <c r="BE610" s="231">
        <f>IF(N610="základní",J610,0)</f>
        <v>0</v>
      </c>
      <c r="BF610" s="231">
        <f>IF(N610="snížená",J610,0)</f>
        <v>0</v>
      </c>
      <c r="BG610" s="231">
        <f>IF(N610="zákl. přenesená",J610,0)</f>
        <v>0</v>
      </c>
      <c r="BH610" s="231">
        <f>IF(N610="sníž. přenesená",J610,0)</f>
        <v>0</v>
      </c>
      <c r="BI610" s="231">
        <f>IF(N610="nulová",J610,0)</f>
        <v>0</v>
      </c>
      <c r="BJ610" s="18" t="s">
        <v>86</v>
      </c>
      <c r="BK610" s="231">
        <f>ROUND(I610*H610,2)</f>
        <v>0</v>
      </c>
      <c r="BL610" s="18" t="s">
        <v>199</v>
      </c>
      <c r="BM610" s="230" t="s">
        <v>840</v>
      </c>
    </row>
    <row r="611" s="13" customFormat="1">
      <c r="A611" s="13"/>
      <c r="B611" s="232"/>
      <c r="C611" s="233"/>
      <c r="D611" s="234" t="s">
        <v>154</v>
      </c>
      <c r="E611" s="235" t="s">
        <v>1</v>
      </c>
      <c r="F611" s="236" t="s">
        <v>841</v>
      </c>
      <c r="G611" s="233"/>
      <c r="H611" s="235" t="s">
        <v>1</v>
      </c>
      <c r="I611" s="237"/>
      <c r="J611" s="233"/>
      <c r="K611" s="233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154</v>
      </c>
      <c r="AU611" s="242" t="s">
        <v>88</v>
      </c>
      <c r="AV611" s="13" t="s">
        <v>86</v>
      </c>
      <c r="AW611" s="13" t="s">
        <v>33</v>
      </c>
      <c r="AX611" s="13" t="s">
        <v>78</v>
      </c>
      <c r="AY611" s="242" t="s">
        <v>138</v>
      </c>
    </row>
    <row r="612" s="14" customFormat="1">
      <c r="A612" s="14"/>
      <c r="B612" s="243"/>
      <c r="C612" s="244"/>
      <c r="D612" s="234" t="s">
        <v>154</v>
      </c>
      <c r="E612" s="245" t="s">
        <v>1</v>
      </c>
      <c r="F612" s="246" t="s">
        <v>842</v>
      </c>
      <c r="G612" s="244"/>
      <c r="H612" s="247">
        <v>0.042000000000000003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154</v>
      </c>
      <c r="AU612" s="253" t="s">
        <v>88</v>
      </c>
      <c r="AV612" s="14" t="s">
        <v>88</v>
      </c>
      <c r="AW612" s="14" t="s">
        <v>33</v>
      </c>
      <c r="AX612" s="14" t="s">
        <v>86</v>
      </c>
      <c r="AY612" s="253" t="s">
        <v>138</v>
      </c>
    </row>
    <row r="613" s="2" customFormat="1" ht="14.4" customHeight="1">
      <c r="A613" s="39"/>
      <c r="B613" s="40"/>
      <c r="C613" s="219" t="s">
        <v>843</v>
      </c>
      <c r="D613" s="219" t="s">
        <v>141</v>
      </c>
      <c r="E613" s="220" t="s">
        <v>844</v>
      </c>
      <c r="F613" s="221" t="s">
        <v>845</v>
      </c>
      <c r="G613" s="222" t="s">
        <v>368</v>
      </c>
      <c r="H613" s="223">
        <v>3</v>
      </c>
      <c r="I613" s="224"/>
      <c r="J613" s="225">
        <f>ROUND(I613*H613,2)</f>
        <v>0</v>
      </c>
      <c r="K613" s="221" t="s">
        <v>1</v>
      </c>
      <c r="L613" s="45"/>
      <c r="M613" s="226" t="s">
        <v>1</v>
      </c>
      <c r="N613" s="227" t="s">
        <v>43</v>
      </c>
      <c r="O613" s="92"/>
      <c r="P613" s="228">
        <f>O613*H613</f>
        <v>0</v>
      </c>
      <c r="Q613" s="228">
        <v>0</v>
      </c>
      <c r="R613" s="228">
        <f>Q613*H613</f>
        <v>0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199</v>
      </c>
      <c r="AT613" s="230" t="s">
        <v>141</v>
      </c>
      <c r="AU613" s="230" t="s">
        <v>88</v>
      </c>
      <c r="AY613" s="18" t="s">
        <v>138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86</v>
      </c>
      <c r="BK613" s="231">
        <f>ROUND(I613*H613,2)</f>
        <v>0</v>
      </c>
      <c r="BL613" s="18" t="s">
        <v>199</v>
      </c>
      <c r="BM613" s="230" t="s">
        <v>846</v>
      </c>
    </row>
    <row r="614" s="13" customFormat="1">
      <c r="A614" s="13"/>
      <c r="B614" s="232"/>
      <c r="C614" s="233"/>
      <c r="D614" s="234" t="s">
        <v>154</v>
      </c>
      <c r="E614" s="235" t="s">
        <v>1</v>
      </c>
      <c r="F614" s="236" t="s">
        <v>847</v>
      </c>
      <c r="G614" s="233"/>
      <c r="H614" s="235" t="s">
        <v>1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2" t="s">
        <v>154</v>
      </c>
      <c r="AU614" s="242" t="s">
        <v>88</v>
      </c>
      <c r="AV614" s="13" t="s">
        <v>86</v>
      </c>
      <c r="AW614" s="13" t="s">
        <v>33</v>
      </c>
      <c r="AX614" s="13" t="s">
        <v>78</v>
      </c>
      <c r="AY614" s="242" t="s">
        <v>138</v>
      </c>
    </row>
    <row r="615" s="13" customFormat="1">
      <c r="A615" s="13"/>
      <c r="B615" s="232"/>
      <c r="C615" s="233"/>
      <c r="D615" s="234" t="s">
        <v>154</v>
      </c>
      <c r="E615" s="235" t="s">
        <v>1</v>
      </c>
      <c r="F615" s="236" t="s">
        <v>172</v>
      </c>
      <c r="G615" s="233"/>
      <c r="H615" s="235" t="s">
        <v>1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154</v>
      </c>
      <c r="AU615" s="242" t="s">
        <v>88</v>
      </c>
      <c r="AV615" s="13" t="s">
        <v>86</v>
      </c>
      <c r="AW615" s="13" t="s">
        <v>33</v>
      </c>
      <c r="AX615" s="13" t="s">
        <v>78</v>
      </c>
      <c r="AY615" s="242" t="s">
        <v>138</v>
      </c>
    </row>
    <row r="616" s="14" customFormat="1">
      <c r="A616" s="14"/>
      <c r="B616" s="243"/>
      <c r="C616" s="244"/>
      <c r="D616" s="234" t="s">
        <v>154</v>
      </c>
      <c r="E616" s="245" t="s">
        <v>1</v>
      </c>
      <c r="F616" s="246" t="s">
        <v>139</v>
      </c>
      <c r="G616" s="244"/>
      <c r="H616" s="247">
        <v>3</v>
      </c>
      <c r="I616" s="248"/>
      <c r="J616" s="244"/>
      <c r="K616" s="244"/>
      <c r="L616" s="249"/>
      <c r="M616" s="250"/>
      <c r="N616" s="251"/>
      <c r="O616" s="251"/>
      <c r="P616" s="251"/>
      <c r="Q616" s="251"/>
      <c r="R616" s="251"/>
      <c r="S616" s="251"/>
      <c r="T616" s="25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3" t="s">
        <v>154</v>
      </c>
      <c r="AU616" s="253" t="s">
        <v>88</v>
      </c>
      <c r="AV616" s="14" t="s">
        <v>88</v>
      </c>
      <c r="AW616" s="14" t="s">
        <v>33</v>
      </c>
      <c r="AX616" s="14" t="s">
        <v>86</v>
      </c>
      <c r="AY616" s="253" t="s">
        <v>138</v>
      </c>
    </row>
    <row r="617" s="2" customFormat="1" ht="14.4" customHeight="1">
      <c r="A617" s="39"/>
      <c r="B617" s="40"/>
      <c r="C617" s="276" t="s">
        <v>848</v>
      </c>
      <c r="D617" s="276" t="s">
        <v>251</v>
      </c>
      <c r="E617" s="277" t="s">
        <v>849</v>
      </c>
      <c r="F617" s="278" t="s">
        <v>850</v>
      </c>
      <c r="G617" s="279" t="s">
        <v>368</v>
      </c>
      <c r="H617" s="280">
        <v>3</v>
      </c>
      <c r="I617" s="281"/>
      <c r="J617" s="282">
        <f>ROUND(I617*H617,2)</f>
        <v>0</v>
      </c>
      <c r="K617" s="278" t="s">
        <v>1</v>
      </c>
      <c r="L617" s="283"/>
      <c r="M617" s="284" t="s">
        <v>1</v>
      </c>
      <c r="N617" s="285" t="s">
        <v>43</v>
      </c>
      <c r="O617" s="92"/>
      <c r="P617" s="228">
        <f>O617*H617</f>
        <v>0</v>
      </c>
      <c r="Q617" s="228">
        <v>0</v>
      </c>
      <c r="R617" s="228">
        <f>Q617*H617</f>
        <v>0</v>
      </c>
      <c r="S617" s="228">
        <v>0</v>
      </c>
      <c r="T617" s="229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0" t="s">
        <v>347</v>
      </c>
      <c r="AT617" s="230" t="s">
        <v>251</v>
      </c>
      <c r="AU617" s="230" t="s">
        <v>88</v>
      </c>
      <c r="AY617" s="18" t="s">
        <v>138</v>
      </c>
      <c r="BE617" s="231">
        <f>IF(N617="základní",J617,0)</f>
        <v>0</v>
      </c>
      <c r="BF617" s="231">
        <f>IF(N617="snížená",J617,0)</f>
        <v>0</v>
      </c>
      <c r="BG617" s="231">
        <f>IF(N617="zákl. přenesená",J617,0)</f>
        <v>0</v>
      </c>
      <c r="BH617" s="231">
        <f>IF(N617="sníž. přenesená",J617,0)</f>
        <v>0</v>
      </c>
      <c r="BI617" s="231">
        <f>IF(N617="nulová",J617,0)</f>
        <v>0</v>
      </c>
      <c r="BJ617" s="18" t="s">
        <v>86</v>
      </c>
      <c r="BK617" s="231">
        <f>ROUND(I617*H617,2)</f>
        <v>0</v>
      </c>
      <c r="BL617" s="18" t="s">
        <v>199</v>
      </c>
      <c r="BM617" s="230" t="s">
        <v>851</v>
      </c>
    </row>
    <row r="618" s="13" customFormat="1">
      <c r="A618" s="13"/>
      <c r="B618" s="232"/>
      <c r="C618" s="233"/>
      <c r="D618" s="234" t="s">
        <v>154</v>
      </c>
      <c r="E618" s="235" t="s">
        <v>1</v>
      </c>
      <c r="F618" s="236" t="s">
        <v>852</v>
      </c>
      <c r="G618" s="233"/>
      <c r="H618" s="235" t="s">
        <v>1</v>
      </c>
      <c r="I618" s="237"/>
      <c r="J618" s="233"/>
      <c r="K618" s="233"/>
      <c r="L618" s="238"/>
      <c r="M618" s="239"/>
      <c r="N618" s="240"/>
      <c r="O618" s="240"/>
      <c r="P618" s="240"/>
      <c r="Q618" s="240"/>
      <c r="R618" s="240"/>
      <c r="S618" s="240"/>
      <c r="T618" s="241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2" t="s">
        <v>154</v>
      </c>
      <c r="AU618" s="242" t="s">
        <v>88</v>
      </c>
      <c r="AV618" s="13" t="s">
        <v>86</v>
      </c>
      <c r="AW618" s="13" t="s">
        <v>33</v>
      </c>
      <c r="AX618" s="13" t="s">
        <v>78</v>
      </c>
      <c r="AY618" s="242" t="s">
        <v>138</v>
      </c>
    </row>
    <row r="619" s="14" customFormat="1">
      <c r="A619" s="14"/>
      <c r="B619" s="243"/>
      <c r="C619" s="244"/>
      <c r="D619" s="234" t="s">
        <v>154</v>
      </c>
      <c r="E619" s="245" t="s">
        <v>1</v>
      </c>
      <c r="F619" s="246" t="s">
        <v>139</v>
      </c>
      <c r="G619" s="244"/>
      <c r="H619" s="247">
        <v>3</v>
      </c>
      <c r="I619" s="248"/>
      <c r="J619" s="244"/>
      <c r="K619" s="244"/>
      <c r="L619" s="249"/>
      <c r="M619" s="250"/>
      <c r="N619" s="251"/>
      <c r="O619" s="251"/>
      <c r="P619" s="251"/>
      <c r="Q619" s="251"/>
      <c r="R619" s="251"/>
      <c r="S619" s="251"/>
      <c r="T619" s="252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3" t="s">
        <v>154</v>
      </c>
      <c r="AU619" s="253" t="s">
        <v>88</v>
      </c>
      <c r="AV619" s="14" t="s">
        <v>88</v>
      </c>
      <c r="AW619" s="14" t="s">
        <v>33</v>
      </c>
      <c r="AX619" s="14" t="s">
        <v>86</v>
      </c>
      <c r="AY619" s="253" t="s">
        <v>138</v>
      </c>
    </row>
    <row r="620" s="2" customFormat="1" ht="14.4" customHeight="1">
      <c r="A620" s="39"/>
      <c r="B620" s="40"/>
      <c r="C620" s="219" t="s">
        <v>853</v>
      </c>
      <c r="D620" s="219" t="s">
        <v>141</v>
      </c>
      <c r="E620" s="220" t="s">
        <v>854</v>
      </c>
      <c r="F620" s="221" t="s">
        <v>855</v>
      </c>
      <c r="G620" s="222" t="s">
        <v>327</v>
      </c>
      <c r="H620" s="223">
        <v>1.6000000000000001</v>
      </c>
      <c r="I620" s="224"/>
      <c r="J620" s="225">
        <f>ROUND(I620*H620,2)</f>
        <v>0</v>
      </c>
      <c r="K620" s="221" t="s">
        <v>152</v>
      </c>
      <c r="L620" s="45"/>
      <c r="M620" s="226" t="s">
        <v>1</v>
      </c>
      <c r="N620" s="227" t="s">
        <v>43</v>
      </c>
      <c r="O620" s="92"/>
      <c r="P620" s="228">
        <f>O620*H620</f>
        <v>0</v>
      </c>
      <c r="Q620" s="228">
        <v>0.0033899999999999998</v>
      </c>
      <c r="R620" s="228">
        <f>Q620*H620</f>
        <v>0.005424</v>
      </c>
      <c r="S620" s="228">
        <v>0</v>
      </c>
      <c r="T620" s="229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0" t="s">
        <v>199</v>
      </c>
      <c r="AT620" s="230" t="s">
        <v>141</v>
      </c>
      <c r="AU620" s="230" t="s">
        <v>88</v>
      </c>
      <c r="AY620" s="18" t="s">
        <v>138</v>
      </c>
      <c r="BE620" s="231">
        <f>IF(N620="základní",J620,0)</f>
        <v>0</v>
      </c>
      <c r="BF620" s="231">
        <f>IF(N620="snížená",J620,0)</f>
        <v>0</v>
      </c>
      <c r="BG620" s="231">
        <f>IF(N620="zákl. přenesená",J620,0)</f>
        <v>0</v>
      </c>
      <c r="BH620" s="231">
        <f>IF(N620="sníž. přenesená",J620,0)</f>
        <v>0</v>
      </c>
      <c r="BI620" s="231">
        <f>IF(N620="nulová",J620,0)</f>
        <v>0</v>
      </c>
      <c r="BJ620" s="18" t="s">
        <v>86</v>
      </c>
      <c r="BK620" s="231">
        <f>ROUND(I620*H620,2)</f>
        <v>0</v>
      </c>
      <c r="BL620" s="18" t="s">
        <v>199</v>
      </c>
      <c r="BM620" s="230" t="s">
        <v>856</v>
      </c>
    </row>
    <row r="621" s="13" customFormat="1">
      <c r="A621" s="13"/>
      <c r="B621" s="232"/>
      <c r="C621" s="233"/>
      <c r="D621" s="234" t="s">
        <v>154</v>
      </c>
      <c r="E621" s="235" t="s">
        <v>1</v>
      </c>
      <c r="F621" s="236" t="s">
        <v>857</v>
      </c>
      <c r="G621" s="233"/>
      <c r="H621" s="235" t="s">
        <v>1</v>
      </c>
      <c r="I621" s="237"/>
      <c r="J621" s="233"/>
      <c r="K621" s="233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154</v>
      </c>
      <c r="AU621" s="242" t="s">
        <v>88</v>
      </c>
      <c r="AV621" s="13" t="s">
        <v>86</v>
      </c>
      <c r="AW621" s="13" t="s">
        <v>33</v>
      </c>
      <c r="AX621" s="13" t="s">
        <v>78</v>
      </c>
      <c r="AY621" s="242" t="s">
        <v>138</v>
      </c>
    </row>
    <row r="622" s="14" customFormat="1">
      <c r="A622" s="14"/>
      <c r="B622" s="243"/>
      <c r="C622" s="244"/>
      <c r="D622" s="234" t="s">
        <v>154</v>
      </c>
      <c r="E622" s="245" t="s">
        <v>1</v>
      </c>
      <c r="F622" s="246" t="s">
        <v>858</v>
      </c>
      <c r="G622" s="244"/>
      <c r="H622" s="247">
        <v>1.6000000000000001</v>
      </c>
      <c r="I622" s="248"/>
      <c r="J622" s="244"/>
      <c r="K622" s="244"/>
      <c r="L622" s="249"/>
      <c r="M622" s="250"/>
      <c r="N622" s="251"/>
      <c r="O622" s="251"/>
      <c r="P622" s="251"/>
      <c r="Q622" s="251"/>
      <c r="R622" s="251"/>
      <c r="S622" s="251"/>
      <c r="T622" s="252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3" t="s">
        <v>154</v>
      </c>
      <c r="AU622" s="253" t="s">
        <v>88</v>
      </c>
      <c r="AV622" s="14" t="s">
        <v>88</v>
      </c>
      <c r="AW622" s="14" t="s">
        <v>33</v>
      </c>
      <c r="AX622" s="14" t="s">
        <v>86</v>
      </c>
      <c r="AY622" s="253" t="s">
        <v>138</v>
      </c>
    </row>
    <row r="623" s="13" customFormat="1">
      <c r="A623" s="13"/>
      <c r="B623" s="232"/>
      <c r="C623" s="233"/>
      <c r="D623" s="234" t="s">
        <v>154</v>
      </c>
      <c r="E623" s="235" t="s">
        <v>1</v>
      </c>
      <c r="F623" s="236" t="s">
        <v>859</v>
      </c>
      <c r="G623" s="233"/>
      <c r="H623" s="235" t="s">
        <v>1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154</v>
      </c>
      <c r="AU623" s="242" t="s">
        <v>88</v>
      </c>
      <c r="AV623" s="13" t="s">
        <v>86</v>
      </c>
      <c r="AW623" s="13" t="s">
        <v>33</v>
      </c>
      <c r="AX623" s="13" t="s">
        <v>78</v>
      </c>
      <c r="AY623" s="242" t="s">
        <v>138</v>
      </c>
    </row>
    <row r="624" s="2" customFormat="1" ht="14.4" customHeight="1">
      <c r="A624" s="39"/>
      <c r="B624" s="40"/>
      <c r="C624" s="276" t="s">
        <v>860</v>
      </c>
      <c r="D624" s="276" t="s">
        <v>251</v>
      </c>
      <c r="E624" s="277" t="s">
        <v>861</v>
      </c>
      <c r="F624" s="278" t="s">
        <v>862</v>
      </c>
      <c r="G624" s="279" t="s">
        <v>368</v>
      </c>
      <c r="H624" s="280">
        <v>1</v>
      </c>
      <c r="I624" s="281"/>
      <c r="J624" s="282">
        <f>ROUND(I624*H624,2)</f>
        <v>0</v>
      </c>
      <c r="K624" s="278" t="s">
        <v>1</v>
      </c>
      <c r="L624" s="283"/>
      <c r="M624" s="284" t="s">
        <v>1</v>
      </c>
      <c r="N624" s="285" t="s">
        <v>43</v>
      </c>
      <c r="O624" s="92"/>
      <c r="P624" s="228">
        <f>O624*H624</f>
        <v>0</v>
      </c>
      <c r="Q624" s="228">
        <v>0.014999999999999999</v>
      </c>
      <c r="R624" s="228">
        <f>Q624*H624</f>
        <v>0.014999999999999999</v>
      </c>
      <c r="S624" s="228">
        <v>0</v>
      </c>
      <c r="T624" s="229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0" t="s">
        <v>347</v>
      </c>
      <c r="AT624" s="230" t="s">
        <v>251</v>
      </c>
      <c r="AU624" s="230" t="s">
        <v>88</v>
      </c>
      <c r="AY624" s="18" t="s">
        <v>138</v>
      </c>
      <c r="BE624" s="231">
        <f>IF(N624="základní",J624,0)</f>
        <v>0</v>
      </c>
      <c r="BF624" s="231">
        <f>IF(N624="snížená",J624,0)</f>
        <v>0</v>
      </c>
      <c r="BG624" s="231">
        <f>IF(N624="zákl. přenesená",J624,0)</f>
        <v>0</v>
      </c>
      <c r="BH624" s="231">
        <f>IF(N624="sníž. přenesená",J624,0)</f>
        <v>0</v>
      </c>
      <c r="BI624" s="231">
        <f>IF(N624="nulová",J624,0)</f>
        <v>0</v>
      </c>
      <c r="BJ624" s="18" t="s">
        <v>86</v>
      </c>
      <c r="BK624" s="231">
        <f>ROUND(I624*H624,2)</f>
        <v>0</v>
      </c>
      <c r="BL624" s="18" t="s">
        <v>199</v>
      </c>
      <c r="BM624" s="230" t="s">
        <v>863</v>
      </c>
    </row>
    <row r="625" s="13" customFormat="1">
      <c r="A625" s="13"/>
      <c r="B625" s="232"/>
      <c r="C625" s="233"/>
      <c r="D625" s="234" t="s">
        <v>154</v>
      </c>
      <c r="E625" s="235" t="s">
        <v>1</v>
      </c>
      <c r="F625" s="236" t="s">
        <v>864</v>
      </c>
      <c r="G625" s="233"/>
      <c r="H625" s="235" t="s">
        <v>1</v>
      </c>
      <c r="I625" s="237"/>
      <c r="J625" s="233"/>
      <c r="K625" s="233"/>
      <c r="L625" s="238"/>
      <c r="M625" s="239"/>
      <c r="N625" s="240"/>
      <c r="O625" s="240"/>
      <c r="P625" s="240"/>
      <c r="Q625" s="240"/>
      <c r="R625" s="240"/>
      <c r="S625" s="240"/>
      <c r="T625" s="241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2" t="s">
        <v>154</v>
      </c>
      <c r="AU625" s="242" t="s">
        <v>88</v>
      </c>
      <c r="AV625" s="13" t="s">
        <v>86</v>
      </c>
      <c r="AW625" s="13" t="s">
        <v>33</v>
      </c>
      <c r="AX625" s="13" t="s">
        <v>78</v>
      </c>
      <c r="AY625" s="242" t="s">
        <v>138</v>
      </c>
    </row>
    <row r="626" s="13" customFormat="1">
      <c r="A626" s="13"/>
      <c r="B626" s="232"/>
      <c r="C626" s="233"/>
      <c r="D626" s="234" t="s">
        <v>154</v>
      </c>
      <c r="E626" s="235" t="s">
        <v>1</v>
      </c>
      <c r="F626" s="236" t="s">
        <v>865</v>
      </c>
      <c r="G626" s="233"/>
      <c r="H626" s="235" t="s">
        <v>1</v>
      </c>
      <c r="I626" s="237"/>
      <c r="J626" s="233"/>
      <c r="K626" s="233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154</v>
      </c>
      <c r="AU626" s="242" t="s">
        <v>88</v>
      </c>
      <c r="AV626" s="13" t="s">
        <v>86</v>
      </c>
      <c r="AW626" s="13" t="s">
        <v>33</v>
      </c>
      <c r="AX626" s="13" t="s">
        <v>78</v>
      </c>
      <c r="AY626" s="242" t="s">
        <v>138</v>
      </c>
    </row>
    <row r="627" s="14" customFormat="1">
      <c r="A627" s="14"/>
      <c r="B627" s="243"/>
      <c r="C627" s="244"/>
      <c r="D627" s="234" t="s">
        <v>154</v>
      </c>
      <c r="E627" s="245" t="s">
        <v>1</v>
      </c>
      <c r="F627" s="246" t="s">
        <v>86</v>
      </c>
      <c r="G627" s="244"/>
      <c r="H627" s="247">
        <v>1</v>
      </c>
      <c r="I627" s="248"/>
      <c r="J627" s="244"/>
      <c r="K627" s="244"/>
      <c r="L627" s="249"/>
      <c r="M627" s="250"/>
      <c r="N627" s="251"/>
      <c r="O627" s="251"/>
      <c r="P627" s="251"/>
      <c r="Q627" s="251"/>
      <c r="R627" s="251"/>
      <c r="S627" s="251"/>
      <c r="T627" s="25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3" t="s">
        <v>154</v>
      </c>
      <c r="AU627" s="253" t="s">
        <v>88</v>
      </c>
      <c r="AV627" s="14" t="s">
        <v>88</v>
      </c>
      <c r="AW627" s="14" t="s">
        <v>33</v>
      </c>
      <c r="AX627" s="14" t="s">
        <v>86</v>
      </c>
      <c r="AY627" s="253" t="s">
        <v>138</v>
      </c>
    </row>
    <row r="628" s="2" customFormat="1" ht="14.4" customHeight="1">
      <c r="A628" s="39"/>
      <c r="B628" s="40"/>
      <c r="C628" s="219" t="s">
        <v>866</v>
      </c>
      <c r="D628" s="219" t="s">
        <v>141</v>
      </c>
      <c r="E628" s="220" t="s">
        <v>867</v>
      </c>
      <c r="F628" s="221" t="s">
        <v>868</v>
      </c>
      <c r="G628" s="222" t="s">
        <v>368</v>
      </c>
      <c r="H628" s="223">
        <v>1</v>
      </c>
      <c r="I628" s="224"/>
      <c r="J628" s="225">
        <f>ROUND(I628*H628,2)</f>
        <v>0</v>
      </c>
      <c r="K628" s="221" t="s">
        <v>1</v>
      </c>
      <c r="L628" s="45"/>
      <c r="M628" s="226" t="s">
        <v>1</v>
      </c>
      <c r="N628" s="227" t="s">
        <v>43</v>
      </c>
      <c r="O628" s="92"/>
      <c r="P628" s="228">
        <f>O628*H628</f>
        <v>0</v>
      </c>
      <c r="Q628" s="228">
        <v>0.11</v>
      </c>
      <c r="R628" s="228">
        <f>Q628*H628</f>
        <v>0.11</v>
      </c>
      <c r="S628" s="228">
        <v>0</v>
      </c>
      <c r="T628" s="22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0" t="s">
        <v>199</v>
      </c>
      <c r="AT628" s="230" t="s">
        <v>141</v>
      </c>
      <c r="AU628" s="230" t="s">
        <v>88</v>
      </c>
      <c r="AY628" s="18" t="s">
        <v>138</v>
      </c>
      <c r="BE628" s="231">
        <f>IF(N628="základní",J628,0)</f>
        <v>0</v>
      </c>
      <c r="BF628" s="231">
        <f>IF(N628="snížená",J628,0)</f>
        <v>0</v>
      </c>
      <c r="BG628" s="231">
        <f>IF(N628="zákl. přenesená",J628,0)</f>
        <v>0</v>
      </c>
      <c r="BH628" s="231">
        <f>IF(N628="sníž. přenesená",J628,0)</f>
        <v>0</v>
      </c>
      <c r="BI628" s="231">
        <f>IF(N628="nulová",J628,0)</f>
        <v>0</v>
      </c>
      <c r="BJ628" s="18" t="s">
        <v>86</v>
      </c>
      <c r="BK628" s="231">
        <f>ROUND(I628*H628,2)</f>
        <v>0</v>
      </c>
      <c r="BL628" s="18" t="s">
        <v>199</v>
      </c>
      <c r="BM628" s="230" t="s">
        <v>869</v>
      </c>
    </row>
    <row r="629" s="2" customFormat="1" ht="14.4" customHeight="1">
      <c r="A629" s="39"/>
      <c r="B629" s="40"/>
      <c r="C629" s="219" t="s">
        <v>870</v>
      </c>
      <c r="D629" s="219" t="s">
        <v>141</v>
      </c>
      <c r="E629" s="220" t="s">
        <v>678</v>
      </c>
      <c r="F629" s="221" t="s">
        <v>679</v>
      </c>
      <c r="G629" s="222" t="s">
        <v>151</v>
      </c>
      <c r="H629" s="223">
        <v>627</v>
      </c>
      <c r="I629" s="224"/>
      <c r="J629" s="225">
        <f>ROUND(I629*H629,2)</f>
        <v>0</v>
      </c>
      <c r="K629" s="221" t="s">
        <v>152</v>
      </c>
      <c r="L629" s="45"/>
      <c r="M629" s="226" t="s">
        <v>1</v>
      </c>
      <c r="N629" s="227" t="s">
        <v>43</v>
      </c>
      <c r="O629" s="92"/>
      <c r="P629" s="228">
        <f>O629*H629</f>
        <v>0</v>
      </c>
      <c r="Q629" s="228">
        <v>0</v>
      </c>
      <c r="R629" s="228">
        <f>Q629*H629</f>
        <v>0</v>
      </c>
      <c r="S629" s="228">
        <v>0</v>
      </c>
      <c r="T629" s="229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0" t="s">
        <v>199</v>
      </c>
      <c r="AT629" s="230" t="s">
        <v>141</v>
      </c>
      <c r="AU629" s="230" t="s">
        <v>88</v>
      </c>
      <c r="AY629" s="18" t="s">
        <v>138</v>
      </c>
      <c r="BE629" s="231">
        <f>IF(N629="základní",J629,0)</f>
        <v>0</v>
      </c>
      <c r="BF629" s="231">
        <f>IF(N629="snížená",J629,0)</f>
        <v>0</v>
      </c>
      <c r="BG629" s="231">
        <f>IF(N629="zákl. přenesená",J629,0)</f>
        <v>0</v>
      </c>
      <c r="BH629" s="231">
        <f>IF(N629="sníž. přenesená",J629,0)</f>
        <v>0</v>
      </c>
      <c r="BI629" s="231">
        <f>IF(N629="nulová",J629,0)</f>
        <v>0</v>
      </c>
      <c r="BJ629" s="18" t="s">
        <v>86</v>
      </c>
      <c r="BK629" s="231">
        <f>ROUND(I629*H629,2)</f>
        <v>0</v>
      </c>
      <c r="BL629" s="18" t="s">
        <v>199</v>
      </c>
      <c r="BM629" s="230" t="s">
        <v>871</v>
      </c>
    </row>
    <row r="630" s="13" customFormat="1">
      <c r="A630" s="13"/>
      <c r="B630" s="232"/>
      <c r="C630" s="233"/>
      <c r="D630" s="234" t="s">
        <v>154</v>
      </c>
      <c r="E630" s="235" t="s">
        <v>1</v>
      </c>
      <c r="F630" s="236" t="s">
        <v>872</v>
      </c>
      <c r="G630" s="233"/>
      <c r="H630" s="235" t="s">
        <v>1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154</v>
      </c>
      <c r="AU630" s="242" t="s">
        <v>88</v>
      </c>
      <c r="AV630" s="13" t="s">
        <v>86</v>
      </c>
      <c r="AW630" s="13" t="s">
        <v>33</v>
      </c>
      <c r="AX630" s="13" t="s">
        <v>78</v>
      </c>
      <c r="AY630" s="242" t="s">
        <v>138</v>
      </c>
    </row>
    <row r="631" s="14" customFormat="1">
      <c r="A631" s="14"/>
      <c r="B631" s="243"/>
      <c r="C631" s="244"/>
      <c r="D631" s="234" t="s">
        <v>154</v>
      </c>
      <c r="E631" s="245" t="s">
        <v>1</v>
      </c>
      <c r="F631" s="246" t="s">
        <v>873</v>
      </c>
      <c r="G631" s="244"/>
      <c r="H631" s="247">
        <v>557</v>
      </c>
      <c r="I631" s="248"/>
      <c r="J631" s="244"/>
      <c r="K631" s="244"/>
      <c r="L631" s="249"/>
      <c r="M631" s="250"/>
      <c r="N631" s="251"/>
      <c r="O631" s="251"/>
      <c r="P631" s="251"/>
      <c r="Q631" s="251"/>
      <c r="R631" s="251"/>
      <c r="S631" s="251"/>
      <c r="T631" s="252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3" t="s">
        <v>154</v>
      </c>
      <c r="AU631" s="253" t="s">
        <v>88</v>
      </c>
      <c r="AV631" s="14" t="s">
        <v>88</v>
      </c>
      <c r="AW631" s="14" t="s">
        <v>33</v>
      </c>
      <c r="AX631" s="14" t="s">
        <v>78</v>
      </c>
      <c r="AY631" s="253" t="s">
        <v>138</v>
      </c>
    </row>
    <row r="632" s="13" customFormat="1">
      <c r="A632" s="13"/>
      <c r="B632" s="232"/>
      <c r="C632" s="233"/>
      <c r="D632" s="234" t="s">
        <v>154</v>
      </c>
      <c r="E632" s="235" t="s">
        <v>1</v>
      </c>
      <c r="F632" s="236" t="s">
        <v>874</v>
      </c>
      <c r="G632" s="233"/>
      <c r="H632" s="235" t="s">
        <v>1</v>
      </c>
      <c r="I632" s="237"/>
      <c r="J632" s="233"/>
      <c r="K632" s="233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154</v>
      </c>
      <c r="AU632" s="242" t="s">
        <v>88</v>
      </c>
      <c r="AV632" s="13" t="s">
        <v>86</v>
      </c>
      <c r="AW632" s="13" t="s">
        <v>33</v>
      </c>
      <c r="AX632" s="13" t="s">
        <v>78</v>
      </c>
      <c r="AY632" s="242" t="s">
        <v>138</v>
      </c>
    </row>
    <row r="633" s="14" customFormat="1">
      <c r="A633" s="14"/>
      <c r="B633" s="243"/>
      <c r="C633" s="244"/>
      <c r="D633" s="234" t="s">
        <v>154</v>
      </c>
      <c r="E633" s="245" t="s">
        <v>1</v>
      </c>
      <c r="F633" s="246" t="s">
        <v>875</v>
      </c>
      <c r="G633" s="244"/>
      <c r="H633" s="247">
        <v>34.399999999999999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154</v>
      </c>
      <c r="AU633" s="253" t="s">
        <v>88</v>
      </c>
      <c r="AV633" s="14" t="s">
        <v>88</v>
      </c>
      <c r="AW633" s="14" t="s">
        <v>33</v>
      </c>
      <c r="AX633" s="14" t="s">
        <v>78</v>
      </c>
      <c r="AY633" s="253" t="s">
        <v>138</v>
      </c>
    </row>
    <row r="634" s="13" customFormat="1">
      <c r="A634" s="13"/>
      <c r="B634" s="232"/>
      <c r="C634" s="233"/>
      <c r="D634" s="234" t="s">
        <v>154</v>
      </c>
      <c r="E634" s="235" t="s">
        <v>1</v>
      </c>
      <c r="F634" s="236" t="s">
        <v>876</v>
      </c>
      <c r="G634" s="233"/>
      <c r="H634" s="235" t="s">
        <v>1</v>
      </c>
      <c r="I634" s="237"/>
      <c r="J634" s="233"/>
      <c r="K634" s="233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154</v>
      </c>
      <c r="AU634" s="242" t="s">
        <v>88</v>
      </c>
      <c r="AV634" s="13" t="s">
        <v>86</v>
      </c>
      <c r="AW634" s="13" t="s">
        <v>33</v>
      </c>
      <c r="AX634" s="13" t="s">
        <v>78</v>
      </c>
      <c r="AY634" s="242" t="s">
        <v>138</v>
      </c>
    </row>
    <row r="635" s="14" customFormat="1">
      <c r="A635" s="14"/>
      <c r="B635" s="243"/>
      <c r="C635" s="244"/>
      <c r="D635" s="234" t="s">
        <v>154</v>
      </c>
      <c r="E635" s="245" t="s">
        <v>1</v>
      </c>
      <c r="F635" s="246" t="s">
        <v>877</v>
      </c>
      <c r="G635" s="244"/>
      <c r="H635" s="247">
        <v>35.600000000000001</v>
      </c>
      <c r="I635" s="248"/>
      <c r="J635" s="244"/>
      <c r="K635" s="244"/>
      <c r="L635" s="249"/>
      <c r="M635" s="250"/>
      <c r="N635" s="251"/>
      <c r="O635" s="251"/>
      <c r="P635" s="251"/>
      <c r="Q635" s="251"/>
      <c r="R635" s="251"/>
      <c r="S635" s="251"/>
      <c r="T635" s="252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3" t="s">
        <v>154</v>
      </c>
      <c r="AU635" s="253" t="s">
        <v>88</v>
      </c>
      <c r="AV635" s="14" t="s">
        <v>88</v>
      </c>
      <c r="AW635" s="14" t="s">
        <v>33</v>
      </c>
      <c r="AX635" s="14" t="s">
        <v>78</v>
      </c>
      <c r="AY635" s="253" t="s">
        <v>138</v>
      </c>
    </row>
    <row r="636" s="16" customFormat="1">
      <c r="A636" s="16"/>
      <c r="B636" s="265"/>
      <c r="C636" s="266"/>
      <c r="D636" s="234" t="s">
        <v>154</v>
      </c>
      <c r="E636" s="267" t="s">
        <v>1</v>
      </c>
      <c r="F636" s="268" t="s">
        <v>190</v>
      </c>
      <c r="G636" s="266"/>
      <c r="H636" s="269">
        <v>627</v>
      </c>
      <c r="I636" s="270"/>
      <c r="J636" s="266"/>
      <c r="K636" s="266"/>
      <c r="L636" s="271"/>
      <c r="M636" s="272"/>
      <c r="N636" s="273"/>
      <c r="O636" s="273"/>
      <c r="P636" s="273"/>
      <c r="Q636" s="273"/>
      <c r="R636" s="273"/>
      <c r="S636" s="273"/>
      <c r="T636" s="274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75" t="s">
        <v>154</v>
      </c>
      <c r="AU636" s="275" t="s">
        <v>88</v>
      </c>
      <c r="AV636" s="16" t="s">
        <v>145</v>
      </c>
      <c r="AW636" s="16" t="s">
        <v>33</v>
      </c>
      <c r="AX636" s="16" t="s">
        <v>86</v>
      </c>
      <c r="AY636" s="275" t="s">
        <v>138</v>
      </c>
    </row>
    <row r="637" s="2" customFormat="1" ht="14.4" customHeight="1">
      <c r="A637" s="39"/>
      <c r="B637" s="40"/>
      <c r="C637" s="276" t="s">
        <v>878</v>
      </c>
      <c r="D637" s="276" t="s">
        <v>251</v>
      </c>
      <c r="E637" s="277" t="s">
        <v>575</v>
      </c>
      <c r="F637" s="278" t="s">
        <v>576</v>
      </c>
      <c r="G637" s="279" t="s">
        <v>144</v>
      </c>
      <c r="H637" s="280">
        <v>12.699999999999999</v>
      </c>
      <c r="I637" s="281"/>
      <c r="J637" s="282">
        <f>ROUND(I637*H637,2)</f>
        <v>0</v>
      </c>
      <c r="K637" s="278" t="s">
        <v>152</v>
      </c>
      <c r="L637" s="283"/>
      <c r="M637" s="284" t="s">
        <v>1</v>
      </c>
      <c r="N637" s="285" t="s">
        <v>43</v>
      </c>
      <c r="O637" s="92"/>
      <c r="P637" s="228">
        <f>O637*H637</f>
        <v>0</v>
      </c>
      <c r="Q637" s="228">
        <v>0.55000000000000004</v>
      </c>
      <c r="R637" s="228">
        <f>Q637*H637</f>
        <v>6.9850000000000003</v>
      </c>
      <c r="S637" s="228">
        <v>0</v>
      </c>
      <c r="T637" s="22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0" t="s">
        <v>347</v>
      </c>
      <c r="AT637" s="230" t="s">
        <v>251</v>
      </c>
      <c r="AU637" s="230" t="s">
        <v>88</v>
      </c>
      <c r="AY637" s="18" t="s">
        <v>138</v>
      </c>
      <c r="BE637" s="231">
        <f>IF(N637="základní",J637,0)</f>
        <v>0</v>
      </c>
      <c r="BF637" s="231">
        <f>IF(N637="snížená",J637,0)</f>
        <v>0</v>
      </c>
      <c r="BG637" s="231">
        <f>IF(N637="zákl. přenesená",J637,0)</f>
        <v>0</v>
      </c>
      <c r="BH637" s="231">
        <f>IF(N637="sníž. přenesená",J637,0)</f>
        <v>0</v>
      </c>
      <c r="BI637" s="231">
        <f>IF(N637="nulová",J637,0)</f>
        <v>0</v>
      </c>
      <c r="BJ637" s="18" t="s">
        <v>86</v>
      </c>
      <c r="BK637" s="231">
        <f>ROUND(I637*H637,2)</f>
        <v>0</v>
      </c>
      <c r="BL637" s="18" t="s">
        <v>199</v>
      </c>
      <c r="BM637" s="230" t="s">
        <v>879</v>
      </c>
    </row>
    <row r="638" s="13" customFormat="1">
      <c r="A638" s="13"/>
      <c r="B638" s="232"/>
      <c r="C638" s="233"/>
      <c r="D638" s="234" t="s">
        <v>154</v>
      </c>
      <c r="E638" s="235" t="s">
        <v>1</v>
      </c>
      <c r="F638" s="236" t="s">
        <v>880</v>
      </c>
      <c r="G638" s="233"/>
      <c r="H638" s="235" t="s">
        <v>1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2" t="s">
        <v>154</v>
      </c>
      <c r="AU638" s="242" t="s">
        <v>88</v>
      </c>
      <c r="AV638" s="13" t="s">
        <v>86</v>
      </c>
      <c r="AW638" s="13" t="s">
        <v>33</v>
      </c>
      <c r="AX638" s="13" t="s">
        <v>78</v>
      </c>
      <c r="AY638" s="242" t="s">
        <v>138</v>
      </c>
    </row>
    <row r="639" s="13" customFormat="1">
      <c r="A639" s="13"/>
      <c r="B639" s="232"/>
      <c r="C639" s="233"/>
      <c r="D639" s="234" t="s">
        <v>154</v>
      </c>
      <c r="E639" s="235" t="s">
        <v>1</v>
      </c>
      <c r="F639" s="236" t="s">
        <v>881</v>
      </c>
      <c r="G639" s="233"/>
      <c r="H639" s="235" t="s">
        <v>1</v>
      </c>
      <c r="I639" s="237"/>
      <c r="J639" s="233"/>
      <c r="K639" s="233"/>
      <c r="L639" s="238"/>
      <c r="M639" s="239"/>
      <c r="N639" s="240"/>
      <c r="O639" s="240"/>
      <c r="P639" s="240"/>
      <c r="Q639" s="240"/>
      <c r="R639" s="240"/>
      <c r="S639" s="240"/>
      <c r="T639" s="24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2" t="s">
        <v>154</v>
      </c>
      <c r="AU639" s="242" t="s">
        <v>88</v>
      </c>
      <c r="AV639" s="13" t="s">
        <v>86</v>
      </c>
      <c r="AW639" s="13" t="s">
        <v>33</v>
      </c>
      <c r="AX639" s="13" t="s">
        <v>78</v>
      </c>
      <c r="AY639" s="242" t="s">
        <v>138</v>
      </c>
    </row>
    <row r="640" s="14" customFormat="1">
      <c r="A640" s="14"/>
      <c r="B640" s="243"/>
      <c r="C640" s="244"/>
      <c r="D640" s="234" t="s">
        <v>154</v>
      </c>
      <c r="E640" s="245" t="s">
        <v>1</v>
      </c>
      <c r="F640" s="246" t="s">
        <v>882</v>
      </c>
      <c r="G640" s="244"/>
      <c r="H640" s="247">
        <v>10.722</v>
      </c>
      <c r="I640" s="248"/>
      <c r="J640" s="244"/>
      <c r="K640" s="244"/>
      <c r="L640" s="249"/>
      <c r="M640" s="250"/>
      <c r="N640" s="251"/>
      <c r="O640" s="251"/>
      <c r="P640" s="251"/>
      <c r="Q640" s="251"/>
      <c r="R640" s="251"/>
      <c r="S640" s="251"/>
      <c r="T640" s="25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3" t="s">
        <v>154</v>
      </c>
      <c r="AU640" s="253" t="s">
        <v>88</v>
      </c>
      <c r="AV640" s="14" t="s">
        <v>88</v>
      </c>
      <c r="AW640" s="14" t="s">
        <v>33</v>
      </c>
      <c r="AX640" s="14" t="s">
        <v>78</v>
      </c>
      <c r="AY640" s="253" t="s">
        <v>138</v>
      </c>
    </row>
    <row r="641" s="13" customFormat="1">
      <c r="A641" s="13"/>
      <c r="B641" s="232"/>
      <c r="C641" s="233"/>
      <c r="D641" s="234" t="s">
        <v>154</v>
      </c>
      <c r="E641" s="235" t="s">
        <v>1</v>
      </c>
      <c r="F641" s="236" t="s">
        <v>874</v>
      </c>
      <c r="G641" s="233"/>
      <c r="H641" s="235" t="s">
        <v>1</v>
      </c>
      <c r="I641" s="237"/>
      <c r="J641" s="233"/>
      <c r="K641" s="233"/>
      <c r="L641" s="238"/>
      <c r="M641" s="239"/>
      <c r="N641" s="240"/>
      <c r="O641" s="240"/>
      <c r="P641" s="240"/>
      <c r="Q641" s="240"/>
      <c r="R641" s="240"/>
      <c r="S641" s="240"/>
      <c r="T641" s="241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2" t="s">
        <v>154</v>
      </c>
      <c r="AU641" s="242" t="s">
        <v>88</v>
      </c>
      <c r="AV641" s="13" t="s">
        <v>86</v>
      </c>
      <c r="AW641" s="13" t="s">
        <v>33</v>
      </c>
      <c r="AX641" s="13" t="s">
        <v>78</v>
      </c>
      <c r="AY641" s="242" t="s">
        <v>138</v>
      </c>
    </row>
    <row r="642" s="14" customFormat="1">
      <c r="A642" s="14"/>
      <c r="B642" s="243"/>
      <c r="C642" s="244"/>
      <c r="D642" s="234" t="s">
        <v>154</v>
      </c>
      <c r="E642" s="245" t="s">
        <v>1</v>
      </c>
      <c r="F642" s="246" t="s">
        <v>883</v>
      </c>
      <c r="G642" s="244"/>
      <c r="H642" s="247">
        <v>0.94599999999999995</v>
      </c>
      <c r="I642" s="248"/>
      <c r="J642" s="244"/>
      <c r="K642" s="244"/>
      <c r="L642" s="249"/>
      <c r="M642" s="250"/>
      <c r="N642" s="251"/>
      <c r="O642" s="251"/>
      <c r="P642" s="251"/>
      <c r="Q642" s="251"/>
      <c r="R642" s="251"/>
      <c r="S642" s="251"/>
      <c r="T642" s="25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3" t="s">
        <v>154</v>
      </c>
      <c r="AU642" s="253" t="s">
        <v>88</v>
      </c>
      <c r="AV642" s="14" t="s">
        <v>88</v>
      </c>
      <c r="AW642" s="14" t="s">
        <v>33</v>
      </c>
      <c r="AX642" s="14" t="s">
        <v>78</v>
      </c>
      <c r="AY642" s="253" t="s">
        <v>138</v>
      </c>
    </row>
    <row r="643" s="13" customFormat="1">
      <c r="A643" s="13"/>
      <c r="B643" s="232"/>
      <c r="C643" s="233"/>
      <c r="D643" s="234" t="s">
        <v>154</v>
      </c>
      <c r="E643" s="235" t="s">
        <v>1</v>
      </c>
      <c r="F643" s="236" t="s">
        <v>876</v>
      </c>
      <c r="G643" s="233"/>
      <c r="H643" s="235" t="s">
        <v>1</v>
      </c>
      <c r="I643" s="237"/>
      <c r="J643" s="233"/>
      <c r="K643" s="233"/>
      <c r="L643" s="238"/>
      <c r="M643" s="239"/>
      <c r="N643" s="240"/>
      <c r="O643" s="240"/>
      <c r="P643" s="240"/>
      <c r="Q643" s="240"/>
      <c r="R643" s="240"/>
      <c r="S643" s="240"/>
      <c r="T643" s="241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2" t="s">
        <v>154</v>
      </c>
      <c r="AU643" s="242" t="s">
        <v>88</v>
      </c>
      <c r="AV643" s="13" t="s">
        <v>86</v>
      </c>
      <c r="AW643" s="13" t="s">
        <v>33</v>
      </c>
      <c r="AX643" s="13" t="s">
        <v>78</v>
      </c>
      <c r="AY643" s="242" t="s">
        <v>138</v>
      </c>
    </row>
    <row r="644" s="14" customFormat="1">
      <c r="A644" s="14"/>
      <c r="B644" s="243"/>
      <c r="C644" s="244"/>
      <c r="D644" s="234" t="s">
        <v>154</v>
      </c>
      <c r="E644" s="245" t="s">
        <v>1</v>
      </c>
      <c r="F644" s="246" t="s">
        <v>884</v>
      </c>
      <c r="G644" s="244"/>
      <c r="H644" s="247">
        <v>1.032</v>
      </c>
      <c r="I644" s="248"/>
      <c r="J644" s="244"/>
      <c r="K644" s="244"/>
      <c r="L644" s="249"/>
      <c r="M644" s="250"/>
      <c r="N644" s="251"/>
      <c r="O644" s="251"/>
      <c r="P644" s="251"/>
      <c r="Q644" s="251"/>
      <c r="R644" s="251"/>
      <c r="S644" s="251"/>
      <c r="T644" s="252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3" t="s">
        <v>154</v>
      </c>
      <c r="AU644" s="253" t="s">
        <v>88</v>
      </c>
      <c r="AV644" s="14" t="s">
        <v>88</v>
      </c>
      <c r="AW644" s="14" t="s">
        <v>33</v>
      </c>
      <c r="AX644" s="14" t="s">
        <v>78</v>
      </c>
      <c r="AY644" s="253" t="s">
        <v>138</v>
      </c>
    </row>
    <row r="645" s="16" customFormat="1">
      <c r="A645" s="16"/>
      <c r="B645" s="265"/>
      <c r="C645" s="266"/>
      <c r="D645" s="234" t="s">
        <v>154</v>
      </c>
      <c r="E645" s="267" t="s">
        <v>1</v>
      </c>
      <c r="F645" s="268" t="s">
        <v>190</v>
      </c>
      <c r="G645" s="266"/>
      <c r="H645" s="269">
        <v>12.699999999999999</v>
      </c>
      <c r="I645" s="270"/>
      <c r="J645" s="266"/>
      <c r="K645" s="266"/>
      <c r="L645" s="271"/>
      <c r="M645" s="272"/>
      <c r="N645" s="273"/>
      <c r="O645" s="273"/>
      <c r="P645" s="273"/>
      <c r="Q645" s="273"/>
      <c r="R645" s="273"/>
      <c r="S645" s="273"/>
      <c r="T645" s="274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T645" s="275" t="s">
        <v>154</v>
      </c>
      <c r="AU645" s="275" t="s">
        <v>88</v>
      </c>
      <c r="AV645" s="16" t="s">
        <v>145</v>
      </c>
      <c r="AW645" s="16" t="s">
        <v>33</v>
      </c>
      <c r="AX645" s="16" t="s">
        <v>86</v>
      </c>
      <c r="AY645" s="275" t="s">
        <v>138</v>
      </c>
    </row>
    <row r="646" s="2" customFormat="1" ht="14.4" customHeight="1">
      <c r="A646" s="39"/>
      <c r="B646" s="40"/>
      <c r="C646" s="219" t="s">
        <v>885</v>
      </c>
      <c r="D646" s="219" t="s">
        <v>141</v>
      </c>
      <c r="E646" s="220" t="s">
        <v>886</v>
      </c>
      <c r="F646" s="221" t="s">
        <v>887</v>
      </c>
      <c r="G646" s="222" t="s">
        <v>151</v>
      </c>
      <c r="H646" s="223">
        <v>89</v>
      </c>
      <c r="I646" s="224"/>
      <c r="J646" s="225">
        <f>ROUND(I646*H646,2)</f>
        <v>0</v>
      </c>
      <c r="K646" s="221" t="s">
        <v>152</v>
      </c>
      <c r="L646" s="45"/>
      <c r="M646" s="226" t="s">
        <v>1</v>
      </c>
      <c r="N646" s="227" t="s">
        <v>43</v>
      </c>
      <c r="O646" s="92"/>
      <c r="P646" s="228">
        <f>O646*H646</f>
        <v>0</v>
      </c>
      <c r="Q646" s="228">
        <v>0</v>
      </c>
      <c r="R646" s="228">
        <f>Q646*H646</f>
        <v>0</v>
      </c>
      <c r="S646" s="228">
        <v>0</v>
      </c>
      <c r="T646" s="229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30" t="s">
        <v>199</v>
      </c>
      <c r="AT646" s="230" t="s">
        <v>141</v>
      </c>
      <c r="AU646" s="230" t="s">
        <v>88</v>
      </c>
      <c r="AY646" s="18" t="s">
        <v>138</v>
      </c>
      <c r="BE646" s="231">
        <f>IF(N646="základní",J646,0)</f>
        <v>0</v>
      </c>
      <c r="BF646" s="231">
        <f>IF(N646="snížená",J646,0)</f>
        <v>0</v>
      </c>
      <c r="BG646" s="231">
        <f>IF(N646="zákl. přenesená",J646,0)</f>
        <v>0</v>
      </c>
      <c r="BH646" s="231">
        <f>IF(N646="sníž. přenesená",J646,0)</f>
        <v>0</v>
      </c>
      <c r="BI646" s="231">
        <f>IF(N646="nulová",J646,0)</f>
        <v>0</v>
      </c>
      <c r="BJ646" s="18" t="s">
        <v>86</v>
      </c>
      <c r="BK646" s="231">
        <f>ROUND(I646*H646,2)</f>
        <v>0</v>
      </c>
      <c r="BL646" s="18" t="s">
        <v>199</v>
      </c>
      <c r="BM646" s="230" t="s">
        <v>888</v>
      </c>
    </row>
    <row r="647" s="13" customFormat="1">
      <c r="A647" s="13"/>
      <c r="B647" s="232"/>
      <c r="C647" s="233"/>
      <c r="D647" s="234" t="s">
        <v>154</v>
      </c>
      <c r="E647" s="235" t="s">
        <v>1</v>
      </c>
      <c r="F647" s="236" t="s">
        <v>889</v>
      </c>
      <c r="G647" s="233"/>
      <c r="H647" s="235" t="s">
        <v>1</v>
      </c>
      <c r="I647" s="237"/>
      <c r="J647" s="233"/>
      <c r="K647" s="233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154</v>
      </c>
      <c r="AU647" s="242" t="s">
        <v>88</v>
      </c>
      <c r="AV647" s="13" t="s">
        <v>86</v>
      </c>
      <c r="AW647" s="13" t="s">
        <v>33</v>
      </c>
      <c r="AX647" s="13" t="s">
        <v>78</v>
      </c>
      <c r="AY647" s="242" t="s">
        <v>138</v>
      </c>
    </row>
    <row r="648" s="13" customFormat="1">
      <c r="A648" s="13"/>
      <c r="B648" s="232"/>
      <c r="C648" s="233"/>
      <c r="D648" s="234" t="s">
        <v>154</v>
      </c>
      <c r="E648" s="235" t="s">
        <v>1</v>
      </c>
      <c r="F648" s="236" t="s">
        <v>890</v>
      </c>
      <c r="G648" s="233"/>
      <c r="H648" s="235" t="s">
        <v>1</v>
      </c>
      <c r="I648" s="237"/>
      <c r="J648" s="233"/>
      <c r="K648" s="233"/>
      <c r="L648" s="238"/>
      <c r="M648" s="239"/>
      <c r="N648" s="240"/>
      <c r="O648" s="240"/>
      <c r="P648" s="240"/>
      <c r="Q648" s="240"/>
      <c r="R648" s="240"/>
      <c r="S648" s="240"/>
      <c r="T648" s="24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2" t="s">
        <v>154</v>
      </c>
      <c r="AU648" s="242" t="s">
        <v>88</v>
      </c>
      <c r="AV648" s="13" t="s">
        <v>86</v>
      </c>
      <c r="AW648" s="13" t="s">
        <v>33</v>
      </c>
      <c r="AX648" s="13" t="s">
        <v>78</v>
      </c>
      <c r="AY648" s="242" t="s">
        <v>138</v>
      </c>
    </row>
    <row r="649" s="14" customFormat="1">
      <c r="A649" s="14"/>
      <c r="B649" s="243"/>
      <c r="C649" s="244"/>
      <c r="D649" s="234" t="s">
        <v>154</v>
      </c>
      <c r="E649" s="245" t="s">
        <v>1</v>
      </c>
      <c r="F649" s="246" t="s">
        <v>891</v>
      </c>
      <c r="G649" s="244"/>
      <c r="H649" s="247">
        <v>86.200000000000003</v>
      </c>
      <c r="I649" s="248"/>
      <c r="J649" s="244"/>
      <c r="K649" s="244"/>
      <c r="L649" s="249"/>
      <c r="M649" s="250"/>
      <c r="N649" s="251"/>
      <c r="O649" s="251"/>
      <c r="P649" s="251"/>
      <c r="Q649" s="251"/>
      <c r="R649" s="251"/>
      <c r="S649" s="251"/>
      <c r="T649" s="25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3" t="s">
        <v>154</v>
      </c>
      <c r="AU649" s="253" t="s">
        <v>88</v>
      </c>
      <c r="AV649" s="14" t="s">
        <v>88</v>
      </c>
      <c r="AW649" s="14" t="s">
        <v>33</v>
      </c>
      <c r="AX649" s="14" t="s">
        <v>78</v>
      </c>
      <c r="AY649" s="253" t="s">
        <v>138</v>
      </c>
    </row>
    <row r="650" s="14" customFormat="1">
      <c r="A650" s="14"/>
      <c r="B650" s="243"/>
      <c r="C650" s="244"/>
      <c r="D650" s="234" t="s">
        <v>154</v>
      </c>
      <c r="E650" s="245" t="s">
        <v>1</v>
      </c>
      <c r="F650" s="246" t="s">
        <v>892</v>
      </c>
      <c r="G650" s="244"/>
      <c r="H650" s="247">
        <v>2.7999999999999998</v>
      </c>
      <c r="I650" s="248"/>
      <c r="J650" s="244"/>
      <c r="K650" s="244"/>
      <c r="L650" s="249"/>
      <c r="M650" s="250"/>
      <c r="N650" s="251"/>
      <c r="O650" s="251"/>
      <c r="P650" s="251"/>
      <c r="Q650" s="251"/>
      <c r="R650" s="251"/>
      <c r="S650" s="251"/>
      <c r="T650" s="252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3" t="s">
        <v>154</v>
      </c>
      <c r="AU650" s="253" t="s">
        <v>88</v>
      </c>
      <c r="AV650" s="14" t="s">
        <v>88</v>
      </c>
      <c r="AW650" s="14" t="s">
        <v>33</v>
      </c>
      <c r="AX650" s="14" t="s">
        <v>78</v>
      </c>
      <c r="AY650" s="253" t="s">
        <v>138</v>
      </c>
    </row>
    <row r="651" s="16" customFormat="1">
      <c r="A651" s="16"/>
      <c r="B651" s="265"/>
      <c r="C651" s="266"/>
      <c r="D651" s="234" t="s">
        <v>154</v>
      </c>
      <c r="E651" s="267" t="s">
        <v>1</v>
      </c>
      <c r="F651" s="268" t="s">
        <v>190</v>
      </c>
      <c r="G651" s="266"/>
      <c r="H651" s="269">
        <v>89</v>
      </c>
      <c r="I651" s="270"/>
      <c r="J651" s="266"/>
      <c r="K651" s="266"/>
      <c r="L651" s="271"/>
      <c r="M651" s="272"/>
      <c r="N651" s="273"/>
      <c r="O651" s="273"/>
      <c r="P651" s="273"/>
      <c r="Q651" s="273"/>
      <c r="R651" s="273"/>
      <c r="S651" s="273"/>
      <c r="T651" s="274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T651" s="275" t="s">
        <v>154</v>
      </c>
      <c r="AU651" s="275" t="s">
        <v>88</v>
      </c>
      <c r="AV651" s="16" t="s">
        <v>145</v>
      </c>
      <c r="AW651" s="16" t="s">
        <v>33</v>
      </c>
      <c r="AX651" s="16" t="s">
        <v>86</v>
      </c>
      <c r="AY651" s="275" t="s">
        <v>138</v>
      </c>
    </row>
    <row r="652" s="2" customFormat="1" ht="14.4" customHeight="1">
      <c r="A652" s="39"/>
      <c r="B652" s="40"/>
      <c r="C652" s="276" t="s">
        <v>893</v>
      </c>
      <c r="D652" s="276" t="s">
        <v>251</v>
      </c>
      <c r="E652" s="277" t="s">
        <v>894</v>
      </c>
      <c r="F652" s="278" t="s">
        <v>895</v>
      </c>
      <c r="G652" s="279" t="s">
        <v>144</v>
      </c>
      <c r="H652" s="280">
        <v>0.42699999999999999</v>
      </c>
      <c r="I652" s="281"/>
      <c r="J652" s="282">
        <f>ROUND(I652*H652,2)</f>
        <v>0</v>
      </c>
      <c r="K652" s="278" t="s">
        <v>152</v>
      </c>
      <c r="L652" s="283"/>
      <c r="M652" s="284" t="s">
        <v>1</v>
      </c>
      <c r="N652" s="285" t="s">
        <v>43</v>
      </c>
      <c r="O652" s="92"/>
      <c r="P652" s="228">
        <f>O652*H652</f>
        <v>0</v>
      </c>
      <c r="Q652" s="228">
        <v>0.5</v>
      </c>
      <c r="R652" s="228">
        <f>Q652*H652</f>
        <v>0.2135</v>
      </c>
      <c r="S652" s="228">
        <v>0</v>
      </c>
      <c r="T652" s="229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0" t="s">
        <v>347</v>
      </c>
      <c r="AT652" s="230" t="s">
        <v>251</v>
      </c>
      <c r="AU652" s="230" t="s">
        <v>88</v>
      </c>
      <c r="AY652" s="18" t="s">
        <v>138</v>
      </c>
      <c r="BE652" s="231">
        <f>IF(N652="základní",J652,0)</f>
        <v>0</v>
      </c>
      <c r="BF652" s="231">
        <f>IF(N652="snížená",J652,0)</f>
        <v>0</v>
      </c>
      <c r="BG652" s="231">
        <f>IF(N652="zákl. přenesená",J652,0)</f>
        <v>0</v>
      </c>
      <c r="BH652" s="231">
        <f>IF(N652="sníž. přenesená",J652,0)</f>
        <v>0</v>
      </c>
      <c r="BI652" s="231">
        <f>IF(N652="nulová",J652,0)</f>
        <v>0</v>
      </c>
      <c r="BJ652" s="18" t="s">
        <v>86</v>
      </c>
      <c r="BK652" s="231">
        <f>ROUND(I652*H652,2)</f>
        <v>0</v>
      </c>
      <c r="BL652" s="18" t="s">
        <v>199</v>
      </c>
      <c r="BM652" s="230" t="s">
        <v>896</v>
      </c>
    </row>
    <row r="653" s="13" customFormat="1">
      <c r="A653" s="13"/>
      <c r="B653" s="232"/>
      <c r="C653" s="233"/>
      <c r="D653" s="234" t="s">
        <v>154</v>
      </c>
      <c r="E653" s="235" t="s">
        <v>1</v>
      </c>
      <c r="F653" s="236" t="s">
        <v>897</v>
      </c>
      <c r="G653" s="233"/>
      <c r="H653" s="235" t="s">
        <v>1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154</v>
      </c>
      <c r="AU653" s="242" t="s">
        <v>88</v>
      </c>
      <c r="AV653" s="13" t="s">
        <v>86</v>
      </c>
      <c r="AW653" s="13" t="s">
        <v>33</v>
      </c>
      <c r="AX653" s="13" t="s">
        <v>78</v>
      </c>
      <c r="AY653" s="242" t="s">
        <v>138</v>
      </c>
    </row>
    <row r="654" s="14" customFormat="1">
      <c r="A654" s="14"/>
      <c r="B654" s="243"/>
      <c r="C654" s="244"/>
      <c r="D654" s="234" t="s">
        <v>154</v>
      </c>
      <c r="E654" s="245" t="s">
        <v>1</v>
      </c>
      <c r="F654" s="246" t="s">
        <v>898</v>
      </c>
      <c r="G654" s="244"/>
      <c r="H654" s="247">
        <v>0.42699999999999999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154</v>
      </c>
      <c r="AU654" s="253" t="s">
        <v>88</v>
      </c>
      <c r="AV654" s="14" t="s">
        <v>88</v>
      </c>
      <c r="AW654" s="14" t="s">
        <v>33</v>
      </c>
      <c r="AX654" s="14" t="s">
        <v>86</v>
      </c>
      <c r="AY654" s="253" t="s">
        <v>138</v>
      </c>
    </row>
    <row r="655" s="2" customFormat="1" ht="14.4" customHeight="1">
      <c r="A655" s="39"/>
      <c r="B655" s="40"/>
      <c r="C655" s="219" t="s">
        <v>899</v>
      </c>
      <c r="D655" s="219" t="s">
        <v>141</v>
      </c>
      <c r="E655" s="220" t="s">
        <v>900</v>
      </c>
      <c r="F655" s="221" t="s">
        <v>901</v>
      </c>
      <c r="G655" s="222" t="s">
        <v>327</v>
      </c>
      <c r="H655" s="223">
        <v>70</v>
      </c>
      <c r="I655" s="224"/>
      <c r="J655" s="225">
        <f>ROUND(I655*H655,2)</f>
        <v>0</v>
      </c>
      <c r="K655" s="221" t="s">
        <v>152</v>
      </c>
      <c r="L655" s="45"/>
      <c r="M655" s="226" t="s">
        <v>1</v>
      </c>
      <c r="N655" s="227" t="s">
        <v>43</v>
      </c>
      <c r="O655" s="92"/>
      <c r="P655" s="228">
        <f>O655*H655</f>
        <v>0</v>
      </c>
      <c r="Q655" s="228">
        <v>0</v>
      </c>
      <c r="R655" s="228">
        <f>Q655*H655</f>
        <v>0</v>
      </c>
      <c r="S655" s="228">
        <v>0</v>
      </c>
      <c r="T655" s="229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0" t="s">
        <v>199</v>
      </c>
      <c r="AT655" s="230" t="s">
        <v>141</v>
      </c>
      <c r="AU655" s="230" t="s">
        <v>88</v>
      </c>
      <c r="AY655" s="18" t="s">
        <v>138</v>
      </c>
      <c r="BE655" s="231">
        <f>IF(N655="základní",J655,0)</f>
        <v>0</v>
      </c>
      <c r="BF655" s="231">
        <f>IF(N655="snížená",J655,0)</f>
        <v>0</v>
      </c>
      <c r="BG655" s="231">
        <f>IF(N655="zákl. přenesená",J655,0)</f>
        <v>0</v>
      </c>
      <c r="BH655" s="231">
        <f>IF(N655="sníž. přenesená",J655,0)</f>
        <v>0</v>
      </c>
      <c r="BI655" s="231">
        <f>IF(N655="nulová",J655,0)</f>
        <v>0</v>
      </c>
      <c r="BJ655" s="18" t="s">
        <v>86</v>
      </c>
      <c r="BK655" s="231">
        <f>ROUND(I655*H655,2)</f>
        <v>0</v>
      </c>
      <c r="BL655" s="18" t="s">
        <v>199</v>
      </c>
      <c r="BM655" s="230" t="s">
        <v>902</v>
      </c>
    </row>
    <row r="656" s="13" customFormat="1">
      <c r="A656" s="13"/>
      <c r="B656" s="232"/>
      <c r="C656" s="233"/>
      <c r="D656" s="234" t="s">
        <v>154</v>
      </c>
      <c r="E656" s="235" t="s">
        <v>1</v>
      </c>
      <c r="F656" s="236" t="s">
        <v>903</v>
      </c>
      <c r="G656" s="233"/>
      <c r="H656" s="235" t="s">
        <v>1</v>
      </c>
      <c r="I656" s="237"/>
      <c r="J656" s="233"/>
      <c r="K656" s="233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154</v>
      </c>
      <c r="AU656" s="242" t="s">
        <v>88</v>
      </c>
      <c r="AV656" s="13" t="s">
        <v>86</v>
      </c>
      <c r="AW656" s="13" t="s">
        <v>33</v>
      </c>
      <c r="AX656" s="13" t="s">
        <v>78</v>
      </c>
      <c r="AY656" s="242" t="s">
        <v>138</v>
      </c>
    </row>
    <row r="657" s="14" customFormat="1">
      <c r="A657" s="14"/>
      <c r="B657" s="243"/>
      <c r="C657" s="244"/>
      <c r="D657" s="234" t="s">
        <v>154</v>
      </c>
      <c r="E657" s="245" t="s">
        <v>1</v>
      </c>
      <c r="F657" s="246" t="s">
        <v>904</v>
      </c>
      <c r="G657" s="244"/>
      <c r="H657" s="247">
        <v>70</v>
      </c>
      <c r="I657" s="248"/>
      <c r="J657" s="244"/>
      <c r="K657" s="244"/>
      <c r="L657" s="249"/>
      <c r="M657" s="250"/>
      <c r="N657" s="251"/>
      <c r="O657" s="251"/>
      <c r="P657" s="251"/>
      <c r="Q657" s="251"/>
      <c r="R657" s="251"/>
      <c r="S657" s="251"/>
      <c r="T657" s="25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3" t="s">
        <v>154</v>
      </c>
      <c r="AU657" s="253" t="s">
        <v>88</v>
      </c>
      <c r="AV657" s="14" t="s">
        <v>88</v>
      </c>
      <c r="AW657" s="14" t="s">
        <v>33</v>
      </c>
      <c r="AX657" s="14" t="s">
        <v>86</v>
      </c>
      <c r="AY657" s="253" t="s">
        <v>138</v>
      </c>
    </row>
    <row r="658" s="2" customFormat="1" ht="14.4" customHeight="1">
      <c r="A658" s="39"/>
      <c r="B658" s="40"/>
      <c r="C658" s="276" t="s">
        <v>905</v>
      </c>
      <c r="D658" s="276" t="s">
        <v>251</v>
      </c>
      <c r="E658" s="277" t="s">
        <v>906</v>
      </c>
      <c r="F658" s="278" t="s">
        <v>907</v>
      </c>
      <c r="G658" s="279" t="s">
        <v>144</v>
      </c>
      <c r="H658" s="280">
        <v>0.16800000000000001</v>
      </c>
      <c r="I658" s="281"/>
      <c r="J658" s="282">
        <f>ROUND(I658*H658,2)</f>
        <v>0</v>
      </c>
      <c r="K658" s="278" t="s">
        <v>1</v>
      </c>
      <c r="L658" s="283"/>
      <c r="M658" s="284" t="s">
        <v>1</v>
      </c>
      <c r="N658" s="285" t="s">
        <v>43</v>
      </c>
      <c r="O658" s="92"/>
      <c r="P658" s="228">
        <f>O658*H658</f>
        <v>0</v>
      </c>
      <c r="Q658" s="228">
        <v>0.55000000000000004</v>
      </c>
      <c r="R658" s="228">
        <f>Q658*H658</f>
        <v>0.09240000000000001</v>
      </c>
      <c r="S658" s="228">
        <v>0</v>
      </c>
      <c r="T658" s="229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0" t="s">
        <v>347</v>
      </c>
      <c r="AT658" s="230" t="s">
        <v>251</v>
      </c>
      <c r="AU658" s="230" t="s">
        <v>88</v>
      </c>
      <c r="AY658" s="18" t="s">
        <v>138</v>
      </c>
      <c r="BE658" s="231">
        <f>IF(N658="základní",J658,0)</f>
        <v>0</v>
      </c>
      <c r="BF658" s="231">
        <f>IF(N658="snížená",J658,0)</f>
        <v>0</v>
      </c>
      <c r="BG658" s="231">
        <f>IF(N658="zákl. přenesená",J658,0)</f>
        <v>0</v>
      </c>
      <c r="BH658" s="231">
        <f>IF(N658="sníž. přenesená",J658,0)</f>
        <v>0</v>
      </c>
      <c r="BI658" s="231">
        <f>IF(N658="nulová",J658,0)</f>
        <v>0</v>
      </c>
      <c r="BJ658" s="18" t="s">
        <v>86</v>
      </c>
      <c r="BK658" s="231">
        <f>ROUND(I658*H658,2)</f>
        <v>0</v>
      </c>
      <c r="BL658" s="18" t="s">
        <v>199</v>
      </c>
      <c r="BM658" s="230" t="s">
        <v>908</v>
      </c>
    </row>
    <row r="659" s="13" customFormat="1">
      <c r="A659" s="13"/>
      <c r="B659" s="232"/>
      <c r="C659" s="233"/>
      <c r="D659" s="234" t="s">
        <v>154</v>
      </c>
      <c r="E659" s="235" t="s">
        <v>1</v>
      </c>
      <c r="F659" s="236" t="s">
        <v>909</v>
      </c>
      <c r="G659" s="233"/>
      <c r="H659" s="235" t="s">
        <v>1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2" t="s">
        <v>154</v>
      </c>
      <c r="AU659" s="242" t="s">
        <v>88</v>
      </c>
      <c r="AV659" s="13" t="s">
        <v>86</v>
      </c>
      <c r="AW659" s="13" t="s">
        <v>33</v>
      </c>
      <c r="AX659" s="13" t="s">
        <v>78</v>
      </c>
      <c r="AY659" s="242" t="s">
        <v>138</v>
      </c>
    </row>
    <row r="660" s="14" customFormat="1">
      <c r="A660" s="14"/>
      <c r="B660" s="243"/>
      <c r="C660" s="244"/>
      <c r="D660" s="234" t="s">
        <v>154</v>
      </c>
      <c r="E660" s="245" t="s">
        <v>1</v>
      </c>
      <c r="F660" s="246" t="s">
        <v>910</v>
      </c>
      <c r="G660" s="244"/>
      <c r="H660" s="247">
        <v>0.16800000000000001</v>
      </c>
      <c r="I660" s="248"/>
      <c r="J660" s="244"/>
      <c r="K660" s="244"/>
      <c r="L660" s="249"/>
      <c r="M660" s="250"/>
      <c r="N660" s="251"/>
      <c r="O660" s="251"/>
      <c r="P660" s="251"/>
      <c r="Q660" s="251"/>
      <c r="R660" s="251"/>
      <c r="S660" s="251"/>
      <c r="T660" s="252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3" t="s">
        <v>154</v>
      </c>
      <c r="AU660" s="253" t="s">
        <v>88</v>
      </c>
      <c r="AV660" s="14" t="s">
        <v>88</v>
      </c>
      <c r="AW660" s="14" t="s">
        <v>33</v>
      </c>
      <c r="AX660" s="14" t="s">
        <v>86</v>
      </c>
      <c r="AY660" s="253" t="s">
        <v>138</v>
      </c>
    </row>
    <row r="661" s="2" customFormat="1" ht="14.4" customHeight="1">
      <c r="A661" s="39"/>
      <c r="B661" s="40"/>
      <c r="C661" s="219" t="s">
        <v>911</v>
      </c>
      <c r="D661" s="219" t="s">
        <v>141</v>
      </c>
      <c r="E661" s="220" t="s">
        <v>912</v>
      </c>
      <c r="F661" s="221" t="s">
        <v>913</v>
      </c>
      <c r="G661" s="222" t="s">
        <v>144</v>
      </c>
      <c r="H661" s="223">
        <v>16.27</v>
      </c>
      <c r="I661" s="224"/>
      <c r="J661" s="225">
        <f>ROUND(I661*H661,2)</f>
        <v>0</v>
      </c>
      <c r="K661" s="221" t="s">
        <v>152</v>
      </c>
      <c r="L661" s="45"/>
      <c r="M661" s="226" t="s">
        <v>1</v>
      </c>
      <c r="N661" s="227" t="s">
        <v>43</v>
      </c>
      <c r="O661" s="92"/>
      <c r="P661" s="228">
        <f>O661*H661</f>
        <v>0</v>
      </c>
      <c r="Q661" s="228">
        <v>0.023369999999999998</v>
      </c>
      <c r="R661" s="228">
        <f>Q661*H661</f>
        <v>0.38022989999999995</v>
      </c>
      <c r="S661" s="228">
        <v>0</v>
      </c>
      <c r="T661" s="229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0" t="s">
        <v>199</v>
      </c>
      <c r="AT661" s="230" t="s">
        <v>141</v>
      </c>
      <c r="AU661" s="230" t="s">
        <v>88</v>
      </c>
      <c r="AY661" s="18" t="s">
        <v>138</v>
      </c>
      <c r="BE661" s="231">
        <f>IF(N661="základní",J661,0)</f>
        <v>0</v>
      </c>
      <c r="BF661" s="231">
        <f>IF(N661="snížená",J661,0)</f>
        <v>0</v>
      </c>
      <c r="BG661" s="231">
        <f>IF(N661="zákl. přenesená",J661,0)</f>
        <v>0</v>
      </c>
      <c r="BH661" s="231">
        <f>IF(N661="sníž. přenesená",J661,0)</f>
        <v>0</v>
      </c>
      <c r="BI661" s="231">
        <f>IF(N661="nulová",J661,0)</f>
        <v>0</v>
      </c>
      <c r="BJ661" s="18" t="s">
        <v>86</v>
      </c>
      <c r="BK661" s="231">
        <f>ROUND(I661*H661,2)</f>
        <v>0</v>
      </c>
      <c r="BL661" s="18" t="s">
        <v>199</v>
      </c>
      <c r="BM661" s="230" t="s">
        <v>914</v>
      </c>
    </row>
    <row r="662" s="13" customFormat="1">
      <c r="A662" s="13"/>
      <c r="B662" s="232"/>
      <c r="C662" s="233"/>
      <c r="D662" s="234" t="s">
        <v>154</v>
      </c>
      <c r="E662" s="235" t="s">
        <v>1</v>
      </c>
      <c r="F662" s="236" t="s">
        <v>915</v>
      </c>
      <c r="G662" s="233"/>
      <c r="H662" s="235" t="s">
        <v>1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154</v>
      </c>
      <c r="AU662" s="242" t="s">
        <v>88</v>
      </c>
      <c r="AV662" s="13" t="s">
        <v>86</v>
      </c>
      <c r="AW662" s="13" t="s">
        <v>33</v>
      </c>
      <c r="AX662" s="13" t="s">
        <v>78</v>
      </c>
      <c r="AY662" s="242" t="s">
        <v>138</v>
      </c>
    </row>
    <row r="663" s="14" customFormat="1">
      <c r="A663" s="14"/>
      <c r="B663" s="243"/>
      <c r="C663" s="244"/>
      <c r="D663" s="234" t="s">
        <v>154</v>
      </c>
      <c r="E663" s="245" t="s">
        <v>1</v>
      </c>
      <c r="F663" s="246" t="s">
        <v>916</v>
      </c>
      <c r="G663" s="244"/>
      <c r="H663" s="247">
        <v>15.675000000000001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154</v>
      </c>
      <c r="AU663" s="253" t="s">
        <v>88</v>
      </c>
      <c r="AV663" s="14" t="s">
        <v>88</v>
      </c>
      <c r="AW663" s="14" t="s">
        <v>33</v>
      </c>
      <c r="AX663" s="14" t="s">
        <v>78</v>
      </c>
      <c r="AY663" s="253" t="s">
        <v>138</v>
      </c>
    </row>
    <row r="664" s="13" customFormat="1">
      <c r="A664" s="13"/>
      <c r="B664" s="232"/>
      <c r="C664" s="233"/>
      <c r="D664" s="234" t="s">
        <v>154</v>
      </c>
      <c r="E664" s="235" t="s">
        <v>1</v>
      </c>
      <c r="F664" s="236" t="s">
        <v>917</v>
      </c>
      <c r="G664" s="233"/>
      <c r="H664" s="235" t="s">
        <v>1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154</v>
      </c>
      <c r="AU664" s="242" t="s">
        <v>88</v>
      </c>
      <c r="AV664" s="13" t="s">
        <v>86</v>
      </c>
      <c r="AW664" s="13" t="s">
        <v>33</v>
      </c>
      <c r="AX664" s="13" t="s">
        <v>78</v>
      </c>
      <c r="AY664" s="242" t="s">
        <v>138</v>
      </c>
    </row>
    <row r="665" s="14" customFormat="1">
      <c r="A665" s="14"/>
      <c r="B665" s="243"/>
      <c r="C665" s="244"/>
      <c r="D665" s="234" t="s">
        <v>154</v>
      </c>
      <c r="E665" s="245" t="s">
        <v>1</v>
      </c>
      <c r="F665" s="246" t="s">
        <v>918</v>
      </c>
      <c r="G665" s="244"/>
      <c r="H665" s="247">
        <v>0.42699999999999999</v>
      </c>
      <c r="I665" s="248"/>
      <c r="J665" s="244"/>
      <c r="K665" s="244"/>
      <c r="L665" s="249"/>
      <c r="M665" s="250"/>
      <c r="N665" s="251"/>
      <c r="O665" s="251"/>
      <c r="P665" s="251"/>
      <c r="Q665" s="251"/>
      <c r="R665" s="251"/>
      <c r="S665" s="251"/>
      <c r="T665" s="252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3" t="s">
        <v>154</v>
      </c>
      <c r="AU665" s="253" t="s">
        <v>88</v>
      </c>
      <c r="AV665" s="14" t="s">
        <v>88</v>
      </c>
      <c r="AW665" s="14" t="s">
        <v>33</v>
      </c>
      <c r="AX665" s="14" t="s">
        <v>78</v>
      </c>
      <c r="AY665" s="253" t="s">
        <v>138</v>
      </c>
    </row>
    <row r="666" s="13" customFormat="1">
      <c r="A666" s="13"/>
      <c r="B666" s="232"/>
      <c r="C666" s="233"/>
      <c r="D666" s="234" t="s">
        <v>154</v>
      </c>
      <c r="E666" s="235" t="s">
        <v>1</v>
      </c>
      <c r="F666" s="236" t="s">
        <v>919</v>
      </c>
      <c r="G666" s="233"/>
      <c r="H666" s="235" t="s">
        <v>1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154</v>
      </c>
      <c r="AU666" s="242" t="s">
        <v>88</v>
      </c>
      <c r="AV666" s="13" t="s">
        <v>86</v>
      </c>
      <c r="AW666" s="13" t="s">
        <v>33</v>
      </c>
      <c r="AX666" s="13" t="s">
        <v>78</v>
      </c>
      <c r="AY666" s="242" t="s">
        <v>138</v>
      </c>
    </row>
    <row r="667" s="14" customFormat="1">
      <c r="A667" s="14"/>
      <c r="B667" s="243"/>
      <c r="C667" s="244"/>
      <c r="D667" s="234" t="s">
        <v>154</v>
      </c>
      <c r="E667" s="245" t="s">
        <v>1</v>
      </c>
      <c r="F667" s="246" t="s">
        <v>920</v>
      </c>
      <c r="G667" s="244"/>
      <c r="H667" s="247">
        <v>0.16800000000000001</v>
      </c>
      <c r="I667" s="248"/>
      <c r="J667" s="244"/>
      <c r="K667" s="244"/>
      <c r="L667" s="249"/>
      <c r="M667" s="250"/>
      <c r="N667" s="251"/>
      <c r="O667" s="251"/>
      <c r="P667" s="251"/>
      <c r="Q667" s="251"/>
      <c r="R667" s="251"/>
      <c r="S667" s="251"/>
      <c r="T667" s="252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3" t="s">
        <v>154</v>
      </c>
      <c r="AU667" s="253" t="s">
        <v>88</v>
      </c>
      <c r="AV667" s="14" t="s">
        <v>88</v>
      </c>
      <c r="AW667" s="14" t="s">
        <v>33</v>
      </c>
      <c r="AX667" s="14" t="s">
        <v>78</v>
      </c>
      <c r="AY667" s="253" t="s">
        <v>138</v>
      </c>
    </row>
    <row r="668" s="16" customFormat="1">
      <c r="A668" s="16"/>
      <c r="B668" s="265"/>
      <c r="C668" s="266"/>
      <c r="D668" s="234" t="s">
        <v>154</v>
      </c>
      <c r="E668" s="267" t="s">
        <v>1</v>
      </c>
      <c r="F668" s="268" t="s">
        <v>190</v>
      </c>
      <c r="G668" s="266"/>
      <c r="H668" s="269">
        <v>16.27</v>
      </c>
      <c r="I668" s="270"/>
      <c r="J668" s="266"/>
      <c r="K668" s="266"/>
      <c r="L668" s="271"/>
      <c r="M668" s="272"/>
      <c r="N668" s="273"/>
      <c r="O668" s="273"/>
      <c r="P668" s="273"/>
      <c r="Q668" s="273"/>
      <c r="R668" s="273"/>
      <c r="S668" s="273"/>
      <c r="T668" s="274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T668" s="275" t="s">
        <v>154</v>
      </c>
      <c r="AU668" s="275" t="s">
        <v>88</v>
      </c>
      <c r="AV668" s="16" t="s">
        <v>145</v>
      </c>
      <c r="AW668" s="16" t="s">
        <v>33</v>
      </c>
      <c r="AX668" s="16" t="s">
        <v>86</v>
      </c>
      <c r="AY668" s="275" t="s">
        <v>138</v>
      </c>
    </row>
    <row r="669" s="2" customFormat="1" ht="37.8" customHeight="1">
      <c r="A669" s="39"/>
      <c r="B669" s="40"/>
      <c r="C669" s="219" t="s">
        <v>921</v>
      </c>
      <c r="D669" s="219" t="s">
        <v>141</v>
      </c>
      <c r="E669" s="220" t="s">
        <v>922</v>
      </c>
      <c r="F669" s="221" t="s">
        <v>923</v>
      </c>
      <c r="G669" s="222" t="s">
        <v>144</v>
      </c>
      <c r="H669" s="223">
        <v>5</v>
      </c>
      <c r="I669" s="224"/>
      <c r="J669" s="225">
        <f>ROUND(I669*H669,2)</f>
        <v>0</v>
      </c>
      <c r="K669" s="221" t="s">
        <v>1</v>
      </c>
      <c r="L669" s="45"/>
      <c r="M669" s="226" t="s">
        <v>1</v>
      </c>
      <c r="N669" s="227" t="s">
        <v>43</v>
      </c>
      <c r="O669" s="92"/>
      <c r="P669" s="228">
        <f>O669*H669</f>
        <v>0</v>
      </c>
      <c r="Q669" s="228">
        <v>0.55000000000000004</v>
      </c>
      <c r="R669" s="228">
        <f>Q669*H669</f>
        <v>2.75</v>
      </c>
      <c r="S669" s="228">
        <v>0.55000000000000004</v>
      </c>
      <c r="T669" s="229">
        <f>S669*H669</f>
        <v>2.75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0" t="s">
        <v>199</v>
      </c>
      <c r="AT669" s="230" t="s">
        <v>141</v>
      </c>
      <c r="AU669" s="230" t="s">
        <v>88</v>
      </c>
      <c r="AY669" s="18" t="s">
        <v>138</v>
      </c>
      <c r="BE669" s="231">
        <f>IF(N669="základní",J669,0)</f>
        <v>0</v>
      </c>
      <c r="BF669" s="231">
        <f>IF(N669="snížená",J669,0)</f>
        <v>0</v>
      </c>
      <c r="BG669" s="231">
        <f>IF(N669="zákl. přenesená",J669,0)</f>
        <v>0</v>
      </c>
      <c r="BH669" s="231">
        <f>IF(N669="sníž. přenesená",J669,0)</f>
        <v>0</v>
      </c>
      <c r="BI669" s="231">
        <f>IF(N669="nulová",J669,0)</f>
        <v>0</v>
      </c>
      <c r="BJ669" s="18" t="s">
        <v>86</v>
      </c>
      <c r="BK669" s="231">
        <f>ROUND(I669*H669,2)</f>
        <v>0</v>
      </c>
      <c r="BL669" s="18" t="s">
        <v>199</v>
      </c>
      <c r="BM669" s="230" t="s">
        <v>924</v>
      </c>
    </row>
    <row r="670" s="13" customFormat="1">
      <c r="A670" s="13"/>
      <c r="B670" s="232"/>
      <c r="C670" s="233"/>
      <c r="D670" s="234" t="s">
        <v>154</v>
      </c>
      <c r="E670" s="235" t="s">
        <v>1</v>
      </c>
      <c r="F670" s="236" t="s">
        <v>925</v>
      </c>
      <c r="G670" s="233"/>
      <c r="H670" s="235" t="s">
        <v>1</v>
      </c>
      <c r="I670" s="237"/>
      <c r="J670" s="233"/>
      <c r="K670" s="233"/>
      <c r="L670" s="238"/>
      <c r="M670" s="239"/>
      <c r="N670" s="240"/>
      <c r="O670" s="240"/>
      <c r="P670" s="240"/>
      <c r="Q670" s="240"/>
      <c r="R670" s="240"/>
      <c r="S670" s="240"/>
      <c r="T670" s="24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2" t="s">
        <v>154</v>
      </c>
      <c r="AU670" s="242" t="s">
        <v>88</v>
      </c>
      <c r="AV670" s="13" t="s">
        <v>86</v>
      </c>
      <c r="AW670" s="13" t="s">
        <v>33</v>
      </c>
      <c r="AX670" s="13" t="s">
        <v>78</v>
      </c>
      <c r="AY670" s="242" t="s">
        <v>138</v>
      </c>
    </row>
    <row r="671" s="13" customFormat="1">
      <c r="A671" s="13"/>
      <c r="B671" s="232"/>
      <c r="C671" s="233"/>
      <c r="D671" s="234" t="s">
        <v>154</v>
      </c>
      <c r="E671" s="235" t="s">
        <v>1</v>
      </c>
      <c r="F671" s="236" t="s">
        <v>926</v>
      </c>
      <c r="G671" s="233"/>
      <c r="H671" s="235" t="s">
        <v>1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2" t="s">
        <v>154</v>
      </c>
      <c r="AU671" s="242" t="s">
        <v>88</v>
      </c>
      <c r="AV671" s="13" t="s">
        <v>86</v>
      </c>
      <c r="AW671" s="13" t="s">
        <v>33</v>
      </c>
      <c r="AX671" s="13" t="s">
        <v>78</v>
      </c>
      <c r="AY671" s="242" t="s">
        <v>138</v>
      </c>
    </row>
    <row r="672" s="13" customFormat="1">
      <c r="A672" s="13"/>
      <c r="B672" s="232"/>
      <c r="C672" s="233"/>
      <c r="D672" s="234" t="s">
        <v>154</v>
      </c>
      <c r="E672" s="235" t="s">
        <v>1</v>
      </c>
      <c r="F672" s="236" t="s">
        <v>927</v>
      </c>
      <c r="G672" s="233"/>
      <c r="H672" s="235" t="s">
        <v>1</v>
      </c>
      <c r="I672" s="237"/>
      <c r="J672" s="233"/>
      <c r="K672" s="233"/>
      <c r="L672" s="238"/>
      <c r="M672" s="239"/>
      <c r="N672" s="240"/>
      <c r="O672" s="240"/>
      <c r="P672" s="240"/>
      <c r="Q672" s="240"/>
      <c r="R672" s="240"/>
      <c r="S672" s="240"/>
      <c r="T672" s="24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2" t="s">
        <v>154</v>
      </c>
      <c r="AU672" s="242" t="s">
        <v>88</v>
      </c>
      <c r="AV672" s="13" t="s">
        <v>86</v>
      </c>
      <c r="AW672" s="13" t="s">
        <v>33</v>
      </c>
      <c r="AX672" s="13" t="s">
        <v>78</v>
      </c>
      <c r="AY672" s="242" t="s">
        <v>138</v>
      </c>
    </row>
    <row r="673" s="13" customFormat="1">
      <c r="A673" s="13"/>
      <c r="B673" s="232"/>
      <c r="C673" s="233"/>
      <c r="D673" s="234" t="s">
        <v>154</v>
      </c>
      <c r="E673" s="235" t="s">
        <v>1</v>
      </c>
      <c r="F673" s="236" t="s">
        <v>928</v>
      </c>
      <c r="G673" s="233"/>
      <c r="H673" s="235" t="s">
        <v>1</v>
      </c>
      <c r="I673" s="237"/>
      <c r="J673" s="233"/>
      <c r="K673" s="233"/>
      <c r="L673" s="238"/>
      <c r="M673" s="239"/>
      <c r="N673" s="240"/>
      <c r="O673" s="240"/>
      <c r="P673" s="240"/>
      <c r="Q673" s="240"/>
      <c r="R673" s="240"/>
      <c r="S673" s="240"/>
      <c r="T673" s="241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2" t="s">
        <v>154</v>
      </c>
      <c r="AU673" s="242" t="s">
        <v>88</v>
      </c>
      <c r="AV673" s="13" t="s">
        <v>86</v>
      </c>
      <c r="AW673" s="13" t="s">
        <v>33</v>
      </c>
      <c r="AX673" s="13" t="s">
        <v>78</v>
      </c>
      <c r="AY673" s="242" t="s">
        <v>138</v>
      </c>
    </row>
    <row r="674" s="14" customFormat="1">
      <c r="A674" s="14"/>
      <c r="B674" s="243"/>
      <c r="C674" s="244"/>
      <c r="D674" s="234" t="s">
        <v>154</v>
      </c>
      <c r="E674" s="245" t="s">
        <v>1</v>
      </c>
      <c r="F674" s="246" t="s">
        <v>929</v>
      </c>
      <c r="G674" s="244"/>
      <c r="H674" s="247">
        <v>1.1000000000000001</v>
      </c>
      <c r="I674" s="248"/>
      <c r="J674" s="244"/>
      <c r="K674" s="244"/>
      <c r="L674" s="249"/>
      <c r="M674" s="250"/>
      <c r="N674" s="251"/>
      <c r="O674" s="251"/>
      <c r="P674" s="251"/>
      <c r="Q674" s="251"/>
      <c r="R674" s="251"/>
      <c r="S674" s="251"/>
      <c r="T674" s="252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3" t="s">
        <v>154</v>
      </c>
      <c r="AU674" s="253" t="s">
        <v>88</v>
      </c>
      <c r="AV674" s="14" t="s">
        <v>88</v>
      </c>
      <c r="AW674" s="14" t="s">
        <v>33</v>
      </c>
      <c r="AX674" s="14" t="s">
        <v>78</v>
      </c>
      <c r="AY674" s="253" t="s">
        <v>138</v>
      </c>
    </row>
    <row r="675" s="13" customFormat="1">
      <c r="A675" s="13"/>
      <c r="B675" s="232"/>
      <c r="C675" s="233"/>
      <c r="D675" s="234" t="s">
        <v>154</v>
      </c>
      <c r="E675" s="235" t="s">
        <v>1</v>
      </c>
      <c r="F675" s="236" t="s">
        <v>930</v>
      </c>
      <c r="G675" s="233"/>
      <c r="H675" s="235" t="s">
        <v>1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2" t="s">
        <v>154</v>
      </c>
      <c r="AU675" s="242" t="s">
        <v>88</v>
      </c>
      <c r="AV675" s="13" t="s">
        <v>86</v>
      </c>
      <c r="AW675" s="13" t="s">
        <v>33</v>
      </c>
      <c r="AX675" s="13" t="s">
        <v>78</v>
      </c>
      <c r="AY675" s="242" t="s">
        <v>138</v>
      </c>
    </row>
    <row r="676" s="14" customFormat="1">
      <c r="A676" s="14"/>
      <c r="B676" s="243"/>
      <c r="C676" s="244"/>
      <c r="D676" s="234" t="s">
        <v>154</v>
      </c>
      <c r="E676" s="245" t="s">
        <v>1</v>
      </c>
      <c r="F676" s="246" t="s">
        <v>931</v>
      </c>
      <c r="G676" s="244"/>
      <c r="H676" s="247">
        <v>1.3</v>
      </c>
      <c r="I676" s="248"/>
      <c r="J676" s="244"/>
      <c r="K676" s="244"/>
      <c r="L676" s="249"/>
      <c r="M676" s="250"/>
      <c r="N676" s="251"/>
      <c r="O676" s="251"/>
      <c r="P676" s="251"/>
      <c r="Q676" s="251"/>
      <c r="R676" s="251"/>
      <c r="S676" s="251"/>
      <c r="T676" s="252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3" t="s">
        <v>154</v>
      </c>
      <c r="AU676" s="253" t="s">
        <v>88</v>
      </c>
      <c r="AV676" s="14" t="s">
        <v>88</v>
      </c>
      <c r="AW676" s="14" t="s">
        <v>33</v>
      </c>
      <c r="AX676" s="14" t="s">
        <v>78</v>
      </c>
      <c r="AY676" s="253" t="s">
        <v>138</v>
      </c>
    </row>
    <row r="677" s="13" customFormat="1">
      <c r="A677" s="13"/>
      <c r="B677" s="232"/>
      <c r="C677" s="233"/>
      <c r="D677" s="234" t="s">
        <v>154</v>
      </c>
      <c r="E677" s="235" t="s">
        <v>1</v>
      </c>
      <c r="F677" s="236" t="s">
        <v>932</v>
      </c>
      <c r="G677" s="233"/>
      <c r="H677" s="235" t="s">
        <v>1</v>
      </c>
      <c r="I677" s="237"/>
      <c r="J677" s="233"/>
      <c r="K677" s="233"/>
      <c r="L677" s="238"/>
      <c r="M677" s="239"/>
      <c r="N677" s="240"/>
      <c r="O677" s="240"/>
      <c r="P677" s="240"/>
      <c r="Q677" s="240"/>
      <c r="R677" s="240"/>
      <c r="S677" s="240"/>
      <c r="T677" s="241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2" t="s">
        <v>154</v>
      </c>
      <c r="AU677" s="242" t="s">
        <v>88</v>
      </c>
      <c r="AV677" s="13" t="s">
        <v>86</v>
      </c>
      <c r="AW677" s="13" t="s">
        <v>33</v>
      </c>
      <c r="AX677" s="13" t="s">
        <v>78</v>
      </c>
      <c r="AY677" s="242" t="s">
        <v>138</v>
      </c>
    </row>
    <row r="678" s="14" customFormat="1">
      <c r="A678" s="14"/>
      <c r="B678" s="243"/>
      <c r="C678" s="244"/>
      <c r="D678" s="234" t="s">
        <v>154</v>
      </c>
      <c r="E678" s="245" t="s">
        <v>1</v>
      </c>
      <c r="F678" s="246" t="s">
        <v>858</v>
      </c>
      <c r="G678" s="244"/>
      <c r="H678" s="247">
        <v>1.6000000000000001</v>
      </c>
      <c r="I678" s="248"/>
      <c r="J678" s="244"/>
      <c r="K678" s="244"/>
      <c r="L678" s="249"/>
      <c r="M678" s="250"/>
      <c r="N678" s="251"/>
      <c r="O678" s="251"/>
      <c r="P678" s="251"/>
      <c r="Q678" s="251"/>
      <c r="R678" s="251"/>
      <c r="S678" s="251"/>
      <c r="T678" s="252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3" t="s">
        <v>154</v>
      </c>
      <c r="AU678" s="253" t="s">
        <v>88</v>
      </c>
      <c r="AV678" s="14" t="s">
        <v>88</v>
      </c>
      <c r="AW678" s="14" t="s">
        <v>33</v>
      </c>
      <c r="AX678" s="14" t="s">
        <v>78</v>
      </c>
      <c r="AY678" s="253" t="s">
        <v>138</v>
      </c>
    </row>
    <row r="679" s="13" customFormat="1">
      <c r="A679" s="13"/>
      <c r="B679" s="232"/>
      <c r="C679" s="233"/>
      <c r="D679" s="234" t="s">
        <v>154</v>
      </c>
      <c r="E679" s="235" t="s">
        <v>1</v>
      </c>
      <c r="F679" s="236" t="s">
        <v>876</v>
      </c>
      <c r="G679" s="233"/>
      <c r="H679" s="235" t="s">
        <v>1</v>
      </c>
      <c r="I679" s="237"/>
      <c r="J679" s="233"/>
      <c r="K679" s="233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154</v>
      </c>
      <c r="AU679" s="242" t="s">
        <v>88</v>
      </c>
      <c r="AV679" s="13" t="s">
        <v>86</v>
      </c>
      <c r="AW679" s="13" t="s">
        <v>33</v>
      </c>
      <c r="AX679" s="13" t="s">
        <v>78</v>
      </c>
      <c r="AY679" s="242" t="s">
        <v>138</v>
      </c>
    </row>
    <row r="680" s="14" customFormat="1">
      <c r="A680" s="14"/>
      <c r="B680" s="243"/>
      <c r="C680" s="244"/>
      <c r="D680" s="234" t="s">
        <v>154</v>
      </c>
      <c r="E680" s="245" t="s">
        <v>1</v>
      </c>
      <c r="F680" s="246" t="s">
        <v>835</v>
      </c>
      <c r="G680" s="244"/>
      <c r="H680" s="247">
        <v>1</v>
      </c>
      <c r="I680" s="248"/>
      <c r="J680" s="244"/>
      <c r="K680" s="244"/>
      <c r="L680" s="249"/>
      <c r="M680" s="250"/>
      <c r="N680" s="251"/>
      <c r="O680" s="251"/>
      <c r="P680" s="251"/>
      <c r="Q680" s="251"/>
      <c r="R680" s="251"/>
      <c r="S680" s="251"/>
      <c r="T680" s="252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3" t="s">
        <v>154</v>
      </c>
      <c r="AU680" s="253" t="s">
        <v>88</v>
      </c>
      <c r="AV680" s="14" t="s">
        <v>88</v>
      </c>
      <c r="AW680" s="14" t="s">
        <v>33</v>
      </c>
      <c r="AX680" s="14" t="s">
        <v>78</v>
      </c>
      <c r="AY680" s="253" t="s">
        <v>138</v>
      </c>
    </row>
    <row r="681" s="16" customFormat="1">
      <c r="A681" s="16"/>
      <c r="B681" s="265"/>
      <c r="C681" s="266"/>
      <c r="D681" s="234" t="s">
        <v>154</v>
      </c>
      <c r="E681" s="267" t="s">
        <v>1</v>
      </c>
      <c r="F681" s="268" t="s">
        <v>190</v>
      </c>
      <c r="G681" s="266"/>
      <c r="H681" s="269">
        <v>5</v>
      </c>
      <c r="I681" s="270"/>
      <c r="J681" s="266"/>
      <c r="K681" s="266"/>
      <c r="L681" s="271"/>
      <c r="M681" s="272"/>
      <c r="N681" s="273"/>
      <c r="O681" s="273"/>
      <c r="P681" s="273"/>
      <c r="Q681" s="273"/>
      <c r="R681" s="273"/>
      <c r="S681" s="273"/>
      <c r="T681" s="274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T681" s="275" t="s">
        <v>154</v>
      </c>
      <c r="AU681" s="275" t="s">
        <v>88</v>
      </c>
      <c r="AV681" s="16" t="s">
        <v>145</v>
      </c>
      <c r="AW681" s="16" t="s">
        <v>33</v>
      </c>
      <c r="AX681" s="16" t="s">
        <v>86</v>
      </c>
      <c r="AY681" s="275" t="s">
        <v>138</v>
      </c>
    </row>
    <row r="682" s="2" customFormat="1" ht="24.15" customHeight="1">
      <c r="A682" s="39"/>
      <c r="B682" s="40"/>
      <c r="C682" s="219" t="s">
        <v>933</v>
      </c>
      <c r="D682" s="219" t="s">
        <v>141</v>
      </c>
      <c r="E682" s="220" t="s">
        <v>934</v>
      </c>
      <c r="F682" s="221" t="s">
        <v>935</v>
      </c>
      <c r="G682" s="222" t="s">
        <v>327</v>
      </c>
      <c r="H682" s="223">
        <v>28</v>
      </c>
      <c r="I682" s="224"/>
      <c r="J682" s="225">
        <f>ROUND(I682*H682,2)</f>
        <v>0</v>
      </c>
      <c r="K682" s="221" t="s">
        <v>1</v>
      </c>
      <c r="L682" s="45"/>
      <c r="M682" s="226" t="s">
        <v>1</v>
      </c>
      <c r="N682" s="227" t="s">
        <v>43</v>
      </c>
      <c r="O682" s="92"/>
      <c r="P682" s="228">
        <f>O682*H682</f>
        <v>0</v>
      </c>
      <c r="Q682" s="228">
        <v>0.015400000000000001</v>
      </c>
      <c r="R682" s="228">
        <f>Q682*H682</f>
        <v>0.43120000000000003</v>
      </c>
      <c r="S682" s="228">
        <v>0.015400000000000001</v>
      </c>
      <c r="T682" s="229">
        <f>S682*H682</f>
        <v>0.43120000000000003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0" t="s">
        <v>199</v>
      </c>
      <c r="AT682" s="230" t="s">
        <v>141</v>
      </c>
      <c r="AU682" s="230" t="s">
        <v>88</v>
      </c>
      <c r="AY682" s="18" t="s">
        <v>138</v>
      </c>
      <c r="BE682" s="231">
        <f>IF(N682="základní",J682,0)</f>
        <v>0</v>
      </c>
      <c r="BF682" s="231">
        <f>IF(N682="snížená",J682,0)</f>
        <v>0</v>
      </c>
      <c r="BG682" s="231">
        <f>IF(N682="zákl. přenesená",J682,0)</f>
        <v>0</v>
      </c>
      <c r="BH682" s="231">
        <f>IF(N682="sníž. přenesená",J682,0)</f>
        <v>0</v>
      </c>
      <c r="BI682" s="231">
        <f>IF(N682="nulová",J682,0)</f>
        <v>0</v>
      </c>
      <c r="BJ682" s="18" t="s">
        <v>86</v>
      </c>
      <c r="BK682" s="231">
        <f>ROUND(I682*H682,2)</f>
        <v>0</v>
      </c>
      <c r="BL682" s="18" t="s">
        <v>199</v>
      </c>
      <c r="BM682" s="230" t="s">
        <v>936</v>
      </c>
    </row>
    <row r="683" s="13" customFormat="1">
      <c r="A683" s="13"/>
      <c r="B683" s="232"/>
      <c r="C683" s="233"/>
      <c r="D683" s="234" t="s">
        <v>154</v>
      </c>
      <c r="E683" s="235" t="s">
        <v>1</v>
      </c>
      <c r="F683" s="236" t="s">
        <v>937</v>
      </c>
      <c r="G683" s="233"/>
      <c r="H683" s="235" t="s">
        <v>1</v>
      </c>
      <c r="I683" s="237"/>
      <c r="J683" s="233"/>
      <c r="K683" s="233"/>
      <c r="L683" s="238"/>
      <c r="M683" s="239"/>
      <c r="N683" s="240"/>
      <c r="O683" s="240"/>
      <c r="P683" s="240"/>
      <c r="Q683" s="240"/>
      <c r="R683" s="240"/>
      <c r="S683" s="240"/>
      <c r="T683" s="24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2" t="s">
        <v>154</v>
      </c>
      <c r="AU683" s="242" t="s">
        <v>88</v>
      </c>
      <c r="AV683" s="13" t="s">
        <v>86</v>
      </c>
      <c r="AW683" s="13" t="s">
        <v>33</v>
      </c>
      <c r="AX683" s="13" t="s">
        <v>78</v>
      </c>
      <c r="AY683" s="242" t="s">
        <v>138</v>
      </c>
    </row>
    <row r="684" s="13" customFormat="1">
      <c r="A684" s="13"/>
      <c r="B684" s="232"/>
      <c r="C684" s="233"/>
      <c r="D684" s="234" t="s">
        <v>154</v>
      </c>
      <c r="E684" s="235" t="s">
        <v>1</v>
      </c>
      <c r="F684" s="236" t="s">
        <v>938</v>
      </c>
      <c r="G684" s="233"/>
      <c r="H684" s="235" t="s">
        <v>1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154</v>
      </c>
      <c r="AU684" s="242" t="s">
        <v>88</v>
      </c>
      <c r="AV684" s="13" t="s">
        <v>86</v>
      </c>
      <c r="AW684" s="13" t="s">
        <v>33</v>
      </c>
      <c r="AX684" s="13" t="s">
        <v>78</v>
      </c>
      <c r="AY684" s="242" t="s">
        <v>138</v>
      </c>
    </row>
    <row r="685" s="13" customFormat="1">
      <c r="A685" s="13"/>
      <c r="B685" s="232"/>
      <c r="C685" s="233"/>
      <c r="D685" s="234" t="s">
        <v>154</v>
      </c>
      <c r="E685" s="235" t="s">
        <v>1</v>
      </c>
      <c r="F685" s="236" t="s">
        <v>939</v>
      </c>
      <c r="G685" s="233"/>
      <c r="H685" s="235" t="s">
        <v>1</v>
      </c>
      <c r="I685" s="237"/>
      <c r="J685" s="233"/>
      <c r="K685" s="233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154</v>
      </c>
      <c r="AU685" s="242" t="s">
        <v>88</v>
      </c>
      <c r="AV685" s="13" t="s">
        <v>86</v>
      </c>
      <c r="AW685" s="13" t="s">
        <v>33</v>
      </c>
      <c r="AX685" s="13" t="s">
        <v>78</v>
      </c>
      <c r="AY685" s="242" t="s">
        <v>138</v>
      </c>
    </row>
    <row r="686" s="14" customFormat="1">
      <c r="A686" s="14"/>
      <c r="B686" s="243"/>
      <c r="C686" s="244"/>
      <c r="D686" s="234" t="s">
        <v>154</v>
      </c>
      <c r="E686" s="245" t="s">
        <v>1</v>
      </c>
      <c r="F686" s="246" t="s">
        <v>940</v>
      </c>
      <c r="G686" s="244"/>
      <c r="H686" s="247">
        <v>17.199999999999999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3" t="s">
        <v>154</v>
      </c>
      <c r="AU686" s="253" t="s">
        <v>88</v>
      </c>
      <c r="AV686" s="14" t="s">
        <v>88</v>
      </c>
      <c r="AW686" s="14" t="s">
        <v>33</v>
      </c>
      <c r="AX686" s="14" t="s">
        <v>78</v>
      </c>
      <c r="AY686" s="253" t="s">
        <v>138</v>
      </c>
    </row>
    <row r="687" s="14" customFormat="1">
      <c r="A687" s="14"/>
      <c r="B687" s="243"/>
      <c r="C687" s="244"/>
      <c r="D687" s="234" t="s">
        <v>154</v>
      </c>
      <c r="E687" s="245" t="s">
        <v>1</v>
      </c>
      <c r="F687" s="246" t="s">
        <v>694</v>
      </c>
      <c r="G687" s="244"/>
      <c r="H687" s="247">
        <v>0.80000000000000004</v>
      </c>
      <c r="I687" s="248"/>
      <c r="J687" s="244"/>
      <c r="K687" s="244"/>
      <c r="L687" s="249"/>
      <c r="M687" s="250"/>
      <c r="N687" s="251"/>
      <c r="O687" s="251"/>
      <c r="P687" s="251"/>
      <c r="Q687" s="251"/>
      <c r="R687" s="251"/>
      <c r="S687" s="251"/>
      <c r="T687" s="252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3" t="s">
        <v>154</v>
      </c>
      <c r="AU687" s="253" t="s">
        <v>88</v>
      </c>
      <c r="AV687" s="14" t="s">
        <v>88</v>
      </c>
      <c r="AW687" s="14" t="s">
        <v>33</v>
      </c>
      <c r="AX687" s="14" t="s">
        <v>78</v>
      </c>
      <c r="AY687" s="253" t="s">
        <v>138</v>
      </c>
    </row>
    <row r="688" s="14" customFormat="1">
      <c r="A688" s="14"/>
      <c r="B688" s="243"/>
      <c r="C688" s="244"/>
      <c r="D688" s="234" t="s">
        <v>154</v>
      </c>
      <c r="E688" s="245" t="s">
        <v>1</v>
      </c>
      <c r="F688" s="246" t="s">
        <v>497</v>
      </c>
      <c r="G688" s="244"/>
      <c r="H688" s="247">
        <v>10</v>
      </c>
      <c r="I688" s="248"/>
      <c r="J688" s="244"/>
      <c r="K688" s="244"/>
      <c r="L688" s="249"/>
      <c r="M688" s="250"/>
      <c r="N688" s="251"/>
      <c r="O688" s="251"/>
      <c r="P688" s="251"/>
      <c r="Q688" s="251"/>
      <c r="R688" s="251"/>
      <c r="S688" s="251"/>
      <c r="T688" s="252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3" t="s">
        <v>154</v>
      </c>
      <c r="AU688" s="253" t="s">
        <v>88</v>
      </c>
      <c r="AV688" s="14" t="s">
        <v>88</v>
      </c>
      <c r="AW688" s="14" t="s">
        <v>33</v>
      </c>
      <c r="AX688" s="14" t="s">
        <v>78</v>
      </c>
      <c r="AY688" s="253" t="s">
        <v>138</v>
      </c>
    </row>
    <row r="689" s="16" customFormat="1">
      <c r="A689" s="16"/>
      <c r="B689" s="265"/>
      <c r="C689" s="266"/>
      <c r="D689" s="234" t="s">
        <v>154</v>
      </c>
      <c r="E689" s="267" t="s">
        <v>1</v>
      </c>
      <c r="F689" s="268" t="s">
        <v>190</v>
      </c>
      <c r="G689" s="266"/>
      <c r="H689" s="269">
        <v>28</v>
      </c>
      <c r="I689" s="270"/>
      <c r="J689" s="266"/>
      <c r="K689" s="266"/>
      <c r="L689" s="271"/>
      <c r="M689" s="272"/>
      <c r="N689" s="273"/>
      <c r="O689" s="273"/>
      <c r="P689" s="273"/>
      <c r="Q689" s="273"/>
      <c r="R689" s="273"/>
      <c r="S689" s="273"/>
      <c r="T689" s="274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T689" s="275" t="s">
        <v>154</v>
      </c>
      <c r="AU689" s="275" t="s">
        <v>88</v>
      </c>
      <c r="AV689" s="16" t="s">
        <v>145</v>
      </c>
      <c r="AW689" s="16" t="s">
        <v>33</v>
      </c>
      <c r="AX689" s="16" t="s">
        <v>86</v>
      </c>
      <c r="AY689" s="275" t="s">
        <v>138</v>
      </c>
    </row>
    <row r="690" s="13" customFormat="1">
      <c r="A690" s="13"/>
      <c r="B690" s="232"/>
      <c r="C690" s="233"/>
      <c r="D690" s="234" t="s">
        <v>154</v>
      </c>
      <c r="E690" s="235" t="s">
        <v>1</v>
      </c>
      <c r="F690" s="236" t="s">
        <v>941</v>
      </c>
      <c r="G690" s="233"/>
      <c r="H690" s="235" t="s">
        <v>1</v>
      </c>
      <c r="I690" s="237"/>
      <c r="J690" s="233"/>
      <c r="K690" s="233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154</v>
      </c>
      <c r="AU690" s="242" t="s">
        <v>88</v>
      </c>
      <c r="AV690" s="13" t="s">
        <v>86</v>
      </c>
      <c r="AW690" s="13" t="s">
        <v>33</v>
      </c>
      <c r="AX690" s="13" t="s">
        <v>78</v>
      </c>
      <c r="AY690" s="242" t="s">
        <v>138</v>
      </c>
    </row>
    <row r="691" s="2" customFormat="1" ht="14.4" customHeight="1">
      <c r="A691" s="39"/>
      <c r="B691" s="40"/>
      <c r="C691" s="219" t="s">
        <v>942</v>
      </c>
      <c r="D691" s="219" t="s">
        <v>141</v>
      </c>
      <c r="E691" s="220" t="s">
        <v>943</v>
      </c>
      <c r="F691" s="221" t="s">
        <v>944</v>
      </c>
      <c r="G691" s="222" t="s">
        <v>144</v>
      </c>
      <c r="H691" s="223">
        <v>24.300000000000001</v>
      </c>
      <c r="I691" s="224"/>
      <c r="J691" s="225">
        <f>ROUND(I691*H691,2)</f>
        <v>0</v>
      </c>
      <c r="K691" s="221" t="s">
        <v>152</v>
      </c>
      <c r="L691" s="45"/>
      <c r="M691" s="226" t="s">
        <v>1</v>
      </c>
      <c r="N691" s="227" t="s">
        <v>43</v>
      </c>
      <c r="O691" s="92"/>
      <c r="P691" s="228">
        <f>O691*H691</f>
        <v>0</v>
      </c>
      <c r="Q691" s="228">
        <v>0.00108</v>
      </c>
      <c r="R691" s="228">
        <f>Q691*H691</f>
        <v>0.026244</v>
      </c>
      <c r="S691" s="228">
        <v>0</v>
      </c>
      <c r="T691" s="229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0" t="s">
        <v>199</v>
      </c>
      <c r="AT691" s="230" t="s">
        <v>141</v>
      </c>
      <c r="AU691" s="230" t="s">
        <v>88</v>
      </c>
      <c r="AY691" s="18" t="s">
        <v>138</v>
      </c>
      <c r="BE691" s="231">
        <f>IF(N691="základní",J691,0)</f>
        <v>0</v>
      </c>
      <c r="BF691" s="231">
        <f>IF(N691="snížená",J691,0)</f>
        <v>0</v>
      </c>
      <c r="BG691" s="231">
        <f>IF(N691="zákl. přenesená",J691,0)</f>
        <v>0</v>
      </c>
      <c r="BH691" s="231">
        <f>IF(N691="sníž. přenesená",J691,0)</f>
        <v>0</v>
      </c>
      <c r="BI691" s="231">
        <f>IF(N691="nulová",J691,0)</f>
        <v>0</v>
      </c>
      <c r="BJ691" s="18" t="s">
        <v>86</v>
      </c>
      <c r="BK691" s="231">
        <f>ROUND(I691*H691,2)</f>
        <v>0</v>
      </c>
      <c r="BL691" s="18" t="s">
        <v>199</v>
      </c>
      <c r="BM691" s="230" t="s">
        <v>945</v>
      </c>
    </row>
    <row r="692" s="13" customFormat="1">
      <c r="A692" s="13"/>
      <c r="B692" s="232"/>
      <c r="C692" s="233"/>
      <c r="D692" s="234" t="s">
        <v>154</v>
      </c>
      <c r="E692" s="235" t="s">
        <v>1</v>
      </c>
      <c r="F692" s="236" t="s">
        <v>946</v>
      </c>
      <c r="G692" s="233"/>
      <c r="H692" s="235" t="s">
        <v>1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154</v>
      </c>
      <c r="AU692" s="242" t="s">
        <v>88</v>
      </c>
      <c r="AV692" s="13" t="s">
        <v>86</v>
      </c>
      <c r="AW692" s="13" t="s">
        <v>33</v>
      </c>
      <c r="AX692" s="13" t="s">
        <v>78</v>
      </c>
      <c r="AY692" s="242" t="s">
        <v>138</v>
      </c>
    </row>
    <row r="693" s="13" customFormat="1">
      <c r="A693" s="13"/>
      <c r="B693" s="232"/>
      <c r="C693" s="233"/>
      <c r="D693" s="234" t="s">
        <v>154</v>
      </c>
      <c r="E693" s="235" t="s">
        <v>1</v>
      </c>
      <c r="F693" s="236" t="s">
        <v>947</v>
      </c>
      <c r="G693" s="233"/>
      <c r="H693" s="235" t="s">
        <v>1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2" t="s">
        <v>154</v>
      </c>
      <c r="AU693" s="242" t="s">
        <v>88</v>
      </c>
      <c r="AV693" s="13" t="s">
        <v>86</v>
      </c>
      <c r="AW693" s="13" t="s">
        <v>33</v>
      </c>
      <c r="AX693" s="13" t="s">
        <v>78</v>
      </c>
      <c r="AY693" s="242" t="s">
        <v>138</v>
      </c>
    </row>
    <row r="694" s="14" customFormat="1">
      <c r="A694" s="14"/>
      <c r="B694" s="243"/>
      <c r="C694" s="244"/>
      <c r="D694" s="234" t="s">
        <v>154</v>
      </c>
      <c r="E694" s="245" t="s">
        <v>1</v>
      </c>
      <c r="F694" s="246" t="s">
        <v>948</v>
      </c>
      <c r="G694" s="244"/>
      <c r="H694" s="247">
        <v>0.042000000000000003</v>
      </c>
      <c r="I694" s="248"/>
      <c r="J694" s="244"/>
      <c r="K694" s="244"/>
      <c r="L694" s="249"/>
      <c r="M694" s="250"/>
      <c r="N694" s="251"/>
      <c r="O694" s="251"/>
      <c r="P694" s="251"/>
      <c r="Q694" s="251"/>
      <c r="R694" s="251"/>
      <c r="S694" s="251"/>
      <c r="T694" s="252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3" t="s">
        <v>154</v>
      </c>
      <c r="AU694" s="253" t="s">
        <v>88</v>
      </c>
      <c r="AV694" s="14" t="s">
        <v>88</v>
      </c>
      <c r="AW694" s="14" t="s">
        <v>33</v>
      </c>
      <c r="AX694" s="14" t="s">
        <v>78</v>
      </c>
      <c r="AY694" s="253" t="s">
        <v>138</v>
      </c>
    </row>
    <row r="695" s="13" customFormat="1">
      <c r="A695" s="13"/>
      <c r="B695" s="232"/>
      <c r="C695" s="233"/>
      <c r="D695" s="234" t="s">
        <v>154</v>
      </c>
      <c r="E695" s="235" t="s">
        <v>1</v>
      </c>
      <c r="F695" s="236" t="s">
        <v>949</v>
      </c>
      <c r="G695" s="233"/>
      <c r="H695" s="235" t="s">
        <v>1</v>
      </c>
      <c r="I695" s="237"/>
      <c r="J695" s="233"/>
      <c r="K695" s="233"/>
      <c r="L695" s="238"/>
      <c r="M695" s="239"/>
      <c r="N695" s="240"/>
      <c r="O695" s="240"/>
      <c r="P695" s="240"/>
      <c r="Q695" s="240"/>
      <c r="R695" s="240"/>
      <c r="S695" s="240"/>
      <c r="T695" s="24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2" t="s">
        <v>154</v>
      </c>
      <c r="AU695" s="242" t="s">
        <v>88</v>
      </c>
      <c r="AV695" s="13" t="s">
        <v>86</v>
      </c>
      <c r="AW695" s="13" t="s">
        <v>33</v>
      </c>
      <c r="AX695" s="13" t="s">
        <v>78</v>
      </c>
      <c r="AY695" s="242" t="s">
        <v>138</v>
      </c>
    </row>
    <row r="696" s="14" customFormat="1">
      <c r="A696" s="14"/>
      <c r="B696" s="243"/>
      <c r="C696" s="244"/>
      <c r="D696" s="234" t="s">
        <v>154</v>
      </c>
      <c r="E696" s="245" t="s">
        <v>1</v>
      </c>
      <c r="F696" s="246" t="s">
        <v>587</v>
      </c>
      <c r="G696" s="244"/>
      <c r="H696" s="247">
        <v>0.40000000000000002</v>
      </c>
      <c r="I696" s="248"/>
      <c r="J696" s="244"/>
      <c r="K696" s="244"/>
      <c r="L696" s="249"/>
      <c r="M696" s="250"/>
      <c r="N696" s="251"/>
      <c r="O696" s="251"/>
      <c r="P696" s="251"/>
      <c r="Q696" s="251"/>
      <c r="R696" s="251"/>
      <c r="S696" s="251"/>
      <c r="T696" s="252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3" t="s">
        <v>154</v>
      </c>
      <c r="AU696" s="253" t="s">
        <v>88</v>
      </c>
      <c r="AV696" s="14" t="s">
        <v>88</v>
      </c>
      <c r="AW696" s="14" t="s">
        <v>33</v>
      </c>
      <c r="AX696" s="14" t="s">
        <v>78</v>
      </c>
      <c r="AY696" s="253" t="s">
        <v>138</v>
      </c>
    </row>
    <row r="697" s="13" customFormat="1">
      <c r="A697" s="13"/>
      <c r="B697" s="232"/>
      <c r="C697" s="233"/>
      <c r="D697" s="234" t="s">
        <v>154</v>
      </c>
      <c r="E697" s="235" t="s">
        <v>1</v>
      </c>
      <c r="F697" s="236" t="s">
        <v>950</v>
      </c>
      <c r="G697" s="233"/>
      <c r="H697" s="235" t="s">
        <v>1</v>
      </c>
      <c r="I697" s="237"/>
      <c r="J697" s="233"/>
      <c r="K697" s="233"/>
      <c r="L697" s="238"/>
      <c r="M697" s="239"/>
      <c r="N697" s="240"/>
      <c r="O697" s="240"/>
      <c r="P697" s="240"/>
      <c r="Q697" s="240"/>
      <c r="R697" s="240"/>
      <c r="S697" s="240"/>
      <c r="T697" s="24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2" t="s">
        <v>154</v>
      </c>
      <c r="AU697" s="242" t="s">
        <v>88</v>
      </c>
      <c r="AV697" s="13" t="s">
        <v>86</v>
      </c>
      <c r="AW697" s="13" t="s">
        <v>33</v>
      </c>
      <c r="AX697" s="13" t="s">
        <v>78</v>
      </c>
      <c r="AY697" s="242" t="s">
        <v>138</v>
      </c>
    </row>
    <row r="698" s="14" customFormat="1">
      <c r="A698" s="14"/>
      <c r="B698" s="243"/>
      <c r="C698" s="244"/>
      <c r="D698" s="234" t="s">
        <v>154</v>
      </c>
      <c r="E698" s="245" t="s">
        <v>1</v>
      </c>
      <c r="F698" s="246" t="s">
        <v>951</v>
      </c>
      <c r="G698" s="244"/>
      <c r="H698" s="247">
        <v>12.1</v>
      </c>
      <c r="I698" s="248"/>
      <c r="J698" s="244"/>
      <c r="K698" s="244"/>
      <c r="L698" s="249"/>
      <c r="M698" s="250"/>
      <c r="N698" s="251"/>
      <c r="O698" s="251"/>
      <c r="P698" s="251"/>
      <c r="Q698" s="251"/>
      <c r="R698" s="251"/>
      <c r="S698" s="251"/>
      <c r="T698" s="252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3" t="s">
        <v>154</v>
      </c>
      <c r="AU698" s="253" t="s">
        <v>88</v>
      </c>
      <c r="AV698" s="14" t="s">
        <v>88</v>
      </c>
      <c r="AW698" s="14" t="s">
        <v>33</v>
      </c>
      <c r="AX698" s="14" t="s">
        <v>78</v>
      </c>
      <c r="AY698" s="253" t="s">
        <v>138</v>
      </c>
    </row>
    <row r="699" s="13" customFormat="1">
      <c r="A699" s="13"/>
      <c r="B699" s="232"/>
      <c r="C699" s="233"/>
      <c r="D699" s="234" t="s">
        <v>154</v>
      </c>
      <c r="E699" s="235" t="s">
        <v>1</v>
      </c>
      <c r="F699" s="236" t="s">
        <v>952</v>
      </c>
      <c r="G699" s="233"/>
      <c r="H699" s="235" t="s">
        <v>1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154</v>
      </c>
      <c r="AU699" s="242" t="s">
        <v>88</v>
      </c>
      <c r="AV699" s="13" t="s">
        <v>86</v>
      </c>
      <c r="AW699" s="13" t="s">
        <v>33</v>
      </c>
      <c r="AX699" s="13" t="s">
        <v>78</v>
      </c>
      <c r="AY699" s="242" t="s">
        <v>138</v>
      </c>
    </row>
    <row r="700" s="14" customFormat="1">
      <c r="A700" s="14"/>
      <c r="B700" s="243"/>
      <c r="C700" s="244"/>
      <c r="D700" s="234" t="s">
        <v>154</v>
      </c>
      <c r="E700" s="245" t="s">
        <v>1</v>
      </c>
      <c r="F700" s="246" t="s">
        <v>238</v>
      </c>
      <c r="G700" s="244"/>
      <c r="H700" s="247">
        <v>5</v>
      </c>
      <c r="I700" s="248"/>
      <c r="J700" s="244"/>
      <c r="K700" s="244"/>
      <c r="L700" s="249"/>
      <c r="M700" s="250"/>
      <c r="N700" s="251"/>
      <c r="O700" s="251"/>
      <c r="P700" s="251"/>
      <c r="Q700" s="251"/>
      <c r="R700" s="251"/>
      <c r="S700" s="251"/>
      <c r="T700" s="252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3" t="s">
        <v>154</v>
      </c>
      <c r="AU700" s="253" t="s">
        <v>88</v>
      </c>
      <c r="AV700" s="14" t="s">
        <v>88</v>
      </c>
      <c r="AW700" s="14" t="s">
        <v>33</v>
      </c>
      <c r="AX700" s="14" t="s">
        <v>78</v>
      </c>
      <c r="AY700" s="253" t="s">
        <v>138</v>
      </c>
    </row>
    <row r="701" s="13" customFormat="1">
      <c r="A701" s="13"/>
      <c r="B701" s="232"/>
      <c r="C701" s="233"/>
      <c r="D701" s="234" t="s">
        <v>154</v>
      </c>
      <c r="E701" s="235" t="s">
        <v>1</v>
      </c>
      <c r="F701" s="236" t="s">
        <v>953</v>
      </c>
      <c r="G701" s="233"/>
      <c r="H701" s="235" t="s">
        <v>1</v>
      </c>
      <c r="I701" s="237"/>
      <c r="J701" s="233"/>
      <c r="K701" s="233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154</v>
      </c>
      <c r="AU701" s="242" t="s">
        <v>88</v>
      </c>
      <c r="AV701" s="13" t="s">
        <v>86</v>
      </c>
      <c r="AW701" s="13" t="s">
        <v>33</v>
      </c>
      <c r="AX701" s="13" t="s">
        <v>78</v>
      </c>
      <c r="AY701" s="242" t="s">
        <v>138</v>
      </c>
    </row>
    <row r="702" s="14" customFormat="1">
      <c r="A702" s="14"/>
      <c r="B702" s="243"/>
      <c r="C702" s="244"/>
      <c r="D702" s="234" t="s">
        <v>154</v>
      </c>
      <c r="E702" s="245" t="s">
        <v>1</v>
      </c>
      <c r="F702" s="246" t="s">
        <v>954</v>
      </c>
      <c r="G702" s="244"/>
      <c r="H702" s="247">
        <v>0.78400000000000003</v>
      </c>
      <c r="I702" s="248"/>
      <c r="J702" s="244"/>
      <c r="K702" s="244"/>
      <c r="L702" s="249"/>
      <c r="M702" s="250"/>
      <c r="N702" s="251"/>
      <c r="O702" s="251"/>
      <c r="P702" s="251"/>
      <c r="Q702" s="251"/>
      <c r="R702" s="251"/>
      <c r="S702" s="251"/>
      <c r="T702" s="252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3" t="s">
        <v>154</v>
      </c>
      <c r="AU702" s="253" t="s">
        <v>88</v>
      </c>
      <c r="AV702" s="14" t="s">
        <v>88</v>
      </c>
      <c r="AW702" s="14" t="s">
        <v>33</v>
      </c>
      <c r="AX702" s="14" t="s">
        <v>78</v>
      </c>
      <c r="AY702" s="253" t="s">
        <v>138</v>
      </c>
    </row>
    <row r="703" s="13" customFormat="1">
      <c r="A703" s="13"/>
      <c r="B703" s="232"/>
      <c r="C703" s="233"/>
      <c r="D703" s="234" t="s">
        <v>154</v>
      </c>
      <c r="E703" s="235" t="s">
        <v>1</v>
      </c>
      <c r="F703" s="236" t="s">
        <v>917</v>
      </c>
      <c r="G703" s="233"/>
      <c r="H703" s="235" t="s">
        <v>1</v>
      </c>
      <c r="I703" s="237"/>
      <c r="J703" s="233"/>
      <c r="K703" s="233"/>
      <c r="L703" s="238"/>
      <c r="M703" s="239"/>
      <c r="N703" s="240"/>
      <c r="O703" s="240"/>
      <c r="P703" s="240"/>
      <c r="Q703" s="240"/>
      <c r="R703" s="240"/>
      <c r="S703" s="240"/>
      <c r="T703" s="24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2" t="s">
        <v>154</v>
      </c>
      <c r="AU703" s="242" t="s">
        <v>88</v>
      </c>
      <c r="AV703" s="13" t="s">
        <v>86</v>
      </c>
      <c r="AW703" s="13" t="s">
        <v>33</v>
      </c>
      <c r="AX703" s="13" t="s">
        <v>78</v>
      </c>
      <c r="AY703" s="242" t="s">
        <v>138</v>
      </c>
    </row>
    <row r="704" s="14" customFormat="1">
      <c r="A704" s="14"/>
      <c r="B704" s="243"/>
      <c r="C704" s="244"/>
      <c r="D704" s="234" t="s">
        <v>154</v>
      </c>
      <c r="E704" s="245" t="s">
        <v>1</v>
      </c>
      <c r="F704" s="246" t="s">
        <v>918</v>
      </c>
      <c r="G704" s="244"/>
      <c r="H704" s="247">
        <v>0.42699999999999999</v>
      </c>
      <c r="I704" s="248"/>
      <c r="J704" s="244"/>
      <c r="K704" s="244"/>
      <c r="L704" s="249"/>
      <c r="M704" s="250"/>
      <c r="N704" s="251"/>
      <c r="O704" s="251"/>
      <c r="P704" s="251"/>
      <c r="Q704" s="251"/>
      <c r="R704" s="251"/>
      <c r="S704" s="251"/>
      <c r="T704" s="252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3" t="s">
        <v>154</v>
      </c>
      <c r="AU704" s="253" t="s">
        <v>88</v>
      </c>
      <c r="AV704" s="14" t="s">
        <v>88</v>
      </c>
      <c r="AW704" s="14" t="s">
        <v>33</v>
      </c>
      <c r="AX704" s="14" t="s">
        <v>78</v>
      </c>
      <c r="AY704" s="253" t="s">
        <v>138</v>
      </c>
    </row>
    <row r="705" s="13" customFormat="1">
      <c r="A705" s="13"/>
      <c r="B705" s="232"/>
      <c r="C705" s="233"/>
      <c r="D705" s="234" t="s">
        <v>154</v>
      </c>
      <c r="E705" s="235" t="s">
        <v>1</v>
      </c>
      <c r="F705" s="236" t="s">
        <v>919</v>
      </c>
      <c r="G705" s="233"/>
      <c r="H705" s="235" t="s">
        <v>1</v>
      </c>
      <c r="I705" s="237"/>
      <c r="J705" s="233"/>
      <c r="K705" s="233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154</v>
      </c>
      <c r="AU705" s="242" t="s">
        <v>88</v>
      </c>
      <c r="AV705" s="13" t="s">
        <v>86</v>
      </c>
      <c r="AW705" s="13" t="s">
        <v>33</v>
      </c>
      <c r="AX705" s="13" t="s">
        <v>78</v>
      </c>
      <c r="AY705" s="242" t="s">
        <v>138</v>
      </c>
    </row>
    <row r="706" s="14" customFormat="1">
      <c r="A706" s="14"/>
      <c r="B706" s="243"/>
      <c r="C706" s="244"/>
      <c r="D706" s="234" t="s">
        <v>154</v>
      </c>
      <c r="E706" s="245" t="s">
        <v>1</v>
      </c>
      <c r="F706" s="246" t="s">
        <v>920</v>
      </c>
      <c r="G706" s="244"/>
      <c r="H706" s="247">
        <v>0.16800000000000001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154</v>
      </c>
      <c r="AU706" s="253" t="s">
        <v>88</v>
      </c>
      <c r="AV706" s="14" t="s">
        <v>88</v>
      </c>
      <c r="AW706" s="14" t="s">
        <v>33</v>
      </c>
      <c r="AX706" s="14" t="s">
        <v>78</v>
      </c>
      <c r="AY706" s="253" t="s">
        <v>138</v>
      </c>
    </row>
    <row r="707" s="13" customFormat="1">
      <c r="A707" s="13"/>
      <c r="B707" s="232"/>
      <c r="C707" s="233"/>
      <c r="D707" s="234" t="s">
        <v>154</v>
      </c>
      <c r="E707" s="235" t="s">
        <v>1</v>
      </c>
      <c r="F707" s="236" t="s">
        <v>955</v>
      </c>
      <c r="G707" s="233"/>
      <c r="H707" s="235" t="s">
        <v>1</v>
      </c>
      <c r="I707" s="237"/>
      <c r="J707" s="233"/>
      <c r="K707" s="233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154</v>
      </c>
      <c r="AU707" s="242" t="s">
        <v>88</v>
      </c>
      <c r="AV707" s="13" t="s">
        <v>86</v>
      </c>
      <c r="AW707" s="13" t="s">
        <v>33</v>
      </c>
      <c r="AX707" s="13" t="s">
        <v>78</v>
      </c>
      <c r="AY707" s="242" t="s">
        <v>138</v>
      </c>
    </row>
    <row r="708" s="14" customFormat="1">
      <c r="A708" s="14"/>
      <c r="B708" s="243"/>
      <c r="C708" s="244"/>
      <c r="D708" s="234" t="s">
        <v>154</v>
      </c>
      <c r="E708" s="245" t="s">
        <v>1</v>
      </c>
      <c r="F708" s="246" t="s">
        <v>956</v>
      </c>
      <c r="G708" s="244"/>
      <c r="H708" s="247">
        <v>4.5</v>
      </c>
      <c r="I708" s="248"/>
      <c r="J708" s="244"/>
      <c r="K708" s="244"/>
      <c r="L708" s="249"/>
      <c r="M708" s="250"/>
      <c r="N708" s="251"/>
      <c r="O708" s="251"/>
      <c r="P708" s="251"/>
      <c r="Q708" s="251"/>
      <c r="R708" s="251"/>
      <c r="S708" s="251"/>
      <c r="T708" s="252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3" t="s">
        <v>154</v>
      </c>
      <c r="AU708" s="253" t="s">
        <v>88</v>
      </c>
      <c r="AV708" s="14" t="s">
        <v>88</v>
      </c>
      <c r="AW708" s="14" t="s">
        <v>33</v>
      </c>
      <c r="AX708" s="14" t="s">
        <v>78</v>
      </c>
      <c r="AY708" s="253" t="s">
        <v>138</v>
      </c>
    </row>
    <row r="709" s="13" customFormat="1">
      <c r="A709" s="13"/>
      <c r="B709" s="232"/>
      <c r="C709" s="233"/>
      <c r="D709" s="234" t="s">
        <v>154</v>
      </c>
      <c r="E709" s="235" t="s">
        <v>1</v>
      </c>
      <c r="F709" s="236" t="s">
        <v>957</v>
      </c>
      <c r="G709" s="233"/>
      <c r="H709" s="235" t="s">
        <v>1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154</v>
      </c>
      <c r="AU709" s="242" t="s">
        <v>88</v>
      </c>
      <c r="AV709" s="13" t="s">
        <v>86</v>
      </c>
      <c r="AW709" s="13" t="s">
        <v>33</v>
      </c>
      <c r="AX709" s="13" t="s">
        <v>78</v>
      </c>
      <c r="AY709" s="242" t="s">
        <v>138</v>
      </c>
    </row>
    <row r="710" s="14" customFormat="1">
      <c r="A710" s="14"/>
      <c r="B710" s="243"/>
      <c r="C710" s="244"/>
      <c r="D710" s="234" t="s">
        <v>154</v>
      </c>
      <c r="E710" s="245" t="s">
        <v>1</v>
      </c>
      <c r="F710" s="246" t="s">
        <v>958</v>
      </c>
      <c r="G710" s="244"/>
      <c r="H710" s="247">
        <v>0.092999999999999999</v>
      </c>
      <c r="I710" s="248"/>
      <c r="J710" s="244"/>
      <c r="K710" s="244"/>
      <c r="L710" s="249"/>
      <c r="M710" s="250"/>
      <c r="N710" s="251"/>
      <c r="O710" s="251"/>
      <c r="P710" s="251"/>
      <c r="Q710" s="251"/>
      <c r="R710" s="251"/>
      <c r="S710" s="251"/>
      <c r="T710" s="252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3" t="s">
        <v>154</v>
      </c>
      <c r="AU710" s="253" t="s">
        <v>88</v>
      </c>
      <c r="AV710" s="14" t="s">
        <v>88</v>
      </c>
      <c r="AW710" s="14" t="s">
        <v>33</v>
      </c>
      <c r="AX710" s="14" t="s">
        <v>78</v>
      </c>
      <c r="AY710" s="253" t="s">
        <v>138</v>
      </c>
    </row>
    <row r="711" s="13" customFormat="1">
      <c r="A711" s="13"/>
      <c r="B711" s="232"/>
      <c r="C711" s="233"/>
      <c r="D711" s="234" t="s">
        <v>154</v>
      </c>
      <c r="E711" s="235" t="s">
        <v>1</v>
      </c>
      <c r="F711" s="236" t="s">
        <v>959</v>
      </c>
      <c r="G711" s="233"/>
      <c r="H711" s="235" t="s">
        <v>1</v>
      </c>
      <c r="I711" s="237"/>
      <c r="J711" s="233"/>
      <c r="K711" s="233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154</v>
      </c>
      <c r="AU711" s="242" t="s">
        <v>88</v>
      </c>
      <c r="AV711" s="13" t="s">
        <v>86</v>
      </c>
      <c r="AW711" s="13" t="s">
        <v>33</v>
      </c>
      <c r="AX711" s="13" t="s">
        <v>78</v>
      </c>
      <c r="AY711" s="242" t="s">
        <v>138</v>
      </c>
    </row>
    <row r="712" s="14" customFormat="1">
      <c r="A712" s="14"/>
      <c r="B712" s="243"/>
      <c r="C712" s="244"/>
      <c r="D712" s="234" t="s">
        <v>154</v>
      </c>
      <c r="E712" s="245" t="s">
        <v>1</v>
      </c>
      <c r="F712" s="246" t="s">
        <v>960</v>
      </c>
      <c r="G712" s="244"/>
      <c r="H712" s="247">
        <v>0.11</v>
      </c>
      <c r="I712" s="248"/>
      <c r="J712" s="244"/>
      <c r="K712" s="244"/>
      <c r="L712" s="249"/>
      <c r="M712" s="250"/>
      <c r="N712" s="251"/>
      <c r="O712" s="251"/>
      <c r="P712" s="251"/>
      <c r="Q712" s="251"/>
      <c r="R712" s="251"/>
      <c r="S712" s="251"/>
      <c r="T712" s="25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3" t="s">
        <v>154</v>
      </c>
      <c r="AU712" s="253" t="s">
        <v>88</v>
      </c>
      <c r="AV712" s="14" t="s">
        <v>88</v>
      </c>
      <c r="AW712" s="14" t="s">
        <v>33</v>
      </c>
      <c r="AX712" s="14" t="s">
        <v>78</v>
      </c>
      <c r="AY712" s="253" t="s">
        <v>138</v>
      </c>
    </row>
    <row r="713" s="13" customFormat="1">
      <c r="A713" s="13"/>
      <c r="B713" s="232"/>
      <c r="C713" s="233"/>
      <c r="D713" s="234" t="s">
        <v>154</v>
      </c>
      <c r="E713" s="235" t="s">
        <v>1</v>
      </c>
      <c r="F713" s="236" t="s">
        <v>961</v>
      </c>
      <c r="G713" s="233"/>
      <c r="H713" s="235" t="s">
        <v>1</v>
      </c>
      <c r="I713" s="237"/>
      <c r="J713" s="233"/>
      <c r="K713" s="233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154</v>
      </c>
      <c r="AU713" s="242" t="s">
        <v>88</v>
      </c>
      <c r="AV713" s="13" t="s">
        <v>86</v>
      </c>
      <c r="AW713" s="13" t="s">
        <v>33</v>
      </c>
      <c r="AX713" s="13" t="s">
        <v>78</v>
      </c>
      <c r="AY713" s="242" t="s">
        <v>138</v>
      </c>
    </row>
    <row r="714" s="14" customFormat="1">
      <c r="A714" s="14"/>
      <c r="B714" s="243"/>
      <c r="C714" s="244"/>
      <c r="D714" s="234" t="s">
        <v>154</v>
      </c>
      <c r="E714" s="245" t="s">
        <v>1</v>
      </c>
      <c r="F714" s="246" t="s">
        <v>962</v>
      </c>
      <c r="G714" s="244"/>
      <c r="H714" s="247">
        <v>0.59999999999999998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3" t="s">
        <v>154</v>
      </c>
      <c r="AU714" s="253" t="s">
        <v>88</v>
      </c>
      <c r="AV714" s="14" t="s">
        <v>88</v>
      </c>
      <c r="AW714" s="14" t="s">
        <v>33</v>
      </c>
      <c r="AX714" s="14" t="s">
        <v>78</v>
      </c>
      <c r="AY714" s="253" t="s">
        <v>138</v>
      </c>
    </row>
    <row r="715" s="14" customFormat="1">
      <c r="A715" s="14"/>
      <c r="B715" s="243"/>
      <c r="C715" s="244"/>
      <c r="D715" s="234" t="s">
        <v>154</v>
      </c>
      <c r="E715" s="245" t="s">
        <v>1</v>
      </c>
      <c r="F715" s="246" t="s">
        <v>963</v>
      </c>
      <c r="G715" s="244"/>
      <c r="H715" s="247">
        <v>0.075999999999999998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154</v>
      </c>
      <c r="AU715" s="253" t="s">
        <v>88</v>
      </c>
      <c r="AV715" s="14" t="s">
        <v>88</v>
      </c>
      <c r="AW715" s="14" t="s">
        <v>33</v>
      </c>
      <c r="AX715" s="14" t="s">
        <v>78</v>
      </c>
      <c r="AY715" s="253" t="s">
        <v>138</v>
      </c>
    </row>
    <row r="716" s="16" customFormat="1">
      <c r="A716" s="16"/>
      <c r="B716" s="265"/>
      <c r="C716" s="266"/>
      <c r="D716" s="234" t="s">
        <v>154</v>
      </c>
      <c r="E716" s="267" t="s">
        <v>1</v>
      </c>
      <c r="F716" s="268" t="s">
        <v>190</v>
      </c>
      <c r="G716" s="266"/>
      <c r="H716" s="269">
        <v>24.300000000000001</v>
      </c>
      <c r="I716" s="270"/>
      <c r="J716" s="266"/>
      <c r="K716" s="266"/>
      <c r="L716" s="271"/>
      <c r="M716" s="272"/>
      <c r="N716" s="273"/>
      <c r="O716" s="273"/>
      <c r="P716" s="273"/>
      <c r="Q716" s="273"/>
      <c r="R716" s="273"/>
      <c r="S716" s="273"/>
      <c r="T716" s="274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T716" s="275" t="s">
        <v>154</v>
      </c>
      <c r="AU716" s="275" t="s">
        <v>88</v>
      </c>
      <c r="AV716" s="16" t="s">
        <v>145</v>
      </c>
      <c r="AW716" s="16" t="s">
        <v>33</v>
      </c>
      <c r="AX716" s="16" t="s">
        <v>86</v>
      </c>
      <c r="AY716" s="275" t="s">
        <v>138</v>
      </c>
    </row>
    <row r="717" s="13" customFormat="1">
      <c r="A717" s="13"/>
      <c r="B717" s="232"/>
      <c r="C717" s="233"/>
      <c r="D717" s="234" t="s">
        <v>154</v>
      </c>
      <c r="E717" s="235" t="s">
        <v>1</v>
      </c>
      <c r="F717" s="236" t="s">
        <v>964</v>
      </c>
      <c r="G717" s="233"/>
      <c r="H717" s="235" t="s">
        <v>1</v>
      </c>
      <c r="I717" s="237"/>
      <c r="J717" s="233"/>
      <c r="K717" s="233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154</v>
      </c>
      <c r="AU717" s="242" t="s">
        <v>88</v>
      </c>
      <c r="AV717" s="13" t="s">
        <v>86</v>
      </c>
      <c r="AW717" s="13" t="s">
        <v>33</v>
      </c>
      <c r="AX717" s="13" t="s">
        <v>78</v>
      </c>
      <c r="AY717" s="242" t="s">
        <v>138</v>
      </c>
    </row>
    <row r="718" s="13" customFormat="1">
      <c r="A718" s="13"/>
      <c r="B718" s="232"/>
      <c r="C718" s="233"/>
      <c r="D718" s="234" t="s">
        <v>154</v>
      </c>
      <c r="E718" s="235" t="s">
        <v>1</v>
      </c>
      <c r="F718" s="236" t="s">
        <v>965</v>
      </c>
      <c r="G718" s="233"/>
      <c r="H718" s="235" t="s">
        <v>1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2" t="s">
        <v>154</v>
      </c>
      <c r="AU718" s="242" t="s">
        <v>88</v>
      </c>
      <c r="AV718" s="13" t="s">
        <v>86</v>
      </c>
      <c r="AW718" s="13" t="s">
        <v>33</v>
      </c>
      <c r="AX718" s="13" t="s">
        <v>78</v>
      </c>
      <c r="AY718" s="242" t="s">
        <v>138</v>
      </c>
    </row>
    <row r="719" s="2" customFormat="1" ht="14.4" customHeight="1">
      <c r="A719" s="39"/>
      <c r="B719" s="40"/>
      <c r="C719" s="219" t="s">
        <v>966</v>
      </c>
      <c r="D719" s="219" t="s">
        <v>141</v>
      </c>
      <c r="E719" s="220" t="s">
        <v>967</v>
      </c>
      <c r="F719" s="221" t="s">
        <v>968</v>
      </c>
      <c r="G719" s="222" t="s">
        <v>368</v>
      </c>
      <c r="H719" s="223">
        <v>70</v>
      </c>
      <c r="I719" s="224"/>
      <c r="J719" s="225">
        <f>ROUND(I719*H719,2)</f>
        <v>0</v>
      </c>
      <c r="K719" s="221" t="s">
        <v>152</v>
      </c>
      <c r="L719" s="45"/>
      <c r="M719" s="226" t="s">
        <v>1</v>
      </c>
      <c r="N719" s="227" t="s">
        <v>43</v>
      </c>
      <c r="O719" s="92"/>
      <c r="P719" s="228">
        <f>O719*H719</f>
        <v>0</v>
      </c>
      <c r="Q719" s="228">
        <v>0</v>
      </c>
      <c r="R719" s="228">
        <f>Q719*H719</f>
        <v>0</v>
      </c>
      <c r="S719" s="228">
        <v>0</v>
      </c>
      <c r="T719" s="229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0" t="s">
        <v>199</v>
      </c>
      <c r="AT719" s="230" t="s">
        <v>141</v>
      </c>
      <c r="AU719" s="230" t="s">
        <v>88</v>
      </c>
      <c r="AY719" s="18" t="s">
        <v>138</v>
      </c>
      <c r="BE719" s="231">
        <f>IF(N719="základní",J719,0)</f>
        <v>0</v>
      </c>
      <c r="BF719" s="231">
        <f>IF(N719="snížená",J719,0)</f>
        <v>0</v>
      </c>
      <c r="BG719" s="231">
        <f>IF(N719="zákl. přenesená",J719,0)</f>
        <v>0</v>
      </c>
      <c r="BH719" s="231">
        <f>IF(N719="sníž. přenesená",J719,0)</f>
        <v>0</v>
      </c>
      <c r="BI719" s="231">
        <f>IF(N719="nulová",J719,0)</f>
        <v>0</v>
      </c>
      <c r="BJ719" s="18" t="s">
        <v>86</v>
      </c>
      <c r="BK719" s="231">
        <f>ROUND(I719*H719,2)</f>
        <v>0</v>
      </c>
      <c r="BL719" s="18" t="s">
        <v>199</v>
      </c>
      <c r="BM719" s="230" t="s">
        <v>969</v>
      </c>
    </row>
    <row r="720" s="13" customFormat="1">
      <c r="A720" s="13"/>
      <c r="B720" s="232"/>
      <c r="C720" s="233"/>
      <c r="D720" s="234" t="s">
        <v>154</v>
      </c>
      <c r="E720" s="235" t="s">
        <v>1</v>
      </c>
      <c r="F720" s="236" t="s">
        <v>970</v>
      </c>
      <c r="G720" s="233"/>
      <c r="H720" s="235" t="s">
        <v>1</v>
      </c>
      <c r="I720" s="237"/>
      <c r="J720" s="233"/>
      <c r="K720" s="233"/>
      <c r="L720" s="238"/>
      <c r="M720" s="239"/>
      <c r="N720" s="240"/>
      <c r="O720" s="240"/>
      <c r="P720" s="240"/>
      <c r="Q720" s="240"/>
      <c r="R720" s="240"/>
      <c r="S720" s="240"/>
      <c r="T720" s="241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2" t="s">
        <v>154</v>
      </c>
      <c r="AU720" s="242" t="s">
        <v>88</v>
      </c>
      <c r="AV720" s="13" t="s">
        <v>86</v>
      </c>
      <c r="AW720" s="13" t="s">
        <v>33</v>
      </c>
      <c r="AX720" s="13" t="s">
        <v>78</v>
      </c>
      <c r="AY720" s="242" t="s">
        <v>138</v>
      </c>
    </row>
    <row r="721" s="13" customFormat="1">
      <c r="A721" s="13"/>
      <c r="B721" s="232"/>
      <c r="C721" s="233"/>
      <c r="D721" s="234" t="s">
        <v>154</v>
      </c>
      <c r="E721" s="235" t="s">
        <v>1</v>
      </c>
      <c r="F721" s="236" t="s">
        <v>971</v>
      </c>
      <c r="G721" s="233"/>
      <c r="H721" s="235" t="s">
        <v>1</v>
      </c>
      <c r="I721" s="237"/>
      <c r="J721" s="233"/>
      <c r="K721" s="233"/>
      <c r="L721" s="238"/>
      <c r="M721" s="239"/>
      <c r="N721" s="240"/>
      <c r="O721" s="240"/>
      <c r="P721" s="240"/>
      <c r="Q721" s="240"/>
      <c r="R721" s="240"/>
      <c r="S721" s="240"/>
      <c r="T721" s="24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2" t="s">
        <v>154</v>
      </c>
      <c r="AU721" s="242" t="s">
        <v>88</v>
      </c>
      <c r="AV721" s="13" t="s">
        <v>86</v>
      </c>
      <c r="AW721" s="13" t="s">
        <v>33</v>
      </c>
      <c r="AX721" s="13" t="s">
        <v>78</v>
      </c>
      <c r="AY721" s="242" t="s">
        <v>138</v>
      </c>
    </row>
    <row r="722" s="13" customFormat="1">
      <c r="A722" s="13"/>
      <c r="B722" s="232"/>
      <c r="C722" s="233"/>
      <c r="D722" s="234" t="s">
        <v>154</v>
      </c>
      <c r="E722" s="235" t="s">
        <v>1</v>
      </c>
      <c r="F722" s="236" t="s">
        <v>972</v>
      </c>
      <c r="G722" s="233"/>
      <c r="H722" s="235" t="s">
        <v>1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154</v>
      </c>
      <c r="AU722" s="242" t="s">
        <v>88</v>
      </c>
      <c r="AV722" s="13" t="s">
        <v>86</v>
      </c>
      <c r="AW722" s="13" t="s">
        <v>33</v>
      </c>
      <c r="AX722" s="13" t="s">
        <v>78</v>
      </c>
      <c r="AY722" s="242" t="s">
        <v>138</v>
      </c>
    </row>
    <row r="723" s="14" customFormat="1">
      <c r="A723" s="14"/>
      <c r="B723" s="243"/>
      <c r="C723" s="244"/>
      <c r="D723" s="234" t="s">
        <v>154</v>
      </c>
      <c r="E723" s="245" t="s">
        <v>1</v>
      </c>
      <c r="F723" s="246" t="s">
        <v>580</v>
      </c>
      <c r="G723" s="244"/>
      <c r="H723" s="247">
        <v>70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154</v>
      </c>
      <c r="AU723" s="253" t="s">
        <v>88</v>
      </c>
      <c r="AV723" s="14" t="s">
        <v>88</v>
      </c>
      <c r="AW723" s="14" t="s">
        <v>33</v>
      </c>
      <c r="AX723" s="14" t="s">
        <v>86</v>
      </c>
      <c r="AY723" s="253" t="s">
        <v>138</v>
      </c>
    </row>
    <row r="724" s="2" customFormat="1" ht="14.4" customHeight="1">
      <c r="A724" s="39"/>
      <c r="B724" s="40"/>
      <c r="C724" s="219" t="s">
        <v>973</v>
      </c>
      <c r="D724" s="219" t="s">
        <v>141</v>
      </c>
      <c r="E724" s="220" t="s">
        <v>974</v>
      </c>
      <c r="F724" s="221" t="s">
        <v>975</v>
      </c>
      <c r="G724" s="222" t="s">
        <v>434</v>
      </c>
      <c r="H724" s="223">
        <v>14.138</v>
      </c>
      <c r="I724" s="224"/>
      <c r="J724" s="225">
        <f>ROUND(I724*H724,2)</f>
        <v>0</v>
      </c>
      <c r="K724" s="221" t="s">
        <v>152</v>
      </c>
      <c r="L724" s="45"/>
      <c r="M724" s="226" t="s">
        <v>1</v>
      </c>
      <c r="N724" s="227" t="s">
        <v>43</v>
      </c>
      <c r="O724" s="92"/>
      <c r="P724" s="228">
        <f>O724*H724</f>
        <v>0</v>
      </c>
      <c r="Q724" s="228">
        <v>0</v>
      </c>
      <c r="R724" s="228">
        <f>Q724*H724</f>
        <v>0</v>
      </c>
      <c r="S724" s="228">
        <v>0</v>
      </c>
      <c r="T724" s="229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30" t="s">
        <v>199</v>
      </c>
      <c r="AT724" s="230" t="s">
        <v>141</v>
      </c>
      <c r="AU724" s="230" t="s">
        <v>88</v>
      </c>
      <c r="AY724" s="18" t="s">
        <v>138</v>
      </c>
      <c r="BE724" s="231">
        <f>IF(N724="základní",J724,0)</f>
        <v>0</v>
      </c>
      <c r="BF724" s="231">
        <f>IF(N724="snížená",J724,0)</f>
        <v>0</v>
      </c>
      <c r="BG724" s="231">
        <f>IF(N724="zákl. přenesená",J724,0)</f>
        <v>0</v>
      </c>
      <c r="BH724" s="231">
        <f>IF(N724="sníž. přenesená",J724,0)</f>
        <v>0</v>
      </c>
      <c r="BI724" s="231">
        <f>IF(N724="nulová",J724,0)</f>
        <v>0</v>
      </c>
      <c r="BJ724" s="18" t="s">
        <v>86</v>
      </c>
      <c r="BK724" s="231">
        <f>ROUND(I724*H724,2)</f>
        <v>0</v>
      </c>
      <c r="BL724" s="18" t="s">
        <v>199</v>
      </c>
      <c r="BM724" s="230" t="s">
        <v>976</v>
      </c>
    </row>
    <row r="725" s="12" customFormat="1" ht="22.8" customHeight="1">
      <c r="A725" s="12"/>
      <c r="B725" s="203"/>
      <c r="C725" s="204"/>
      <c r="D725" s="205" t="s">
        <v>77</v>
      </c>
      <c r="E725" s="217" t="s">
        <v>977</v>
      </c>
      <c r="F725" s="217" t="s">
        <v>978</v>
      </c>
      <c r="G725" s="204"/>
      <c r="H725" s="204"/>
      <c r="I725" s="207"/>
      <c r="J725" s="218">
        <f>BK725</f>
        <v>0</v>
      </c>
      <c r="K725" s="204"/>
      <c r="L725" s="209"/>
      <c r="M725" s="210"/>
      <c r="N725" s="211"/>
      <c r="O725" s="211"/>
      <c r="P725" s="212">
        <f>SUM(P726:P832)</f>
        <v>0</v>
      </c>
      <c r="Q725" s="211"/>
      <c r="R725" s="212">
        <f>SUM(R726:R832)</f>
        <v>2.7456049999999999</v>
      </c>
      <c r="S725" s="211"/>
      <c r="T725" s="213">
        <f>SUM(T726:T832)</f>
        <v>0</v>
      </c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R725" s="214" t="s">
        <v>88</v>
      </c>
      <c r="AT725" s="215" t="s">
        <v>77</v>
      </c>
      <c r="AU725" s="215" t="s">
        <v>86</v>
      </c>
      <c r="AY725" s="214" t="s">
        <v>138</v>
      </c>
      <c r="BK725" s="216">
        <f>SUM(BK726:BK832)</f>
        <v>0</v>
      </c>
    </row>
    <row r="726" s="2" customFormat="1" ht="14.4" customHeight="1">
      <c r="A726" s="39"/>
      <c r="B726" s="40"/>
      <c r="C726" s="219" t="s">
        <v>979</v>
      </c>
      <c r="D726" s="219" t="s">
        <v>141</v>
      </c>
      <c r="E726" s="220" t="s">
        <v>980</v>
      </c>
      <c r="F726" s="221" t="s">
        <v>981</v>
      </c>
      <c r="G726" s="222" t="s">
        <v>151</v>
      </c>
      <c r="H726" s="223">
        <v>577</v>
      </c>
      <c r="I726" s="224"/>
      <c r="J726" s="225">
        <f>ROUND(I726*H726,2)</f>
        <v>0</v>
      </c>
      <c r="K726" s="221" t="s">
        <v>152</v>
      </c>
      <c r="L726" s="45"/>
      <c r="M726" s="226" t="s">
        <v>1</v>
      </c>
      <c r="N726" s="227" t="s">
        <v>43</v>
      </c>
      <c r="O726" s="92"/>
      <c r="P726" s="228">
        <f>O726*H726</f>
        <v>0</v>
      </c>
      <c r="Q726" s="228">
        <v>0.00299</v>
      </c>
      <c r="R726" s="228">
        <f>Q726*H726</f>
        <v>1.72523</v>
      </c>
      <c r="S726" s="228">
        <v>0</v>
      </c>
      <c r="T726" s="22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199</v>
      </c>
      <c r="AT726" s="230" t="s">
        <v>141</v>
      </c>
      <c r="AU726" s="230" t="s">
        <v>88</v>
      </c>
      <c r="AY726" s="18" t="s">
        <v>138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86</v>
      </c>
      <c r="BK726" s="231">
        <f>ROUND(I726*H726,2)</f>
        <v>0</v>
      </c>
      <c r="BL726" s="18" t="s">
        <v>199</v>
      </c>
      <c r="BM726" s="230" t="s">
        <v>982</v>
      </c>
    </row>
    <row r="727" s="13" customFormat="1">
      <c r="A727" s="13"/>
      <c r="B727" s="232"/>
      <c r="C727" s="233"/>
      <c r="D727" s="234" t="s">
        <v>154</v>
      </c>
      <c r="E727" s="235" t="s">
        <v>1</v>
      </c>
      <c r="F727" s="236" t="s">
        <v>983</v>
      </c>
      <c r="G727" s="233"/>
      <c r="H727" s="235" t="s">
        <v>1</v>
      </c>
      <c r="I727" s="237"/>
      <c r="J727" s="233"/>
      <c r="K727" s="233"/>
      <c r="L727" s="238"/>
      <c r="M727" s="239"/>
      <c r="N727" s="240"/>
      <c r="O727" s="240"/>
      <c r="P727" s="240"/>
      <c r="Q727" s="240"/>
      <c r="R727" s="240"/>
      <c r="S727" s="240"/>
      <c r="T727" s="241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2" t="s">
        <v>154</v>
      </c>
      <c r="AU727" s="242" t="s">
        <v>88</v>
      </c>
      <c r="AV727" s="13" t="s">
        <v>86</v>
      </c>
      <c r="AW727" s="13" t="s">
        <v>33</v>
      </c>
      <c r="AX727" s="13" t="s">
        <v>78</v>
      </c>
      <c r="AY727" s="242" t="s">
        <v>138</v>
      </c>
    </row>
    <row r="728" s="14" customFormat="1">
      <c r="A728" s="14"/>
      <c r="B728" s="243"/>
      <c r="C728" s="244"/>
      <c r="D728" s="234" t="s">
        <v>154</v>
      </c>
      <c r="E728" s="245" t="s">
        <v>1</v>
      </c>
      <c r="F728" s="246" t="s">
        <v>873</v>
      </c>
      <c r="G728" s="244"/>
      <c r="H728" s="247">
        <v>557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3" t="s">
        <v>154</v>
      </c>
      <c r="AU728" s="253" t="s">
        <v>88</v>
      </c>
      <c r="AV728" s="14" t="s">
        <v>88</v>
      </c>
      <c r="AW728" s="14" t="s">
        <v>33</v>
      </c>
      <c r="AX728" s="14" t="s">
        <v>78</v>
      </c>
      <c r="AY728" s="253" t="s">
        <v>138</v>
      </c>
    </row>
    <row r="729" s="14" customFormat="1">
      <c r="A729" s="14"/>
      <c r="B729" s="243"/>
      <c r="C729" s="244"/>
      <c r="D729" s="234" t="s">
        <v>154</v>
      </c>
      <c r="E729" s="245" t="s">
        <v>1</v>
      </c>
      <c r="F729" s="246" t="s">
        <v>345</v>
      </c>
      <c r="G729" s="244"/>
      <c r="H729" s="247">
        <v>20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154</v>
      </c>
      <c r="AU729" s="253" t="s">
        <v>88</v>
      </c>
      <c r="AV729" s="14" t="s">
        <v>88</v>
      </c>
      <c r="AW729" s="14" t="s">
        <v>33</v>
      </c>
      <c r="AX729" s="14" t="s">
        <v>78</v>
      </c>
      <c r="AY729" s="253" t="s">
        <v>138</v>
      </c>
    </row>
    <row r="730" s="16" customFormat="1">
      <c r="A730" s="16"/>
      <c r="B730" s="265"/>
      <c r="C730" s="266"/>
      <c r="D730" s="234" t="s">
        <v>154</v>
      </c>
      <c r="E730" s="267" t="s">
        <v>1</v>
      </c>
      <c r="F730" s="268" t="s">
        <v>190</v>
      </c>
      <c r="G730" s="266"/>
      <c r="H730" s="269">
        <v>577</v>
      </c>
      <c r="I730" s="270"/>
      <c r="J730" s="266"/>
      <c r="K730" s="266"/>
      <c r="L730" s="271"/>
      <c r="M730" s="272"/>
      <c r="N730" s="273"/>
      <c r="O730" s="273"/>
      <c r="P730" s="273"/>
      <c r="Q730" s="273"/>
      <c r="R730" s="273"/>
      <c r="S730" s="273"/>
      <c r="T730" s="274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T730" s="275" t="s">
        <v>154</v>
      </c>
      <c r="AU730" s="275" t="s">
        <v>88</v>
      </c>
      <c r="AV730" s="16" t="s">
        <v>145</v>
      </c>
      <c r="AW730" s="16" t="s">
        <v>33</v>
      </c>
      <c r="AX730" s="16" t="s">
        <v>86</v>
      </c>
      <c r="AY730" s="275" t="s">
        <v>138</v>
      </c>
    </row>
    <row r="731" s="2" customFormat="1" ht="14.4" customHeight="1">
      <c r="A731" s="39"/>
      <c r="B731" s="40"/>
      <c r="C731" s="219" t="s">
        <v>984</v>
      </c>
      <c r="D731" s="219" t="s">
        <v>141</v>
      </c>
      <c r="E731" s="220" t="s">
        <v>609</v>
      </c>
      <c r="F731" s="221" t="s">
        <v>610</v>
      </c>
      <c r="G731" s="222" t="s">
        <v>151</v>
      </c>
      <c r="H731" s="223">
        <v>577</v>
      </c>
      <c r="I731" s="224"/>
      <c r="J731" s="225">
        <f>ROUND(I731*H731,2)</f>
        <v>0</v>
      </c>
      <c r="K731" s="221" t="s">
        <v>1</v>
      </c>
      <c r="L731" s="45"/>
      <c r="M731" s="226" t="s">
        <v>1</v>
      </c>
      <c r="N731" s="227" t="s">
        <v>43</v>
      </c>
      <c r="O731" s="92"/>
      <c r="P731" s="228">
        <f>O731*H731</f>
        <v>0</v>
      </c>
      <c r="Q731" s="228">
        <v>0.001</v>
      </c>
      <c r="R731" s="228">
        <f>Q731*H731</f>
        <v>0.57699999999999996</v>
      </c>
      <c r="S731" s="228">
        <v>0</v>
      </c>
      <c r="T731" s="229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30" t="s">
        <v>199</v>
      </c>
      <c r="AT731" s="230" t="s">
        <v>141</v>
      </c>
      <c r="AU731" s="230" t="s">
        <v>88</v>
      </c>
      <c r="AY731" s="18" t="s">
        <v>138</v>
      </c>
      <c r="BE731" s="231">
        <f>IF(N731="základní",J731,0)</f>
        <v>0</v>
      </c>
      <c r="BF731" s="231">
        <f>IF(N731="snížená",J731,0)</f>
        <v>0</v>
      </c>
      <c r="BG731" s="231">
        <f>IF(N731="zákl. přenesená",J731,0)</f>
        <v>0</v>
      </c>
      <c r="BH731" s="231">
        <f>IF(N731="sníž. přenesená",J731,0)</f>
        <v>0</v>
      </c>
      <c r="BI731" s="231">
        <f>IF(N731="nulová",J731,0)</f>
        <v>0</v>
      </c>
      <c r="BJ731" s="18" t="s">
        <v>86</v>
      </c>
      <c r="BK731" s="231">
        <f>ROUND(I731*H731,2)</f>
        <v>0</v>
      </c>
      <c r="BL731" s="18" t="s">
        <v>199</v>
      </c>
      <c r="BM731" s="230" t="s">
        <v>985</v>
      </c>
    </row>
    <row r="732" s="13" customFormat="1">
      <c r="A732" s="13"/>
      <c r="B732" s="232"/>
      <c r="C732" s="233"/>
      <c r="D732" s="234" t="s">
        <v>154</v>
      </c>
      <c r="E732" s="235" t="s">
        <v>1</v>
      </c>
      <c r="F732" s="236" t="s">
        <v>986</v>
      </c>
      <c r="G732" s="233"/>
      <c r="H732" s="235" t="s">
        <v>1</v>
      </c>
      <c r="I732" s="237"/>
      <c r="J732" s="233"/>
      <c r="K732" s="233"/>
      <c r="L732" s="238"/>
      <c r="M732" s="239"/>
      <c r="N732" s="240"/>
      <c r="O732" s="240"/>
      <c r="P732" s="240"/>
      <c r="Q732" s="240"/>
      <c r="R732" s="240"/>
      <c r="S732" s="240"/>
      <c r="T732" s="24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2" t="s">
        <v>154</v>
      </c>
      <c r="AU732" s="242" t="s">
        <v>88</v>
      </c>
      <c r="AV732" s="13" t="s">
        <v>86</v>
      </c>
      <c r="AW732" s="13" t="s">
        <v>33</v>
      </c>
      <c r="AX732" s="13" t="s">
        <v>78</v>
      </c>
      <c r="AY732" s="242" t="s">
        <v>138</v>
      </c>
    </row>
    <row r="733" s="14" customFormat="1">
      <c r="A733" s="14"/>
      <c r="B733" s="243"/>
      <c r="C733" s="244"/>
      <c r="D733" s="234" t="s">
        <v>154</v>
      </c>
      <c r="E733" s="245" t="s">
        <v>1</v>
      </c>
      <c r="F733" s="246" t="s">
        <v>987</v>
      </c>
      <c r="G733" s="244"/>
      <c r="H733" s="247">
        <v>577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154</v>
      </c>
      <c r="AU733" s="253" t="s">
        <v>88</v>
      </c>
      <c r="AV733" s="14" t="s">
        <v>88</v>
      </c>
      <c r="AW733" s="14" t="s">
        <v>33</v>
      </c>
      <c r="AX733" s="14" t="s">
        <v>86</v>
      </c>
      <c r="AY733" s="253" t="s">
        <v>138</v>
      </c>
    </row>
    <row r="734" s="2" customFormat="1" ht="24.15" customHeight="1">
      <c r="A734" s="39"/>
      <c r="B734" s="40"/>
      <c r="C734" s="219" t="s">
        <v>988</v>
      </c>
      <c r="D734" s="219" t="s">
        <v>141</v>
      </c>
      <c r="E734" s="220" t="s">
        <v>989</v>
      </c>
      <c r="F734" s="221" t="s">
        <v>990</v>
      </c>
      <c r="G734" s="222" t="s">
        <v>327</v>
      </c>
      <c r="H734" s="223">
        <v>48</v>
      </c>
      <c r="I734" s="224"/>
      <c r="J734" s="225">
        <f>ROUND(I734*H734,2)</f>
        <v>0</v>
      </c>
      <c r="K734" s="221" t="s">
        <v>1</v>
      </c>
      <c r="L734" s="45"/>
      <c r="M734" s="226" t="s">
        <v>1</v>
      </c>
      <c r="N734" s="227" t="s">
        <v>43</v>
      </c>
      <c r="O734" s="92"/>
      <c r="P734" s="228">
        <f>O734*H734</f>
        <v>0</v>
      </c>
      <c r="Q734" s="228">
        <v>0</v>
      </c>
      <c r="R734" s="228">
        <f>Q734*H734</f>
        <v>0</v>
      </c>
      <c r="S734" s="228">
        <v>0</v>
      </c>
      <c r="T734" s="229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0" t="s">
        <v>199</v>
      </c>
      <c r="AT734" s="230" t="s">
        <v>141</v>
      </c>
      <c r="AU734" s="230" t="s">
        <v>88</v>
      </c>
      <c r="AY734" s="18" t="s">
        <v>138</v>
      </c>
      <c r="BE734" s="231">
        <f>IF(N734="základní",J734,0)</f>
        <v>0</v>
      </c>
      <c r="BF734" s="231">
        <f>IF(N734="snížená",J734,0)</f>
        <v>0</v>
      </c>
      <c r="BG734" s="231">
        <f>IF(N734="zákl. přenesená",J734,0)</f>
        <v>0</v>
      </c>
      <c r="BH734" s="231">
        <f>IF(N734="sníž. přenesená",J734,0)</f>
        <v>0</v>
      </c>
      <c r="BI734" s="231">
        <f>IF(N734="nulová",J734,0)</f>
        <v>0</v>
      </c>
      <c r="BJ734" s="18" t="s">
        <v>86</v>
      </c>
      <c r="BK734" s="231">
        <f>ROUND(I734*H734,2)</f>
        <v>0</v>
      </c>
      <c r="BL734" s="18" t="s">
        <v>199</v>
      </c>
      <c r="BM734" s="230" t="s">
        <v>991</v>
      </c>
    </row>
    <row r="735" s="14" customFormat="1">
      <c r="A735" s="14"/>
      <c r="B735" s="243"/>
      <c r="C735" s="244"/>
      <c r="D735" s="234" t="s">
        <v>154</v>
      </c>
      <c r="E735" s="245" t="s">
        <v>1</v>
      </c>
      <c r="F735" s="246" t="s">
        <v>992</v>
      </c>
      <c r="G735" s="244"/>
      <c r="H735" s="247">
        <v>45.399999999999999</v>
      </c>
      <c r="I735" s="248"/>
      <c r="J735" s="244"/>
      <c r="K735" s="244"/>
      <c r="L735" s="249"/>
      <c r="M735" s="250"/>
      <c r="N735" s="251"/>
      <c r="O735" s="251"/>
      <c r="P735" s="251"/>
      <c r="Q735" s="251"/>
      <c r="R735" s="251"/>
      <c r="S735" s="251"/>
      <c r="T735" s="252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3" t="s">
        <v>154</v>
      </c>
      <c r="AU735" s="253" t="s">
        <v>88</v>
      </c>
      <c r="AV735" s="14" t="s">
        <v>88</v>
      </c>
      <c r="AW735" s="14" t="s">
        <v>33</v>
      </c>
      <c r="AX735" s="14" t="s">
        <v>78</v>
      </c>
      <c r="AY735" s="253" t="s">
        <v>138</v>
      </c>
    </row>
    <row r="736" s="14" customFormat="1">
      <c r="A736" s="14"/>
      <c r="B736" s="243"/>
      <c r="C736" s="244"/>
      <c r="D736" s="234" t="s">
        <v>154</v>
      </c>
      <c r="E736" s="245" t="s">
        <v>1</v>
      </c>
      <c r="F736" s="246" t="s">
        <v>993</v>
      </c>
      <c r="G736" s="244"/>
      <c r="H736" s="247">
        <v>2.6000000000000001</v>
      </c>
      <c r="I736" s="248"/>
      <c r="J736" s="244"/>
      <c r="K736" s="244"/>
      <c r="L736" s="249"/>
      <c r="M736" s="250"/>
      <c r="N736" s="251"/>
      <c r="O736" s="251"/>
      <c r="P736" s="251"/>
      <c r="Q736" s="251"/>
      <c r="R736" s="251"/>
      <c r="S736" s="251"/>
      <c r="T736" s="252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3" t="s">
        <v>154</v>
      </c>
      <c r="AU736" s="253" t="s">
        <v>88</v>
      </c>
      <c r="AV736" s="14" t="s">
        <v>88</v>
      </c>
      <c r="AW736" s="14" t="s">
        <v>33</v>
      </c>
      <c r="AX736" s="14" t="s">
        <v>78</v>
      </c>
      <c r="AY736" s="253" t="s">
        <v>138</v>
      </c>
    </row>
    <row r="737" s="16" customFormat="1">
      <c r="A737" s="16"/>
      <c r="B737" s="265"/>
      <c r="C737" s="266"/>
      <c r="D737" s="234" t="s">
        <v>154</v>
      </c>
      <c r="E737" s="267" t="s">
        <v>1</v>
      </c>
      <c r="F737" s="268" t="s">
        <v>190</v>
      </c>
      <c r="G737" s="266"/>
      <c r="H737" s="269">
        <v>48</v>
      </c>
      <c r="I737" s="270"/>
      <c r="J737" s="266"/>
      <c r="K737" s="266"/>
      <c r="L737" s="271"/>
      <c r="M737" s="272"/>
      <c r="N737" s="273"/>
      <c r="O737" s="273"/>
      <c r="P737" s="273"/>
      <c r="Q737" s="273"/>
      <c r="R737" s="273"/>
      <c r="S737" s="273"/>
      <c r="T737" s="274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T737" s="275" t="s">
        <v>154</v>
      </c>
      <c r="AU737" s="275" t="s">
        <v>88</v>
      </c>
      <c r="AV737" s="16" t="s">
        <v>145</v>
      </c>
      <c r="AW737" s="16" t="s">
        <v>33</v>
      </c>
      <c r="AX737" s="16" t="s">
        <v>86</v>
      </c>
      <c r="AY737" s="275" t="s">
        <v>138</v>
      </c>
    </row>
    <row r="738" s="13" customFormat="1">
      <c r="A738" s="13"/>
      <c r="B738" s="232"/>
      <c r="C738" s="233"/>
      <c r="D738" s="234" t="s">
        <v>154</v>
      </c>
      <c r="E738" s="235" t="s">
        <v>1</v>
      </c>
      <c r="F738" s="236" t="s">
        <v>994</v>
      </c>
      <c r="G738" s="233"/>
      <c r="H738" s="235" t="s">
        <v>1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2" t="s">
        <v>154</v>
      </c>
      <c r="AU738" s="242" t="s">
        <v>88</v>
      </c>
      <c r="AV738" s="13" t="s">
        <v>86</v>
      </c>
      <c r="AW738" s="13" t="s">
        <v>33</v>
      </c>
      <c r="AX738" s="13" t="s">
        <v>78</v>
      </c>
      <c r="AY738" s="242" t="s">
        <v>138</v>
      </c>
    </row>
    <row r="739" s="13" customFormat="1">
      <c r="A739" s="13"/>
      <c r="B739" s="232"/>
      <c r="C739" s="233"/>
      <c r="D739" s="234" t="s">
        <v>154</v>
      </c>
      <c r="E739" s="235" t="s">
        <v>1</v>
      </c>
      <c r="F739" s="236" t="s">
        <v>995</v>
      </c>
      <c r="G739" s="233"/>
      <c r="H739" s="235" t="s">
        <v>1</v>
      </c>
      <c r="I739" s="237"/>
      <c r="J739" s="233"/>
      <c r="K739" s="233"/>
      <c r="L739" s="238"/>
      <c r="M739" s="239"/>
      <c r="N739" s="240"/>
      <c r="O739" s="240"/>
      <c r="P739" s="240"/>
      <c r="Q739" s="240"/>
      <c r="R739" s="240"/>
      <c r="S739" s="240"/>
      <c r="T739" s="241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2" t="s">
        <v>154</v>
      </c>
      <c r="AU739" s="242" t="s">
        <v>88</v>
      </c>
      <c r="AV739" s="13" t="s">
        <v>86</v>
      </c>
      <c r="AW739" s="13" t="s">
        <v>33</v>
      </c>
      <c r="AX739" s="13" t="s">
        <v>78</v>
      </c>
      <c r="AY739" s="242" t="s">
        <v>138</v>
      </c>
    </row>
    <row r="740" s="2" customFormat="1" ht="14.4" customHeight="1">
      <c r="A740" s="39"/>
      <c r="B740" s="40"/>
      <c r="C740" s="219" t="s">
        <v>996</v>
      </c>
      <c r="D740" s="219" t="s">
        <v>141</v>
      </c>
      <c r="E740" s="220" t="s">
        <v>997</v>
      </c>
      <c r="F740" s="221" t="s">
        <v>998</v>
      </c>
      <c r="G740" s="222" t="s">
        <v>327</v>
      </c>
      <c r="H740" s="223">
        <v>91</v>
      </c>
      <c r="I740" s="224"/>
      <c r="J740" s="225">
        <f>ROUND(I740*H740,2)</f>
        <v>0</v>
      </c>
      <c r="K740" s="221" t="s">
        <v>152</v>
      </c>
      <c r="L740" s="45"/>
      <c r="M740" s="226" t="s">
        <v>1</v>
      </c>
      <c r="N740" s="227" t="s">
        <v>43</v>
      </c>
      <c r="O740" s="92"/>
      <c r="P740" s="228">
        <f>O740*H740</f>
        <v>0</v>
      </c>
      <c r="Q740" s="228">
        <v>0.00063000000000000003</v>
      </c>
      <c r="R740" s="228">
        <f>Q740*H740</f>
        <v>0.057329999999999999</v>
      </c>
      <c r="S740" s="228">
        <v>0</v>
      </c>
      <c r="T740" s="229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0" t="s">
        <v>199</v>
      </c>
      <c r="AT740" s="230" t="s">
        <v>141</v>
      </c>
      <c r="AU740" s="230" t="s">
        <v>88</v>
      </c>
      <c r="AY740" s="18" t="s">
        <v>138</v>
      </c>
      <c r="BE740" s="231">
        <f>IF(N740="základní",J740,0)</f>
        <v>0</v>
      </c>
      <c r="BF740" s="231">
        <f>IF(N740="snížená",J740,0)</f>
        <v>0</v>
      </c>
      <c r="BG740" s="231">
        <f>IF(N740="zákl. přenesená",J740,0)</f>
        <v>0</v>
      </c>
      <c r="BH740" s="231">
        <f>IF(N740="sníž. přenesená",J740,0)</f>
        <v>0</v>
      </c>
      <c r="BI740" s="231">
        <f>IF(N740="nulová",J740,0)</f>
        <v>0</v>
      </c>
      <c r="BJ740" s="18" t="s">
        <v>86</v>
      </c>
      <c r="BK740" s="231">
        <f>ROUND(I740*H740,2)</f>
        <v>0</v>
      </c>
      <c r="BL740" s="18" t="s">
        <v>199</v>
      </c>
      <c r="BM740" s="230" t="s">
        <v>999</v>
      </c>
    </row>
    <row r="741" s="13" customFormat="1">
      <c r="A741" s="13"/>
      <c r="B741" s="232"/>
      <c r="C741" s="233"/>
      <c r="D741" s="234" t="s">
        <v>154</v>
      </c>
      <c r="E741" s="235" t="s">
        <v>1</v>
      </c>
      <c r="F741" s="236" t="s">
        <v>1000</v>
      </c>
      <c r="G741" s="233"/>
      <c r="H741" s="235" t="s">
        <v>1</v>
      </c>
      <c r="I741" s="237"/>
      <c r="J741" s="233"/>
      <c r="K741" s="233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154</v>
      </c>
      <c r="AU741" s="242" t="s">
        <v>88</v>
      </c>
      <c r="AV741" s="13" t="s">
        <v>86</v>
      </c>
      <c r="AW741" s="13" t="s">
        <v>33</v>
      </c>
      <c r="AX741" s="13" t="s">
        <v>78</v>
      </c>
      <c r="AY741" s="242" t="s">
        <v>138</v>
      </c>
    </row>
    <row r="742" s="13" customFormat="1">
      <c r="A742" s="13"/>
      <c r="B742" s="232"/>
      <c r="C742" s="233"/>
      <c r="D742" s="234" t="s">
        <v>154</v>
      </c>
      <c r="E742" s="235" t="s">
        <v>1</v>
      </c>
      <c r="F742" s="236" t="s">
        <v>1001</v>
      </c>
      <c r="G742" s="233"/>
      <c r="H742" s="235" t="s">
        <v>1</v>
      </c>
      <c r="I742" s="237"/>
      <c r="J742" s="233"/>
      <c r="K742" s="233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154</v>
      </c>
      <c r="AU742" s="242" t="s">
        <v>88</v>
      </c>
      <c r="AV742" s="13" t="s">
        <v>86</v>
      </c>
      <c r="AW742" s="13" t="s">
        <v>33</v>
      </c>
      <c r="AX742" s="13" t="s">
        <v>78</v>
      </c>
      <c r="AY742" s="242" t="s">
        <v>138</v>
      </c>
    </row>
    <row r="743" s="14" customFormat="1">
      <c r="A743" s="14"/>
      <c r="B743" s="243"/>
      <c r="C743" s="244"/>
      <c r="D743" s="234" t="s">
        <v>154</v>
      </c>
      <c r="E743" s="245" t="s">
        <v>1</v>
      </c>
      <c r="F743" s="246" t="s">
        <v>1002</v>
      </c>
      <c r="G743" s="244"/>
      <c r="H743" s="247">
        <v>91</v>
      </c>
      <c r="I743" s="248"/>
      <c r="J743" s="244"/>
      <c r="K743" s="244"/>
      <c r="L743" s="249"/>
      <c r="M743" s="250"/>
      <c r="N743" s="251"/>
      <c r="O743" s="251"/>
      <c r="P743" s="251"/>
      <c r="Q743" s="251"/>
      <c r="R743" s="251"/>
      <c r="S743" s="251"/>
      <c r="T743" s="252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3" t="s">
        <v>154</v>
      </c>
      <c r="AU743" s="253" t="s">
        <v>88</v>
      </c>
      <c r="AV743" s="14" t="s">
        <v>88</v>
      </c>
      <c r="AW743" s="14" t="s">
        <v>33</v>
      </c>
      <c r="AX743" s="14" t="s">
        <v>86</v>
      </c>
      <c r="AY743" s="253" t="s">
        <v>138</v>
      </c>
    </row>
    <row r="744" s="2" customFormat="1" ht="14.4" customHeight="1">
      <c r="A744" s="39"/>
      <c r="B744" s="40"/>
      <c r="C744" s="219" t="s">
        <v>1003</v>
      </c>
      <c r="D744" s="219" t="s">
        <v>141</v>
      </c>
      <c r="E744" s="220" t="s">
        <v>1004</v>
      </c>
      <c r="F744" s="221" t="s">
        <v>1005</v>
      </c>
      <c r="G744" s="222" t="s">
        <v>327</v>
      </c>
      <c r="H744" s="223">
        <v>91</v>
      </c>
      <c r="I744" s="224"/>
      <c r="J744" s="225">
        <f>ROUND(I744*H744,2)</f>
        <v>0</v>
      </c>
      <c r="K744" s="221" t="s">
        <v>152</v>
      </c>
      <c r="L744" s="45"/>
      <c r="M744" s="226" t="s">
        <v>1</v>
      </c>
      <c r="N744" s="227" t="s">
        <v>43</v>
      </c>
      <c r="O744" s="92"/>
      <c r="P744" s="228">
        <f>O744*H744</f>
        <v>0</v>
      </c>
      <c r="Q744" s="228">
        <v>0.00044999999999999999</v>
      </c>
      <c r="R744" s="228">
        <f>Q744*H744</f>
        <v>0.04095</v>
      </c>
      <c r="S744" s="228">
        <v>0</v>
      </c>
      <c r="T744" s="229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0" t="s">
        <v>199</v>
      </c>
      <c r="AT744" s="230" t="s">
        <v>141</v>
      </c>
      <c r="AU744" s="230" t="s">
        <v>88</v>
      </c>
      <c r="AY744" s="18" t="s">
        <v>138</v>
      </c>
      <c r="BE744" s="231">
        <f>IF(N744="základní",J744,0)</f>
        <v>0</v>
      </c>
      <c r="BF744" s="231">
        <f>IF(N744="snížená",J744,0)</f>
        <v>0</v>
      </c>
      <c r="BG744" s="231">
        <f>IF(N744="zákl. přenesená",J744,0)</f>
        <v>0</v>
      </c>
      <c r="BH744" s="231">
        <f>IF(N744="sníž. přenesená",J744,0)</f>
        <v>0</v>
      </c>
      <c r="BI744" s="231">
        <f>IF(N744="nulová",J744,0)</f>
        <v>0</v>
      </c>
      <c r="BJ744" s="18" t="s">
        <v>86</v>
      </c>
      <c r="BK744" s="231">
        <f>ROUND(I744*H744,2)</f>
        <v>0</v>
      </c>
      <c r="BL744" s="18" t="s">
        <v>199</v>
      </c>
      <c r="BM744" s="230" t="s">
        <v>1006</v>
      </c>
    </row>
    <row r="745" s="13" customFormat="1">
      <c r="A745" s="13"/>
      <c r="B745" s="232"/>
      <c r="C745" s="233"/>
      <c r="D745" s="234" t="s">
        <v>154</v>
      </c>
      <c r="E745" s="235" t="s">
        <v>1</v>
      </c>
      <c r="F745" s="236" t="s">
        <v>1007</v>
      </c>
      <c r="G745" s="233"/>
      <c r="H745" s="235" t="s">
        <v>1</v>
      </c>
      <c r="I745" s="237"/>
      <c r="J745" s="233"/>
      <c r="K745" s="233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154</v>
      </c>
      <c r="AU745" s="242" t="s">
        <v>88</v>
      </c>
      <c r="AV745" s="13" t="s">
        <v>86</v>
      </c>
      <c r="AW745" s="13" t="s">
        <v>33</v>
      </c>
      <c r="AX745" s="13" t="s">
        <v>78</v>
      </c>
      <c r="AY745" s="242" t="s">
        <v>138</v>
      </c>
    </row>
    <row r="746" s="13" customFormat="1">
      <c r="A746" s="13"/>
      <c r="B746" s="232"/>
      <c r="C746" s="233"/>
      <c r="D746" s="234" t="s">
        <v>154</v>
      </c>
      <c r="E746" s="235" t="s">
        <v>1</v>
      </c>
      <c r="F746" s="236" t="s">
        <v>1001</v>
      </c>
      <c r="G746" s="233"/>
      <c r="H746" s="235" t="s">
        <v>1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154</v>
      </c>
      <c r="AU746" s="242" t="s">
        <v>88</v>
      </c>
      <c r="AV746" s="13" t="s">
        <v>86</v>
      </c>
      <c r="AW746" s="13" t="s">
        <v>33</v>
      </c>
      <c r="AX746" s="13" t="s">
        <v>78</v>
      </c>
      <c r="AY746" s="242" t="s">
        <v>138</v>
      </c>
    </row>
    <row r="747" s="14" customFormat="1">
      <c r="A747" s="14"/>
      <c r="B747" s="243"/>
      <c r="C747" s="244"/>
      <c r="D747" s="234" t="s">
        <v>154</v>
      </c>
      <c r="E747" s="245" t="s">
        <v>1</v>
      </c>
      <c r="F747" s="246" t="s">
        <v>1002</v>
      </c>
      <c r="G747" s="244"/>
      <c r="H747" s="247">
        <v>91</v>
      </c>
      <c r="I747" s="248"/>
      <c r="J747" s="244"/>
      <c r="K747" s="244"/>
      <c r="L747" s="249"/>
      <c r="M747" s="250"/>
      <c r="N747" s="251"/>
      <c r="O747" s="251"/>
      <c r="P747" s="251"/>
      <c r="Q747" s="251"/>
      <c r="R747" s="251"/>
      <c r="S747" s="251"/>
      <c r="T747" s="252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3" t="s">
        <v>154</v>
      </c>
      <c r="AU747" s="253" t="s">
        <v>88</v>
      </c>
      <c r="AV747" s="14" t="s">
        <v>88</v>
      </c>
      <c r="AW747" s="14" t="s">
        <v>33</v>
      </c>
      <c r="AX747" s="14" t="s">
        <v>86</v>
      </c>
      <c r="AY747" s="253" t="s">
        <v>138</v>
      </c>
    </row>
    <row r="748" s="2" customFormat="1" ht="24.15" customHeight="1">
      <c r="A748" s="39"/>
      <c r="B748" s="40"/>
      <c r="C748" s="219" t="s">
        <v>1008</v>
      </c>
      <c r="D748" s="219" t="s">
        <v>141</v>
      </c>
      <c r="E748" s="220" t="s">
        <v>1009</v>
      </c>
      <c r="F748" s="221" t="s">
        <v>1010</v>
      </c>
      <c r="G748" s="222" t="s">
        <v>327</v>
      </c>
      <c r="H748" s="223">
        <v>89</v>
      </c>
      <c r="I748" s="224"/>
      <c r="J748" s="225">
        <f>ROUND(I748*H748,2)</f>
        <v>0</v>
      </c>
      <c r="K748" s="221" t="s">
        <v>1</v>
      </c>
      <c r="L748" s="45"/>
      <c r="M748" s="226" t="s">
        <v>1</v>
      </c>
      <c r="N748" s="227" t="s">
        <v>43</v>
      </c>
      <c r="O748" s="92"/>
      <c r="P748" s="228">
        <f>O748*H748</f>
        <v>0</v>
      </c>
      <c r="Q748" s="228">
        <v>0.00073999999999999999</v>
      </c>
      <c r="R748" s="228">
        <f>Q748*H748</f>
        <v>0.065860000000000002</v>
      </c>
      <c r="S748" s="228">
        <v>0</v>
      </c>
      <c r="T748" s="229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0" t="s">
        <v>199</v>
      </c>
      <c r="AT748" s="230" t="s">
        <v>141</v>
      </c>
      <c r="AU748" s="230" t="s">
        <v>88</v>
      </c>
      <c r="AY748" s="18" t="s">
        <v>138</v>
      </c>
      <c r="BE748" s="231">
        <f>IF(N748="základní",J748,0)</f>
        <v>0</v>
      </c>
      <c r="BF748" s="231">
        <f>IF(N748="snížená",J748,0)</f>
        <v>0</v>
      </c>
      <c r="BG748" s="231">
        <f>IF(N748="zákl. přenesená",J748,0)</f>
        <v>0</v>
      </c>
      <c r="BH748" s="231">
        <f>IF(N748="sníž. přenesená",J748,0)</f>
        <v>0</v>
      </c>
      <c r="BI748" s="231">
        <f>IF(N748="nulová",J748,0)</f>
        <v>0</v>
      </c>
      <c r="BJ748" s="18" t="s">
        <v>86</v>
      </c>
      <c r="BK748" s="231">
        <f>ROUND(I748*H748,2)</f>
        <v>0</v>
      </c>
      <c r="BL748" s="18" t="s">
        <v>199</v>
      </c>
      <c r="BM748" s="230" t="s">
        <v>1011</v>
      </c>
    </row>
    <row r="749" s="13" customFormat="1">
      <c r="A749" s="13"/>
      <c r="B749" s="232"/>
      <c r="C749" s="233"/>
      <c r="D749" s="234" t="s">
        <v>154</v>
      </c>
      <c r="E749" s="235" t="s">
        <v>1</v>
      </c>
      <c r="F749" s="236" t="s">
        <v>1012</v>
      </c>
      <c r="G749" s="233"/>
      <c r="H749" s="235" t="s">
        <v>1</v>
      </c>
      <c r="I749" s="237"/>
      <c r="J749" s="233"/>
      <c r="K749" s="233"/>
      <c r="L749" s="238"/>
      <c r="M749" s="239"/>
      <c r="N749" s="240"/>
      <c r="O749" s="240"/>
      <c r="P749" s="240"/>
      <c r="Q749" s="240"/>
      <c r="R749" s="240"/>
      <c r="S749" s="240"/>
      <c r="T749" s="24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2" t="s">
        <v>154</v>
      </c>
      <c r="AU749" s="242" t="s">
        <v>88</v>
      </c>
      <c r="AV749" s="13" t="s">
        <v>86</v>
      </c>
      <c r="AW749" s="13" t="s">
        <v>33</v>
      </c>
      <c r="AX749" s="13" t="s">
        <v>78</v>
      </c>
      <c r="AY749" s="242" t="s">
        <v>138</v>
      </c>
    </row>
    <row r="750" s="13" customFormat="1">
      <c r="A750" s="13"/>
      <c r="B750" s="232"/>
      <c r="C750" s="233"/>
      <c r="D750" s="234" t="s">
        <v>154</v>
      </c>
      <c r="E750" s="235" t="s">
        <v>1</v>
      </c>
      <c r="F750" s="236" t="s">
        <v>1001</v>
      </c>
      <c r="G750" s="233"/>
      <c r="H750" s="235" t="s">
        <v>1</v>
      </c>
      <c r="I750" s="237"/>
      <c r="J750" s="233"/>
      <c r="K750" s="233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154</v>
      </c>
      <c r="AU750" s="242" t="s">
        <v>88</v>
      </c>
      <c r="AV750" s="13" t="s">
        <v>86</v>
      </c>
      <c r="AW750" s="13" t="s">
        <v>33</v>
      </c>
      <c r="AX750" s="13" t="s">
        <v>78</v>
      </c>
      <c r="AY750" s="242" t="s">
        <v>138</v>
      </c>
    </row>
    <row r="751" s="14" customFormat="1">
      <c r="A751" s="14"/>
      <c r="B751" s="243"/>
      <c r="C751" s="244"/>
      <c r="D751" s="234" t="s">
        <v>154</v>
      </c>
      <c r="E751" s="245" t="s">
        <v>1</v>
      </c>
      <c r="F751" s="246" t="s">
        <v>1013</v>
      </c>
      <c r="G751" s="244"/>
      <c r="H751" s="247">
        <v>89</v>
      </c>
      <c r="I751" s="248"/>
      <c r="J751" s="244"/>
      <c r="K751" s="244"/>
      <c r="L751" s="249"/>
      <c r="M751" s="250"/>
      <c r="N751" s="251"/>
      <c r="O751" s="251"/>
      <c r="P751" s="251"/>
      <c r="Q751" s="251"/>
      <c r="R751" s="251"/>
      <c r="S751" s="251"/>
      <c r="T751" s="252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3" t="s">
        <v>154</v>
      </c>
      <c r="AU751" s="253" t="s">
        <v>88</v>
      </c>
      <c r="AV751" s="14" t="s">
        <v>88</v>
      </c>
      <c r="AW751" s="14" t="s">
        <v>33</v>
      </c>
      <c r="AX751" s="14" t="s">
        <v>86</v>
      </c>
      <c r="AY751" s="253" t="s">
        <v>138</v>
      </c>
    </row>
    <row r="752" s="2" customFormat="1" ht="14.4" customHeight="1">
      <c r="A752" s="39"/>
      <c r="B752" s="40"/>
      <c r="C752" s="219" t="s">
        <v>1014</v>
      </c>
      <c r="D752" s="219" t="s">
        <v>141</v>
      </c>
      <c r="E752" s="220" t="s">
        <v>1015</v>
      </c>
      <c r="F752" s="221" t="s">
        <v>1016</v>
      </c>
      <c r="G752" s="222" t="s">
        <v>151</v>
      </c>
      <c r="H752" s="223">
        <v>12.5</v>
      </c>
      <c r="I752" s="224"/>
      <c r="J752" s="225">
        <f>ROUND(I752*H752,2)</f>
        <v>0</v>
      </c>
      <c r="K752" s="221" t="s">
        <v>152</v>
      </c>
      <c r="L752" s="45"/>
      <c r="M752" s="226" t="s">
        <v>1</v>
      </c>
      <c r="N752" s="227" t="s">
        <v>43</v>
      </c>
      <c r="O752" s="92"/>
      <c r="P752" s="228">
        <f>O752*H752</f>
        <v>0</v>
      </c>
      <c r="Q752" s="228">
        <v>0.0022899999999999999</v>
      </c>
      <c r="R752" s="228">
        <f>Q752*H752</f>
        <v>0.028624999999999998</v>
      </c>
      <c r="S752" s="228">
        <v>0</v>
      </c>
      <c r="T752" s="229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0" t="s">
        <v>199</v>
      </c>
      <c r="AT752" s="230" t="s">
        <v>141</v>
      </c>
      <c r="AU752" s="230" t="s">
        <v>88</v>
      </c>
      <c r="AY752" s="18" t="s">
        <v>138</v>
      </c>
      <c r="BE752" s="231">
        <f>IF(N752="základní",J752,0)</f>
        <v>0</v>
      </c>
      <c r="BF752" s="231">
        <f>IF(N752="snížená",J752,0)</f>
        <v>0</v>
      </c>
      <c r="BG752" s="231">
        <f>IF(N752="zákl. přenesená",J752,0)</f>
        <v>0</v>
      </c>
      <c r="BH752" s="231">
        <f>IF(N752="sníž. přenesená",J752,0)</f>
        <v>0</v>
      </c>
      <c r="BI752" s="231">
        <f>IF(N752="nulová",J752,0)</f>
        <v>0</v>
      </c>
      <c r="BJ752" s="18" t="s">
        <v>86</v>
      </c>
      <c r="BK752" s="231">
        <f>ROUND(I752*H752,2)</f>
        <v>0</v>
      </c>
      <c r="BL752" s="18" t="s">
        <v>199</v>
      </c>
      <c r="BM752" s="230" t="s">
        <v>1017</v>
      </c>
    </row>
    <row r="753" s="13" customFormat="1">
      <c r="A753" s="13"/>
      <c r="B753" s="232"/>
      <c r="C753" s="233"/>
      <c r="D753" s="234" t="s">
        <v>154</v>
      </c>
      <c r="E753" s="235" t="s">
        <v>1</v>
      </c>
      <c r="F753" s="236" t="s">
        <v>1018</v>
      </c>
      <c r="G753" s="233"/>
      <c r="H753" s="235" t="s">
        <v>1</v>
      </c>
      <c r="I753" s="237"/>
      <c r="J753" s="233"/>
      <c r="K753" s="233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154</v>
      </c>
      <c r="AU753" s="242" t="s">
        <v>88</v>
      </c>
      <c r="AV753" s="13" t="s">
        <v>86</v>
      </c>
      <c r="AW753" s="13" t="s">
        <v>33</v>
      </c>
      <c r="AX753" s="13" t="s">
        <v>78</v>
      </c>
      <c r="AY753" s="242" t="s">
        <v>138</v>
      </c>
    </row>
    <row r="754" s="14" customFormat="1">
      <c r="A754" s="14"/>
      <c r="B754" s="243"/>
      <c r="C754" s="244"/>
      <c r="D754" s="234" t="s">
        <v>154</v>
      </c>
      <c r="E754" s="245" t="s">
        <v>1</v>
      </c>
      <c r="F754" s="246" t="s">
        <v>1019</v>
      </c>
      <c r="G754" s="244"/>
      <c r="H754" s="247">
        <v>2.1000000000000001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154</v>
      </c>
      <c r="AU754" s="253" t="s">
        <v>88</v>
      </c>
      <c r="AV754" s="14" t="s">
        <v>88</v>
      </c>
      <c r="AW754" s="14" t="s">
        <v>33</v>
      </c>
      <c r="AX754" s="14" t="s">
        <v>78</v>
      </c>
      <c r="AY754" s="253" t="s">
        <v>138</v>
      </c>
    </row>
    <row r="755" s="14" customFormat="1">
      <c r="A755" s="14"/>
      <c r="B755" s="243"/>
      <c r="C755" s="244"/>
      <c r="D755" s="234" t="s">
        <v>154</v>
      </c>
      <c r="E755" s="245" t="s">
        <v>1</v>
      </c>
      <c r="F755" s="246" t="s">
        <v>587</v>
      </c>
      <c r="G755" s="244"/>
      <c r="H755" s="247">
        <v>0.40000000000000002</v>
      </c>
      <c r="I755" s="248"/>
      <c r="J755" s="244"/>
      <c r="K755" s="244"/>
      <c r="L755" s="249"/>
      <c r="M755" s="250"/>
      <c r="N755" s="251"/>
      <c r="O755" s="251"/>
      <c r="P755" s="251"/>
      <c r="Q755" s="251"/>
      <c r="R755" s="251"/>
      <c r="S755" s="251"/>
      <c r="T755" s="252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3" t="s">
        <v>154</v>
      </c>
      <c r="AU755" s="253" t="s">
        <v>88</v>
      </c>
      <c r="AV755" s="14" t="s">
        <v>88</v>
      </c>
      <c r="AW755" s="14" t="s">
        <v>33</v>
      </c>
      <c r="AX755" s="14" t="s">
        <v>78</v>
      </c>
      <c r="AY755" s="253" t="s">
        <v>138</v>
      </c>
    </row>
    <row r="756" s="13" customFormat="1">
      <c r="A756" s="13"/>
      <c r="B756" s="232"/>
      <c r="C756" s="233"/>
      <c r="D756" s="234" t="s">
        <v>154</v>
      </c>
      <c r="E756" s="235" t="s">
        <v>1</v>
      </c>
      <c r="F756" s="236" t="s">
        <v>1020</v>
      </c>
      <c r="G756" s="233"/>
      <c r="H756" s="235" t="s">
        <v>1</v>
      </c>
      <c r="I756" s="237"/>
      <c r="J756" s="233"/>
      <c r="K756" s="233"/>
      <c r="L756" s="238"/>
      <c r="M756" s="239"/>
      <c r="N756" s="240"/>
      <c r="O756" s="240"/>
      <c r="P756" s="240"/>
      <c r="Q756" s="240"/>
      <c r="R756" s="240"/>
      <c r="S756" s="240"/>
      <c r="T756" s="241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2" t="s">
        <v>154</v>
      </c>
      <c r="AU756" s="242" t="s">
        <v>88</v>
      </c>
      <c r="AV756" s="13" t="s">
        <v>86</v>
      </c>
      <c r="AW756" s="13" t="s">
        <v>33</v>
      </c>
      <c r="AX756" s="13" t="s">
        <v>78</v>
      </c>
      <c r="AY756" s="242" t="s">
        <v>138</v>
      </c>
    </row>
    <row r="757" s="14" customFormat="1">
      <c r="A757" s="14"/>
      <c r="B757" s="243"/>
      <c r="C757" s="244"/>
      <c r="D757" s="234" t="s">
        <v>154</v>
      </c>
      <c r="E757" s="245" t="s">
        <v>1</v>
      </c>
      <c r="F757" s="246" t="s">
        <v>238</v>
      </c>
      <c r="G757" s="244"/>
      <c r="H757" s="247">
        <v>5</v>
      </c>
      <c r="I757" s="248"/>
      <c r="J757" s="244"/>
      <c r="K757" s="244"/>
      <c r="L757" s="249"/>
      <c r="M757" s="250"/>
      <c r="N757" s="251"/>
      <c r="O757" s="251"/>
      <c r="P757" s="251"/>
      <c r="Q757" s="251"/>
      <c r="R757" s="251"/>
      <c r="S757" s="251"/>
      <c r="T757" s="25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3" t="s">
        <v>154</v>
      </c>
      <c r="AU757" s="253" t="s">
        <v>88</v>
      </c>
      <c r="AV757" s="14" t="s">
        <v>88</v>
      </c>
      <c r="AW757" s="14" t="s">
        <v>33</v>
      </c>
      <c r="AX757" s="14" t="s">
        <v>78</v>
      </c>
      <c r="AY757" s="253" t="s">
        <v>138</v>
      </c>
    </row>
    <row r="758" s="13" customFormat="1">
      <c r="A758" s="13"/>
      <c r="B758" s="232"/>
      <c r="C758" s="233"/>
      <c r="D758" s="234" t="s">
        <v>154</v>
      </c>
      <c r="E758" s="235" t="s">
        <v>1</v>
      </c>
      <c r="F758" s="236" t="s">
        <v>1021</v>
      </c>
      <c r="G758" s="233"/>
      <c r="H758" s="235" t="s">
        <v>1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154</v>
      </c>
      <c r="AU758" s="242" t="s">
        <v>88</v>
      </c>
      <c r="AV758" s="13" t="s">
        <v>86</v>
      </c>
      <c r="AW758" s="13" t="s">
        <v>33</v>
      </c>
      <c r="AX758" s="13" t="s">
        <v>78</v>
      </c>
      <c r="AY758" s="242" t="s">
        <v>138</v>
      </c>
    </row>
    <row r="759" s="14" customFormat="1">
      <c r="A759" s="14"/>
      <c r="B759" s="243"/>
      <c r="C759" s="244"/>
      <c r="D759" s="234" t="s">
        <v>154</v>
      </c>
      <c r="E759" s="245" t="s">
        <v>1</v>
      </c>
      <c r="F759" s="246" t="s">
        <v>238</v>
      </c>
      <c r="G759" s="244"/>
      <c r="H759" s="247">
        <v>5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3" t="s">
        <v>154</v>
      </c>
      <c r="AU759" s="253" t="s">
        <v>88</v>
      </c>
      <c r="AV759" s="14" t="s">
        <v>88</v>
      </c>
      <c r="AW759" s="14" t="s">
        <v>33</v>
      </c>
      <c r="AX759" s="14" t="s">
        <v>78</v>
      </c>
      <c r="AY759" s="253" t="s">
        <v>138</v>
      </c>
    </row>
    <row r="760" s="16" customFormat="1">
      <c r="A760" s="16"/>
      <c r="B760" s="265"/>
      <c r="C760" s="266"/>
      <c r="D760" s="234" t="s">
        <v>154</v>
      </c>
      <c r="E760" s="267" t="s">
        <v>1</v>
      </c>
      <c r="F760" s="268" t="s">
        <v>190</v>
      </c>
      <c r="G760" s="266"/>
      <c r="H760" s="269">
        <v>12.5</v>
      </c>
      <c r="I760" s="270"/>
      <c r="J760" s="266"/>
      <c r="K760" s="266"/>
      <c r="L760" s="271"/>
      <c r="M760" s="272"/>
      <c r="N760" s="273"/>
      <c r="O760" s="273"/>
      <c r="P760" s="273"/>
      <c r="Q760" s="273"/>
      <c r="R760" s="273"/>
      <c r="S760" s="273"/>
      <c r="T760" s="274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T760" s="275" t="s">
        <v>154</v>
      </c>
      <c r="AU760" s="275" t="s">
        <v>88</v>
      </c>
      <c r="AV760" s="16" t="s">
        <v>145</v>
      </c>
      <c r="AW760" s="16" t="s">
        <v>33</v>
      </c>
      <c r="AX760" s="16" t="s">
        <v>86</v>
      </c>
      <c r="AY760" s="275" t="s">
        <v>138</v>
      </c>
    </row>
    <row r="761" s="2" customFormat="1" ht="14.4" customHeight="1">
      <c r="A761" s="39"/>
      <c r="B761" s="40"/>
      <c r="C761" s="219" t="s">
        <v>1022</v>
      </c>
      <c r="D761" s="219" t="s">
        <v>141</v>
      </c>
      <c r="E761" s="220" t="s">
        <v>1023</v>
      </c>
      <c r="F761" s="221" t="s">
        <v>1024</v>
      </c>
      <c r="G761" s="222" t="s">
        <v>327</v>
      </c>
      <c r="H761" s="223">
        <v>9</v>
      </c>
      <c r="I761" s="224"/>
      <c r="J761" s="225">
        <f>ROUND(I761*H761,2)</f>
        <v>0</v>
      </c>
      <c r="K761" s="221" t="s">
        <v>152</v>
      </c>
      <c r="L761" s="45"/>
      <c r="M761" s="226" t="s">
        <v>1</v>
      </c>
      <c r="N761" s="227" t="s">
        <v>43</v>
      </c>
      <c r="O761" s="92"/>
      <c r="P761" s="228">
        <f>O761*H761</f>
        <v>0</v>
      </c>
      <c r="Q761" s="228">
        <v>0.00076999999999999996</v>
      </c>
      <c r="R761" s="228">
        <f>Q761*H761</f>
        <v>0.0069299999999999995</v>
      </c>
      <c r="S761" s="228">
        <v>0</v>
      </c>
      <c r="T761" s="229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0" t="s">
        <v>199</v>
      </c>
      <c r="AT761" s="230" t="s">
        <v>141</v>
      </c>
      <c r="AU761" s="230" t="s">
        <v>88</v>
      </c>
      <c r="AY761" s="18" t="s">
        <v>138</v>
      </c>
      <c r="BE761" s="231">
        <f>IF(N761="základní",J761,0)</f>
        <v>0</v>
      </c>
      <c r="BF761" s="231">
        <f>IF(N761="snížená",J761,0)</f>
        <v>0</v>
      </c>
      <c r="BG761" s="231">
        <f>IF(N761="zákl. přenesená",J761,0)</f>
        <v>0</v>
      </c>
      <c r="BH761" s="231">
        <f>IF(N761="sníž. přenesená",J761,0)</f>
        <v>0</v>
      </c>
      <c r="BI761" s="231">
        <f>IF(N761="nulová",J761,0)</f>
        <v>0</v>
      </c>
      <c r="BJ761" s="18" t="s">
        <v>86</v>
      </c>
      <c r="BK761" s="231">
        <f>ROUND(I761*H761,2)</f>
        <v>0</v>
      </c>
      <c r="BL761" s="18" t="s">
        <v>199</v>
      </c>
      <c r="BM761" s="230" t="s">
        <v>1025</v>
      </c>
    </row>
    <row r="762" s="13" customFormat="1">
      <c r="A762" s="13"/>
      <c r="B762" s="232"/>
      <c r="C762" s="233"/>
      <c r="D762" s="234" t="s">
        <v>154</v>
      </c>
      <c r="E762" s="235" t="s">
        <v>1</v>
      </c>
      <c r="F762" s="236" t="s">
        <v>1026</v>
      </c>
      <c r="G762" s="233"/>
      <c r="H762" s="235" t="s">
        <v>1</v>
      </c>
      <c r="I762" s="237"/>
      <c r="J762" s="233"/>
      <c r="K762" s="233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154</v>
      </c>
      <c r="AU762" s="242" t="s">
        <v>88</v>
      </c>
      <c r="AV762" s="13" t="s">
        <v>86</v>
      </c>
      <c r="AW762" s="13" t="s">
        <v>33</v>
      </c>
      <c r="AX762" s="13" t="s">
        <v>78</v>
      </c>
      <c r="AY762" s="242" t="s">
        <v>138</v>
      </c>
    </row>
    <row r="763" s="13" customFormat="1">
      <c r="A763" s="13"/>
      <c r="B763" s="232"/>
      <c r="C763" s="233"/>
      <c r="D763" s="234" t="s">
        <v>154</v>
      </c>
      <c r="E763" s="235" t="s">
        <v>1</v>
      </c>
      <c r="F763" s="236" t="s">
        <v>1027</v>
      </c>
      <c r="G763" s="233"/>
      <c r="H763" s="235" t="s">
        <v>1</v>
      </c>
      <c r="I763" s="237"/>
      <c r="J763" s="233"/>
      <c r="K763" s="233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154</v>
      </c>
      <c r="AU763" s="242" t="s">
        <v>88</v>
      </c>
      <c r="AV763" s="13" t="s">
        <v>86</v>
      </c>
      <c r="AW763" s="13" t="s">
        <v>33</v>
      </c>
      <c r="AX763" s="13" t="s">
        <v>78</v>
      </c>
      <c r="AY763" s="242" t="s">
        <v>138</v>
      </c>
    </row>
    <row r="764" s="14" customFormat="1">
      <c r="A764" s="14"/>
      <c r="B764" s="243"/>
      <c r="C764" s="244"/>
      <c r="D764" s="234" t="s">
        <v>154</v>
      </c>
      <c r="E764" s="245" t="s">
        <v>1</v>
      </c>
      <c r="F764" s="246" t="s">
        <v>1028</v>
      </c>
      <c r="G764" s="244"/>
      <c r="H764" s="247">
        <v>9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154</v>
      </c>
      <c r="AU764" s="253" t="s">
        <v>88</v>
      </c>
      <c r="AV764" s="14" t="s">
        <v>88</v>
      </c>
      <c r="AW764" s="14" t="s">
        <v>33</v>
      </c>
      <c r="AX764" s="14" t="s">
        <v>86</v>
      </c>
      <c r="AY764" s="253" t="s">
        <v>138</v>
      </c>
    </row>
    <row r="765" s="2" customFormat="1" ht="14.4" customHeight="1">
      <c r="A765" s="39"/>
      <c r="B765" s="40"/>
      <c r="C765" s="219" t="s">
        <v>1029</v>
      </c>
      <c r="D765" s="219" t="s">
        <v>141</v>
      </c>
      <c r="E765" s="220" t="s">
        <v>1030</v>
      </c>
      <c r="F765" s="221" t="s">
        <v>1031</v>
      </c>
      <c r="G765" s="222" t="s">
        <v>368</v>
      </c>
      <c r="H765" s="223">
        <v>3</v>
      </c>
      <c r="I765" s="224"/>
      <c r="J765" s="225">
        <f>ROUND(I765*H765,2)</f>
        <v>0</v>
      </c>
      <c r="K765" s="221" t="s">
        <v>1</v>
      </c>
      <c r="L765" s="45"/>
      <c r="M765" s="226" t="s">
        <v>1</v>
      </c>
      <c r="N765" s="227" t="s">
        <v>43</v>
      </c>
      <c r="O765" s="92"/>
      <c r="P765" s="228">
        <f>O765*H765</f>
        <v>0</v>
      </c>
      <c r="Q765" s="228">
        <v>0</v>
      </c>
      <c r="R765" s="228">
        <f>Q765*H765</f>
        <v>0</v>
      </c>
      <c r="S765" s="228">
        <v>0</v>
      </c>
      <c r="T765" s="229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0" t="s">
        <v>199</v>
      </c>
      <c r="AT765" s="230" t="s">
        <v>141</v>
      </c>
      <c r="AU765" s="230" t="s">
        <v>88</v>
      </c>
      <c r="AY765" s="18" t="s">
        <v>138</v>
      </c>
      <c r="BE765" s="231">
        <f>IF(N765="základní",J765,0)</f>
        <v>0</v>
      </c>
      <c r="BF765" s="231">
        <f>IF(N765="snížená",J765,0)</f>
        <v>0</v>
      </c>
      <c r="BG765" s="231">
        <f>IF(N765="zákl. přenesená",J765,0)</f>
        <v>0</v>
      </c>
      <c r="BH765" s="231">
        <f>IF(N765="sníž. přenesená",J765,0)</f>
        <v>0</v>
      </c>
      <c r="BI765" s="231">
        <f>IF(N765="nulová",J765,0)</f>
        <v>0</v>
      </c>
      <c r="BJ765" s="18" t="s">
        <v>86</v>
      </c>
      <c r="BK765" s="231">
        <f>ROUND(I765*H765,2)</f>
        <v>0</v>
      </c>
      <c r="BL765" s="18" t="s">
        <v>199</v>
      </c>
      <c r="BM765" s="230" t="s">
        <v>1032</v>
      </c>
    </row>
    <row r="766" s="2" customFormat="1" ht="14.4" customHeight="1">
      <c r="A766" s="39"/>
      <c r="B766" s="40"/>
      <c r="C766" s="276" t="s">
        <v>1033</v>
      </c>
      <c r="D766" s="276" t="s">
        <v>251</v>
      </c>
      <c r="E766" s="277" t="s">
        <v>1034</v>
      </c>
      <c r="F766" s="278" t="s">
        <v>1035</v>
      </c>
      <c r="G766" s="279" t="s">
        <v>368</v>
      </c>
      <c r="H766" s="280">
        <v>3</v>
      </c>
      <c r="I766" s="281"/>
      <c r="J766" s="282">
        <f>ROUND(I766*H766,2)</f>
        <v>0</v>
      </c>
      <c r="K766" s="278" t="s">
        <v>152</v>
      </c>
      <c r="L766" s="283"/>
      <c r="M766" s="284" t="s">
        <v>1</v>
      </c>
      <c r="N766" s="285" t="s">
        <v>43</v>
      </c>
      <c r="O766" s="92"/>
      <c r="P766" s="228">
        <f>O766*H766</f>
        <v>0</v>
      </c>
      <c r="Q766" s="228">
        <v>0.0033</v>
      </c>
      <c r="R766" s="228">
        <f>Q766*H766</f>
        <v>0.0098999999999999991</v>
      </c>
      <c r="S766" s="228">
        <v>0</v>
      </c>
      <c r="T766" s="229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30" t="s">
        <v>347</v>
      </c>
      <c r="AT766" s="230" t="s">
        <v>251</v>
      </c>
      <c r="AU766" s="230" t="s">
        <v>88</v>
      </c>
      <c r="AY766" s="18" t="s">
        <v>138</v>
      </c>
      <c r="BE766" s="231">
        <f>IF(N766="základní",J766,0)</f>
        <v>0</v>
      </c>
      <c r="BF766" s="231">
        <f>IF(N766="snížená",J766,0)</f>
        <v>0</v>
      </c>
      <c r="BG766" s="231">
        <f>IF(N766="zákl. přenesená",J766,0)</f>
        <v>0</v>
      </c>
      <c r="BH766" s="231">
        <f>IF(N766="sníž. přenesená",J766,0)</f>
        <v>0</v>
      </c>
      <c r="BI766" s="231">
        <f>IF(N766="nulová",J766,0)</f>
        <v>0</v>
      </c>
      <c r="BJ766" s="18" t="s">
        <v>86</v>
      </c>
      <c r="BK766" s="231">
        <f>ROUND(I766*H766,2)</f>
        <v>0</v>
      </c>
      <c r="BL766" s="18" t="s">
        <v>199</v>
      </c>
      <c r="BM766" s="230" t="s">
        <v>1036</v>
      </c>
    </row>
    <row r="767" s="13" customFormat="1">
      <c r="A767" s="13"/>
      <c r="B767" s="232"/>
      <c r="C767" s="233"/>
      <c r="D767" s="234" t="s">
        <v>154</v>
      </c>
      <c r="E767" s="235" t="s">
        <v>1</v>
      </c>
      <c r="F767" s="236" t="s">
        <v>1037</v>
      </c>
      <c r="G767" s="233"/>
      <c r="H767" s="235" t="s">
        <v>1</v>
      </c>
      <c r="I767" s="237"/>
      <c r="J767" s="233"/>
      <c r="K767" s="233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154</v>
      </c>
      <c r="AU767" s="242" t="s">
        <v>88</v>
      </c>
      <c r="AV767" s="13" t="s">
        <v>86</v>
      </c>
      <c r="AW767" s="13" t="s">
        <v>33</v>
      </c>
      <c r="AX767" s="13" t="s">
        <v>78</v>
      </c>
      <c r="AY767" s="242" t="s">
        <v>138</v>
      </c>
    </row>
    <row r="768" s="14" customFormat="1">
      <c r="A768" s="14"/>
      <c r="B768" s="243"/>
      <c r="C768" s="244"/>
      <c r="D768" s="234" t="s">
        <v>154</v>
      </c>
      <c r="E768" s="245" t="s">
        <v>1</v>
      </c>
      <c r="F768" s="246" t="s">
        <v>139</v>
      </c>
      <c r="G768" s="244"/>
      <c r="H768" s="247">
        <v>3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154</v>
      </c>
      <c r="AU768" s="253" t="s">
        <v>88</v>
      </c>
      <c r="AV768" s="14" t="s">
        <v>88</v>
      </c>
      <c r="AW768" s="14" t="s">
        <v>33</v>
      </c>
      <c r="AX768" s="14" t="s">
        <v>86</v>
      </c>
      <c r="AY768" s="253" t="s">
        <v>138</v>
      </c>
    </row>
    <row r="769" s="2" customFormat="1" ht="14.4" customHeight="1">
      <c r="A769" s="39"/>
      <c r="B769" s="40"/>
      <c r="C769" s="276" t="s">
        <v>1038</v>
      </c>
      <c r="D769" s="276" t="s">
        <v>251</v>
      </c>
      <c r="E769" s="277" t="s">
        <v>1039</v>
      </c>
      <c r="F769" s="278" t="s">
        <v>1040</v>
      </c>
      <c r="G769" s="279" t="s">
        <v>368</v>
      </c>
      <c r="H769" s="280">
        <v>6</v>
      </c>
      <c r="I769" s="281"/>
      <c r="J769" s="282">
        <f>ROUND(I769*H769,2)</f>
        <v>0</v>
      </c>
      <c r="K769" s="278" t="s">
        <v>152</v>
      </c>
      <c r="L769" s="283"/>
      <c r="M769" s="284" t="s">
        <v>1</v>
      </c>
      <c r="N769" s="285" t="s">
        <v>43</v>
      </c>
      <c r="O769" s="92"/>
      <c r="P769" s="228">
        <f>O769*H769</f>
        <v>0</v>
      </c>
      <c r="Q769" s="228">
        <v>0.00164</v>
      </c>
      <c r="R769" s="228">
        <f>Q769*H769</f>
        <v>0.0098399999999999998</v>
      </c>
      <c r="S769" s="228">
        <v>0</v>
      </c>
      <c r="T769" s="229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30" t="s">
        <v>347</v>
      </c>
      <c r="AT769" s="230" t="s">
        <v>251</v>
      </c>
      <c r="AU769" s="230" t="s">
        <v>88</v>
      </c>
      <c r="AY769" s="18" t="s">
        <v>138</v>
      </c>
      <c r="BE769" s="231">
        <f>IF(N769="základní",J769,0)</f>
        <v>0</v>
      </c>
      <c r="BF769" s="231">
        <f>IF(N769="snížená",J769,0)</f>
        <v>0</v>
      </c>
      <c r="BG769" s="231">
        <f>IF(N769="zákl. přenesená",J769,0)</f>
        <v>0</v>
      </c>
      <c r="BH769" s="231">
        <f>IF(N769="sníž. přenesená",J769,0)</f>
        <v>0</v>
      </c>
      <c r="BI769" s="231">
        <f>IF(N769="nulová",J769,0)</f>
        <v>0</v>
      </c>
      <c r="BJ769" s="18" t="s">
        <v>86</v>
      </c>
      <c r="BK769" s="231">
        <f>ROUND(I769*H769,2)</f>
        <v>0</v>
      </c>
      <c r="BL769" s="18" t="s">
        <v>199</v>
      </c>
      <c r="BM769" s="230" t="s">
        <v>1041</v>
      </c>
    </row>
    <row r="770" s="13" customFormat="1">
      <c r="A770" s="13"/>
      <c r="B770" s="232"/>
      <c r="C770" s="233"/>
      <c r="D770" s="234" t="s">
        <v>154</v>
      </c>
      <c r="E770" s="235" t="s">
        <v>1</v>
      </c>
      <c r="F770" s="236" t="s">
        <v>1037</v>
      </c>
      <c r="G770" s="233"/>
      <c r="H770" s="235" t="s">
        <v>1</v>
      </c>
      <c r="I770" s="237"/>
      <c r="J770" s="233"/>
      <c r="K770" s="233"/>
      <c r="L770" s="238"/>
      <c r="M770" s="239"/>
      <c r="N770" s="240"/>
      <c r="O770" s="240"/>
      <c r="P770" s="240"/>
      <c r="Q770" s="240"/>
      <c r="R770" s="240"/>
      <c r="S770" s="240"/>
      <c r="T770" s="24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2" t="s">
        <v>154</v>
      </c>
      <c r="AU770" s="242" t="s">
        <v>88</v>
      </c>
      <c r="AV770" s="13" t="s">
        <v>86</v>
      </c>
      <c r="AW770" s="13" t="s">
        <v>33</v>
      </c>
      <c r="AX770" s="13" t="s">
        <v>78</v>
      </c>
      <c r="AY770" s="242" t="s">
        <v>138</v>
      </c>
    </row>
    <row r="771" s="14" customFormat="1">
      <c r="A771" s="14"/>
      <c r="B771" s="243"/>
      <c r="C771" s="244"/>
      <c r="D771" s="234" t="s">
        <v>154</v>
      </c>
      <c r="E771" s="245" t="s">
        <v>1</v>
      </c>
      <c r="F771" s="246" t="s">
        <v>147</v>
      </c>
      <c r="G771" s="244"/>
      <c r="H771" s="247">
        <v>6</v>
      </c>
      <c r="I771" s="248"/>
      <c r="J771" s="244"/>
      <c r="K771" s="244"/>
      <c r="L771" s="249"/>
      <c r="M771" s="250"/>
      <c r="N771" s="251"/>
      <c r="O771" s="251"/>
      <c r="P771" s="251"/>
      <c r="Q771" s="251"/>
      <c r="R771" s="251"/>
      <c r="S771" s="251"/>
      <c r="T771" s="252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3" t="s">
        <v>154</v>
      </c>
      <c r="AU771" s="253" t="s">
        <v>88</v>
      </c>
      <c r="AV771" s="14" t="s">
        <v>88</v>
      </c>
      <c r="AW771" s="14" t="s">
        <v>33</v>
      </c>
      <c r="AX771" s="14" t="s">
        <v>86</v>
      </c>
      <c r="AY771" s="253" t="s">
        <v>138</v>
      </c>
    </row>
    <row r="772" s="2" customFormat="1" ht="14.4" customHeight="1">
      <c r="A772" s="39"/>
      <c r="B772" s="40"/>
      <c r="C772" s="219" t="s">
        <v>1042</v>
      </c>
      <c r="D772" s="219" t="s">
        <v>141</v>
      </c>
      <c r="E772" s="220" t="s">
        <v>1043</v>
      </c>
      <c r="F772" s="221" t="s">
        <v>1044</v>
      </c>
      <c r="G772" s="222" t="s">
        <v>368</v>
      </c>
      <c r="H772" s="223">
        <v>474</v>
      </c>
      <c r="I772" s="224"/>
      <c r="J772" s="225">
        <f>ROUND(I772*H772,2)</f>
        <v>0</v>
      </c>
      <c r="K772" s="221" t="s">
        <v>1</v>
      </c>
      <c r="L772" s="45"/>
      <c r="M772" s="226" t="s">
        <v>1</v>
      </c>
      <c r="N772" s="227" t="s">
        <v>43</v>
      </c>
      <c r="O772" s="92"/>
      <c r="P772" s="228">
        <f>O772*H772</f>
        <v>0</v>
      </c>
      <c r="Q772" s="228">
        <v>0</v>
      </c>
      <c r="R772" s="228">
        <f>Q772*H772</f>
        <v>0</v>
      </c>
      <c r="S772" s="228">
        <v>0</v>
      </c>
      <c r="T772" s="229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0" t="s">
        <v>199</v>
      </c>
      <c r="AT772" s="230" t="s">
        <v>141</v>
      </c>
      <c r="AU772" s="230" t="s">
        <v>88</v>
      </c>
      <c r="AY772" s="18" t="s">
        <v>138</v>
      </c>
      <c r="BE772" s="231">
        <f>IF(N772="základní",J772,0)</f>
        <v>0</v>
      </c>
      <c r="BF772" s="231">
        <f>IF(N772="snížená",J772,0)</f>
        <v>0</v>
      </c>
      <c r="BG772" s="231">
        <f>IF(N772="zákl. přenesená",J772,0)</f>
        <v>0</v>
      </c>
      <c r="BH772" s="231">
        <f>IF(N772="sníž. přenesená",J772,0)</f>
        <v>0</v>
      </c>
      <c r="BI772" s="231">
        <f>IF(N772="nulová",J772,0)</f>
        <v>0</v>
      </c>
      <c r="BJ772" s="18" t="s">
        <v>86</v>
      </c>
      <c r="BK772" s="231">
        <f>ROUND(I772*H772,2)</f>
        <v>0</v>
      </c>
      <c r="BL772" s="18" t="s">
        <v>199</v>
      </c>
      <c r="BM772" s="230" t="s">
        <v>1045</v>
      </c>
    </row>
    <row r="773" s="13" customFormat="1">
      <c r="A773" s="13"/>
      <c r="B773" s="232"/>
      <c r="C773" s="233"/>
      <c r="D773" s="234" t="s">
        <v>154</v>
      </c>
      <c r="E773" s="235" t="s">
        <v>1</v>
      </c>
      <c r="F773" s="236" t="s">
        <v>1046</v>
      </c>
      <c r="G773" s="233"/>
      <c r="H773" s="235" t="s">
        <v>1</v>
      </c>
      <c r="I773" s="237"/>
      <c r="J773" s="233"/>
      <c r="K773" s="233"/>
      <c r="L773" s="238"/>
      <c r="M773" s="239"/>
      <c r="N773" s="240"/>
      <c r="O773" s="240"/>
      <c r="P773" s="240"/>
      <c r="Q773" s="240"/>
      <c r="R773" s="240"/>
      <c r="S773" s="240"/>
      <c r="T773" s="241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2" t="s">
        <v>154</v>
      </c>
      <c r="AU773" s="242" t="s">
        <v>88</v>
      </c>
      <c r="AV773" s="13" t="s">
        <v>86</v>
      </c>
      <c r="AW773" s="13" t="s">
        <v>33</v>
      </c>
      <c r="AX773" s="13" t="s">
        <v>78</v>
      </c>
      <c r="AY773" s="242" t="s">
        <v>138</v>
      </c>
    </row>
    <row r="774" s="13" customFormat="1">
      <c r="A774" s="13"/>
      <c r="B774" s="232"/>
      <c r="C774" s="233"/>
      <c r="D774" s="234" t="s">
        <v>154</v>
      </c>
      <c r="E774" s="235" t="s">
        <v>1</v>
      </c>
      <c r="F774" s="236" t="s">
        <v>1047</v>
      </c>
      <c r="G774" s="233"/>
      <c r="H774" s="235" t="s">
        <v>1</v>
      </c>
      <c r="I774" s="237"/>
      <c r="J774" s="233"/>
      <c r="K774" s="233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154</v>
      </c>
      <c r="AU774" s="242" t="s">
        <v>88</v>
      </c>
      <c r="AV774" s="13" t="s">
        <v>86</v>
      </c>
      <c r="AW774" s="13" t="s">
        <v>33</v>
      </c>
      <c r="AX774" s="13" t="s">
        <v>78</v>
      </c>
      <c r="AY774" s="242" t="s">
        <v>138</v>
      </c>
    </row>
    <row r="775" s="14" customFormat="1">
      <c r="A775" s="14"/>
      <c r="B775" s="243"/>
      <c r="C775" s="244"/>
      <c r="D775" s="234" t="s">
        <v>154</v>
      </c>
      <c r="E775" s="245" t="s">
        <v>1</v>
      </c>
      <c r="F775" s="246" t="s">
        <v>1048</v>
      </c>
      <c r="G775" s="244"/>
      <c r="H775" s="247">
        <v>430.80000000000001</v>
      </c>
      <c r="I775" s="248"/>
      <c r="J775" s="244"/>
      <c r="K775" s="244"/>
      <c r="L775" s="249"/>
      <c r="M775" s="250"/>
      <c r="N775" s="251"/>
      <c r="O775" s="251"/>
      <c r="P775" s="251"/>
      <c r="Q775" s="251"/>
      <c r="R775" s="251"/>
      <c r="S775" s="251"/>
      <c r="T775" s="252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3" t="s">
        <v>154</v>
      </c>
      <c r="AU775" s="253" t="s">
        <v>88</v>
      </c>
      <c r="AV775" s="14" t="s">
        <v>88</v>
      </c>
      <c r="AW775" s="14" t="s">
        <v>33</v>
      </c>
      <c r="AX775" s="14" t="s">
        <v>78</v>
      </c>
      <c r="AY775" s="253" t="s">
        <v>138</v>
      </c>
    </row>
    <row r="776" s="14" customFormat="1">
      <c r="A776" s="14"/>
      <c r="B776" s="243"/>
      <c r="C776" s="244"/>
      <c r="D776" s="234" t="s">
        <v>154</v>
      </c>
      <c r="E776" s="245" t="s">
        <v>1</v>
      </c>
      <c r="F776" s="246" t="s">
        <v>1049</v>
      </c>
      <c r="G776" s="244"/>
      <c r="H776" s="247">
        <v>43.200000000000003</v>
      </c>
      <c r="I776" s="248"/>
      <c r="J776" s="244"/>
      <c r="K776" s="244"/>
      <c r="L776" s="249"/>
      <c r="M776" s="250"/>
      <c r="N776" s="251"/>
      <c r="O776" s="251"/>
      <c r="P776" s="251"/>
      <c r="Q776" s="251"/>
      <c r="R776" s="251"/>
      <c r="S776" s="251"/>
      <c r="T776" s="252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3" t="s">
        <v>154</v>
      </c>
      <c r="AU776" s="253" t="s">
        <v>88</v>
      </c>
      <c r="AV776" s="14" t="s">
        <v>88</v>
      </c>
      <c r="AW776" s="14" t="s">
        <v>33</v>
      </c>
      <c r="AX776" s="14" t="s">
        <v>78</v>
      </c>
      <c r="AY776" s="253" t="s">
        <v>138</v>
      </c>
    </row>
    <row r="777" s="16" customFormat="1">
      <c r="A777" s="16"/>
      <c r="B777" s="265"/>
      <c r="C777" s="266"/>
      <c r="D777" s="234" t="s">
        <v>154</v>
      </c>
      <c r="E777" s="267" t="s">
        <v>1</v>
      </c>
      <c r="F777" s="268" t="s">
        <v>190</v>
      </c>
      <c r="G777" s="266"/>
      <c r="H777" s="269">
        <v>474</v>
      </c>
      <c r="I777" s="270"/>
      <c r="J777" s="266"/>
      <c r="K777" s="266"/>
      <c r="L777" s="271"/>
      <c r="M777" s="272"/>
      <c r="N777" s="273"/>
      <c r="O777" s="273"/>
      <c r="P777" s="273"/>
      <c r="Q777" s="273"/>
      <c r="R777" s="273"/>
      <c r="S777" s="273"/>
      <c r="T777" s="274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T777" s="275" t="s">
        <v>154</v>
      </c>
      <c r="AU777" s="275" t="s">
        <v>88</v>
      </c>
      <c r="AV777" s="16" t="s">
        <v>145</v>
      </c>
      <c r="AW777" s="16" t="s">
        <v>33</v>
      </c>
      <c r="AX777" s="16" t="s">
        <v>86</v>
      </c>
      <c r="AY777" s="275" t="s">
        <v>138</v>
      </c>
    </row>
    <row r="778" s="2" customFormat="1" ht="14.4" customHeight="1">
      <c r="A778" s="39"/>
      <c r="B778" s="40"/>
      <c r="C778" s="276" t="s">
        <v>1050</v>
      </c>
      <c r="D778" s="276" t="s">
        <v>251</v>
      </c>
      <c r="E778" s="277" t="s">
        <v>1051</v>
      </c>
      <c r="F778" s="278" t="s">
        <v>1052</v>
      </c>
      <c r="G778" s="279" t="s">
        <v>368</v>
      </c>
      <c r="H778" s="280">
        <v>474</v>
      </c>
      <c r="I778" s="281"/>
      <c r="J778" s="282">
        <f>ROUND(I778*H778,2)</f>
        <v>0</v>
      </c>
      <c r="K778" s="278" t="s">
        <v>152</v>
      </c>
      <c r="L778" s="283"/>
      <c r="M778" s="284" t="s">
        <v>1</v>
      </c>
      <c r="N778" s="285" t="s">
        <v>43</v>
      </c>
      <c r="O778" s="92"/>
      <c r="P778" s="228">
        <f>O778*H778</f>
        <v>0</v>
      </c>
      <c r="Q778" s="228">
        <v>6.9999999999999994E-05</v>
      </c>
      <c r="R778" s="228">
        <f>Q778*H778</f>
        <v>0.033179999999999994</v>
      </c>
      <c r="S778" s="228">
        <v>0</v>
      </c>
      <c r="T778" s="229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30" t="s">
        <v>347</v>
      </c>
      <c r="AT778" s="230" t="s">
        <v>251</v>
      </c>
      <c r="AU778" s="230" t="s">
        <v>88</v>
      </c>
      <c r="AY778" s="18" t="s">
        <v>138</v>
      </c>
      <c r="BE778" s="231">
        <f>IF(N778="základní",J778,0)</f>
        <v>0</v>
      </c>
      <c r="BF778" s="231">
        <f>IF(N778="snížená",J778,0)</f>
        <v>0</v>
      </c>
      <c r="BG778" s="231">
        <f>IF(N778="zákl. přenesená",J778,0)</f>
        <v>0</v>
      </c>
      <c r="BH778" s="231">
        <f>IF(N778="sníž. přenesená",J778,0)</f>
        <v>0</v>
      </c>
      <c r="BI778" s="231">
        <f>IF(N778="nulová",J778,0)</f>
        <v>0</v>
      </c>
      <c r="BJ778" s="18" t="s">
        <v>86</v>
      </c>
      <c r="BK778" s="231">
        <f>ROUND(I778*H778,2)</f>
        <v>0</v>
      </c>
      <c r="BL778" s="18" t="s">
        <v>199</v>
      </c>
      <c r="BM778" s="230" t="s">
        <v>1053</v>
      </c>
    </row>
    <row r="779" s="13" customFormat="1">
      <c r="A779" s="13"/>
      <c r="B779" s="232"/>
      <c r="C779" s="233"/>
      <c r="D779" s="234" t="s">
        <v>154</v>
      </c>
      <c r="E779" s="235" t="s">
        <v>1</v>
      </c>
      <c r="F779" s="236" t="s">
        <v>1054</v>
      </c>
      <c r="G779" s="233"/>
      <c r="H779" s="235" t="s">
        <v>1</v>
      </c>
      <c r="I779" s="237"/>
      <c r="J779" s="233"/>
      <c r="K779" s="233"/>
      <c r="L779" s="238"/>
      <c r="M779" s="239"/>
      <c r="N779" s="240"/>
      <c r="O779" s="240"/>
      <c r="P779" s="240"/>
      <c r="Q779" s="240"/>
      <c r="R779" s="240"/>
      <c r="S779" s="240"/>
      <c r="T779" s="241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2" t="s">
        <v>154</v>
      </c>
      <c r="AU779" s="242" t="s">
        <v>88</v>
      </c>
      <c r="AV779" s="13" t="s">
        <v>86</v>
      </c>
      <c r="AW779" s="13" t="s">
        <v>33</v>
      </c>
      <c r="AX779" s="13" t="s">
        <v>78</v>
      </c>
      <c r="AY779" s="242" t="s">
        <v>138</v>
      </c>
    </row>
    <row r="780" s="14" customFormat="1">
      <c r="A780" s="14"/>
      <c r="B780" s="243"/>
      <c r="C780" s="244"/>
      <c r="D780" s="234" t="s">
        <v>154</v>
      </c>
      <c r="E780" s="245" t="s">
        <v>1</v>
      </c>
      <c r="F780" s="246" t="s">
        <v>1055</v>
      </c>
      <c r="G780" s="244"/>
      <c r="H780" s="247">
        <v>474</v>
      </c>
      <c r="I780" s="248"/>
      <c r="J780" s="244"/>
      <c r="K780" s="244"/>
      <c r="L780" s="249"/>
      <c r="M780" s="250"/>
      <c r="N780" s="251"/>
      <c r="O780" s="251"/>
      <c r="P780" s="251"/>
      <c r="Q780" s="251"/>
      <c r="R780" s="251"/>
      <c r="S780" s="251"/>
      <c r="T780" s="252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3" t="s">
        <v>154</v>
      </c>
      <c r="AU780" s="253" t="s">
        <v>88</v>
      </c>
      <c r="AV780" s="14" t="s">
        <v>88</v>
      </c>
      <c r="AW780" s="14" t="s">
        <v>33</v>
      </c>
      <c r="AX780" s="14" t="s">
        <v>86</v>
      </c>
      <c r="AY780" s="253" t="s">
        <v>138</v>
      </c>
    </row>
    <row r="781" s="2" customFormat="1" ht="14.4" customHeight="1">
      <c r="A781" s="39"/>
      <c r="B781" s="40"/>
      <c r="C781" s="219" t="s">
        <v>1056</v>
      </c>
      <c r="D781" s="219" t="s">
        <v>141</v>
      </c>
      <c r="E781" s="220" t="s">
        <v>1057</v>
      </c>
      <c r="F781" s="221" t="s">
        <v>1058</v>
      </c>
      <c r="G781" s="222" t="s">
        <v>368</v>
      </c>
      <c r="H781" s="223">
        <v>9</v>
      </c>
      <c r="I781" s="224"/>
      <c r="J781" s="225">
        <f>ROUND(I781*H781,2)</f>
        <v>0</v>
      </c>
      <c r="K781" s="221" t="s">
        <v>1</v>
      </c>
      <c r="L781" s="45"/>
      <c r="M781" s="226" t="s">
        <v>1</v>
      </c>
      <c r="N781" s="227" t="s">
        <v>43</v>
      </c>
      <c r="O781" s="92"/>
      <c r="P781" s="228">
        <f>O781*H781</f>
        <v>0</v>
      </c>
      <c r="Q781" s="228">
        <v>0</v>
      </c>
      <c r="R781" s="228">
        <f>Q781*H781</f>
        <v>0</v>
      </c>
      <c r="S781" s="228">
        <v>0</v>
      </c>
      <c r="T781" s="229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0" t="s">
        <v>199</v>
      </c>
      <c r="AT781" s="230" t="s">
        <v>141</v>
      </c>
      <c r="AU781" s="230" t="s">
        <v>88</v>
      </c>
      <c r="AY781" s="18" t="s">
        <v>138</v>
      </c>
      <c r="BE781" s="231">
        <f>IF(N781="základní",J781,0)</f>
        <v>0</v>
      </c>
      <c r="BF781" s="231">
        <f>IF(N781="snížená",J781,0)</f>
        <v>0</v>
      </c>
      <c r="BG781" s="231">
        <f>IF(N781="zákl. přenesená",J781,0)</f>
        <v>0</v>
      </c>
      <c r="BH781" s="231">
        <f>IF(N781="sníž. přenesená",J781,0)</f>
        <v>0</v>
      </c>
      <c r="BI781" s="231">
        <f>IF(N781="nulová",J781,0)</f>
        <v>0</v>
      </c>
      <c r="BJ781" s="18" t="s">
        <v>86</v>
      </c>
      <c r="BK781" s="231">
        <f>ROUND(I781*H781,2)</f>
        <v>0</v>
      </c>
      <c r="BL781" s="18" t="s">
        <v>199</v>
      </c>
      <c r="BM781" s="230" t="s">
        <v>1059</v>
      </c>
    </row>
    <row r="782" s="13" customFormat="1">
      <c r="A782" s="13"/>
      <c r="B782" s="232"/>
      <c r="C782" s="233"/>
      <c r="D782" s="234" t="s">
        <v>154</v>
      </c>
      <c r="E782" s="235" t="s">
        <v>1</v>
      </c>
      <c r="F782" s="236" t="s">
        <v>1060</v>
      </c>
      <c r="G782" s="233"/>
      <c r="H782" s="235" t="s">
        <v>1</v>
      </c>
      <c r="I782" s="237"/>
      <c r="J782" s="233"/>
      <c r="K782" s="233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154</v>
      </c>
      <c r="AU782" s="242" t="s">
        <v>88</v>
      </c>
      <c r="AV782" s="13" t="s">
        <v>86</v>
      </c>
      <c r="AW782" s="13" t="s">
        <v>33</v>
      </c>
      <c r="AX782" s="13" t="s">
        <v>78</v>
      </c>
      <c r="AY782" s="242" t="s">
        <v>138</v>
      </c>
    </row>
    <row r="783" s="14" customFormat="1">
      <c r="A783" s="14"/>
      <c r="B783" s="243"/>
      <c r="C783" s="244"/>
      <c r="D783" s="234" t="s">
        <v>154</v>
      </c>
      <c r="E783" s="245" t="s">
        <v>1</v>
      </c>
      <c r="F783" s="246" t="s">
        <v>1061</v>
      </c>
      <c r="G783" s="244"/>
      <c r="H783" s="247">
        <v>9</v>
      </c>
      <c r="I783" s="248"/>
      <c r="J783" s="244"/>
      <c r="K783" s="244"/>
      <c r="L783" s="249"/>
      <c r="M783" s="250"/>
      <c r="N783" s="251"/>
      <c r="O783" s="251"/>
      <c r="P783" s="251"/>
      <c r="Q783" s="251"/>
      <c r="R783" s="251"/>
      <c r="S783" s="251"/>
      <c r="T783" s="252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3" t="s">
        <v>154</v>
      </c>
      <c r="AU783" s="253" t="s">
        <v>88</v>
      </c>
      <c r="AV783" s="14" t="s">
        <v>88</v>
      </c>
      <c r="AW783" s="14" t="s">
        <v>33</v>
      </c>
      <c r="AX783" s="14" t="s">
        <v>86</v>
      </c>
      <c r="AY783" s="253" t="s">
        <v>138</v>
      </c>
    </row>
    <row r="784" s="2" customFormat="1" ht="14.4" customHeight="1">
      <c r="A784" s="39"/>
      <c r="B784" s="40"/>
      <c r="C784" s="276" t="s">
        <v>1062</v>
      </c>
      <c r="D784" s="276" t="s">
        <v>251</v>
      </c>
      <c r="E784" s="277" t="s">
        <v>1063</v>
      </c>
      <c r="F784" s="278" t="s">
        <v>1064</v>
      </c>
      <c r="G784" s="279" t="s">
        <v>368</v>
      </c>
      <c r="H784" s="280">
        <v>9</v>
      </c>
      <c r="I784" s="281"/>
      <c r="J784" s="282">
        <f>ROUND(I784*H784,2)</f>
        <v>0</v>
      </c>
      <c r="K784" s="278" t="s">
        <v>152</v>
      </c>
      <c r="L784" s="283"/>
      <c r="M784" s="284" t="s">
        <v>1</v>
      </c>
      <c r="N784" s="285" t="s">
        <v>43</v>
      </c>
      <c r="O784" s="92"/>
      <c r="P784" s="228">
        <f>O784*H784</f>
        <v>0</v>
      </c>
      <c r="Q784" s="228">
        <v>0.00097000000000000005</v>
      </c>
      <c r="R784" s="228">
        <f>Q784*H784</f>
        <v>0.0087299999999999999</v>
      </c>
      <c r="S784" s="228">
        <v>0</v>
      </c>
      <c r="T784" s="229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0" t="s">
        <v>347</v>
      </c>
      <c r="AT784" s="230" t="s">
        <v>251</v>
      </c>
      <c r="AU784" s="230" t="s">
        <v>88</v>
      </c>
      <c r="AY784" s="18" t="s">
        <v>138</v>
      </c>
      <c r="BE784" s="231">
        <f>IF(N784="základní",J784,0)</f>
        <v>0</v>
      </c>
      <c r="BF784" s="231">
        <f>IF(N784="snížená",J784,0)</f>
        <v>0</v>
      </c>
      <c r="BG784" s="231">
        <f>IF(N784="zákl. přenesená",J784,0)</f>
        <v>0</v>
      </c>
      <c r="BH784" s="231">
        <f>IF(N784="sníž. přenesená",J784,0)</f>
        <v>0</v>
      </c>
      <c r="BI784" s="231">
        <f>IF(N784="nulová",J784,0)</f>
        <v>0</v>
      </c>
      <c r="BJ784" s="18" t="s">
        <v>86</v>
      </c>
      <c r="BK784" s="231">
        <f>ROUND(I784*H784,2)</f>
        <v>0</v>
      </c>
      <c r="BL784" s="18" t="s">
        <v>199</v>
      </c>
      <c r="BM784" s="230" t="s">
        <v>1065</v>
      </c>
    </row>
    <row r="785" s="13" customFormat="1">
      <c r="A785" s="13"/>
      <c r="B785" s="232"/>
      <c r="C785" s="233"/>
      <c r="D785" s="234" t="s">
        <v>154</v>
      </c>
      <c r="E785" s="235" t="s">
        <v>1</v>
      </c>
      <c r="F785" s="236" t="s">
        <v>1066</v>
      </c>
      <c r="G785" s="233"/>
      <c r="H785" s="235" t="s">
        <v>1</v>
      </c>
      <c r="I785" s="237"/>
      <c r="J785" s="233"/>
      <c r="K785" s="233"/>
      <c r="L785" s="238"/>
      <c r="M785" s="239"/>
      <c r="N785" s="240"/>
      <c r="O785" s="240"/>
      <c r="P785" s="240"/>
      <c r="Q785" s="240"/>
      <c r="R785" s="240"/>
      <c r="S785" s="240"/>
      <c r="T785" s="241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2" t="s">
        <v>154</v>
      </c>
      <c r="AU785" s="242" t="s">
        <v>88</v>
      </c>
      <c r="AV785" s="13" t="s">
        <v>86</v>
      </c>
      <c r="AW785" s="13" t="s">
        <v>33</v>
      </c>
      <c r="AX785" s="13" t="s">
        <v>78</v>
      </c>
      <c r="AY785" s="242" t="s">
        <v>138</v>
      </c>
    </row>
    <row r="786" s="14" customFormat="1">
      <c r="A786" s="14"/>
      <c r="B786" s="243"/>
      <c r="C786" s="244"/>
      <c r="D786" s="234" t="s">
        <v>154</v>
      </c>
      <c r="E786" s="245" t="s">
        <v>1</v>
      </c>
      <c r="F786" s="246" t="s">
        <v>1061</v>
      </c>
      <c r="G786" s="244"/>
      <c r="H786" s="247">
        <v>9</v>
      </c>
      <c r="I786" s="248"/>
      <c r="J786" s="244"/>
      <c r="K786" s="244"/>
      <c r="L786" s="249"/>
      <c r="M786" s="250"/>
      <c r="N786" s="251"/>
      <c r="O786" s="251"/>
      <c r="P786" s="251"/>
      <c r="Q786" s="251"/>
      <c r="R786" s="251"/>
      <c r="S786" s="251"/>
      <c r="T786" s="252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3" t="s">
        <v>154</v>
      </c>
      <c r="AU786" s="253" t="s">
        <v>88</v>
      </c>
      <c r="AV786" s="14" t="s">
        <v>88</v>
      </c>
      <c r="AW786" s="14" t="s">
        <v>33</v>
      </c>
      <c r="AX786" s="14" t="s">
        <v>86</v>
      </c>
      <c r="AY786" s="253" t="s">
        <v>138</v>
      </c>
    </row>
    <row r="787" s="2" customFormat="1" ht="14.4" customHeight="1">
      <c r="A787" s="39"/>
      <c r="B787" s="40"/>
      <c r="C787" s="219" t="s">
        <v>1067</v>
      </c>
      <c r="D787" s="219" t="s">
        <v>141</v>
      </c>
      <c r="E787" s="220" t="s">
        <v>1068</v>
      </c>
      <c r="F787" s="221" t="s">
        <v>1069</v>
      </c>
      <c r="G787" s="222" t="s">
        <v>327</v>
      </c>
      <c r="H787" s="223">
        <v>91</v>
      </c>
      <c r="I787" s="224"/>
      <c r="J787" s="225">
        <f>ROUND(I787*H787,2)</f>
        <v>0</v>
      </c>
      <c r="K787" s="221" t="s">
        <v>152</v>
      </c>
      <c r="L787" s="45"/>
      <c r="M787" s="226" t="s">
        <v>1</v>
      </c>
      <c r="N787" s="227" t="s">
        <v>43</v>
      </c>
      <c r="O787" s="92"/>
      <c r="P787" s="228">
        <f>O787*H787</f>
        <v>0</v>
      </c>
      <c r="Q787" s="228">
        <v>0.00091</v>
      </c>
      <c r="R787" s="228">
        <f>Q787*H787</f>
        <v>0.082809999999999995</v>
      </c>
      <c r="S787" s="228">
        <v>0</v>
      </c>
      <c r="T787" s="229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0" t="s">
        <v>199</v>
      </c>
      <c r="AT787" s="230" t="s">
        <v>141</v>
      </c>
      <c r="AU787" s="230" t="s">
        <v>88</v>
      </c>
      <c r="AY787" s="18" t="s">
        <v>138</v>
      </c>
      <c r="BE787" s="231">
        <f>IF(N787="základní",J787,0)</f>
        <v>0</v>
      </c>
      <c r="BF787" s="231">
        <f>IF(N787="snížená",J787,0)</f>
        <v>0</v>
      </c>
      <c r="BG787" s="231">
        <f>IF(N787="zákl. přenesená",J787,0)</f>
        <v>0</v>
      </c>
      <c r="BH787" s="231">
        <f>IF(N787="sníž. přenesená",J787,0)</f>
        <v>0</v>
      </c>
      <c r="BI787" s="231">
        <f>IF(N787="nulová",J787,0)</f>
        <v>0</v>
      </c>
      <c r="BJ787" s="18" t="s">
        <v>86</v>
      </c>
      <c r="BK787" s="231">
        <f>ROUND(I787*H787,2)</f>
        <v>0</v>
      </c>
      <c r="BL787" s="18" t="s">
        <v>199</v>
      </c>
      <c r="BM787" s="230" t="s">
        <v>1070</v>
      </c>
    </row>
    <row r="788" s="14" customFormat="1">
      <c r="A788" s="14"/>
      <c r="B788" s="243"/>
      <c r="C788" s="244"/>
      <c r="D788" s="234" t="s">
        <v>154</v>
      </c>
      <c r="E788" s="245" t="s">
        <v>1</v>
      </c>
      <c r="F788" s="246" t="s">
        <v>891</v>
      </c>
      <c r="G788" s="244"/>
      <c r="H788" s="247">
        <v>86.200000000000003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3" t="s">
        <v>154</v>
      </c>
      <c r="AU788" s="253" t="s">
        <v>88</v>
      </c>
      <c r="AV788" s="14" t="s">
        <v>88</v>
      </c>
      <c r="AW788" s="14" t="s">
        <v>33</v>
      </c>
      <c r="AX788" s="14" t="s">
        <v>78</v>
      </c>
      <c r="AY788" s="253" t="s">
        <v>138</v>
      </c>
    </row>
    <row r="789" s="14" customFormat="1">
      <c r="A789" s="14"/>
      <c r="B789" s="243"/>
      <c r="C789" s="244"/>
      <c r="D789" s="234" t="s">
        <v>154</v>
      </c>
      <c r="E789" s="245" t="s">
        <v>1</v>
      </c>
      <c r="F789" s="246" t="s">
        <v>1071</v>
      </c>
      <c r="G789" s="244"/>
      <c r="H789" s="247">
        <v>4.7999999999999998</v>
      </c>
      <c r="I789" s="248"/>
      <c r="J789" s="244"/>
      <c r="K789" s="244"/>
      <c r="L789" s="249"/>
      <c r="M789" s="250"/>
      <c r="N789" s="251"/>
      <c r="O789" s="251"/>
      <c r="P789" s="251"/>
      <c r="Q789" s="251"/>
      <c r="R789" s="251"/>
      <c r="S789" s="251"/>
      <c r="T789" s="252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3" t="s">
        <v>154</v>
      </c>
      <c r="AU789" s="253" t="s">
        <v>88</v>
      </c>
      <c r="AV789" s="14" t="s">
        <v>88</v>
      </c>
      <c r="AW789" s="14" t="s">
        <v>33</v>
      </c>
      <c r="AX789" s="14" t="s">
        <v>78</v>
      </c>
      <c r="AY789" s="253" t="s">
        <v>138</v>
      </c>
    </row>
    <row r="790" s="16" customFormat="1">
      <c r="A790" s="16"/>
      <c r="B790" s="265"/>
      <c r="C790" s="266"/>
      <c r="D790" s="234" t="s">
        <v>154</v>
      </c>
      <c r="E790" s="267" t="s">
        <v>1</v>
      </c>
      <c r="F790" s="268" t="s">
        <v>190</v>
      </c>
      <c r="G790" s="266"/>
      <c r="H790" s="269">
        <v>91</v>
      </c>
      <c r="I790" s="270"/>
      <c r="J790" s="266"/>
      <c r="K790" s="266"/>
      <c r="L790" s="271"/>
      <c r="M790" s="272"/>
      <c r="N790" s="273"/>
      <c r="O790" s="273"/>
      <c r="P790" s="273"/>
      <c r="Q790" s="273"/>
      <c r="R790" s="273"/>
      <c r="S790" s="273"/>
      <c r="T790" s="274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T790" s="275" t="s">
        <v>154</v>
      </c>
      <c r="AU790" s="275" t="s">
        <v>88</v>
      </c>
      <c r="AV790" s="16" t="s">
        <v>145</v>
      </c>
      <c r="AW790" s="16" t="s">
        <v>33</v>
      </c>
      <c r="AX790" s="16" t="s">
        <v>86</v>
      </c>
      <c r="AY790" s="275" t="s">
        <v>138</v>
      </c>
    </row>
    <row r="791" s="13" customFormat="1">
      <c r="A791" s="13"/>
      <c r="B791" s="232"/>
      <c r="C791" s="233"/>
      <c r="D791" s="234" t="s">
        <v>154</v>
      </c>
      <c r="E791" s="235" t="s">
        <v>1</v>
      </c>
      <c r="F791" s="236" t="s">
        <v>1072</v>
      </c>
      <c r="G791" s="233"/>
      <c r="H791" s="235" t="s">
        <v>1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154</v>
      </c>
      <c r="AU791" s="242" t="s">
        <v>88</v>
      </c>
      <c r="AV791" s="13" t="s">
        <v>86</v>
      </c>
      <c r="AW791" s="13" t="s">
        <v>33</v>
      </c>
      <c r="AX791" s="13" t="s">
        <v>78</v>
      </c>
      <c r="AY791" s="242" t="s">
        <v>138</v>
      </c>
    </row>
    <row r="792" s="2" customFormat="1" ht="14.4" customHeight="1">
      <c r="A792" s="39"/>
      <c r="B792" s="40"/>
      <c r="C792" s="219" t="s">
        <v>1073</v>
      </c>
      <c r="D792" s="219" t="s">
        <v>141</v>
      </c>
      <c r="E792" s="220" t="s">
        <v>1074</v>
      </c>
      <c r="F792" s="221" t="s">
        <v>1075</v>
      </c>
      <c r="G792" s="222" t="s">
        <v>327</v>
      </c>
      <c r="H792" s="223">
        <v>10</v>
      </c>
      <c r="I792" s="224"/>
      <c r="J792" s="225">
        <f>ROUND(I792*H792,2)</f>
        <v>0</v>
      </c>
      <c r="K792" s="221" t="s">
        <v>152</v>
      </c>
      <c r="L792" s="45"/>
      <c r="M792" s="226" t="s">
        <v>1</v>
      </c>
      <c r="N792" s="227" t="s">
        <v>43</v>
      </c>
      <c r="O792" s="92"/>
      <c r="P792" s="228">
        <f>O792*H792</f>
        <v>0</v>
      </c>
      <c r="Q792" s="228">
        <v>0.00115</v>
      </c>
      <c r="R792" s="228">
        <f>Q792*H792</f>
        <v>0.0115</v>
      </c>
      <c r="S792" s="228">
        <v>0</v>
      </c>
      <c r="T792" s="229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0" t="s">
        <v>199</v>
      </c>
      <c r="AT792" s="230" t="s">
        <v>141</v>
      </c>
      <c r="AU792" s="230" t="s">
        <v>88</v>
      </c>
      <c r="AY792" s="18" t="s">
        <v>138</v>
      </c>
      <c r="BE792" s="231">
        <f>IF(N792="základní",J792,0)</f>
        <v>0</v>
      </c>
      <c r="BF792" s="231">
        <f>IF(N792="snížená",J792,0)</f>
        <v>0</v>
      </c>
      <c r="BG792" s="231">
        <f>IF(N792="zákl. přenesená",J792,0)</f>
        <v>0</v>
      </c>
      <c r="BH792" s="231">
        <f>IF(N792="sníž. přenesená",J792,0)</f>
        <v>0</v>
      </c>
      <c r="BI792" s="231">
        <f>IF(N792="nulová",J792,0)</f>
        <v>0</v>
      </c>
      <c r="BJ792" s="18" t="s">
        <v>86</v>
      </c>
      <c r="BK792" s="231">
        <f>ROUND(I792*H792,2)</f>
        <v>0</v>
      </c>
      <c r="BL792" s="18" t="s">
        <v>199</v>
      </c>
      <c r="BM792" s="230" t="s">
        <v>1076</v>
      </c>
    </row>
    <row r="793" s="13" customFormat="1">
      <c r="A793" s="13"/>
      <c r="B793" s="232"/>
      <c r="C793" s="233"/>
      <c r="D793" s="234" t="s">
        <v>154</v>
      </c>
      <c r="E793" s="235" t="s">
        <v>1</v>
      </c>
      <c r="F793" s="236" t="s">
        <v>1077</v>
      </c>
      <c r="G793" s="233"/>
      <c r="H793" s="235" t="s">
        <v>1</v>
      </c>
      <c r="I793" s="237"/>
      <c r="J793" s="233"/>
      <c r="K793" s="233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154</v>
      </c>
      <c r="AU793" s="242" t="s">
        <v>88</v>
      </c>
      <c r="AV793" s="13" t="s">
        <v>86</v>
      </c>
      <c r="AW793" s="13" t="s">
        <v>33</v>
      </c>
      <c r="AX793" s="13" t="s">
        <v>78</v>
      </c>
      <c r="AY793" s="242" t="s">
        <v>138</v>
      </c>
    </row>
    <row r="794" s="14" customFormat="1">
      <c r="A794" s="14"/>
      <c r="B794" s="243"/>
      <c r="C794" s="244"/>
      <c r="D794" s="234" t="s">
        <v>154</v>
      </c>
      <c r="E794" s="245" t="s">
        <v>1</v>
      </c>
      <c r="F794" s="246" t="s">
        <v>216</v>
      </c>
      <c r="G794" s="244"/>
      <c r="H794" s="247">
        <v>10</v>
      </c>
      <c r="I794" s="248"/>
      <c r="J794" s="244"/>
      <c r="K794" s="244"/>
      <c r="L794" s="249"/>
      <c r="M794" s="250"/>
      <c r="N794" s="251"/>
      <c r="O794" s="251"/>
      <c r="P794" s="251"/>
      <c r="Q794" s="251"/>
      <c r="R794" s="251"/>
      <c r="S794" s="251"/>
      <c r="T794" s="252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3" t="s">
        <v>154</v>
      </c>
      <c r="AU794" s="253" t="s">
        <v>88</v>
      </c>
      <c r="AV794" s="14" t="s">
        <v>88</v>
      </c>
      <c r="AW794" s="14" t="s">
        <v>33</v>
      </c>
      <c r="AX794" s="14" t="s">
        <v>86</v>
      </c>
      <c r="AY794" s="253" t="s">
        <v>138</v>
      </c>
    </row>
    <row r="795" s="2" customFormat="1" ht="14.4" customHeight="1">
      <c r="A795" s="39"/>
      <c r="B795" s="40"/>
      <c r="C795" s="219" t="s">
        <v>1078</v>
      </c>
      <c r="D795" s="219" t="s">
        <v>141</v>
      </c>
      <c r="E795" s="220" t="s">
        <v>1079</v>
      </c>
      <c r="F795" s="221" t="s">
        <v>1080</v>
      </c>
      <c r="G795" s="222" t="s">
        <v>368</v>
      </c>
      <c r="H795" s="223">
        <v>6</v>
      </c>
      <c r="I795" s="224"/>
      <c r="J795" s="225">
        <f>ROUND(I795*H795,2)</f>
        <v>0</v>
      </c>
      <c r="K795" s="221" t="s">
        <v>152</v>
      </c>
      <c r="L795" s="45"/>
      <c r="M795" s="226" t="s">
        <v>1</v>
      </c>
      <c r="N795" s="227" t="s">
        <v>43</v>
      </c>
      <c r="O795" s="92"/>
      <c r="P795" s="228">
        <f>O795*H795</f>
        <v>0</v>
      </c>
      <c r="Q795" s="228">
        <v>0.00033</v>
      </c>
      <c r="R795" s="228">
        <f>Q795*H795</f>
        <v>0.00198</v>
      </c>
      <c r="S795" s="228">
        <v>0</v>
      </c>
      <c r="T795" s="229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0" t="s">
        <v>199</v>
      </c>
      <c r="AT795" s="230" t="s">
        <v>141</v>
      </c>
      <c r="AU795" s="230" t="s">
        <v>88</v>
      </c>
      <c r="AY795" s="18" t="s">
        <v>138</v>
      </c>
      <c r="BE795" s="231">
        <f>IF(N795="základní",J795,0)</f>
        <v>0</v>
      </c>
      <c r="BF795" s="231">
        <f>IF(N795="snížená",J795,0)</f>
        <v>0</v>
      </c>
      <c r="BG795" s="231">
        <f>IF(N795="zákl. přenesená",J795,0)</f>
        <v>0</v>
      </c>
      <c r="BH795" s="231">
        <f>IF(N795="sníž. přenesená",J795,0)</f>
        <v>0</v>
      </c>
      <c r="BI795" s="231">
        <f>IF(N795="nulová",J795,0)</f>
        <v>0</v>
      </c>
      <c r="BJ795" s="18" t="s">
        <v>86</v>
      </c>
      <c r="BK795" s="231">
        <f>ROUND(I795*H795,2)</f>
        <v>0</v>
      </c>
      <c r="BL795" s="18" t="s">
        <v>199</v>
      </c>
      <c r="BM795" s="230" t="s">
        <v>1081</v>
      </c>
    </row>
    <row r="796" s="2" customFormat="1" ht="14.4" customHeight="1">
      <c r="A796" s="39"/>
      <c r="B796" s="40"/>
      <c r="C796" s="219" t="s">
        <v>1082</v>
      </c>
      <c r="D796" s="219" t="s">
        <v>141</v>
      </c>
      <c r="E796" s="220" t="s">
        <v>1083</v>
      </c>
      <c r="F796" s="221" t="s">
        <v>1084</v>
      </c>
      <c r="G796" s="222" t="s">
        <v>368</v>
      </c>
      <c r="H796" s="223">
        <v>4</v>
      </c>
      <c r="I796" s="224"/>
      <c r="J796" s="225">
        <f>ROUND(I796*H796,2)</f>
        <v>0</v>
      </c>
      <c r="K796" s="221" t="s">
        <v>152</v>
      </c>
      <c r="L796" s="45"/>
      <c r="M796" s="226" t="s">
        <v>1</v>
      </c>
      <c r="N796" s="227" t="s">
        <v>43</v>
      </c>
      <c r="O796" s="92"/>
      <c r="P796" s="228">
        <f>O796*H796</f>
        <v>0</v>
      </c>
      <c r="Q796" s="228">
        <v>0.00019000000000000001</v>
      </c>
      <c r="R796" s="228">
        <f>Q796*H796</f>
        <v>0.00076000000000000004</v>
      </c>
      <c r="S796" s="228">
        <v>0</v>
      </c>
      <c r="T796" s="229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0" t="s">
        <v>199</v>
      </c>
      <c r="AT796" s="230" t="s">
        <v>141</v>
      </c>
      <c r="AU796" s="230" t="s">
        <v>88</v>
      </c>
      <c r="AY796" s="18" t="s">
        <v>138</v>
      </c>
      <c r="BE796" s="231">
        <f>IF(N796="základní",J796,0)</f>
        <v>0</v>
      </c>
      <c r="BF796" s="231">
        <f>IF(N796="snížená",J796,0)</f>
        <v>0</v>
      </c>
      <c r="BG796" s="231">
        <f>IF(N796="zákl. přenesená",J796,0)</f>
        <v>0</v>
      </c>
      <c r="BH796" s="231">
        <f>IF(N796="sníž. přenesená",J796,0)</f>
        <v>0</v>
      </c>
      <c r="BI796" s="231">
        <f>IF(N796="nulová",J796,0)</f>
        <v>0</v>
      </c>
      <c r="BJ796" s="18" t="s">
        <v>86</v>
      </c>
      <c r="BK796" s="231">
        <f>ROUND(I796*H796,2)</f>
        <v>0</v>
      </c>
      <c r="BL796" s="18" t="s">
        <v>199</v>
      </c>
      <c r="BM796" s="230" t="s">
        <v>1085</v>
      </c>
    </row>
    <row r="797" s="2" customFormat="1" ht="14.4" customHeight="1">
      <c r="A797" s="39"/>
      <c r="B797" s="40"/>
      <c r="C797" s="219" t="s">
        <v>1086</v>
      </c>
      <c r="D797" s="219" t="s">
        <v>141</v>
      </c>
      <c r="E797" s="220" t="s">
        <v>1087</v>
      </c>
      <c r="F797" s="221" t="s">
        <v>1088</v>
      </c>
      <c r="G797" s="222" t="s">
        <v>368</v>
      </c>
      <c r="H797" s="223">
        <v>4</v>
      </c>
      <c r="I797" s="224"/>
      <c r="J797" s="225">
        <f>ROUND(I797*H797,2)</f>
        <v>0</v>
      </c>
      <c r="K797" s="221" t="s">
        <v>1</v>
      </c>
      <c r="L797" s="45"/>
      <c r="M797" s="226" t="s">
        <v>1</v>
      </c>
      <c r="N797" s="227" t="s">
        <v>43</v>
      </c>
      <c r="O797" s="92"/>
      <c r="P797" s="228">
        <f>O797*H797</f>
        <v>0</v>
      </c>
      <c r="Q797" s="228">
        <v>0</v>
      </c>
      <c r="R797" s="228">
        <f>Q797*H797</f>
        <v>0</v>
      </c>
      <c r="S797" s="228">
        <v>0</v>
      </c>
      <c r="T797" s="229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0" t="s">
        <v>199</v>
      </c>
      <c r="AT797" s="230" t="s">
        <v>141</v>
      </c>
      <c r="AU797" s="230" t="s">
        <v>88</v>
      </c>
      <c r="AY797" s="18" t="s">
        <v>138</v>
      </c>
      <c r="BE797" s="231">
        <f>IF(N797="základní",J797,0)</f>
        <v>0</v>
      </c>
      <c r="BF797" s="231">
        <f>IF(N797="snížená",J797,0)</f>
        <v>0</v>
      </c>
      <c r="BG797" s="231">
        <f>IF(N797="zákl. přenesená",J797,0)</f>
        <v>0</v>
      </c>
      <c r="BH797" s="231">
        <f>IF(N797="sníž. přenesená",J797,0)</f>
        <v>0</v>
      </c>
      <c r="BI797" s="231">
        <f>IF(N797="nulová",J797,0)</f>
        <v>0</v>
      </c>
      <c r="BJ797" s="18" t="s">
        <v>86</v>
      </c>
      <c r="BK797" s="231">
        <f>ROUND(I797*H797,2)</f>
        <v>0</v>
      </c>
      <c r="BL797" s="18" t="s">
        <v>199</v>
      </c>
      <c r="BM797" s="230" t="s">
        <v>1089</v>
      </c>
    </row>
    <row r="798" s="2" customFormat="1" ht="14.4" customHeight="1">
      <c r="A798" s="39"/>
      <c r="B798" s="40"/>
      <c r="C798" s="219" t="s">
        <v>1090</v>
      </c>
      <c r="D798" s="219" t="s">
        <v>141</v>
      </c>
      <c r="E798" s="220" t="s">
        <v>1091</v>
      </c>
      <c r="F798" s="221" t="s">
        <v>1092</v>
      </c>
      <c r="G798" s="222" t="s">
        <v>327</v>
      </c>
      <c r="H798" s="223">
        <v>36</v>
      </c>
      <c r="I798" s="224"/>
      <c r="J798" s="225">
        <f>ROUND(I798*H798,2)</f>
        <v>0</v>
      </c>
      <c r="K798" s="221" t="s">
        <v>152</v>
      </c>
      <c r="L798" s="45"/>
      <c r="M798" s="226" t="s">
        <v>1</v>
      </c>
      <c r="N798" s="227" t="s">
        <v>43</v>
      </c>
      <c r="O798" s="92"/>
      <c r="P798" s="228">
        <f>O798*H798</f>
        <v>0</v>
      </c>
      <c r="Q798" s="228">
        <v>0.00108</v>
      </c>
      <c r="R798" s="228">
        <f>Q798*H798</f>
        <v>0.038879999999999998</v>
      </c>
      <c r="S798" s="228">
        <v>0</v>
      </c>
      <c r="T798" s="229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0" t="s">
        <v>199</v>
      </c>
      <c r="AT798" s="230" t="s">
        <v>141</v>
      </c>
      <c r="AU798" s="230" t="s">
        <v>88</v>
      </c>
      <c r="AY798" s="18" t="s">
        <v>138</v>
      </c>
      <c r="BE798" s="231">
        <f>IF(N798="základní",J798,0)</f>
        <v>0</v>
      </c>
      <c r="BF798" s="231">
        <f>IF(N798="snížená",J798,0)</f>
        <v>0</v>
      </c>
      <c r="BG798" s="231">
        <f>IF(N798="zákl. přenesená",J798,0)</f>
        <v>0</v>
      </c>
      <c r="BH798" s="231">
        <f>IF(N798="sníž. přenesená",J798,0)</f>
        <v>0</v>
      </c>
      <c r="BI798" s="231">
        <f>IF(N798="nulová",J798,0)</f>
        <v>0</v>
      </c>
      <c r="BJ798" s="18" t="s">
        <v>86</v>
      </c>
      <c r="BK798" s="231">
        <f>ROUND(I798*H798,2)</f>
        <v>0</v>
      </c>
      <c r="BL798" s="18" t="s">
        <v>199</v>
      </c>
      <c r="BM798" s="230" t="s">
        <v>1093</v>
      </c>
    </row>
    <row r="799" s="14" customFormat="1">
      <c r="A799" s="14"/>
      <c r="B799" s="243"/>
      <c r="C799" s="244"/>
      <c r="D799" s="234" t="s">
        <v>154</v>
      </c>
      <c r="E799" s="245" t="s">
        <v>1</v>
      </c>
      <c r="F799" s="246" t="s">
        <v>514</v>
      </c>
      <c r="G799" s="244"/>
      <c r="H799" s="247">
        <v>31.5</v>
      </c>
      <c r="I799" s="248"/>
      <c r="J799" s="244"/>
      <c r="K799" s="244"/>
      <c r="L799" s="249"/>
      <c r="M799" s="250"/>
      <c r="N799" s="251"/>
      <c r="O799" s="251"/>
      <c r="P799" s="251"/>
      <c r="Q799" s="251"/>
      <c r="R799" s="251"/>
      <c r="S799" s="251"/>
      <c r="T799" s="252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3" t="s">
        <v>154</v>
      </c>
      <c r="AU799" s="253" t="s">
        <v>88</v>
      </c>
      <c r="AV799" s="14" t="s">
        <v>88</v>
      </c>
      <c r="AW799" s="14" t="s">
        <v>33</v>
      </c>
      <c r="AX799" s="14" t="s">
        <v>78</v>
      </c>
      <c r="AY799" s="253" t="s">
        <v>138</v>
      </c>
    </row>
    <row r="800" s="14" customFormat="1">
      <c r="A800" s="14"/>
      <c r="B800" s="243"/>
      <c r="C800" s="244"/>
      <c r="D800" s="234" t="s">
        <v>154</v>
      </c>
      <c r="E800" s="245" t="s">
        <v>1</v>
      </c>
      <c r="F800" s="246" t="s">
        <v>1094</v>
      </c>
      <c r="G800" s="244"/>
      <c r="H800" s="247">
        <v>4.5</v>
      </c>
      <c r="I800" s="248"/>
      <c r="J800" s="244"/>
      <c r="K800" s="244"/>
      <c r="L800" s="249"/>
      <c r="M800" s="250"/>
      <c r="N800" s="251"/>
      <c r="O800" s="251"/>
      <c r="P800" s="251"/>
      <c r="Q800" s="251"/>
      <c r="R800" s="251"/>
      <c r="S800" s="251"/>
      <c r="T800" s="252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3" t="s">
        <v>154</v>
      </c>
      <c r="AU800" s="253" t="s">
        <v>88</v>
      </c>
      <c r="AV800" s="14" t="s">
        <v>88</v>
      </c>
      <c r="AW800" s="14" t="s">
        <v>33</v>
      </c>
      <c r="AX800" s="14" t="s">
        <v>78</v>
      </c>
      <c r="AY800" s="253" t="s">
        <v>138</v>
      </c>
    </row>
    <row r="801" s="16" customFormat="1">
      <c r="A801" s="16"/>
      <c r="B801" s="265"/>
      <c r="C801" s="266"/>
      <c r="D801" s="234" t="s">
        <v>154</v>
      </c>
      <c r="E801" s="267" t="s">
        <v>1</v>
      </c>
      <c r="F801" s="268" t="s">
        <v>190</v>
      </c>
      <c r="G801" s="266"/>
      <c r="H801" s="269">
        <v>36</v>
      </c>
      <c r="I801" s="270"/>
      <c r="J801" s="266"/>
      <c r="K801" s="266"/>
      <c r="L801" s="271"/>
      <c r="M801" s="272"/>
      <c r="N801" s="273"/>
      <c r="O801" s="273"/>
      <c r="P801" s="273"/>
      <c r="Q801" s="273"/>
      <c r="R801" s="273"/>
      <c r="S801" s="273"/>
      <c r="T801" s="274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75" t="s">
        <v>154</v>
      </c>
      <c r="AU801" s="275" t="s">
        <v>88</v>
      </c>
      <c r="AV801" s="16" t="s">
        <v>145</v>
      </c>
      <c r="AW801" s="16" t="s">
        <v>33</v>
      </c>
      <c r="AX801" s="16" t="s">
        <v>86</v>
      </c>
      <c r="AY801" s="275" t="s">
        <v>138</v>
      </c>
    </row>
    <row r="802" s="2" customFormat="1" ht="24.15" customHeight="1">
      <c r="A802" s="39"/>
      <c r="B802" s="40"/>
      <c r="C802" s="219" t="s">
        <v>1095</v>
      </c>
      <c r="D802" s="219" t="s">
        <v>141</v>
      </c>
      <c r="E802" s="220" t="s">
        <v>1096</v>
      </c>
      <c r="F802" s="221" t="s">
        <v>1097</v>
      </c>
      <c r="G802" s="222" t="s">
        <v>327</v>
      </c>
      <c r="H802" s="223">
        <v>91</v>
      </c>
      <c r="I802" s="224"/>
      <c r="J802" s="225">
        <f>ROUND(I802*H802,2)</f>
        <v>0</v>
      </c>
      <c r="K802" s="221" t="s">
        <v>1</v>
      </c>
      <c r="L802" s="45"/>
      <c r="M802" s="226" t="s">
        <v>1</v>
      </c>
      <c r="N802" s="227" t="s">
        <v>43</v>
      </c>
      <c r="O802" s="92"/>
      <c r="P802" s="228">
        <f>O802*H802</f>
        <v>0</v>
      </c>
      <c r="Q802" s="228">
        <v>0</v>
      </c>
      <c r="R802" s="228">
        <f>Q802*H802</f>
        <v>0</v>
      </c>
      <c r="S802" s="228">
        <v>0</v>
      </c>
      <c r="T802" s="229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0" t="s">
        <v>199</v>
      </c>
      <c r="AT802" s="230" t="s">
        <v>141</v>
      </c>
      <c r="AU802" s="230" t="s">
        <v>88</v>
      </c>
      <c r="AY802" s="18" t="s">
        <v>138</v>
      </c>
      <c r="BE802" s="231">
        <f>IF(N802="základní",J802,0)</f>
        <v>0</v>
      </c>
      <c r="BF802" s="231">
        <f>IF(N802="snížená",J802,0)</f>
        <v>0</v>
      </c>
      <c r="BG802" s="231">
        <f>IF(N802="zákl. přenesená",J802,0)</f>
        <v>0</v>
      </c>
      <c r="BH802" s="231">
        <f>IF(N802="sníž. přenesená",J802,0)</f>
        <v>0</v>
      </c>
      <c r="BI802" s="231">
        <f>IF(N802="nulová",J802,0)</f>
        <v>0</v>
      </c>
      <c r="BJ802" s="18" t="s">
        <v>86</v>
      </c>
      <c r="BK802" s="231">
        <f>ROUND(I802*H802,2)</f>
        <v>0</v>
      </c>
      <c r="BL802" s="18" t="s">
        <v>199</v>
      </c>
      <c r="BM802" s="230" t="s">
        <v>1098</v>
      </c>
    </row>
    <row r="803" s="13" customFormat="1">
      <c r="A803" s="13"/>
      <c r="B803" s="232"/>
      <c r="C803" s="233"/>
      <c r="D803" s="234" t="s">
        <v>154</v>
      </c>
      <c r="E803" s="235" t="s">
        <v>1</v>
      </c>
      <c r="F803" s="236" t="s">
        <v>1060</v>
      </c>
      <c r="G803" s="233"/>
      <c r="H803" s="235" t="s">
        <v>1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2" t="s">
        <v>154</v>
      </c>
      <c r="AU803" s="242" t="s">
        <v>88</v>
      </c>
      <c r="AV803" s="13" t="s">
        <v>86</v>
      </c>
      <c r="AW803" s="13" t="s">
        <v>33</v>
      </c>
      <c r="AX803" s="13" t="s">
        <v>78</v>
      </c>
      <c r="AY803" s="242" t="s">
        <v>138</v>
      </c>
    </row>
    <row r="804" s="13" customFormat="1">
      <c r="A804" s="13"/>
      <c r="B804" s="232"/>
      <c r="C804" s="233"/>
      <c r="D804" s="234" t="s">
        <v>154</v>
      </c>
      <c r="E804" s="235" t="s">
        <v>1</v>
      </c>
      <c r="F804" s="236" t="s">
        <v>1001</v>
      </c>
      <c r="G804" s="233"/>
      <c r="H804" s="235" t="s">
        <v>1</v>
      </c>
      <c r="I804" s="237"/>
      <c r="J804" s="233"/>
      <c r="K804" s="233"/>
      <c r="L804" s="238"/>
      <c r="M804" s="239"/>
      <c r="N804" s="240"/>
      <c r="O804" s="240"/>
      <c r="P804" s="240"/>
      <c r="Q804" s="240"/>
      <c r="R804" s="240"/>
      <c r="S804" s="240"/>
      <c r="T804" s="241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2" t="s">
        <v>154</v>
      </c>
      <c r="AU804" s="242" t="s">
        <v>88</v>
      </c>
      <c r="AV804" s="13" t="s">
        <v>86</v>
      </c>
      <c r="AW804" s="13" t="s">
        <v>33</v>
      </c>
      <c r="AX804" s="13" t="s">
        <v>78</v>
      </c>
      <c r="AY804" s="242" t="s">
        <v>138</v>
      </c>
    </row>
    <row r="805" s="14" customFormat="1">
      <c r="A805" s="14"/>
      <c r="B805" s="243"/>
      <c r="C805" s="244"/>
      <c r="D805" s="234" t="s">
        <v>154</v>
      </c>
      <c r="E805" s="245" t="s">
        <v>1</v>
      </c>
      <c r="F805" s="246" t="s">
        <v>1002</v>
      </c>
      <c r="G805" s="244"/>
      <c r="H805" s="247">
        <v>91</v>
      </c>
      <c r="I805" s="248"/>
      <c r="J805" s="244"/>
      <c r="K805" s="244"/>
      <c r="L805" s="249"/>
      <c r="M805" s="250"/>
      <c r="N805" s="251"/>
      <c r="O805" s="251"/>
      <c r="P805" s="251"/>
      <c r="Q805" s="251"/>
      <c r="R805" s="251"/>
      <c r="S805" s="251"/>
      <c r="T805" s="252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3" t="s">
        <v>154</v>
      </c>
      <c r="AU805" s="253" t="s">
        <v>88</v>
      </c>
      <c r="AV805" s="14" t="s">
        <v>88</v>
      </c>
      <c r="AW805" s="14" t="s">
        <v>33</v>
      </c>
      <c r="AX805" s="14" t="s">
        <v>86</v>
      </c>
      <c r="AY805" s="253" t="s">
        <v>138</v>
      </c>
    </row>
    <row r="806" s="2" customFormat="1" ht="14.4" customHeight="1">
      <c r="A806" s="39"/>
      <c r="B806" s="40"/>
      <c r="C806" s="219" t="s">
        <v>1099</v>
      </c>
      <c r="D806" s="219" t="s">
        <v>141</v>
      </c>
      <c r="E806" s="220" t="s">
        <v>1100</v>
      </c>
      <c r="F806" s="221" t="s">
        <v>1101</v>
      </c>
      <c r="G806" s="222" t="s">
        <v>368</v>
      </c>
      <c r="H806" s="223">
        <v>4</v>
      </c>
      <c r="I806" s="224"/>
      <c r="J806" s="225">
        <f>ROUND(I806*H806,2)</f>
        <v>0</v>
      </c>
      <c r="K806" s="221" t="s">
        <v>1</v>
      </c>
      <c r="L806" s="45"/>
      <c r="M806" s="226" t="s">
        <v>1</v>
      </c>
      <c r="N806" s="227" t="s">
        <v>43</v>
      </c>
      <c r="O806" s="92"/>
      <c r="P806" s="228">
        <f>O806*H806</f>
        <v>0</v>
      </c>
      <c r="Q806" s="228">
        <v>0</v>
      </c>
      <c r="R806" s="228">
        <f>Q806*H806</f>
        <v>0</v>
      </c>
      <c r="S806" s="228">
        <v>0</v>
      </c>
      <c r="T806" s="229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0" t="s">
        <v>199</v>
      </c>
      <c r="AT806" s="230" t="s">
        <v>141</v>
      </c>
      <c r="AU806" s="230" t="s">
        <v>88</v>
      </c>
      <c r="AY806" s="18" t="s">
        <v>138</v>
      </c>
      <c r="BE806" s="231">
        <f>IF(N806="základní",J806,0)</f>
        <v>0</v>
      </c>
      <c r="BF806" s="231">
        <f>IF(N806="snížená",J806,0)</f>
        <v>0</v>
      </c>
      <c r="BG806" s="231">
        <f>IF(N806="zákl. přenesená",J806,0)</f>
        <v>0</v>
      </c>
      <c r="BH806" s="231">
        <f>IF(N806="sníž. přenesená",J806,0)</f>
        <v>0</v>
      </c>
      <c r="BI806" s="231">
        <f>IF(N806="nulová",J806,0)</f>
        <v>0</v>
      </c>
      <c r="BJ806" s="18" t="s">
        <v>86</v>
      </c>
      <c r="BK806" s="231">
        <f>ROUND(I806*H806,2)</f>
        <v>0</v>
      </c>
      <c r="BL806" s="18" t="s">
        <v>199</v>
      </c>
      <c r="BM806" s="230" t="s">
        <v>1102</v>
      </c>
    </row>
    <row r="807" s="13" customFormat="1">
      <c r="A807" s="13"/>
      <c r="B807" s="232"/>
      <c r="C807" s="233"/>
      <c r="D807" s="234" t="s">
        <v>154</v>
      </c>
      <c r="E807" s="235" t="s">
        <v>1</v>
      </c>
      <c r="F807" s="236" t="s">
        <v>1060</v>
      </c>
      <c r="G807" s="233"/>
      <c r="H807" s="235" t="s">
        <v>1</v>
      </c>
      <c r="I807" s="237"/>
      <c r="J807" s="233"/>
      <c r="K807" s="233"/>
      <c r="L807" s="238"/>
      <c r="M807" s="239"/>
      <c r="N807" s="240"/>
      <c r="O807" s="240"/>
      <c r="P807" s="240"/>
      <c r="Q807" s="240"/>
      <c r="R807" s="240"/>
      <c r="S807" s="240"/>
      <c r="T807" s="241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2" t="s">
        <v>154</v>
      </c>
      <c r="AU807" s="242" t="s">
        <v>88</v>
      </c>
      <c r="AV807" s="13" t="s">
        <v>86</v>
      </c>
      <c r="AW807" s="13" t="s">
        <v>33</v>
      </c>
      <c r="AX807" s="13" t="s">
        <v>78</v>
      </c>
      <c r="AY807" s="242" t="s">
        <v>138</v>
      </c>
    </row>
    <row r="808" s="14" customFormat="1">
      <c r="A808" s="14"/>
      <c r="B808" s="243"/>
      <c r="C808" s="244"/>
      <c r="D808" s="234" t="s">
        <v>154</v>
      </c>
      <c r="E808" s="245" t="s">
        <v>1</v>
      </c>
      <c r="F808" s="246" t="s">
        <v>145</v>
      </c>
      <c r="G808" s="244"/>
      <c r="H808" s="247">
        <v>4</v>
      </c>
      <c r="I808" s="248"/>
      <c r="J808" s="244"/>
      <c r="K808" s="244"/>
      <c r="L808" s="249"/>
      <c r="M808" s="250"/>
      <c r="N808" s="251"/>
      <c r="O808" s="251"/>
      <c r="P808" s="251"/>
      <c r="Q808" s="251"/>
      <c r="R808" s="251"/>
      <c r="S808" s="251"/>
      <c r="T808" s="252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3" t="s">
        <v>154</v>
      </c>
      <c r="AU808" s="253" t="s">
        <v>88</v>
      </c>
      <c r="AV808" s="14" t="s">
        <v>88</v>
      </c>
      <c r="AW808" s="14" t="s">
        <v>33</v>
      </c>
      <c r="AX808" s="14" t="s">
        <v>86</v>
      </c>
      <c r="AY808" s="253" t="s">
        <v>138</v>
      </c>
    </row>
    <row r="809" s="2" customFormat="1" ht="14.4" customHeight="1">
      <c r="A809" s="39"/>
      <c r="B809" s="40"/>
      <c r="C809" s="276" t="s">
        <v>1103</v>
      </c>
      <c r="D809" s="276" t="s">
        <v>251</v>
      </c>
      <c r="E809" s="277" t="s">
        <v>1104</v>
      </c>
      <c r="F809" s="278" t="s">
        <v>1105</v>
      </c>
      <c r="G809" s="279" t="s">
        <v>368</v>
      </c>
      <c r="H809" s="280">
        <v>4</v>
      </c>
      <c r="I809" s="281"/>
      <c r="J809" s="282">
        <f>ROUND(I809*H809,2)</f>
        <v>0</v>
      </c>
      <c r="K809" s="278" t="s">
        <v>152</v>
      </c>
      <c r="L809" s="283"/>
      <c r="M809" s="284" t="s">
        <v>1</v>
      </c>
      <c r="N809" s="285" t="s">
        <v>43</v>
      </c>
      <c r="O809" s="92"/>
      <c r="P809" s="228">
        <f>O809*H809</f>
        <v>0</v>
      </c>
      <c r="Q809" s="228">
        <v>0.0086999999999999994</v>
      </c>
      <c r="R809" s="228">
        <f>Q809*H809</f>
        <v>0.034799999999999998</v>
      </c>
      <c r="S809" s="228">
        <v>0</v>
      </c>
      <c r="T809" s="229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0" t="s">
        <v>347</v>
      </c>
      <c r="AT809" s="230" t="s">
        <v>251</v>
      </c>
      <c r="AU809" s="230" t="s">
        <v>88</v>
      </c>
      <c r="AY809" s="18" t="s">
        <v>138</v>
      </c>
      <c r="BE809" s="231">
        <f>IF(N809="základní",J809,0)</f>
        <v>0</v>
      </c>
      <c r="BF809" s="231">
        <f>IF(N809="snížená",J809,0)</f>
        <v>0</v>
      </c>
      <c r="BG809" s="231">
        <f>IF(N809="zákl. přenesená",J809,0)</f>
        <v>0</v>
      </c>
      <c r="BH809" s="231">
        <f>IF(N809="sníž. přenesená",J809,0)</f>
        <v>0</v>
      </c>
      <c r="BI809" s="231">
        <f>IF(N809="nulová",J809,0)</f>
        <v>0</v>
      </c>
      <c r="BJ809" s="18" t="s">
        <v>86</v>
      </c>
      <c r="BK809" s="231">
        <f>ROUND(I809*H809,2)</f>
        <v>0</v>
      </c>
      <c r="BL809" s="18" t="s">
        <v>199</v>
      </c>
      <c r="BM809" s="230" t="s">
        <v>1106</v>
      </c>
    </row>
    <row r="810" s="13" customFormat="1">
      <c r="A810" s="13"/>
      <c r="B810" s="232"/>
      <c r="C810" s="233"/>
      <c r="D810" s="234" t="s">
        <v>154</v>
      </c>
      <c r="E810" s="235" t="s">
        <v>1</v>
      </c>
      <c r="F810" s="236" t="s">
        <v>1107</v>
      </c>
      <c r="G810" s="233"/>
      <c r="H810" s="235" t="s">
        <v>1</v>
      </c>
      <c r="I810" s="237"/>
      <c r="J810" s="233"/>
      <c r="K810" s="233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154</v>
      </c>
      <c r="AU810" s="242" t="s">
        <v>88</v>
      </c>
      <c r="AV810" s="13" t="s">
        <v>86</v>
      </c>
      <c r="AW810" s="13" t="s">
        <v>33</v>
      </c>
      <c r="AX810" s="13" t="s">
        <v>78</v>
      </c>
      <c r="AY810" s="242" t="s">
        <v>138</v>
      </c>
    </row>
    <row r="811" s="13" customFormat="1">
      <c r="A811" s="13"/>
      <c r="B811" s="232"/>
      <c r="C811" s="233"/>
      <c r="D811" s="234" t="s">
        <v>154</v>
      </c>
      <c r="E811" s="235" t="s">
        <v>1</v>
      </c>
      <c r="F811" s="236" t="s">
        <v>1108</v>
      </c>
      <c r="G811" s="233"/>
      <c r="H811" s="235" t="s">
        <v>1</v>
      </c>
      <c r="I811" s="237"/>
      <c r="J811" s="233"/>
      <c r="K811" s="233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154</v>
      </c>
      <c r="AU811" s="242" t="s">
        <v>88</v>
      </c>
      <c r="AV811" s="13" t="s">
        <v>86</v>
      </c>
      <c r="AW811" s="13" t="s">
        <v>33</v>
      </c>
      <c r="AX811" s="13" t="s">
        <v>78</v>
      </c>
      <c r="AY811" s="242" t="s">
        <v>138</v>
      </c>
    </row>
    <row r="812" s="13" customFormat="1">
      <c r="A812" s="13"/>
      <c r="B812" s="232"/>
      <c r="C812" s="233"/>
      <c r="D812" s="234" t="s">
        <v>154</v>
      </c>
      <c r="E812" s="235" t="s">
        <v>1</v>
      </c>
      <c r="F812" s="236" t="s">
        <v>1109</v>
      </c>
      <c r="G812" s="233"/>
      <c r="H812" s="235" t="s">
        <v>1</v>
      </c>
      <c r="I812" s="237"/>
      <c r="J812" s="233"/>
      <c r="K812" s="233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154</v>
      </c>
      <c r="AU812" s="242" t="s">
        <v>88</v>
      </c>
      <c r="AV812" s="13" t="s">
        <v>86</v>
      </c>
      <c r="AW812" s="13" t="s">
        <v>33</v>
      </c>
      <c r="AX812" s="13" t="s">
        <v>78</v>
      </c>
      <c r="AY812" s="242" t="s">
        <v>138</v>
      </c>
    </row>
    <row r="813" s="14" customFormat="1">
      <c r="A813" s="14"/>
      <c r="B813" s="243"/>
      <c r="C813" s="244"/>
      <c r="D813" s="234" t="s">
        <v>154</v>
      </c>
      <c r="E813" s="245" t="s">
        <v>1</v>
      </c>
      <c r="F813" s="246" t="s">
        <v>145</v>
      </c>
      <c r="G813" s="244"/>
      <c r="H813" s="247">
        <v>4</v>
      </c>
      <c r="I813" s="248"/>
      <c r="J813" s="244"/>
      <c r="K813" s="244"/>
      <c r="L813" s="249"/>
      <c r="M813" s="250"/>
      <c r="N813" s="251"/>
      <c r="O813" s="251"/>
      <c r="P813" s="251"/>
      <c r="Q813" s="251"/>
      <c r="R813" s="251"/>
      <c r="S813" s="251"/>
      <c r="T813" s="252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3" t="s">
        <v>154</v>
      </c>
      <c r="AU813" s="253" t="s">
        <v>88</v>
      </c>
      <c r="AV813" s="14" t="s">
        <v>88</v>
      </c>
      <c r="AW813" s="14" t="s">
        <v>33</v>
      </c>
      <c r="AX813" s="14" t="s">
        <v>86</v>
      </c>
      <c r="AY813" s="253" t="s">
        <v>138</v>
      </c>
    </row>
    <row r="814" s="2" customFormat="1" ht="14.4" customHeight="1">
      <c r="A814" s="39"/>
      <c r="B814" s="40"/>
      <c r="C814" s="219" t="s">
        <v>1110</v>
      </c>
      <c r="D814" s="219" t="s">
        <v>141</v>
      </c>
      <c r="E814" s="220" t="s">
        <v>1111</v>
      </c>
      <c r="F814" s="221" t="s">
        <v>1112</v>
      </c>
      <c r="G814" s="222" t="s">
        <v>368</v>
      </c>
      <c r="H814" s="223">
        <v>10</v>
      </c>
      <c r="I814" s="224"/>
      <c r="J814" s="225">
        <f>ROUND(I814*H814,2)</f>
        <v>0</v>
      </c>
      <c r="K814" s="221" t="s">
        <v>1</v>
      </c>
      <c r="L814" s="45"/>
      <c r="M814" s="226" t="s">
        <v>1</v>
      </c>
      <c r="N814" s="227" t="s">
        <v>43</v>
      </c>
      <c r="O814" s="92"/>
      <c r="P814" s="228">
        <f>O814*H814</f>
        <v>0</v>
      </c>
      <c r="Q814" s="228">
        <v>0</v>
      </c>
      <c r="R814" s="228">
        <f>Q814*H814</f>
        <v>0</v>
      </c>
      <c r="S814" s="228">
        <v>0</v>
      </c>
      <c r="T814" s="229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30" t="s">
        <v>199</v>
      </c>
      <c r="AT814" s="230" t="s">
        <v>141</v>
      </c>
      <c r="AU814" s="230" t="s">
        <v>88</v>
      </c>
      <c r="AY814" s="18" t="s">
        <v>138</v>
      </c>
      <c r="BE814" s="231">
        <f>IF(N814="základní",J814,0)</f>
        <v>0</v>
      </c>
      <c r="BF814" s="231">
        <f>IF(N814="snížená",J814,0)</f>
        <v>0</v>
      </c>
      <c r="BG814" s="231">
        <f>IF(N814="zákl. přenesená",J814,0)</f>
        <v>0</v>
      </c>
      <c r="BH814" s="231">
        <f>IF(N814="sníž. přenesená",J814,0)</f>
        <v>0</v>
      </c>
      <c r="BI814" s="231">
        <f>IF(N814="nulová",J814,0)</f>
        <v>0</v>
      </c>
      <c r="BJ814" s="18" t="s">
        <v>86</v>
      </c>
      <c r="BK814" s="231">
        <f>ROUND(I814*H814,2)</f>
        <v>0</v>
      </c>
      <c r="BL814" s="18" t="s">
        <v>199</v>
      </c>
      <c r="BM814" s="230" t="s">
        <v>1113</v>
      </c>
    </row>
    <row r="815" s="13" customFormat="1">
      <c r="A815" s="13"/>
      <c r="B815" s="232"/>
      <c r="C815" s="233"/>
      <c r="D815" s="234" t="s">
        <v>154</v>
      </c>
      <c r="E815" s="235" t="s">
        <v>1</v>
      </c>
      <c r="F815" s="236" t="s">
        <v>1060</v>
      </c>
      <c r="G815" s="233"/>
      <c r="H815" s="235" t="s">
        <v>1</v>
      </c>
      <c r="I815" s="237"/>
      <c r="J815" s="233"/>
      <c r="K815" s="233"/>
      <c r="L815" s="238"/>
      <c r="M815" s="239"/>
      <c r="N815" s="240"/>
      <c r="O815" s="240"/>
      <c r="P815" s="240"/>
      <c r="Q815" s="240"/>
      <c r="R815" s="240"/>
      <c r="S815" s="240"/>
      <c r="T815" s="241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2" t="s">
        <v>154</v>
      </c>
      <c r="AU815" s="242" t="s">
        <v>88</v>
      </c>
      <c r="AV815" s="13" t="s">
        <v>86</v>
      </c>
      <c r="AW815" s="13" t="s">
        <v>33</v>
      </c>
      <c r="AX815" s="13" t="s">
        <v>78</v>
      </c>
      <c r="AY815" s="242" t="s">
        <v>138</v>
      </c>
    </row>
    <row r="816" s="13" customFormat="1">
      <c r="A816" s="13"/>
      <c r="B816" s="232"/>
      <c r="C816" s="233"/>
      <c r="D816" s="234" t="s">
        <v>154</v>
      </c>
      <c r="E816" s="235" t="s">
        <v>1</v>
      </c>
      <c r="F816" s="236" t="s">
        <v>1114</v>
      </c>
      <c r="G816" s="233"/>
      <c r="H816" s="235" t="s">
        <v>1</v>
      </c>
      <c r="I816" s="237"/>
      <c r="J816" s="233"/>
      <c r="K816" s="233"/>
      <c r="L816" s="238"/>
      <c r="M816" s="239"/>
      <c r="N816" s="240"/>
      <c r="O816" s="240"/>
      <c r="P816" s="240"/>
      <c r="Q816" s="240"/>
      <c r="R816" s="240"/>
      <c r="S816" s="240"/>
      <c r="T816" s="241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2" t="s">
        <v>154</v>
      </c>
      <c r="AU816" s="242" t="s">
        <v>88</v>
      </c>
      <c r="AV816" s="13" t="s">
        <v>86</v>
      </c>
      <c r="AW816" s="13" t="s">
        <v>33</v>
      </c>
      <c r="AX816" s="13" t="s">
        <v>78</v>
      </c>
      <c r="AY816" s="242" t="s">
        <v>138</v>
      </c>
    </row>
    <row r="817" s="14" customFormat="1">
      <c r="A817" s="14"/>
      <c r="B817" s="243"/>
      <c r="C817" s="244"/>
      <c r="D817" s="234" t="s">
        <v>154</v>
      </c>
      <c r="E817" s="245" t="s">
        <v>1</v>
      </c>
      <c r="F817" s="246" t="s">
        <v>180</v>
      </c>
      <c r="G817" s="244"/>
      <c r="H817" s="247">
        <v>5</v>
      </c>
      <c r="I817" s="248"/>
      <c r="J817" s="244"/>
      <c r="K817" s="244"/>
      <c r="L817" s="249"/>
      <c r="M817" s="250"/>
      <c r="N817" s="251"/>
      <c r="O817" s="251"/>
      <c r="P817" s="251"/>
      <c r="Q817" s="251"/>
      <c r="R817" s="251"/>
      <c r="S817" s="251"/>
      <c r="T817" s="252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3" t="s">
        <v>154</v>
      </c>
      <c r="AU817" s="253" t="s">
        <v>88</v>
      </c>
      <c r="AV817" s="14" t="s">
        <v>88</v>
      </c>
      <c r="AW817" s="14" t="s">
        <v>33</v>
      </c>
      <c r="AX817" s="14" t="s">
        <v>78</v>
      </c>
      <c r="AY817" s="253" t="s">
        <v>138</v>
      </c>
    </row>
    <row r="818" s="13" customFormat="1">
      <c r="A818" s="13"/>
      <c r="B818" s="232"/>
      <c r="C818" s="233"/>
      <c r="D818" s="234" t="s">
        <v>154</v>
      </c>
      <c r="E818" s="235" t="s">
        <v>1</v>
      </c>
      <c r="F818" s="236" t="s">
        <v>1115</v>
      </c>
      <c r="G818" s="233"/>
      <c r="H818" s="235" t="s">
        <v>1</v>
      </c>
      <c r="I818" s="237"/>
      <c r="J818" s="233"/>
      <c r="K818" s="233"/>
      <c r="L818" s="238"/>
      <c r="M818" s="239"/>
      <c r="N818" s="240"/>
      <c r="O818" s="240"/>
      <c r="P818" s="240"/>
      <c r="Q818" s="240"/>
      <c r="R818" s="240"/>
      <c r="S818" s="240"/>
      <c r="T818" s="241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2" t="s">
        <v>154</v>
      </c>
      <c r="AU818" s="242" t="s">
        <v>88</v>
      </c>
      <c r="AV818" s="13" t="s">
        <v>86</v>
      </c>
      <c r="AW818" s="13" t="s">
        <v>33</v>
      </c>
      <c r="AX818" s="13" t="s">
        <v>78</v>
      </c>
      <c r="AY818" s="242" t="s">
        <v>138</v>
      </c>
    </row>
    <row r="819" s="14" customFormat="1">
      <c r="A819" s="14"/>
      <c r="B819" s="243"/>
      <c r="C819" s="244"/>
      <c r="D819" s="234" t="s">
        <v>154</v>
      </c>
      <c r="E819" s="245" t="s">
        <v>1</v>
      </c>
      <c r="F819" s="246" t="s">
        <v>180</v>
      </c>
      <c r="G819" s="244"/>
      <c r="H819" s="247">
        <v>5</v>
      </c>
      <c r="I819" s="248"/>
      <c r="J819" s="244"/>
      <c r="K819" s="244"/>
      <c r="L819" s="249"/>
      <c r="M819" s="250"/>
      <c r="N819" s="251"/>
      <c r="O819" s="251"/>
      <c r="P819" s="251"/>
      <c r="Q819" s="251"/>
      <c r="R819" s="251"/>
      <c r="S819" s="251"/>
      <c r="T819" s="252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3" t="s">
        <v>154</v>
      </c>
      <c r="AU819" s="253" t="s">
        <v>88</v>
      </c>
      <c r="AV819" s="14" t="s">
        <v>88</v>
      </c>
      <c r="AW819" s="14" t="s">
        <v>33</v>
      </c>
      <c r="AX819" s="14" t="s">
        <v>78</v>
      </c>
      <c r="AY819" s="253" t="s">
        <v>138</v>
      </c>
    </row>
    <row r="820" s="16" customFormat="1">
      <c r="A820" s="16"/>
      <c r="B820" s="265"/>
      <c r="C820" s="266"/>
      <c r="D820" s="234" t="s">
        <v>154</v>
      </c>
      <c r="E820" s="267" t="s">
        <v>1</v>
      </c>
      <c r="F820" s="268" t="s">
        <v>190</v>
      </c>
      <c r="G820" s="266"/>
      <c r="H820" s="269">
        <v>10</v>
      </c>
      <c r="I820" s="270"/>
      <c r="J820" s="266"/>
      <c r="K820" s="266"/>
      <c r="L820" s="271"/>
      <c r="M820" s="272"/>
      <c r="N820" s="273"/>
      <c r="O820" s="273"/>
      <c r="P820" s="273"/>
      <c r="Q820" s="273"/>
      <c r="R820" s="273"/>
      <c r="S820" s="273"/>
      <c r="T820" s="274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T820" s="275" t="s">
        <v>154</v>
      </c>
      <c r="AU820" s="275" t="s">
        <v>88</v>
      </c>
      <c r="AV820" s="16" t="s">
        <v>145</v>
      </c>
      <c r="AW820" s="16" t="s">
        <v>33</v>
      </c>
      <c r="AX820" s="16" t="s">
        <v>86</v>
      </c>
      <c r="AY820" s="275" t="s">
        <v>138</v>
      </c>
    </row>
    <row r="821" s="2" customFormat="1" ht="14.4" customHeight="1">
      <c r="A821" s="39"/>
      <c r="B821" s="40"/>
      <c r="C821" s="276" t="s">
        <v>1116</v>
      </c>
      <c r="D821" s="276" t="s">
        <v>251</v>
      </c>
      <c r="E821" s="277" t="s">
        <v>1117</v>
      </c>
      <c r="F821" s="278" t="s">
        <v>1118</v>
      </c>
      <c r="G821" s="279" t="s">
        <v>368</v>
      </c>
      <c r="H821" s="280">
        <v>5</v>
      </c>
      <c r="I821" s="281"/>
      <c r="J821" s="282">
        <f>ROUND(I821*H821,2)</f>
        <v>0</v>
      </c>
      <c r="K821" s="278" t="s">
        <v>1</v>
      </c>
      <c r="L821" s="283"/>
      <c r="M821" s="284" t="s">
        <v>1</v>
      </c>
      <c r="N821" s="285" t="s">
        <v>43</v>
      </c>
      <c r="O821" s="92"/>
      <c r="P821" s="228">
        <f>O821*H821</f>
        <v>0</v>
      </c>
      <c r="Q821" s="228">
        <v>0.00063000000000000003</v>
      </c>
      <c r="R821" s="228">
        <f>Q821*H821</f>
        <v>0.00315</v>
      </c>
      <c r="S821" s="228">
        <v>0</v>
      </c>
      <c r="T821" s="229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30" t="s">
        <v>347</v>
      </c>
      <c r="AT821" s="230" t="s">
        <v>251</v>
      </c>
      <c r="AU821" s="230" t="s">
        <v>88</v>
      </c>
      <c r="AY821" s="18" t="s">
        <v>138</v>
      </c>
      <c r="BE821" s="231">
        <f>IF(N821="základní",J821,0)</f>
        <v>0</v>
      </c>
      <c r="BF821" s="231">
        <f>IF(N821="snížená",J821,0)</f>
        <v>0</v>
      </c>
      <c r="BG821" s="231">
        <f>IF(N821="zákl. přenesená",J821,0)</f>
        <v>0</v>
      </c>
      <c r="BH821" s="231">
        <f>IF(N821="sníž. přenesená",J821,0)</f>
        <v>0</v>
      </c>
      <c r="BI821" s="231">
        <f>IF(N821="nulová",J821,0)</f>
        <v>0</v>
      </c>
      <c r="BJ821" s="18" t="s">
        <v>86</v>
      </c>
      <c r="BK821" s="231">
        <f>ROUND(I821*H821,2)</f>
        <v>0</v>
      </c>
      <c r="BL821" s="18" t="s">
        <v>199</v>
      </c>
      <c r="BM821" s="230" t="s">
        <v>1119</v>
      </c>
    </row>
    <row r="822" s="13" customFormat="1">
      <c r="A822" s="13"/>
      <c r="B822" s="232"/>
      <c r="C822" s="233"/>
      <c r="D822" s="234" t="s">
        <v>154</v>
      </c>
      <c r="E822" s="235" t="s">
        <v>1</v>
      </c>
      <c r="F822" s="236" t="s">
        <v>1120</v>
      </c>
      <c r="G822" s="233"/>
      <c r="H822" s="235" t="s">
        <v>1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2" t="s">
        <v>154</v>
      </c>
      <c r="AU822" s="242" t="s">
        <v>88</v>
      </c>
      <c r="AV822" s="13" t="s">
        <v>86</v>
      </c>
      <c r="AW822" s="13" t="s">
        <v>33</v>
      </c>
      <c r="AX822" s="13" t="s">
        <v>78</v>
      </c>
      <c r="AY822" s="242" t="s">
        <v>138</v>
      </c>
    </row>
    <row r="823" s="14" customFormat="1">
      <c r="A823" s="14"/>
      <c r="B823" s="243"/>
      <c r="C823" s="244"/>
      <c r="D823" s="234" t="s">
        <v>154</v>
      </c>
      <c r="E823" s="245" t="s">
        <v>1</v>
      </c>
      <c r="F823" s="246" t="s">
        <v>180</v>
      </c>
      <c r="G823" s="244"/>
      <c r="H823" s="247">
        <v>5</v>
      </c>
      <c r="I823" s="248"/>
      <c r="J823" s="244"/>
      <c r="K823" s="244"/>
      <c r="L823" s="249"/>
      <c r="M823" s="250"/>
      <c r="N823" s="251"/>
      <c r="O823" s="251"/>
      <c r="P823" s="251"/>
      <c r="Q823" s="251"/>
      <c r="R823" s="251"/>
      <c r="S823" s="251"/>
      <c r="T823" s="252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3" t="s">
        <v>154</v>
      </c>
      <c r="AU823" s="253" t="s">
        <v>88</v>
      </c>
      <c r="AV823" s="14" t="s">
        <v>88</v>
      </c>
      <c r="AW823" s="14" t="s">
        <v>33</v>
      </c>
      <c r="AX823" s="14" t="s">
        <v>86</v>
      </c>
      <c r="AY823" s="253" t="s">
        <v>138</v>
      </c>
    </row>
    <row r="824" s="2" customFormat="1" ht="14.4" customHeight="1">
      <c r="A824" s="39"/>
      <c r="B824" s="40"/>
      <c r="C824" s="276" t="s">
        <v>1121</v>
      </c>
      <c r="D824" s="276" t="s">
        <v>251</v>
      </c>
      <c r="E824" s="277" t="s">
        <v>1122</v>
      </c>
      <c r="F824" s="278" t="s">
        <v>1123</v>
      </c>
      <c r="G824" s="279" t="s">
        <v>368</v>
      </c>
      <c r="H824" s="280">
        <v>5</v>
      </c>
      <c r="I824" s="281"/>
      <c r="J824" s="282">
        <f>ROUND(I824*H824,2)</f>
        <v>0</v>
      </c>
      <c r="K824" s="278" t="s">
        <v>1</v>
      </c>
      <c r="L824" s="283"/>
      <c r="M824" s="284" t="s">
        <v>1</v>
      </c>
      <c r="N824" s="285" t="s">
        <v>43</v>
      </c>
      <c r="O824" s="92"/>
      <c r="P824" s="228">
        <f>O824*H824</f>
        <v>0</v>
      </c>
      <c r="Q824" s="228">
        <v>0.00063000000000000003</v>
      </c>
      <c r="R824" s="228">
        <f>Q824*H824</f>
        <v>0.00315</v>
      </c>
      <c r="S824" s="228">
        <v>0</v>
      </c>
      <c r="T824" s="229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30" t="s">
        <v>347</v>
      </c>
      <c r="AT824" s="230" t="s">
        <v>251</v>
      </c>
      <c r="AU824" s="230" t="s">
        <v>88</v>
      </c>
      <c r="AY824" s="18" t="s">
        <v>138</v>
      </c>
      <c r="BE824" s="231">
        <f>IF(N824="základní",J824,0)</f>
        <v>0</v>
      </c>
      <c r="BF824" s="231">
        <f>IF(N824="snížená",J824,0)</f>
        <v>0</v>
      </c>
      <c r="BG824" s="231">
        <f>IF(N824="zákl. přenesená",J824,0)</f>
        <v>0</v>
      </c>
      <c r="BH824" s="231">
        <f>IF(N824="sníž. přenesená",J824,0)</f>
        <v>0</v>
      </c>
      <c r="BI824" s="231">
        <f>IF(N824="nulová",J824,0)</f>
        <v>0</v>
      </c>
      <c r="BJ824" s="18" t="s">
        <v>86</v>
      </c>
      <c r="BK824" s="231">
        <f>ROUND(I824*H824,2)</f>
        <v>0</v>
      </c>
      <c r="BL824" s="18" t="s">
        <v>199</v>
      </c>
      <c r="BM824" s="230" t="s">
        <v>1124</v>
      </c>
    </row>
    <row r="825" s="13" customFormat="1">
      <c r="A825" s="13"/>
      <c r="B825" s="232"/>
      <c r="C825" s="233"/>
      <c r="D825" s="234" t="s">
        <v>154</v>
      </c>
      <c r="E825" s="235" t="s">
        <v>1</v>
      </c>
      <c r="F825" s="236" t="s">
        <v>1120</v>
      </c>
      <c r="G825" s="233"/>
      <c r="H825" s="235" t="s">
        <v>1</v>
      </c>
      <c r="I825" s="237"/>
      <c r="J825" s="233"/>
      <c r="K825" s="233"/>
      <c r="L825" s="238"/>
      <c r="M825" s="239"/>
      <c r="N825" s="240"/>
      <c r="O825" s="240"/>
      <c r="P825" s="240"/>
      <c r="Q825" s="240"/>
      <c r="R825" s="240"/>
      <c r="S825" s="240"/>
      <c r="T825" s="241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2" t="s">
        <v>154</v>
      </c>
      <c r="AU825" s="242" t="s">
        <v>88</v>
      </c>
      <c r="AV825" s="13" t="s">
        <v>86</v>
      </c>
      <c r="AW825" s="13" t="s">
        <v>33</v>
      </c>
      <c r="AX825" s="13" t="s">
        <v>78</v>
      </c>
      <c r="AY825" s="242" t="s">
        <v>138</v>
      </c>
    </row>
    <row r="826" s="14" customFormat="1">
      <c r="A826" s="14"/>
      <c r="B826" s="243"/>
      <c r="C826" s="244"/>
      <c r="D826" s="234" t="s">
        <v>154</v>
      </c>
      <c r="E826" s="245" t="s">
        <v>1</v>
      </c>
      <c r="F826" s="246" t="s">
        <v>180</v>
      </c>
      <c r="G826" s="244"/>
      <c r="H826" s="247">
        <v>5</v>
      </c>
      <c r="I826" s="248"/>
      <c r="J826" s="244"/>
      <c r="K826" s="244"/>
      <c r="L826" s="249"/>
      <c r="M826" s="250"/>
      <c r="N826" s="251"/>
      <c r="O826" s="251"/>
      <c r="P826" s="251"/>
      <c r="Q826" s="251"/>
      <c r="R826" s="251"/>
      <c r="S826" s="251"/>
      <c r="T826" s="252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3" t="s">
        <v>154</v>
      </c>
      <c r="AU826" s="253" t="s">
        <v>88</v>
      </c>
      <c r="AV826" s="14" t="s">
        <v>88</v>
      </c>
      <c r="AW826" s="14" t="s">
        <v>33</v>
      </c>
      <c r="AX826" s="14" t="s">
        <v>86</v>
      </c>
      <c r="AY826" s="253" t="s">
        <v>138</v>
      </c>
    </row>
    <row r="827" s="2" customFormat="1" ht="14.4" customHeight="1">
      <c r="A827" s="39"/>
      <c r="B827" s="40"/>
      <c r="C827" s="219" t="s">
        <v>1125</v>
      </c>
      <c r="D827" s="219" t="s">
        <v>141</v>
      </c>
      <c r="E827" s="220" t="s">
        <v>1126</v>
      </c>
      <c r="F827" s="221" t="s">
        <v>1127</v>
      </c>
      <c r="G827" s="222" t="s">
        <v>1128</v>
      </c>
      <c r="H827" s="223">
        <v>5</v>
      </c>
      <c r="I827" s="224"/>
      <c r="J827" s="225">
        <f>ROUND(I827*H827,2)</f>
        <v>0</v>
      </c>
      <c r="K827" s="221" t="s">
        <v>1</v>
      </c>
      <c r="L827" s="45"/>
      <c r="M827" s="226" t="s">
        <v>1</v>
      </c>
      <c r="N827" s="227" t="s">
        <v>43</v>
      </c>
      <c r="O827" s="92"/>
      <c r="P827" s="228">
        <f>O827*H827</f>
        <v>0</v>
      </c>
      <c r="Q827" s="228">
        <v>0</v>
      </c>
      <c r="R827" s="228">
        <f>Q827*H827</f>
        <v>0</v>
      </c>
      <c r="S827" s="228">
        <v>0</v>
      </c>
      <c r="T827" s="229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0" t="s">
        <v>199</v>
      </c>
      <c r="AT827" s="230" t="s">
        <v>141</v>
      </c>
      <c r="AU827" s="230" t="s">
        <v>88</v>
      </c>
      <c r="AY827" s="18" t="s">
        <v>138</v>
      </c>
      <c r="BE827" s="231">
        <f>IF(N827="základní",J827,0)</f>
        <v>0</v>
      </c>
      <c r="BF827" s="231">
        <f>IF(N827="snížená",J827,0)</f>
        <v>0</v>
      </c>
      <c r="BG827" s="231">
        <f>IF(N827="zákl. přenesená",J827,0)</f>
        <v>0</v>
      </c>
      <c r="BH827" s="231">
        <f>IF(N827="sníž. přenesená",J827,0)</f>
        <v>0</v>
      </c>
      <c r="BI827" s="231">
        <f>IF(N827="nulová",J827,0)</f>
        <v>0</v>
      </c>
      <c r="BJ827" s="18" t="s">
        <v>86</v>
      </c>
      <c r="BK827" s="231">
        <f>ROUND(I827*H827,2)</f>
        <v>0</v>
      </c>
      <c r="BL827" s="18" t="s">
        <v>199</v>
      </c>
      <c r="BM827" s="230" t="s">
        <v>1129</v>
      </c>
    </row>
    <row r="828" s="2" customFormat="1" ht="14.4" customHeight="1">
      <c r="A828" s="39"/>
      <c r="B828" s="40"/>
      <c r="C828" s="276" t="s">
        <v>1130</v>
      </c>
      <c r="D828" s="276" t="s">
        <v>251</v>
      </c>
      <c r="E828" s="277" t="s">
        <v>1131</v>
      </c>
      <c r="F828" s="278" t="s">
        <v>1132</v>
      </c>
      <c r="G828" s="279" t="s">
        <v>368</v>
      </c>
      <c r="H828" s="280">
        <v>5</v>
      </c>
      <c r="I828" s="281"/>
      <c r="J828" s="282">
        <f>ROUND(I828*H828,2)</f>
        <v>0</v>
      </c>
      <c r="K828" s="278" t="s">
        <v>152</v>
      </c>
      <c r="L828" s="283"/>
      <c r="M828" s="284" t="s">
        <v>1</v>
      </c>
      <c r="N828" s="285" t="s">
        <v>43</v>
      </c>
      <c r="O828" s="92"/>
      <c r="P828" s="228">
        <f>O828*H828</f>
        <v>0</v>
      </c>
      <c r="Q828" s="228">
        <v>0.001</v>
      </c>
      <c r="R828" s="228">
        <f>Q828*H828</f>
        <v>0.0050000000000000001</v>
      </c>
      <c r="S828" s="228">
        <v>0</v>
      </c>
      <c r="T828" s="229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30" t="s">
        <v>347</v>
      </c>
      <c r="AT828" s="230" t="s">
        <v>251</v>
      </c>
      <c r="AU828" s="230" t="s">
        <v>88</v>
      </c>
      <c r="AY828" s="18" t="s">
        <v>138</v>
      </c>
      <c r="BE828" s="231">
        <f>IF(N828="základní",J828,0)</f>
        <v>0</v>
      </c>
      <c r="BF828" s="231">
        <f>IF(N828="snížená",J828,0)</f>
        <v>0</v>
      </c>
      <c r="BG828" s="231">
        <f>IF(N828="zákl. přenesená",J828,0)</f>
        <v>0</v>
      </c>
      <c r="BH828" s="231">
        <f>IF(N828="sníž. přenesená",J828,0)</f>
        <v>0</v>
      </c>
      <c r="BI828" s="231">
        <f>IF(N828="nulová",J828,0)</f>
        <v>0</v>
      </c>
      <c r="BJ828" s="18" t="s">
        <v>86</v>
      </c>
      <c r="BK828" s="231">
        <f>ROUND(I828*H828,2)</f>
        <v>0</v>
      </c>
      <c r="BL828" s="18" t="s">
        <v>199</v>
      </c>
      <c r="BM828" s="230" t="s">
        <v>1133</v>
      </c>
    </row>
    <row r="829" s="13" customFormat="1">
      <c r="A829" s="13"/>
      <c r="B829" s="232"/>
      <c r="C829" s="233"/>
      <c r="D829" s="234" t="s">
        <v>154</v>
      </c>
      <c r="E829" s="235" t="s">
        <v>1</v>
      </c>
      <c r="F829" s="236" t="s">
        <v>1134</v>
      </c>
      <c r="G829" s="233"/>
      <c r="H829" s="235" t="s">
        <v>1</v>
      </c>
      <c r="I829" s="237"/>
      <c r="J829" s="233"/>
      <c r="K829" s="233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154</v>
      </c>
      <c r="AU829" s="242" t="s">
        <v>88</v>
      </c>
      <c r="AV829" s="13" t="s">
        <v>86</v>
      </c>
      <c r="AW829" s="13" t="s">
        <v>33</v>
      </c>
      <c r="AX829" s="13" t="s">
        <v>78</v>
      </c>
      <c r="AY829" s="242" t="s">
        <v>138</v>
      </c>
    </row>
    <row r="830" s="14" customFormat="1">
      <c r="A830" s="14"/>
      <c r="B830" s="243"/>
      <c r="C830" s="244"/>
      <c r="D830" s="234" t="s">
        <v>154</v>
      </c>
      <c r="E830" s="245" t="s">
        <v>1</v>
      </c>
      <c r="F830" s="246" t="s">
        <v>180</v>
      </c>
      <c r="G830" s="244"/>
      <c r="H830" s="247">
        <v>5</v>
      </c>
      <c r="I830" s="248"/>
      <c r="J830" s="244"/>
      <c r="K830" s="244"/>
      <c r="L830" s="249"/>
      <c r="M830" s="250"/>
      <c r="N830" s="251"/>
      <c r="O830" s="251"/>
      <c r="P830" s="251"/>
      <c r="Q830" s="251"/>
      <c r="R830" s="251"/>
      <c r="S830" s="251"/>
      <c r="T830" s="252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3" t="s">
        <v>154</v>
      </c>
      <c r="AU830" s="253" t="s">
        <v>88</v>
      </c>
      <c r="AV830" s="14" t="s">
        <v>88</v>
      </c>
      <c r="AW830" s="14" t="s">
        <v>33</v>
      </c>
      <c r="AX830" s="14" t="s">
        <v>86</v>
      </c>
      <c r="AY830" s="253" t="s">
        <v>138</v>
      </c>
    </row>
    <row r="831" s="2" customFormat="1" ht="14.4" customHeight="1">
      <c r="A831" s="39"/>
      <c r="B831" s="40"/>
      <c r="C831" s="219" t="s">
        <v>1135</v>
      </c>
      <c r="D831" s="219" t="s">
        <v>141</v>
      </c>
      <c r="E831" s="220" t="s">
        <v>1136</v>
      </c>
      <c r="F831" s="221" t="s">
        <v>1137</v>
      </c>
      <c r="G831" s="222" t="s">
        <v>434</v>
      </c>
      <c r="H831" s="223">
        <v>2.746</v>
      </c>
      <c r="I831" s="224"/>
      <c r="J831" s="225">
        <f>ROUND(I831*H831,2)</f>
        <v>0</v>
      </c>
      <c r="K831" s="221" t="s">
        <v>152</v>
      </c>
      <c r="L831" s="45"/>
      <c r="M831" s="226" t="s">
        <v>1</v>
      </c>
      <c r="N831" s="227" t="s">
        <v>43</v>
      </c>
      <c r="O831" s="92"/>
      <c r="P831" s="228">
        <f>O831*H831</f>
        <v>0</v>
      </c>
      <c r="Q831" s="228">
        <v>0</v>
      </c>
      <c r="R831" s="228">
        <f>Q831*H831</f>
        <v>0</v>
      </c>
      <c r="S831" s="228">
        <v>0</v>
      </c>
      <c r="T831" s="229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30" t="s">
        <v>199</v>
      </c>
      <c r="AT831" s="230" t="s">
        <v>141</v>
      </c>
      <c r="AU831" s="230" t="s">
        <v>88</v>
      </c>
      <c r="AY831" s="18" t="s">
        <v>138</v>
      </c>
      <c r="BE831" s="231">
        <f>IF(N831="základní",J831,0)</f>
        <v>0</v>
      </c>
      <c r="BF831" s="231">
        <f>IF(N831="snížená",J831,0)</f>
        <v>0</v>
      </c>
      <c r="BG831" s="231">
        <f>IF(N831="zákl. přenesená",J831,0)</f>
        <v>0</v>
      </c>
      <c r="BH831" s="231">
        <f>IF(N831="sníž. přenesená",J831,0)</f>
        <v>0</v>
      </c>
      <c r="BI831" s="231">
        <f>IF(N831="nulová",J831,0)</f>
        <v>0</v>
      </c>
      <c r="BJ831" s="18" t="s">
        <v>86</v>
      </c>
      <c r="BK831" s="231">
        <f>ROUND(I831*H831,2)</f>
        <v>0</v>
      </c>
      <c r="BL831" s="18" t="s">
        <v>199</v>
      </c>
      <c r="BM831" s="230" t="s">
        <v>1138</v>
      </c>
    </row>
    <row r="832" s="2" customFormat="1" ht="24.15" customHeight="1">
      <c r="A832" s="39"/>
      <c r="B832" s="40"/>
      <c r="C832" s="219" t="s">
        <v>1139</v>
      </c>
      <c r="D832" s="219" t="s">
        <v>141</v>
      </c>
      <c r="E832" s="220" t="s">
        <v>1140</v>
      </c>
      <c r="F832" s="221" t="s">
        <v>1141</v>
      </c>
      <c r="G832" s="222" t="s">
        <v>1</v>
      </c>
      <c r="H832" s="223">
        <v>0</v>
      </c>
      <c r="I832" s="224"/>
      <c r="J832" s="225">
        <f>ROUND(I832*H832,2)</f>
        <v>0</v>
      </c>
      <c r="K832" s="221" t="s">
        <v>1</v>
      </c>
      <c r="L832" s="45"/>
      <c r="M832" s="226" t="s">
        <v>1</v>
      </c>
      <c r="N832" s="227" t="s">
        <v>43</v>
      </c>
      <c r="O832" s="92"/>
      <c r="P832" s="228">
        <f>O832*H832</f>
        <v>0</v>
      </c>
      <c r="Q832" s="228">
        <v>0</v>
      </c>
      <c r="R832" s="228">
        <f>Q832*H832</f>
        <v>0</v>
      </c>
      <c r="S832" s="228">
        <v>0</v>
      </c>
      <c r="T832" s="229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30" t="s">
        <v>199</v>
      </c>
      <c r="AT832" s="230" t="s">
        <v>141</v>
      </c>
      <c r="AU832" s="230" t="s">
        <v>88</v>
      </c>
      <c r="AY832" s="18" t="s">
        <v>138</v>
      </c>
      <c r="BE832" s="231">
        <f>IF(N832="základní",J832,0)</f>
        <v>0</v>
      </c>
      <c r="BF832" s="231">
        <f>IF(N832="snížená",J832,0)</f>
        <v>0</v>
      </c>
      <c r="BG832" s="231">
        <f>IF(N832="zákl. přenesená",J832,0)</f>
        <v>0</v>
      </c>
      <c r="BH832" s="231">
        <f>IF(N832="sníž. přenesená",J832,0)</f>
        <v>0</v>
      </c>
      <c r="BI832" s="231">
        <f>IF(N832="nulová",J832,0)</f>
        <v>0</v>
      </c>
      <c r="BJ832" s="18" t="s">
        <v>86</v>
      </c>
      <c r="BK832" s="231">
        <f>ROUND(I832*H832,2)</f>
        <v>0</v>
      </c>
      <c r="BL832" s="18" t="s">
        <v>199</v>
      </c>
      <c r="BM832" s="230" t="s">
        <v>1142</v>
      </c>
    </row>
    <row r="833" s="12" customFormat="1" ht="22.8" customHeight="1">
      <c r="A833" s="12"/>
      <c r="B833" s="203"/>
      <c r="C833" s="204"/>
      <c r="D833" s="205" t="s">
        <v>77</v>
      </c>
      <c r="E833" s="217" t="s">
        <v>1143</v>
      </c>
      <c r="F833" s="217" t="s">
        <v>1144</v>
      </c>
      <c r="G833" s="204"/>
      <c r="H833" s="204"/>
      <c r="I833" s="207"/>
      <c r="J833" s="218">
        <f>BK833</f>
        <v>0</v>
      </c>
      <c r="K833" s="204"/>
      <c r="L833" s="209"/>
      <c r="M833" s="210"/>
      <c r="N833" s="211"/>
      <c r="O833" s="211"/>
      <c r="P833" s="212">
        <f>SUM(P834:P872)</f>
        <v>0</v>
      </c>
      <c r="Q833" s="211"/>
      <c r="R833" s="212">
        <f>SUM(R834:R872)</f>
        <v>0.22302</v>
      </c>
      <c r="S833" s="211"/>
      <c r="T833" s="213">
        <f>SUM(T834:T872)</f>
        <v>0</v>
      </c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R833" s="214" t="s">
        <v>88</v>
      </c>
      <c r="AT833" s="215" t="s">
        <v>77</v>
      </c>
      <c r="AU833" s="215" t="s">
        <v>86</v>
      </c>
      <c r="AY833" s="214" t="s">
        <v>138</v>
      </c>
      <c r="BK833" s="216">
        <f>SUM(BK834:BK872)</f>
        <v>0</v>
      </c>
    </row>
    <row r="834" s="2" customFormat="1" ht="14.4" customHeight="1">
      <c r="A834" s="39"/>
      <c r="B834" s="40"/>
      <c r="C834" s="219" t="s">
        <v>1145</v>
      </c>
      <c r="D834" s="219" t="s">
        <v>141</v>
      </c>
      <c r="E834" s="220" t="s">
        <v>1146</v>
      </c>
      <c r="F834" s="221" t="s">
        <v>1147</v>
      </c>
      <c r="G834" s="222" t="s">
        <v>151</v>
      </c>
      <c r="H834" s="223">
        <v>1.6000000000000001</v>
      </c>
      <c r="I834" s="224"/>
      <c r="J834" s="225">
        <f>ROUND(I834*H834,2)</f>
        <v>0</v>
      </c>
      <c r="K834" s="221" t="s">
        <v>1</v>
      </c>
      <c r="L834" s="45"/>
      <c r="M834" s="226" t="s">
        <v>1</v>
      </c>
      <c r="N834" s="227" t="s">
        <v>43</v>
      </c>
      <c r="O834" s="92"/>
      <c r="P834" s="228">
        <f>O834*H834</f>
        <v>0</v>
      </c>
      <c r="Q834" s="228">
        <v>0</v>
      </c>
      <c r="R834" s="228">
        <f>Q834*H834</f>
        <v>0</v>
      </c>
      <c r="S834" s="228">
        <v>0</v>
      </c>
      <c r="T834" s="229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30" t="s">
        <v>199</v>
      </c>
      <c r="AT834" s="230" t="s">
        <v>141</v>
      </c>
      <c r="AU834" s="230" t="s">
        <v>88</v>
      </c>
      <c r="AY834" s="18" t="s">
        <v>138</v>
      </c>
      <c r="BE834" s="231">
        <f>IF(N834="základní",J834,0)</f>
        <v>0</v>
      </c>
      <c r="BF834" s="231">
        <f>IF(N834="snížená",J834,0)</f>
        <v>0</v>
      </c>
      <c r="BG834" s="231">
        <f>IF(N834="zákl. přenesená",J834,0)</f>
        <v>0</v>
      </c>
      <c r="BH834" s="231">
        <f>IF(N834="sníž. přenesená",J834,0)</f>
        <v>0</v>
      </c>
      <c r="BI834" s="231">
        <f>IF(N834="nulová",J834,0)</f>
        <v>0</v>
      </c>
      <c r="BJ834" s="18" t="s">
        <v>86</v>
      </c>
      <c r="BK834" s="231">
        <f>ROUND(I834*H834,2)</f>
        <v>0</v>
      </c>
      <c r="BL834" s="18" t="s">
        <v>199</v>
      </c>
      <c r="BM834" s="230" t="s">
        <v>1148</v>
      </c>
    </row>
    <row r="835" s="13" customFormat="1">
      <c r="A835" s="13"/>
      <c r="B835" s="232"/>
      <c r="C835" s="233"/>
      <c r="D835" s="234" t="s">
        <v>154</v>
      </c>
      <c r="E835" s="235" t="s">
        <v>1</v>
      </c>
      <c r="F835" s="236" t="s">
        <v>1149</v>
      </c>
      <c r="G835" s="233"/>
      <c r="H835" s="235" t="s">
        <v>1</v>
      </c>
      <c r="I835" s="237"/>
      <c r="J835" s="233"/>
      <c r="K835" s="233"/>
      <c r="L835" s="238"/>
      <c r="M835" s="239"/>
      <c r="N835" s="240"/>
      <c r="O835" s="240"/>
      <c r="P835" s="240"/>
      <c r="Q835" s="240"/>
      <c r="R835" s="240"/>
      <c r="S835" s="240"/>
      <c r="T835" s="24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2" t="s">
        <v>154</v>
      </c>
      <c r="AU835" s="242" t="s">
        <v>88</v>
      </c>
      <c r="AV835" s="13" t="s">
        <v>86</v>
      </c>
      <c r="AW835" s="13" t="s">
        <v>33</v>
      </c>
      <c r="AX835" s="13" t="s">
        <v>78</v>
      </c>
      <c r="AY835" s="242" t="s">
        <v>138</v>
      </c>
    </row>
    <row r="836" s="14" customFormat="1">
      <c r="A836" s="14"/>
      <c r="B836" s="243"/>
      <c r="C836" s="244"/>
      <c r="D836" s="234" t="s">
        <v>154</v>
      </c>
      <c r="E836" s="245" t="s">
        <v>1</v>
      </c>
      <c r="F836" s="246" t="s">
        <v>1150</v>
      </c>
      <c r="G836" s="244"/>
      <c r="H836" s="247">
        <v>1.6000000000000001</v>
      </c>
      <c r="I836" s="248"/>
      <c r="J836" s="244"/>
      <c r="K836" s="244"/>
      <c r="L836" s="249"/>
      <c r="M836" s="250"/>
      <c r="N836" s="251"/>
      <c r="O836" s="251"/>
      <c r="P836" s="251"/>
      <c r="Q836" s="251"/>
      <c r="R836" s="251"/>
      <c r="S836" s="251"/>
      <c r="T836" s="252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3" t="s">
        <v>154</v>
      </c>
      <c r="AU836" s="253" t="s">
        <v>88</v>
      </c>
      <c r="AV836" s="14" t="s">
        <v>88</v>
      </c>
      <c r="AW836" s="14" t="s">
        <v>33</v>
      </c>
      <c r="AX836" s="14" t="s">
        <v>86</v>
      </c>
      <c r="AY836" s="253" t="s">
        <v>138</v>
      </c>
    </row>
    <row r="837" s="2" customFormat="1" ht="14.4" customHeight="1">
      <c r="A837" s="39"/>
      <c r="B837" s="40"/>
      <c r="C837" s="219" t="s">
        <v>1151</v>
      </c>
      <c r="D837" s="219" t="s">
        <v>141</v>
      </c>
      <c r="E837" s="220" t="s">
        <v>1152</v>
      </c>
      <c r="F837" s="221" t="s">
        <v>1153</v>
      </c>
      <c r="G837" s="222" t="s">
        <v>151</v>
      </c>
      <c r="H837" s="223">
        <v>1368</v>
      </c>
      <c r="I837" s="224"/>
      <c r="J837" s="225">
        <f>ROUND(I837*H837,2)</f>
        <v>0</v>
      </c>
      <c r="K837" s="221" t="s">
        <v>152</v>
      </c>
      <c r="L837" s="45"/>
      <c r="M837" s="226" t="s">
        <v>1</v>
      </c>
      <c r="N837" s="227" t="s">
        <v>43</v>
      </c>
      <c r="O837" s="92"/>
      <c r="P837" s="228">
        <f>O837*H837</f>
        <v>0</v>
      </c>
      <c r="Q837" s="228">
        <v>0.00013999999999999999</v>
      </c>
      <c r="R837" s="228">
        <f>Q837*H837</f>
        <v>0.19152</v>
      </c>
      <c r="S837" s="228">
        <v>0</v>
      </c>
      <c r="T837" s="229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30" t="s">
        <v>199</v>
      </c>
      <c r="AT837" s="230" t="s">
        <v>141</v>
      </c>
      <c r="AU837" s="230" t="s">
        <v>88</v>
      </c>
      <c r="AY837" s="18" t="s">
        <v>138</v>
      </c>
      <c r="BE837" s="231">
        <f>IF(N837="základní",J837,0)</f>
        <v>0</v>
      </c>
      <c r="BF837" s="231">
        <f>IF(N837="snížená",J837,0)</f>
        <v>0</v>
      </c>
      <c r="BG837" s="231">
        <f>IF(N837="zákl. přenesená",J837,0)</f>
        <v>0</v>
      </c>
      <c r="BH837" s="231">
        <f>IF(N837="sníž. přenesená",J837,0)</f>
        <v>0</v>
      </c>
      <c r="BI837" s="231">
        <f>IF(N837="nulová",J837,0)</f>
        <v>0</v>
      </c>
      <c r="BJ837" s="18" t="s">
        <v>86</v>
      </c>
      <c r="BK837" s="231">
        <f>ROUND(I837*H837,2)</f>
        <v>0</v>
      </c>
      <c r="BL837" s="18" t="s">
        <v>199</v>
      </c>
      <c r="BM837" s="230" t="s">
        <v>1154</v>
      </c>
    </row>
    <row r="838" s="13" customFormat="1">
      <c r="A838" s="13"/>
      <c r="B838" s="232"/>
      <c r="C838" s="233"/>
      <c r="D838" s="234" t="s">
        <v>154</v>
      </c>
      <c r="E838" s="235" t="s">
        <v>1</v>
      </c>
      <c r="F838" s="236" t="s">
        <v>1155</v>
      </c>
      <c r="G838" s="233"/>
      <c r="H838" s="235" t="s">
        <v>1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2" t="s">
        <v>154</v>
      </c>
      <c r="AU838" s="242" t="s">
        <v>88</v>
      </c>
      <c r="AV838" s="13" t="s">
        <v>86</v>
      </c>
      <c r="AW838" s="13" t="s">
        <v>33</v>
      </c>
      <c r="AX838" s="13" t="s">
        <v>78</v>
      </c>
      <c r="AY838" s="242" t="s">
        <v>138</v>
      </c>
    </row>
    <row r="839" s="14" customFormat="1">
      <c r="A839" s="14"/>
      <c r="B839" s="243"/>
      <c r="C839" s="244"/>
      <c r="D839" s="234" t="s">
        <v>154</v>
      </c>
      <c r="E839" s="245" t="s">
        <v>1</v>
      </c>
      <c r="F839" s="246" t="s">
        <v>1156</v>
      </c>
      <c r="G839" s="244"/>
      <c r="H839" s="247">
        <v>18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3" t="s">
        <v>154</v>
      </c>
      <c r="AU839" s="253" t="s">
        <v>88</v>
      </c>
      <c r="AV839" s="14" t="s">
        <v>88</v>
      </c>
      <c r="AW839" s="14" t="s">
        <v>33</v>
      </c>
      <c r="AX839" s="14" t="s">
        <v>78</v>
      </c>
      <c r="AY839" s="253" t="s">
        <v>138</v>
      </c>
    </row>
    <row r="840" s="13" customFormat="1">
      <c r="A840" s="13"/>
      <c r="B840" s="232"/>
      <c r="C840" s="233"/>
      <c r="D840" s="234" t="s">
        <v>154</v>
      </c>
      <c r="E840" s="235" t="s">
        <v>1</v>
      </c>
      <c r="F840" s="236" t="s">
        <v>1157</v>
      </c>
      <c r="G840" s="233"/>
      <c r="H840" s="235" t="s">
        <v>1</v>
      </c>
      <c r="I840" s="237"/>
      <c r="J840" s="233"/>
      <c r="K840" s="233"/>
      <c r="L840" s="238"/>
      <c r="M840" s="239"/>
      <c r="N840" s="240"/>
      <c r="O840" s="240"/>
      <c r="P840" s="240"/>
      <c r="Q840" s="240"/>
      <c r="R840" s="240"/>
      <c r="S840" s="240"/>
      <c r="T840" s="241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2" t="s">
        <v>154</v>
      </c>
      <c r="AU840" s="242" t="s">
        <v>88</v>
      </c>
      <c r="AV840" s="13" t="s">
        <v>86</v>
      </c>
      <c r="AW840" s="13" t="s">
        <v>33</v>
      </c>
      <c r="AX840" s="13" t="s">
        <v>78</v>
      </c>
      <c r="AY840" s="242" t="s">
        <v>138</v>
      </c>
    </row>
    <row r="841" s="13" customFormat="1">
      <c r="A841" s="13"/>
      <c r="B841" s="232"/>
      <c r="C841" s="233"/>
      <c r="D841" s="234" t="s">
        <v>154</v>
      </c>
      <c r="E841" s="235" t="s">
        <v>1</v>
      </c>
      <c r="F841" s="236" t="s">
        <v>1158</v>
      </c>
      <c r="G841" s="233"/>
      <c r="H841" s="235" t="s">
        <v>1</v>
      </c>
      <c r="I841" s="237"/>
      <c r="J841" s="233"/>
      <c r="K841" s="233"/>
      <c r="L841" s="238"/>
      <c r="M841" s="239"/>
      <c r="N841" s="240"/>
      <c r="O841" s="240"/>
      <c r="P841" s="240"/>
      <c r="Q841" s="240"/>
      <c r="R841" s="240"/>
      <c r="S841" s="240"/>
      <c r="T841" s="241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2" t="s">
        <v>154</v>
      </c>
      <c r="AU841" s="242" t="s">
        <v>88</v>
      </c>
      <c r="AV841" s="13" t="s">
        <v>86</v>
      </c>
      <c r="AW841" s="13" t="s">
        <v>33</v>
      </c>
      <c r="AX841" s="13" t="s">
        <v>78</v>
      </c>
      <c r="AY841" s="242" t="s">
        <v>138</v>
      </c>
    </row>
    <row r="842" s="14" customFormat="1">
      <c r="A842" s="14"/>
      <c r="B842" s="243"/>
      <c r="C842" s="244"/>
      <c r="D842" s="234" t="s">
        <v>154</v>
      </c>
      <c r="E842" s="245" t="s">
        <v>1</v>
      </c>
      <c r="F842" s="246" t="s">
        <v>1159</v>
      </c>
      <c r="G842" s="244"/>
      <c r="H842" s="247">
        <v>310</v>
      </c>
      <c r="I842" s="248"/>
      <c r="J842" s="244"/>
      <c r="K842" s="244"/>
      <c r="L842" s="249"/>
      <c r="M842" s="250"/>
      <c r="N842" s="251"/>
      <c r="O842" s="251"/>
      <c r="P842" s="251"/>
      <c r="Q842" s="251"/>
      <c r="R842" s="251"/>
      <c r="S842" s="251"/>
      <c r="T842" s="252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3" t="s">
        <v>154</v>
      </c>
      <c r="AU842" s="253" t="s">
        <v>88</v>
      </c>
      <c r="AV842" s="14" t="s">
        <v>88</v>
      </c>
      <c r="AW842" s="14" t="s">
        <v>33</v>
      </c>
      <c r="AX842" s="14" t="s">
        <v>78</v>
      </c>
      <c r="AY842" s="253" t="s">
        <v>138</v>
      </c>
    </row>
    <row r="843" s="13" customFormat="1">
      <c r="A843" s="13"/>
      <c r="B843" s="232"/>
      <c r="C843" s="233"/>
      <c r="D843" s="234" t="s">
        <v>154</v>
      </c>
      <c r="E843" s="235" t="s">
        <v>1</v>
      </c>
      <c r="F843" s="236" t="s">
        <v>1160</v>
      </c>
      <c r="G843" s="233"/>
      <c r="H843" s="235" t="s">
        <v>1</v>
      </c>
      <c r="I843" s="237"/>
      <c r="J843" s="233"/>
      <c r="K843" s="233"/>
      <c r="L843" s="238"/>
      <c r="M843" s="239"/>
      <c r="N843" s="240"/>
      <c r="O843" s="240"/>
      <c r="P843" s="240"/>
      <c r="Q843" s="240"/>
      <c r="R843" s="240"/>
      <c r="S843" s="240"/>
      <c r="T843" s="24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2" t="s">
        <v>154</v>
      </c>
      <c r="AU843" s="242" t="s">
        <v>88</v>
      </c>
      <c r="AV843" s="13" t="s">
        <v>86</v>
      </c>
      <c r="AW843" s="13" t="s">
        <v>33</v>
      </c>
      <c r="AX843" s="13" t="s">
        <v>78</v>
      </c>
      <c r="AY843" s="242" t="s">
        <v>138</v>
      </c>
    </row>
    <row r="844" s="13" customFormat="1">
      <c r="A844" s="13"/>
      <c r="B844" s="232"/>
      <c r="C844" s="233"/>
      <c r="D844" s="234" t="s">
        <v>154</v>
      </c>
      <c r="E844" s="235" t="s">
        <v>1</v>
      </c>
      <c r="F844" s="236" t="s">
        <v>880</v>
      </c>
      <c r="G844" s="233"/>
      <c r="H844" s="235" t="s">
        <v>1</v>
      </c>
      <c r="I844" s="237"/>
      <c r="J844" s="233"/>
      <c r="K844" s="233"/>
      <c r="L844" s="238"/>
      <c r="M844" s="239"/>
      <c r="N844" s="240"/>
      <c r="O844" s="240"/>
      <c r="P844" s="240"/>
      <c r="Q844" s="240"/>
      <c r="R844" s="240"/>
      <c r="S844" s="240"/>
      <c r="T844" s="241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2" t="s">
        <v>154</v>
      </c>
      <c r="AU844" s="242" t="s">
        <v>88</v>
      </c>
      <c r="AV844" s="13" t="s">
        <v>86</v>
      </c>
      <c r="AW844" s="13" t="s">
        <v>33</v>
      </c>
      <c r="AX844" s="13" t="s">
        <v>78</v>
      </c>
      <c r="AY844" s="242" t="s">
        <v>138</v>
      </c>
    </row>
    <row r="845" s="14" customFormat="1">
      <c r="A845" s="14"/>
      <c r="B845" s="243"/>
      <c r="C845" s="244"/>
      <c r="D845" s="234" t="s">
        <v>154</v>
      </c>
      <c r="E845" s="245" t="s">
        <v>1</v>
      </c>
      <c r="F845" s="246" t="s">
        <v>1161</v>
      </c>
      <c r="G845" s="244"/>
      <c r="H845" s="247">
        <v>334.19999999999999</v>
      </c>
      <c r="I845" s="248"/>
      <c r="J845" s="244"/>
      <c r="K845" s="244"/>
      <c r="L845" s="249"/>
      <c r="M845" s="250"/>
      <c r="N845" s="251"/>
      <c r="O845" s="251"/>
      <c r="P845" s="251"/>
      <c r="Q845" s="251"/>
      <c r="R845" s="251"/>
      <c r="S845" s="251"/>
      <c r="T845" s="252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3" t="s">
        <v>154</v>
      </c>
      <c r="AU845" s="253" t="s">
        <v>88</v>
      </c>
      <c r="AV845" s="14" t="s">
        <v>88</v>
      </c>
      <c r="AW845" s="14" t="s">
        <v>33</v>
      </c>
      <c r="AX845" s="14" t="s">
        <v>78</v>
      </c>
      <c r="AY845" s="253" t="s">
        <v>138</v>
      </c>
    </row>
    <row r="846" s="13" customFormat="1">
      <c r="A846" s="13"/>
      <c r="B846" s="232"/>
      <c r="C846" s="233"/>
      <c r="D846" s="234" t="s">
        <v>154</v>
      </c>
      <c r="E846" s="235" t="s">
        <v>1</v>
      </c>
      <c r="F846" s="236" t="s">
        <v>1162</v>
      </c>
      <c r="G846" s="233"/>
      <c r="H846" s="235" t="s">
        <v>1</v>
      </c>
      <c r="I846" s="237"/>
      <c r="J846" s="233"/>
      <c r="K846" s="233"/>
      <c r="L846" s="238"/>
      <c r="M846" s="239"/>
      <c r="N846" s="240"/>
      <c r="O846" s="240"/>
      <c r="P846" s="240"/>
      <c r="Q846" s="240"/>
      <c r="R846" s="240"/>
      <c r="S846" s="240"/>
      <c r="T846" s="241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2" t="s">
        <v>154</v>
      </c>
      <c r="AU846" s="242" t="s">
        <v>88</v>
      </c>
      <c r="AV846" s="13" t="s">
        <v>86</v>
      </c>
      <c r="AW846" s="13" t="s">
        <v>33</v>
      </c>
      <c r="AX846" s="13" t="s">
        <v>78</v>
      </c>
      <c r="AY846" s="242" t="s">
        <v>138</v>
      </c>
    </row>
    <row r="847" s="13" customFormat="1">
      <c r="A847" s="13"/>
      <c r="B847" s="232"/>
      <c r="C847" s="233"/>
      <c r="D847" s="234" t="s">
        <v>154</v>
      </c>
      <c r="E847" s="235" t="s">
        <v>1</v>
      </c>
      <c r="F847" s="236" t="s">
        <v>1163</v>
      </c>
      <c r="G847" s="233"/>
      <c r="H847" s="235" t="s">
        <v>1</v>
      </c>
      <c r="I847" s="237"/>
      <c r="J847" s="233"/>
      <c r="K847" s="233"/>
      <c r="L847" s="238"/>
      <c r="M847" s="239"/>
      <c r="N847" s="240"/>
      <c r="O847" s="240"/>
      <c r="P847" s="240"/>
      <c r="Q847" s="240"/>
      <c r="R847" s="240"/>
      <c r="S847" s="240"/>
      <c r="T847" s="241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2" t="s">
        <v>154</v>
      </c>
      <c r="AU847" s="242" t="s">
        <v>88</v>
      </c>
      <c r="AV847" s="13" t="s">
        <v>86</v>
      </c>
      <c r="AW847" s="13" t="s">
        <v>33</v>
      </c>
      <c r="AX847" s="13" t="s">
        <v>78</v>
      </c>
      <c r="AY847" s="242" t="s">
        <v>138</v>
      </c>
    </row>
    <row r="848" s="14" customFormat="1">
      <c r="A848" s="14"/>
      <c r="B848" s="243"/>
      <c r="C848" s="244"/>
      <c r="D848" s="234" t="s">
        <v>154</v>
      </c>
      <c r="E848" s="245" t="s">
        <v>1</v>
      </c>
      <c r="F848" s="246" t="s">
        <v>1164</v>
      </c>
      <c r="G848" s="244"/>
      <c r="H848" s="247">
        <v>600.79999999999995</v>
      </c>
      <c r="I848" s="248"/>
      <c r="J848" s="244"/>
      <c r="K848" s="244"/>
      <c r="L848" s="249"/>
      <c r="M848" s="250"/>
      <c r="N848" s="251"/>
      <c r="O848" s="251"/>
      <c r="P848" s="251"/>
      <c r="Q848" s="251"/>
      <c r="R848" s="251"/>
      <c r="S848" s="251"/>
      <c r="T848" s="25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3" t="s">
        <v>154</v>
      </c>
      <c r="AU848" s="253" t="s">
        <v>88</v>
      </c>
      <c r="AV848" s="14" t="s">
        <v>88</v>
      </c>
      <c r="AW848" s="14" t="s">
        <v>33</v>
      </c>
      <c r="AX848" s="14" t="s">
        <v>78</v>
      </c>
      <c r="AY848" s="253" t="s">
        <v>138</v>
      </c>
    </row>
    <row r="849" s="13" customFormat="1">
      <c r="A849" s="13"/>
      <c r="B849" s="232"/>
      <c r="C849" s="233"/>
      <c r="D849" s="234" t="s">
        <v>154</v>
      </c>
      <c r="E849" s="235" t="s">
        <v>1</v>
      </c>
      <c r="F849" s="236" t="s">
        <v>1165</v>
      </c>
      <c r="G849" s="233"/>
      <c r="H849" s="235" t="s">
        <v>1</v>
      </c>
      <c r="I849" s="237"/>
      <c r="J849" s="233"/>
      <c r="K849" s="233"/>
      <c r="L849" s="238"/>
      <c r="M849" s="239"/>
      <c r="N849" s="240"/>
      <c r="O849" s="240"/>
      <c r="P849" s="240"/>
      <c r="Q849" s="240"/>
      <c r="R849" s="240"/>
      <c r="S849" s="240"/>
      <c r="T849" s="241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2" t="s">
        <v>154</v>
      </c>
      <c r="AU849" s="242" t="s">
        <v>88</v>
      </c>
      <c r="AV849" s="13" t="s">
        <v>86</v>
      </c>
      <c r="AW849" s="13" t="s">
        <v>33</v>
      </c>
      <c r="AX849" s="13" t="s">
        <v>78</v>
      </c>
      <c r="AY849" s="242" t="s">
        <v>138</v>
      </c>
    </row>
    <row r="850" s="13" customFormat="1">
      <c r="A850" s="13"/>
      <c r="B850" s="232"/>
      <c r="C850" s="233"/>
      <c r="D850" s="234" t="s">
        <v>154</v>
      </c>
      <c r="E850" s="235" t="s">
        <v>1</v>
      </c>
      <c r="F850" s="236" t="s">
        <v>1166</v>
      </c>
      <c r="G850" s="233"/>
      <c r="H850" s="235" t="s">
        <v>1</v>
      </c>
      <c r="I850" s="237"/>
      <c r="J850" s="233"/>
      <c r="K850" s="233"/>
      <c r="L850" s="238"/>
      <c r="M850" s="239"/>
      <c r="N850" s="240"/>
      <c r="O850" s="240"/>
      <c r="P850" s="240"/>
      <c r="Q850" s="240"/>
      <c r="R850" s="240"/>
      <c r="S850" s="240"/>
      <c r="T850" s="241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2" t="s">
        <v>154</v>
      </c>
      <c r="AU850" s="242" t="s">
        <v>88</v>
      </c>
      <c r="AV850" s="13" t="s">
        <v>86</v>
      </c>
      <c r="AW850" s="13" t="s">
        <v>33</v>
      </c>
      <c r="AX850" s="13" t="s">
        <v>78</v>
      </c>
      <c r="AY850" s="242" t="s">
        <v>138</v>
      </c>
    </row>
    <row r="851" s="14" customFormat="1">
      <c r="A851" s="14"/>
      <c r="B851" s="243"/>
      <c r="C851" s="244"/>
      <c r="D851" s="234" t="s">
        <v>154</v>
      </c>
      <c r="E851" s="245" t="s">
        <v>1</v>
      </c>
      <c r="F851" s="246" t="s">
        <v>1167</v>
      </c>
      <c r="G851" s="244"/>
      <c r="H851" s="247">
        <v>40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154</v>
      </c>
      <c r="AU851" s="253" t="s">
        <v>88</v>
      </c>
      <c r="AV851" s="14" t="s">
        <v>88</v>
      </c>
      <c r="AW851" s="14" t="s">
        <v>33</v>
      </c>
      <c r="AX851" s="14" t="s">
        <v>78</v>
      </c>
      <c r="AY851" s="253" t="s">
        <v>138</v>
      </c>
    </row>
    <row r="852" s="13" customFormat="1">
      <c r="A852" s="13"/>
      <c r="B852" s="232"/>
      <c r="C852" s="233"/>
      <c r="D852" s="234" t="s">
        <v>154</v>
      </c>
      <c r="E852" s="235" t="s">
        <v>1</v>
      </c>
      <c r="F852" s="236" t="s">
        <v>1168</v>
      </c>
      <c r="G852" s="233"/>
      <c r="H852" s="235" t="s">
        <v>1</v>
      </c>
      <c r="I852" s="237"/>
      <c r="J852" s="233"/>
      <c r="K852" s="233"/>
      <c r="L852" s="238"/>
      <c r="M852" s="239"/>
      <c r="N852" s="240"/>
      <c r="O852" s="240"/>
      <c r="P852" s="240"/>
      <c r="Q852" s="240"/>
      <c r="R852" s="240"/>
      <c r="S852" s="240"/>
      <c r="T852" s="241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2" t="s">
        <v>154</v>
      </c>
      <c r="AU852" s="242" t="s">
        <v>88</v>
      </c>
      <c r="AV852" s="13" t="s">
        <v>86</v>
      </c>
      <c r="AW852" s="13" t="s">
        <v>33</v>
      </c>
      <c r="AX852" s="13" t="s">
        <v>78</v>
      </c>
      <c r="AY852" s="242" t="s">
        <v>138</v>
      </c>
    </row>
    <row r="853" s="14" customFormat="1">
      <c r="A853" s="14"/>
      <c r="B853" s="243"/>
      <c r="C853" s="244"/>
      <c r="D853" s="234" t="s">
        <v>154</v>
      </c>
      <c r="E853" s="245" t="s">
        <v>1</v>
      </c>
      <c r="F853" s="246" t="s">
        <v>345</v>
      </c>
      <c r="G853" s="244"/>
      <c r="H853" s="247">
        <v>20</v>
      </c>
      <c r="I853" s="248"/>
      <c r="J853" s="244"/>
      <c r="K853" s="244"/>
      <c r="L853" s="249"/>
      <c r="M853" s="250"/>
      <c r="N853" s="251"/>
      <c r="O853" s="251"/>
      <c r="P853" s="251"/>
      <c r="Q853" s="251"/>
      <c r="R853" s="251"/>
      <c r="S853" s="251"/>
      <c r="T853" s="252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3" t="s">
        <v>154</v>
      </c>
      <c r="AU853" s="253" t="s">
        <v>88</v>
      </c>
      <c r="AV853" s="14" t="s">
        <v>88</v>
      </c>
      <c r="AW853" s="14" t="s">
        <v>33</v>
      </c>
      <c r="AX853" s="14" t="s">
        <v>78</v>
      </c>
      <c r="AY853" s="253" t="s">
        <v>138</v>
      </c>
    </row>
    <row r="854" s="13" customFormat="1">
      <c r="A854" s="13"/>
      <c r="B854" s="232"/>
      <c r="C854" s="233"/>
      <c r="D854" s="234" t="s">
        <v>154</v>
      </c>
      <c r="E854" s="235" t="s">
        <v>1</v>
      </c>
      <c r="F854" s="236" t="s">
        <v>1169</v>
      </c>
      <c r="G854" s="233"/>
      <c r="H854" s="235" t="s">
        <v>1</v>
      </c>
      <c r="I854" s="237"/>
      <c r="J854" s="233"/>
      <c r="K854" s="233"/>
      <c r="L854" s="238"/>
      <c r="M854" s="239"/>
      <c r="N854" s="240"/>
      <c r="O854" s="240"/>
      <c r="P854" s="240"/>
      <c r="Q854" s="240"/>
      <c r="R854" s="240"/>
      <c r="S854" s="240"/>
      <c r="T854" s="241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2" t="s">
        <v>154</v>
      </c>
      <c r="AU854" s="242" t="s">
        <v>88</v>
      </c>
      <c r="AV854" s="13" t="s">
        <v>86</v>
      </c>
      <c r="AW854" s="13" t="s">
        <v>33</v>
      </c>
      <c r="AX854" s="13" t="s">
        <v>78</v>
      </c>
      <c r="AY854" s="242" t="s">
        <v>138</v>
      </c>
    </row>
    <row r="855" s="14" customFormat="1">
      <c r="A855" s="14"/>
      <c r="B855" s="243"/>
      <c r="C855" s="244"/>
      <c r="D855" s="234" t="s">
        <v>154</v>
      </c>
      <c r="E855" s="245" t="s">
        <v>1</v>
      </c>
      <c r="F855" s="246" t="s">
        <v>1170</v>
      </c>
      <c r="G855" s="244"/>
      <c r="H855" s="247">
        <v>45</v>
      </c>
      <c r="I855" s="248"/>
      <c r="J855" s="244"/>
      <c r="K855" s="244"/>
      <c r="L855" s="249"/>
      <c r="M855" s="250"/>
      <c r="N855" s="251"/>
      <c r="O855" s="251"/>
      <c r="P855" s="251"/>
      <c r="Q855" s="251"/>
      <c r="R855" s="251"/>
      <c r="S855" s="251"/>
      <c r="T855" s="252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3" t="s">
        <v>154</v>
      </c>
      <c r="AU855" s="253" t="s">
        <v>88</v>
      </c>
      <c r="AV855" s="14" t="s">
        <v>88</v>
      </c>
      <c r="AW855" s="14" t="s">
        <v>33</v>
      </c>
      <c r="AX855" s="14" t="s">
        <v>78</v>
      </c>
      <c r="AY855" s="253" t="s">
        <v>138</v>
      </c>
    </row>
    <row r="856" s="16" customFormat="1">
      <c r="A856" s="16"/>
      <c r="B856" s="265"/>
      <c r="C856" s="266"/>
      <c r="D856" s="234" t="s">
        <v>154</v>
      </c>
      <c r="E856" s="267" t="s">
        <v>1</v>
      </c>
      <c r="F856" s="268" t="s">
        <v>190</v>
      </c>
      <c r="G856" s="266"/>
      <c r="H856" s="269">
        <v>1368</v>
      </c>
      <c r="I856" s="270"/>
      <c r="J856" s="266"/>
      <c r="K856" s="266"/>
      <c r="L856" s="271"/>
      <c r="M856" s="272"/>
      <c r="N856" s="273"/>
      <c r="O856" s="273"/>
      <c r="P856" s="273"/>
      <c r="Q856" s="273"/>
      <c r="R856" s="273"/>
      <c r="S856" s="273"/>
      <c r="T856" s="274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T856" s="275" t="s">
        <v>154</v>
      </c>
      <c r="AU856" s="275" t="s">
        <v>88</v>
      </c>
      <c r="AV856" s="16" t="s">
        <v>145</v>
      </c>
      <c r="AW856" s="16" t="s">
        <v>33</v>
      </c>
      <c r="AX856" s="16" t="s">
        <v>86</v>
      </c>
      <c r="AY856" s="275" t="s">
        <v>138</v>
      </c>
    </row>
    <row r="857" s="13" customFormat="1">
      <c r="A857" s="13"/>
      <c r="B857" s="232"/>
      <c r="C857" s="233"/>
      <c r="D857" s="234" t="s">
        <v>154</v>
      </c>
      <c r="E857" s="235" t="s">
        <v>1</v>
      </c>
      <c r="F857" s="236" t="s">
        <v>36</v>
      </c>
      <c r="G857" s="233"/>
      <c r="H857" s="235" t="s">
        <v>1</v>
      </c>
      <c r="I857" s="237"/>
      <c r="J857" s="233"/>
      <c r="K857" s="233"/>
      <c r="L857" s="238"/>
      <c r="M857" s="239"/>
      <c r="N857" s="240"/>
      <c r="O857" s="240"/>
      <c r="P857" s="240"/>
      <c r="Q857" s="240"/>
      <c r="R857" s="240"/>
      <c r="S857" s="240"/>
      <c r="T857" s="241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2" t="s">
        <v>154</v>
      </c>
      <c r="AU857" s="242" t="s">
        <v>88</v>
      </c>
      <c r="AV857" s="13" t="s">
        <v>86</v>
      </c>
      <c r="AW857" s="13" t="s">
        <v>33</v>
      </c>
      <c r="AX857" s="13" t="s">
        <v>78</v>
      </c>
      <c r="AY857" s="242" t="s">
        <v>138</v>
      </c>
    </row>
    <row r="858" s="13" customFormat="1">
      <c r="A858" s="13"/>
      <c r="B858" s="232"/>
      <c r="C858" s="233"/>
      <c r="D858" s="234" t="s">
        <v>154</v>
      </c>
      <c r="E858" s="235" t="s">
        <v>1</v>
      </c>
      <c r="F858" s="236" t="s">
        <v>1171</v>
      </c>
      <c r="G858" s="233"/>
      <c r="H858" s="235" t="s">
        <v>1</v>
      </c>
      <c r="I858" s="237"/>
      <c r="J858" s="233"/>
      <c r="K858" s="233"/>
      <c r="L858" s="238"/>
      <c r="M858" s="239"/>
      <c r="N858" s="240"/>
      <c r="O858" s="240"/>
      <c r="P858" s="240"/>
      <c r="Q858" s="240"/>
      <c r="R858" s="240"/>
      <c r="S858" s="240"/>
      <c r="T858" s="24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2" t="s">
        <v>154</v>
      </c>
      <c r="AU858" s="242" t="s">
        <v>88</v>
      </c>
      <c r="AV858" s="13" t="s">
        <v>86</v>
      </c>
      <c r="AW858" s="13" t="s">
        <v>33</v>
      </c>
      <c r="AX858" s="13" t="s">
        <v>78</v>
      </c>
      <c r="AY858" s="242" t="s">
        <v>138</v>
      </c>
    </row>
    <row r="859" s="13" customFormat="1">
      <c r="A859" s="13"/>
      <c r="B859" s="232"/>
      <c r="C859" s="233"/>
      <c r="D859" s="234" t="s">
        <v>154</v>
      </c>
      <c r="E859" s="235" t="s">
        <v>1</v>
      </c>
      <c r="F859" s="236" t="s">
        <v>965</v>
      </c>
      <c r="G859" s="233"/>
      <c r="H859" s="235" t="s">
        <v>1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2" t="s">
        <v>154</v>
      </c>
      <c r="AU859" s="242" t="s">
        <v>88</v>
      </c>
      <c r="AV859" s="13" t="s">
        <v>86</v>
      </c>
      <c r="AW859" s="13" t="s">
        <v>33</v>
      </c>
      <c r="AX859" s="13" t="s">
        <v>78</v>
      </c>
      <c r="AY859" s="242" t="s">
        <v>138</v>
      </c>
    </row>
    <row r="860" s="13" customFormat="1">
      <c r="A860" s="13"/>
      <c r="B860" s="232"/>
      <c r="C860" s="233"/>
      <c r="D860" s="234" t="s">
        <v>154</v>
      </c>
      <c r="E860" s="235" t="s">
        <v>1</v>
      </c>
      <c r="F860" s="236" t="s">
        <v>1172</v>
      </c>
      <c r="G860" s="233"/>
      <c r="H860" s="235" t="s">
        <v>1</v>
      </c>
      <c r="I860" s="237"/>
      <c r="J860" s="233"/>
      <c r="K860" s="233"/>
      <c r="L860" s="238"/>
      <c r="M860" s="239"/>
      <c r="N860" s="240"/>
      <c r="O860" s="240"/>
      <c r="P860" s="240"/>
      <c r="Q860" s="240"/>
      <c r="R860" s="240"/>
      <c r="S860" s="240"/>
      <c r="T860" s="241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2" t="s">
        <v>154</v>
      </c>
      <c r="AU860" s="242" t="s">
        <v>88</v>
      </c>
      <c r="AV860" s="13" t="s">
        <v>86</v>
      </c>
      <c r="AW860" s="13" t="s">
        <v>33</v>
      </c>
      <c r="AX860" s="13" t="s">
        <v>78</v>
      </c>
      <c r="AY860" s="242" t="s">
        <v>138</v>
      </c>
    </row>
    <row r="861" s="2" customFormat="1" ht="14.4" customHeight="1">
      <c r="A861" s="39"/>
      <c r="B861" s="40"/>
      <c r="C861" s="219" t="s">
        <v>1173</v>
      </c>
      <c r="D861" s="219" t="s">
        <v>141</v>
      </c>
      <c r="E861" s="220" t="s">
        <v>1174</v>
      </c>
      <c r="F861" s="221" t="s">
        <v>1175</v>
      </c>
      <c r="G861" s="222" t="s">
        <v>151</v>
      </c>
      <c r="H861" s="223">
        <v>1368</v>
      </c>
      <c r="I861" s="224"/>
      <c r="J861" s="225">
        <f>ROUND(I861*H861,2)</f>
        <v>0</v>
      </c>
      <c r="K861" s="221" t="s">
        <v>152</v>
      </c>
      <c r="L861" s="45"/>
      <c r="M861" s="226" t="s">
        <v>1</v>
      </c>
      <c r="N861" s="227" t="s">
        <v>43</v>
      </c>
      <c r="O861" s="92"/>
      <c r="P861" s="228">
        <f>O861*H861</f>
        <v>0</v>
      </c>
      <c r="Q861" s="228">
        <v>2.0000000000000002E-05</v>
      </c>
      <c r="R861" s="228">
        <f>Q861*H861</f>
        <v>0.027360000000000002</v>
      </c>
      <c r="S861" s="228">
        <v>0</v>
      </c>
      <c r="T861" s="229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30" t="s">
        <v>199</v>
      </c>
      <c r="AT861" s="230" t="s">
        <v>141</v>
      </c>
      <c r="AU861" s="230" t="s">
        <v>88</v>
      </c>
      <c r="AY861" s="18" t="s">
        <v>138</v>
      </c>
      <c r="BE861" s="231">
        <f>IF(N861="základní",J861,0)</f>
        <v>0</v>
      </c>
      <c r="BF861" s="231">
        <f>IF(N861="snížená",J861,0)</f>
        <v>0</v>
      </c>
      <c r="BG861" s="231">
        <f>IF(N861="zákl. přenesená",J861,0)</f>
        <v>0</v>
      </c>
      <c r="BH861" s="231">
        <f>IF(N861="sníž. přenesená",J861,0)</f>
        <v>0</v>
      </c>
      <c r="BI861" s="231">
        <f>IF(N861="nulová",J861,0)</f>
        <v>0</v>
      </c>
      <c r="BJ861" s="18" t="s">
        <v>86</v>
      </c>
      <c r="BK861" s="231">
        <f>ROUND(I861*H861,2)</f>
        <v>0</v>
      </c>
      <c r="BL861" s="18" t="s">
        <v>199</v>
      </c>
      <c r="BM861" s="230" t="s">
        <v>1176</v>
      </c>
    </row>
    <row r="862" s="13" customFormat="1">
      <c r="A862" s="13"/>
      <c r="B862" s="232"/>
      <c r="C862" s="233"/>
      <c r="D862" s="234" t="s">
        <v>154</v>
      </c>
      <c r="E862" s="235" t="s">
        <v>1</v>
      </c>
      <c r="F862" s="236" t="s">
        <v>1177</v>
      </c>
      <c r="G862" s="233"/>
      <c r="H862" s="235" t="s">
        <v>1</v>
      </c>
      <c r="I862" s="237"/>
      <c r="J862" s="233"/>
      <c r="K862" s="233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154</v>
      </c>
      <c r="AU862" s="242" t="s">
        <v>88</v>
      </c>
      <c r="AV862" s="13" t="s">
        <v>86</v>
      </c>
      <c r="AW862" s="13" t="s">
        <v>33</v>
      </c>
      <c r="AX862" s="13" t="s">
        <v>78</v>
      </c>
      <c r="AY862" s="242" t="s">
        <v>138</v>
      </c>
    </row>
    <row r="863" s="13" customFormat="1">
      <c r="A863" s="13"/>
      <c r="B863" s="232"/>
      <c r="C863" s="233"/>
      <c r="D863" s="234" t="s">
        <v>154</v>
      </c>
      <c r="E863" s="235" t="s">
        <v>1</v>
      </c>
      <c r="F863" s="236" t="s">
        <v>1178</v>
      </c>
      <c r="G863" s="233"/>
      <c r="H863" s="235" t="s">
        <v>1</v>
      </c>
      <c r="I863" s="237"/>
      <c r="J863" s="233"/>
      <c r="K863" s="233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154</v>
      </c>
      <c r="AU863" s="242" t="s">
        <v>88</v>
      </c>
      <c r="AV863" s="13" t="s">
        <v>86</v>
      </c>
      <c r="AW863" s="13" t="s">
        <v>33</v>
      </c>
      <c r="AX863" s="13" t="s">
        <v>78</v>
      </c>
      <c r="AY863" s="242" t="s">
        <v>138</v>
      </c>
    </row>
    <row r="864" s="13" customFormat="1">
      <c r="A864" s="13"/>
      <c r="B864" s="232"/>
      <c r="C864" s="233"/>
      <c r="D864" s="234" t="s">
        <v>154</v>
      </c>
      <c r="E864" s="235" t="s">
        <v>1</v>
      </c>
      <c r="F864" s="236" t="s">
        <v>1179</v>
      </c>
      <c r="G864" s="233"/>
      <c r="H864" s="235" t="s">
        <v>1</v>
      </c>
      <c r="I864" s="237"/>
      <c r="J864" s="233"/>
      <c r="K864" s="233"/>
      <c r="L864" s="238"/>
      <c r="M864" s="239"/>
      <c r="N864" s="240"/>
      <c r="O864" s="240"/>
      <c r="P864" s="240"/>
      <c r="Q864" s="240"/>
      <c r="R864" s="240"/>
      <c r="S864" s="240"/>
      <c r="T864" s="24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2" t="s">
        <v>154</v>
      </c>
      <c r="AU864" s="242" t="s">
        <v>88</v>
      </c>
      <c r="AV864" s="13" t="s">
        <v>86</v>
      </c>
      <c r="AW864" s="13" t="s">
        <v>33</v>
      </c>
      <c r="AX864" s="13" t="s">
        <v>78</v>
      </c>
      <c r="AY864" s="242" t="s">
        <v>138</v>
      </c>
    </row>
    <row r="865" s="14" customFormat="1">
      <c r="A865" s="14"/>
      <c r="B865" s="243"/>
      <c r="C865" s="244"/>
      <c r="D865" s="234" t="s">
        <v>154</v>
      </c>
      <c r="E865" s="245" t="s">
        <v>1</v>
      </c>
      <c r="F865" s="246" t="s">
        <v>1180</v>
      </c>
      <c r="G865" s="244"/>
      <c r="H865" s="247">
        <v>1368</v>
      </c>
      <c r="I865" s="248"/>
      <c r="J865" s="244"/>
      <c r="K865" s="244"/>
      <c r="L865" s="249"/>
      <c r="M865" s="250"/>
      <c r="N865" s="251"/>
      <c r="O865" s="251"/>
      <c r="P865" s="251"/>
      <c r="Q865" s="251"/>
      <c r="R865" s="251"/>
      <c r="S865" s="251"/>
      <c r="T865" s="252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3" t="s">
        <v>154</v>
      </c>
      <c r="AU865" s="253" t="s">
        <v>88</v>
      </c>
      <c r="AV865" s="14" t="s">
        <v>88</v>
      </c>
      <c r="AW865" s="14" t="s">
        <v>33</v>
      </c>
      <c r="AX865" s="14" t="s">
        <v>86</v>
      </c>
      <c r="AY865" s="253" t="s">
        <v>138</v>
      </c>
    </row>
    <row r="866" s="2" customFormat="1" ht="14.4" customHeight="1">
      <c r="A866" s="39"/>
      <c r="B866" s="40"/>
      <c r="C866" s="219" t="s">
        <v>1181</v>
      </c>
      <c r="D866" s="219" t="s">
        <v>141</v>
      </c>
      <c r="E866" s="220" t="s">
        <v>1182</v>
      </c>
      <c r="F866" s="221" t="s">
        <v>1183</v>
      </c>
      <c r="G866" s="222" t="s">
        <v>151</v>
      </c>
      <c r="H866" s="223">
        <v>1368</v>
      </c>
      <c r="I866" s="224"/>
      <c r="J866" s="225">
        <f>ROUND(I866*H866,2)</f>
        <v>0</v>
      </c>
      <c r="K866" s="221" t="s">
        <v>152</v>
      </c>
      <c r="L866" s="45"/>
      <c r="M866" s="226" t="s">
        <v>1</v>
      </c>
      <c r="N866" s="227" t="s">
        <v>43</v>
      </c>
      <c r="O866" s="92"/>
      <c r="P866" s="228">
        <f>O866*H866</f>
        <v>0</v>
      </c>
      <c r="Q866" s="228">
        <v>0</v>
      </c>
      <c r="R866" s="228">
        <f>Q866*H866</f>
        <v>0</v>
      </c>
      <c r="S866" s="228">
        <v>0</v>
      </c>
      <c r="T866" s="229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30" t="s">
        <v>199</v>
      </c>
      <c r="AT866" s="230" t="s">
        <v>141</v>
      </c>
      <c r="AU866" s="230" t="s">
        <v>88</v>
      </c>
      <c r="AY866" s="18" t="s">
        <v>138</v>
      </c>
      <c r="BE866" s="231">
        <f>IF(N866="základní",J866,0)</f>
        <v>0</v>
      </c>
      <c r="BF866" s="231">
        <f>IF(N866="snížená",J866,0)</f>
        <v>0</v>
      </c>
      <c r="BG866" s="231">
        <f>IF(N866="zákl. přenesená",J866,0)</f>
        <v>0</v>
      </c>
      <c r="BH866" s="231">
        <f>IF(N866="sníž. přenesená",J866,0)</f>
        <v>0</v>
      </c>
      <c r="BI866" s="231">
        <f>IF(N866="nulová",J866,0)</f>
        <v>0</v>
      </c>
      <c r="BJ866" s="18" t="s">
        <v>86</v>
      </c>
      <c r="BK866" s="231">
        <f>ROUND(I866*H866,2)</f>
        <v>0</v>
      </c>
      <c r="BL866" s="18" t="s">
        <v>199</v>
      </c>
      <c r="BM866" s="230" t="s">
        <v>1184</v>
      </c>
    </row>
    <row r="867" s="2" customFormat="1" ht="14.4" customHeight="1">
      <c r="A867" s="39"/>
      <c r="B867" s="40"/>
      <c r="C867" s="219" t="s">
        <v>1185</v>
      </c>
      <c r="D867" s="219" t="s">
        <v>141</v>
      </c>
      <c r="E867" s="220" t="s">
        <v>1186</v>
      </c>
      <c r="F867" s="221" t="s">
        <v>1187</v>
      </c>
      <c r="G867" s="222" t="s">
        <v>144</v>
      </c>
      <c r="H867" s="223">
        <v>1368</v>
      </c>
      <c r="I867" s="224"/>
      <c r="J867" s="225">
        <f>ROUND(I867*H867,2)</f>
        <v>0</v>
      </c>
      <c r="K867" s="221" t="s">
        <v>1</v>
      </c>
      <c r="L867" s="45"/>
      <c r="M867" s="226" t="s">
        <v>1</v>
      </c>
      <c r="N867" s="227" t="s">
        <v>43</v>
      </c>
      <c r="O867" s="92"/>
      <c r="P867" s="228">
        <f>O867*H867</f>
        <v>0</v>
      </c>
      <c r="Q867" s="228">
        <v>0</v>
      </c>
      <c r="R867" s="228">
        <f>Q867*H867</f>
        <v>0</v>
      </c>
      <c r="S867" s="228">
        <v>0</v>
      </c>
      <c r="T867" s="229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30" t="s">
        <v>199</v>
      </c>
      <c r="AT867" s="230" t="s">
        <v>141</v>
      </c>
      <c r="AU867" s="230" t="s">
        <v>88</v>
      </c>
      <c r="AY867" s="18" t="s">
        <v>138</v>
      </c>
      <c r="BE867" s="231">
        <f>IF(N867="základní",J867,0)</f>
        <v>0</v>
      </c>
      <c r="BF867" s="231">
        <f>IF(N867="snížená",J867,0)</f>
        <v>0</v>
      </c>
      <c r="BG867" s="231">
        <f>IF(N867="zákl. přenesená",J867,0)</f>
        <v>0</v>
      </c>
      <c r="BH867" s="231">
        <f>IF(N867="sníž. přenesená",J867,0)</f>
        <v>0</v>
      </c>
      <c r="BI867" s="231">
        <f>IF(N867="nulová",J867,0)</f>
        <v>0</v>
      </c>
      <c r="BJ867" s="18" t="s">
        <v>86</v>
      </c>
      <c r="BK867" s="231">
        <f>ROUND(I867*H867,2)</f>
        <v>0</v>
      </c>
      <c r="BL867" s="18" t="s">
        <v>199</v>
      </c>
      <c r="BM867" s="230" t="s">
        <v>1188</v>
      </c>
    </row>
    <row r="868" s="13" customFormat="1">
      <c r="A868" s="13"/>
      <c r="B868" s="232"/>
      <c r="C868" s="233"/>
      <c r="D868" s="234" t="s">
        <v>154</v>
      </c>
      <c r="E868" s="235" t="s">
        <v>1</v>
      </c>
      <c r="F868" s="236" t="s">
        <v>1189</v>
      </c>
      <c r="G868" s="233"/>
      <c r="H868" s="235" t="s">
        <v>1</v>
      </c>
      <c r="I868" s="237"/>
      <c r="J868" s="233"/>
      <c r="K868" s="233"/>
      <c r="L868" s="238"/>
      <c r="M868" s="239"/>
      <c r="N868" s="240"/>
      <c r="O868" s="240"/>
      <c r="P868" s="240"/>
      <c r="Q868" s="240"/>
      <c r="R868" s="240"/>
      <c r="S868" s="240"/>
      <c r="T868" s="241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2" t="s">
        <v>154</v>
      </c>
      <c r="AU868" s="242" t="s">
        <v>88</v>
      </c>
      <c r="AV868" s="13" t="s">
        <v>86</v>
      </c>
      <c r="AW868" s="13" t="s">
        <v>33</v>
      </c>
      <c r="AX868" s="13" t="s">
        <v>78</v>
      </c>
      <c r="AY868" s="242" t="s">
        <v>138</v>
      </c>
    </row>
    <row r="869" s="14" customFormat="1">
      <c r="A869" s="14"/>
      <c r="B869" s="243"/>
      <c r="C869" s="244"/>
      <c r="D869" s="234" t="s">
        <v>154</v>
      </c>
      <c r="E869" s="245" t="s">
        <v>1</v>
      </c>
      <c r="F869" s="246" t="s">
        <v>1180</v>
      </c>
      <c r="G869" s="244"/>
      <c r="H869" s="247">
        <v>1368</v>
      </c>
      <c r="I869" s="248"/>
      <c r="J869" s="244"/>
      <c r="K869" s="244"/>
      <c r="L869" s="249"/>
      <c r="M869" s="250"/>
      <c r="N869" s="251"/>
      <c r="O869" s="251"/>
      <c r="P869" s="251"/>
      <c r="Q869" s="251"/>
      <c r="R869" s="251"/>
      <c r="S869" s="251"/>
      <c r="T869" s="252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3" t="s">
        <v>154</v>
      </c>
      <c r="AU869" s="253" t="s">
        <v>88</v>
      </c>
      <c r="AV869" s="14" t="s">
        <v>88</v>
      </c>
      <c r="AW869" s="14" t="s">
        <v>33</v>
      </c>
      <c r="AX869" s="14" t="s">
        <v>86</v>
      </c>
      <c r="AY869" s="253" t="s">
        <v>138</v>
      </c>
    </row>
    <row r="870" s="2" customFormat="1" ht="14.4" customHeight="1">
      <c r="A870" s="39"/>
      <c r="B870" s="40"/>
      <c r="C870" s="219" t="s">
        <v>1190</v>
      </c>
      <c r="D870" s="219" t="s">
        <v>141</v>
      </c>
      <c r="E870" s="220" t="s">
        <v>1191</v>
      </c>
      <c r="F870" s="221" t="s">
        <v>1192</v>
      </c>
      <c r="G870" s="222" t="s">
        <v>151</v>
      </c>
      <c r="H870" s="223">
        <v>18</v>
      </c>
      <c r="I870" s="224"/>
      <c r="J870" s="225">
        <f>ROUND(I870*H870,2)</f>
        <v>0</v>
      </c>
      <c r="K870" s="221" t="s">
        <v>152</v>
      </c>
      <c r="L870" s="45"/>
      <c r="M870" s="226" t="s">
        <v>1</v>
      </c>
      <c r="N870" s="227" t="s">
        <v>43</v>
      </c>
      <c r="O870" s="92"/>
      <c r="P870" s="228">
        <f>O870*H870</f>
        <v>0</v>
      </c>
      <c r="Q870" s="228">
        <v>0.00023000000000000001</v>
      </c>
      <c r="R870" s="228">
        <f>Q870*H870</f>
        <v>0.0041400000000000005</v>
      </c>
      <c r="S870" s="228">
        <v>0</v>
      </c>
      <c r="T870" s="229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0" t="s">
        <v>199</v>
      </c>
      <c r="AT870" s="230" t="s">
        <v>141</v>
      </c>
      <c r="AU870" s="230" t="s">
        <v>88</v>
      </c>
      <c r="AY870" s="18" t="s">
        <v>138</v>
      </c>
      <c r="BE870" s="231">
        <f>IF(N870="základní",J870,0)</f>
        <v>0</v>
      </c>
      <c r="BF870" s="231">
        <f>IF(N870="snížená",J870,0)</f>
        <v>0</v>
      </c>
      <c r="BG870" s="231">
        <f>IF(N870="zákl. přenesená",J870,0)</f>
        <v>0</v>
      </c>
      <c r="BH870" s="231">
        <f>IF(N870="sníž. přenesená",J870,0)</f>
        <v>0</v>
      </c>
      <c r="BI870" s="231">
        <f>IF(N870="nulová",J870,0)</f>
        <v>0</v>
      </c>
      <c r="BJ870" s="18" t="s">
        <v>86</v>
      </c>
      <c r="BK870" s="231">
        <f>ROUND(I870*H870,2)</f>
        <v>0</v>
      </c>
      <c r="BL870" s="18" t="s">
        <v>199</v>
      </c>
      <c r="BM870" s="230" t="s">
        <v>1193</v>
      </c>
    </row>
    <row r="871" s="13" customFormat="1">
      <c r="A871" s="13"/>
      <c r="B871" s="232"/>
      <c r="C871" s="233"/>
      <c r="D871" s="234" t="s">
        <v>154</v>
      </c>
      <c r="E871" s="235" t="s">
        <v>1</v>
      </c>
      <c r="F871" s="236" t="s">
        <v>1194</v>
      </c>
      <c r="G871" s="233"/>
      <c r="H871" s="235" t="s">
        <v>1</v>
      </c>
      <c r="I871" s="237"/>
      <c r="J871" s="233"/>
      <c r="K871" s="233"/>
      <c r="L871" s="238"/>
      <c r="M871" s="239"/>
      <c r="N871" s="240"/>
      <c r="O871" s="240"/>
      <c r="P871" s="240"/>
      <c r="Q871" s="240"/>
      <c r="R871" s="240"/>
      <c r="S871" s="240"/>
      <c r="T871" s="24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2" t="s">
        <v>154</v>
      </c>
      <c r="AU871" s="242" t="s">
        <v>88</v>
      </c>
      <c r="AV871" s="13" t="s">
        <v>86</v>
      </c>
      <c r="AW871" s="13" t="s">
        <v>33</v>
      </c>
      <c r="AX871" s="13" t="s">
        <v>78</v>
      </c>
      <c r="AY871" s="242" t="s">
        <v>138</v>
      </c>
    </row>
    <row r="872" s="14" customFormat="1">
      <c r="A872" s="14"/>
      <c r="B872" s="243"/>
      <c r="C872" s="244"/>
      <c r="D872" s="234" t="s">
        <v>154</v>
      </c>
      <c r="E872" s="245" t="s">
        <v>1</v>
      </c>
      <c r="F872" s="246" t="s">
        <v>1156</v>
      </c>
      <c r="G872" s="244"/>
      <c r="H872" s="247">
        <v>18</v>
      </c>
      <c r="I872" s="248"/>
      <c r="J872" s="244"/>
      <c r="K872" s="244"/>
      <c r="L872" s="249"/>
      <c r="M872" s="250"/>
      <c r="N872" s="251"/>
      <c r="O872" s="251"/>
      <c r="P872" s="251"/>
      <c r="Q872" s="251"/>
      <c r="R872" s="251"/>
      <c r="S872" s="251"/>
      <c r="T872" s="252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3" t="s">
        <v>154</v>
      </c>
      <c r="AU872" s="253" t="s">
        <v>88</v>
      </c>
      <c r="AV872" s="14" t="s">
        <v>88</v>
      </c>
      <c r="AW872" s="14" t="s">
        <v>33</v>
      </c>
      <c r="AX872" s="14" t="s">
        <v>86</v>
      </c>
      <c r="AY872" s="253" t="s">
        <v>138</v>
      </c>
    </row>
    <row r="873" s="12" customFormat="1" ht="22.8" customHeight="1">
      <c r="A873" s="12"/>
      <c r="B873" s="203"/>
      <c r="C873" s="204"/>
      <c r="D873" s="205" t="s">
        <v>77</v>
      </c>
      <c r="E873" s="217" t="s">
        <v>1195</v>
      </c>
      <c r="F873" s="217" t="s">
        <v>1196</v>
      </c>
      <c r="G873" s="204"/>
      <c r="H873" s="204"/>
      <c r="I873" s="207"/>
      <c r="J873" s="218">
        <f>BK873</f>
        <v>0</v>
      </c>
      <c r="K873" s="204"/>
      <c r="L873" s="209"/>
      <c r="M873" s="210"/>
      <c r="N873" s="211"/>
      <c r="O873" s="211"/>
      <c r="P873" s="212">
        <f>SUM(P874:P879)</f>
        <v>0</v>
      </c>
      <c r="Q873" s="211"/>
      <c r="R873" s="212">
        <f>SUM(R874:R879)</f>
        <v>0.0065649999999999997</v>
      </c>
      <c r="S873" s="211"/>
      <c r="T873" s="213">
        <f>SUM(T874:T879)</f>
        <v>0</v>
      </c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R873" s="214" t="s">
        <v>88</v>
      </c>
      <c r="AT873" s="215" t="s">
        <v>77</v>
      </c>
      <c r="AU873" s="215" t="s">
        <v>86</v>
      </c>
      <c r="AY873" s="214" t="s">
        <v>138</v>
      </c>
      <c r="BK873" s="216">
        <f>SUM(BK874:BK879)</f>
        <v>0</v>
      </c>
    </row>
    <row r="874" s="2" customFormat="1" ht="14.4" customHeight="1">
      <c r="A874" s="39"/>
      <c r="B874" s="40"/>
      <c r="C874" s="219" t="s">
        <v>1197</v>
      </c>
      <c r="D874" s="219" t="s">
        <v>141</v>
      </c>
      <c r="E874" s="220" t="s">
        <v>1198</v>
      </c>
      <c r="F874" s="221" t="s">
        <v>1199</v>
      </c>
      <c r="G874" s="222" t="s">
        <v>151</v>
      </c>
      <c r="H874" s="223">
        <v>19.5</v>
      </c>
      <c r="I874" s="224"/>
      <c r="J874" s="225">
        <f>ROUND(I874*H874,2)</f>
        <v>0</v>
      </c>
      <c r="K874" s="221" t="s">
        <v>152</v>
      </c>
      <c r="L874" s="45"/>
      <c r="M874" s="226" t="s">
        <v>1</v>
      </c>
      <c r="N874" s="227" t="s">
        <v>43</v>
      </c>
      <c r="O874" s="92"/>
      <c r="P874" s="228">
        <f>O874*H874</f>
        <v>0</v>
      </c>
      <c r="Q874" s="228">
        <v>0.00020000000000000001</v>
      </c>
      <c r="R874" s="228">
        <f>Q874*H874</f>
        <v>0.0039000000000000003</v>
      </c>
      <c r="S874" s="228">
        <v>0</v>
      </c>
      <c r="T874" s="229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30" t="s">
        <v>199</v>
      </c>
      <c r="AT874" s="230" t="s">
        <v>141</v>
      </c>
      <c r="AU874" s="230" t="s">
        <v>88</v>
      </c>
      <c r="AY874" s="18" t="s">
        <v>138</v>
      </c>
      <c r="BE874" s="231">
        <f>IF(N874="základní",J874,0)</f>
        <v>0</v>
      </c>
      <c r="BF874" s="231">
        <f>IF(N874="snížená",J874,0)</f>
        <v>0</v>
      </c>
      <c r="BG874" s="231">
        <f>IF(N874="zákl. přenesená",J874,0)</f>
        <v>0</v>
      </c>
      <c r="BH874" s="231">
        <f>IF(N874="sníž. přenesená",J874,0)</f>
        <v>0</v>
      </c>
      <c r="BI874" s="231">
        <f>IF(N874="nulová",J874,0)</f>
        <v>0</v>
      </c>
      <c r="BJ874" s="18" t="s">
        <v>86</v>
      </c>
      <c r="BK874" s="231">
        <f>ROUND(I874*H874,2)</f>
        <v>0</v>
      </c>
      <c r="BL874" s="18" t="s">
        <v>199</v>
      </c>
      <c r="BM874" s="230" t="s">
        <v>1200</v>
      </c>
    </row>
    <row r="875" s="13" customFormat="1">
      <c r="A875" s="13"/>
      <c r="B875" s="232"/>
      <c r="C875" s="233"/>
      <c r="D875" s="234" t="s">
        <v>154</v>
      </c>
      <c r="E875" s="235" t="s">
        <v>1</v>
      </c>
      <c r="F875" s="236" t="s">
        <v>1201</v>
      </c>
      <c r="G875" s="233"/>
      <c r="H875" s="235" t="s">
        <v>1</v>
      </c>
      <c r="I875" s="237"/>
      <c r="J875" s="233"/>
      <c r="K875" s="233"/>
      <c r="L875" s="238"/>
      <c r="M875" s="239"/>
      <c r="N875" s="240"/>
      <c r="O875" s="240"/>
      <c r="P875" s="240"/>
      <c r="Q875" s="240"/>
      <c r="R875" s="240"/>
      <c r="S875" s="240"/>
      <c r="T875" s="241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2" t="s">
        <v>154</v>
      </c>
      <c r="AU875" s="242" t="s">
        <v>88</v>
      </c>
      <c r="AV875" s="13" t="s">
        <v>86</v>
      </c>
      <c r="AW875" s="13" t="s">
        <v>33</v>
      </c>
      <c r="AX875" s="13" t="s">
        <v>78</v>
      </c>
      <c r="AY875" s="242" t="s">
        <v>138</v>
      </c>
    </row>
    <row r="876" s="14" customFormat="1">
      <c r="A876" s="14"/>
      <c r="B876" s="243"/>
      <c r="C876" s="244"/>
      <c r="D876" s="234" t="s">
        <v>154</v>
      </c>
      <c r="E876" s="245" t="s">
        <v>1</v>
      </c>
      <c r="F876" s="246" t="s">
        <v>1202</v>
      </c>
      <c r="G876" s="244"/>
      <c r="H876" s="247">
        <v>19.5</v>
      </c>
      <c r="I876" s="248"/>
      <c r="J876" s="244"/>
      <c r="K876" s="244"/>
      <c r="L876" s="249"/>
      <c r="M876" s="250"/>
      <c r="N876" s="251"/>
      <c r="O876" s="251"/>
      <c r="P876" s="251"/>
      <c r="Q876" s="251"/>
      <c r="R876" s="251"/>
      <c r="S876" s="251"/>
      <c r="T876" s="252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3" t="s">
        <v>154</v>
      </c>
      <c r="AU876" s="253" t="s">
        <v>88</v>
      </c>
      <c r="AV876" s="14" t="s">
        <v>88</v>
      </c>
      <c r="AW876" s="14" t="s">
        <v>33</v>
      </c>
      <c r="AX876" s="14" t="s">
        <v>86</v>
      </c>
      <c r="AY876" s="253" t="s">
        <v>138</v>
      </c>
    </row>
    <row r="877" s="2" customFormat="1" ht="14.4" customHeight="1">
      <c r="A877" s="39"/>
      <c r="B877" s="40"/>
      <c r="C877" s="219" t="s">
        <v>1203</v>
      </c>
      <c r="D877" s="219" t="s">
        <v>141</v>
      </c>
      <c r="E877" s="220" t="s">
        <v>1204</v>
      </c>
      <c r="F877" s="221" t="s">
        <v>1205</v>
      </c>
      <c r="G877" s="222" t="s">
        <v>151</v>
      </c>
      <c r="H877" s="223">
        <v>20.5</v>
      </c>
      <c r="I877" s="224"/>
      <c r="J877" s="225">
        <f>ROUND(I877*H877,2)</f>
        <v>0</v>
      </c>
      <c r="K877" s="221" t="s">
        <v>152</v>
      </c>
      <c r="L877" s="45"/>
      <c r="M877" s="226" t="s">
        <v>1</v>
      </c>
      <c r="N877" s="227" t="s">
        <v>43</v>
      </c>
      <c r="O877" s="92"/>
      <c r="P877" s="228">
        <f>O877*H877</f>
        <v>0</v>
      </c>
      <c r="Q877" s="228">
        <v>0.00012999999999999999</v>
      </c>
      <c r="R877" s="228">
        <f>Q877*H877</f>
        <v>0.0026649999999999998</v>
      </c>
      <c r="S877" s="228">
        <v>0</v>
      </c>
      <c r="T877" s="229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0" t="s">
        <v>199</v>
      </c>
      <c r="AT877" s="230" t="s">
        <v>141</v>
      </c>
      <c r="AU877" s="230" t="s">
        <v>88</v>
      </c>
      <c r="AY877" s="18" t="s">
        <v>138</v>
      </c>
      <c r="BE877" s="231">
        <f>IF(N877="základní",J877,0)</f>
        <v>0</v>
      </c>
      <c r="BF877" s="231">
        <f>IF(N877="snížená",J877,0)</f>
        <v>0</v>
      </c>
      <c r="BG877" s="231">
        <f>IF(N877="zákl. přenesená",J877,0)</f>
        <v>0</v>
      </c>
      <c r="BH877" s="231">
        <f>IF(N877="sníž. přenesená",J877,0)</f>
        <v>0</v>
      </c>
      <c r="BI877" s="231">
        <f>IF(N877="nulová",J877,0)</f>
        <v>0</v>
      </c>
      <c r="BJ877" s="18" t="s">
        <v>86</v>
      </c>
      <c r="BK877" s="231">
        <f>ROUND(I877*H877,2)</f>
        <v>0</v>
      </c>
      <c r="BL877" s="18" t="s">
        <v>199</v>
      </c>
      <c r="BM877" s="230" t="s">
        <v>1206</v>
      </c>
    </row>
    <row r="878" s="13" customFormat="1">
      <c r="A878" s="13"/>
      <c r="B878" s="232"/>
      <c r="C878" s="233"/>
      <c r="D878" s="234" t="s">
        <v>154</v>
      </c>
      <c r="E878" s="235" t="s">
        <v>1</v>
      </c>
      <c r="F878" s="236" t="s">
        <v>1201</v>
      </c>
      <c r="G878" s="233"/>
      <c r="H878" s="235" t="s">
        <v>1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2" t="s">
        <v>154</v>
      </c>
      <c r="AU878" s="242" t="s">
        <v>88</v>
      </c>
      <c r="AV878" s="13" t="s">
        <v>86</v>
      </c>
      <c r="AW878" s="13" t="s">
        <v>33</v>
      </c>
      <c r="AX878" s="13" t="s">
        <v>78</v>
      </c>
      <c r="AY878" s="242" t="s">
        <v>138</v>
      </c>
    </row>
    <row r="879" s="14" customFormat="1">
      <c r="A879" s="14"/>
      <c r="B879" s="243"/>
      <c r="C879" s="244"/>
      <c r="D879" s="234" t="s">
        <v>154</v>
      </c>
      <c r="E879" s="245" t="s">
        <v>1</v>
      </c>
      <c r="F879" s="246" t="s">
        <v>1207</v>
      </c>
      <c r="G879" s="244"/>
      <c r="H879" s="247">
        <v>20.5</v>
      </c>
      <c r="I879" s="248"/>
      <c r="J879" s="244"/>
      <c r="K879" s="244"/>
      <c r="L879" s="249"/>
      <c r="M879" s="286"/>
      <c r="N879" s="287"/>
      <c r="O879" s="287"/>
      <c r="P879" s="287"/>
      <c r="Q879" s="287"/>
      <c r="R879" s="287"/>
      <c r="S879" s="287"/>
      <c r="T879" s="288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3" t="s">
        <v>154</v>
      </c>
      <c r="AU879" s="253" t="s">
        <v>88</v>
      </c>
      <c r="AV879" s="14" t="s">
        <v>88</v>
      </c>
      <c r="AW879" s="14" t="s">
        <v>33</v>
      </c>
      <c r="AX879" s="14" t="s">
        <v>86</v>
      </c>
      <c r="AY879" s="253" t="s">
        <v>138</v>
      </c>
    </row>
    <row r="880" s="2" customFormat="1" ht="6.96" customHeight="1">
      <c r="A880" s="39"/>
      <c r="B880" s="67"/>
      <c r="C880" s="68"/>
      <c r="D880" s="68"/>
      <c r="E880" s="68"/>
      <c r="F880" s="68"/>
      <c r="G880" s="68"/>
      <c r="H880" s="68"/>
      <c r="I880" s="68"/>
      <c r="J880" s="68"/>
      <c r="K880" s="68"/>
      <c r="L880" s="45"/>
      <c r="M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</row>
  </sheetData>
  <sheetProtection sheet="1" autoFilter="0" formatColumns="0" formatRows="0" objects="1" scenarios="1" spinCount="100000" saltValue="jSyksn2Q09yrQqFPbiMXXkxoygO/2WUsZT+1WKgMibCxeyODxx4WHhFowmmvYMFLkUO9iSjn3GksWPmS25xu4w==" hashValue="1/sd9jNGCSsoOKuLyc3s5y/PvqXdUN2AJ5bhx57b2f/gtkNtznyJQJ/hZxF3Fw5QOeALwAdMkhMrOiU0GxuOYw==" algorithmName="SHA-512" password="CC35"/>
  <autoFilter ref="C135:K879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hidden="1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 xml:space="preserve">Rekonstrukce střechy  č.p.106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1208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20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20. 11. 2020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tr">
        <f>IF('Rekapitulace stavby'!E20="","",'Rekapitulace stavby'!E20)</f>
        <v>Tomanová Ing.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ROUND((SUM(BE117:BE119)),  2)</f>
        <v>0</v>
      </c>
      <c r="G33" s="39"/>
      <c r="H33" s="39"/>
      <c r="I33" s="156">
        <v>0.20999999999999999</v>
      </c>
      <c r="J33" s="155">
        <f>ROUND(((SUM(BE117:BE119))*I33),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44</v>
      </c>
      <c r="F34" s="155">
        <f>ROUND((SUM(BF117:BF119)),  2)</f>
        <v>0</v>
      </c>
      <c r="G34" s="39"/>
      <c r="H34" s="39"/>
      <c r="I34" s="156">
        <v>0.14999999999999999</v>
      </c>
      <c r="J34" s="155">
        <f>ROUND(((SUM(BF117:BF119))*I34),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ROUND((SUM(BG117:BG119)),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ROUND((SUM(BH117:BH119)),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ROUND((SUM(BI117:BI119)),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střechy  č.p.106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B - Elektročást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Hora Svaté Kateřiny</v>
      </c>
      <c r="G89" s="41"/>
      <c r="H89" s="41"/>
      <c r="I89" s="33" t="s">
        <v>23</v>
      </c>
      <c r="J89" s="80" t="str">
        <f>IF(J12="","",J12)</f>
        <v>20. 11. 2020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Město Hora Svaté Kateřiny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Tomanová Ing.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1209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123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 xml:space="preserve">Rekonstrukce střechy  č.p.106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B - Elektročást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F12</f>
        <v>Hora Svaté Kateřiny</v>
      </c>
      <c r="G111" s="41"/>
      <c r="H111" s="41"/>
      <c r="I111" s="33" t="s">
        <v>23</v>
      </c>
      <c r="J111" s="80" t="str">
        <f>IF(J12="","",J12)</f>
        <v>20. 11. 2020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E15</f>
        <v>Město Hora Svaté Kateřiny</v>
      </c>
      <c r="G113" s="41"/>
      <c r="H113" s="41"/>
      <c r="I113" s="33" t="s">
        <v>31</v>
      </c>
      <c r="J113" s="37" t="str">
        <f>E21</f>
        <v xml:space="preserve">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29</v>
      </c>
      <c r="D114" s="41"/>
      <c r="E114" s="41"/>
      <c r="F114" s="28" t="str">
        <f>IF(E18="","",E18)</f>
        <v>Vyplň údaj</v>
      </c>
      <c r="G114" s="41"/>
      <c r="H114" s="41"/>
      <c r="I114" s="33" t="s">
        <v>34</v>
      </c>
      <c r="J114" s="37" t="str">
        <f>E24</f>
        <v>Tomanová Ing.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124</v>
      </c>
      <c r="D116" s="195" t="s">
        <v>63</v>
      </c>
      <c r="E116" s="195" t="s">
        <v>59</v>
      </c>
      <c r="F116" s="195" t="s">
        <v>60</v>
      </c>
      <c r="G116" s="195" t="s">
        <v>125</v>
      </c>
      <c r="H116" s="195" t="s">
        <v>126</v>
      </c>
      <c r="I116" s="195" t="s">
        <v>127</v>
      </c>
      <c r="J116" s="195" t="s">
        <v>100</v>
      </c>
      <c r="K116" s="196" t="s">
        <v>128</v>
      </c>
      <c r="L116" s="197"/>
      <c r="M116" s="101" t="s">
        <v>1</v>
      </c>
      <c r="N116" s="102" t="s">
        <v>42</v>
      </c>
      <c r="O116" s="102" t="s">
        <v>129</v>
      </c>
      <c r="P116" s="102" t="s">
        <v>130</v>
      </c>
      <c r="Q116" s="102" t="s">
        <v>131</v>
      </c>
      <c r="R116" s="102" t="s">
        <v>132</v>
      </c>
      <c r="S116" s="102" t="s">
        <v>133</v>
      </c>
      <c r="T116" s="103" t="s">
        <v>134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135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77</v>
      </c>
      <c r="AU117" s="18" t="s">
        <v>102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77</v>
      </c>
      <c r="E118" s="206" t="s">
        <v>1210</v>
      </c>
      <c r="F118" s="206" t="s">
        <v>1211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P119</f>
        <v>0</v>
      </c>
      <c r="Q118" s="211"/>
      <c r="R118" s="212">
        <f>R119</f>
        <v>0</v>
      </c>
      <c r="S118" s="211"/>
      <c r="T118" s="213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88</v>
      </c>
      <c r="AT118" s="215" t="s">
        <v>77</v>
      </c>
      <c r="AU118" s="215" t="s">
        <v>78</v>
      </c>
      <c r="AY118" s="214" t="s">
        <v>138</v>
      </c>
      <c r="BK118" s="216">
        <f>BK119</f>
        <v>0</v>
      </c>
    </row>
    <row r="119" s="2" customFormat="1" ht="14.4" customHeight="1">
      <c r="A119" s="39"/>
      <c r="B119" s="40"/>
      <c r="C119" s="219" t="s">
        <v>86</v>
      </c>
      <c r="D119" s="219" t="s">
        <v>141</v>
      </c>
      <c r="E119" s="220" t="s">
        <v>1212</v>
      </c>
      <c r="F119" s="221" t="s">
        <v>1213</v>
      </c>
      <c r="G119" s="222" t="s">
        <v>272</v>
      </c>
      <c r="H119" s="223">
        <v>1</v>
      </c>
      <c r="I119" s="224"/>
      <c r="J119" s="225">
        <f>ROUND(I119*H119,2)</f>
        <v>0</v>
      </c>
      <c r="K119" s="221" t="s">
        <v>1</v>
      </c>
      <c r="L119" s="45"/>
      <c r="M119" s="289" t="s">
        <v>1</v>
      </c>
      <c r="N119" s="290" t="s">
        <v>43</v>
      </c>
      <c r="O119" s="291"/>
      <c r="P119" s="292">
        <f>O119*H119</f>
        <v>0</v>
      </c>
      <c r="Q119" s="292">
        <v>0</v>
      </c>
      <c r="R119" s="292">
        <f>Q119*H119</f>
        <v>0</v>
      </c>
      <c r="S119" s="292">
        <v>0</v>
      </c>
      <c r="T119" s="29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199</v>
      </c>
      <c r="AT119" s="230" t="s">
        <v>141</v>
      </c>
      <c r="AU119" s="230" t="s">
        <v>86</v>
      </c>
      <c r="AY119" s="18" t="s">
        <v>138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86</v>
      </c>
      <c r="BK119" s="231">
        <f>ROUND(I119*H119,2)</f>
        <v>0</v>
      </c>
      <c r="BL119" s="18" t="s">
        <v>199</v>
      </c>
      <c r="BM119" s="230" t="s">
        <v>1214</v>
      </c>
    </row>
    <row r="120" s="2" customFormat="1" ht="6.96" customHeight="1">
      <c r="A120" s="39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45"/>
      <c r="M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</sheetData>
  <sheetProtection sheet="1" autoFilter="0" formatColumns="0" formatRows="0" objects="1" scenarios="1" spinCount="100000" saltValue="Qua25++imJb4dqB2+4NoBIbt5f2Oz2gF627TJ9JJ6a8jha5TFzqO1+O45K9WUza2tfsu4EkLwxcVHtsdJXQQzQ==" hashValue="keETWPp8uBDdAokZF46yAZvl0Q8ad/E28DHHm31rMHHwzpSaY3jeyae0hkL7dcIMg15r5y6vFPhxfnzDfyTJoA==" algorithmName="SHA-512" password="CC35"/>
  <autoFilter ref="C116:K11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hidden="1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 xml:space="preserve">Rekonstrukce střechy  č.p.106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1215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20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20. 11. 2020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28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tr">
        <f>IF('Rekapitulace stavby'!E20="","",'Rekapitulace stavby'!E20)</f>
        <v>Tomanová Ing.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ROUND((SUM(BE122:BE162)),  2)</f>
        <v>0</v>
      </c>
      <c r="G33" s="39"/>
      <c r="H33" s="39"/>
      <c r="I33" s="156">
        <v>0.20999999999999999</v>
      </c>
      <c r="J33" s="155">
        <f>ROUND(((SUM(BE122:BE162))*I33),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44</v>
      </c>
      <c r="F34" s="155">
        <f>ROUND((SUM(BF122:BF162)),  2)</f>
        <v>0</v>
      </c>
      <c r="G34" s="39"/>
      <c r="H34" s="39"/>
      <c r="I34" s="156">
        <v>0.14999999999999999</v>
      </c>
      <c r="J34" s="155">
        <f>ROUND(((SUM(BF122:BF162))*I34),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ROUND((SUM(BG122:BG162)),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ROUND((SUM(BH122:BH162)),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ROUND((SUM(BI122:BI162)),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Rekonstrukce střechy  č.p.106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C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Hora Svaté Kateřiny</v>
      </c>
      <c r="G89" s="41"/>
      <c r="H89" s="41"/>
      <c r="I89" s="33" t="s">
        <v>23</v>
      </c>
      <c r="J89" s="80" t="str">
        <f>IF(J12="","",J12)</f>
        <v>20. 11. 2020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Město Hora Svaté Kateřiny</v>
      </c>
      <c r="G91" s="41"/>
      <c r="H91" s="41"/>
      <c r="I91" s="33" t="s">
        <v>31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Tomanová Ing.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1216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1217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1218</v>
      </c>
      <c r="E99" s="189"/>
      <c r="F99" s="189"/>
      <c r="G99" s="189"/>
      <c r="H99" s="189"/>
      <c r="I99" s="189"/>
      <c r="J99" s="190">
        <f>J127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1219</v>
      </c>
      <c r="E100" s="189"/>
      <c r="F100" s="189"/>
      <c r="G100" s="189"/>
      <c r="H100" s="189"/>
      <c r="I100" s="189"/>
      <c r="J100" s="190">
        <f>J143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1220</v>
      </c>
      <c r="E101" s="189"/>
      <c r="F101" s="189"/>
      <c r="G101" s="189"/>
      <c r="H101" s="189"/>
      <c r="I101" s="189"/>
      <c r="J101" s="190">
        <f>J155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1221</v>
      </c>
      <c r="E102" s="189"/>
      <c r="F102" s="189"/>
      <c r="G102" s="189"/>
      <c r="H102" s="189"/>
      <c r="I102" s="189"/>
      <c r="J102" s="190">
        <f>J159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 xml:space="preserve">Rekonstrukce střechy  č.p.106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C - VRN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F12</f>
        <v>Hora Svaté Kateřiny</v>
      </c>
      <c r="G116" s="41"/>
      <c r="H116" s="41"/>
      <c r="I116" s="33" t="s">
        <v>23</v>
      </c>
      <c r="J116" s="80" t="str">
        <f>IF(J12="","",J12)</f>
        <v>20. 11. 2020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25</v>
      </c>
      <c r="D118" s="41"/>
      <c r="E118" s="41"/>
      <c r="F118" s="28" t="str">
        <f>E15</f>
        <v>Město Hora Svaté Kateřiny</v>
      </c>
      <c r="G118" s="41"/>
      <c r="H118" s="41"/>
      <c r="I118" s="33" t="s">
        <v>31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29</v>
      </c>
      <c r="D119" s="41"/>
      <c r="E119" s="41"/>
      <c r="F119" s="28" t="str">
        <f>IF(E18="","",E18)</f>
        <v>Vyplň údaj</v>
      </c>
      <c r="G119" s="41"/>
      <c r="H119" s="41"/>
      <c r="I119" s="33" t="s">
        <v>34</v>
      </c>
      <c r="J119" s="37" t="str">
        <f>E24</f>
        <v>Tomanová Ing.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124</v>
      </c>
      <c r="D121" s="195" t="s">
        <v>63</v>
      </c>
      <c r="E121" s="195" t="s">
        <v>59</v>
      </c>
      <c r="F121" s="195" t="s">
        <v>60</v>
      </c>
      <c r="G121" s="195" t="s">
        <v>125</v>
      </c>
      <c r="H121" s="195" t="s">
        <v>126</v>
      </c>
      <c r="I121" s="195" t="s">
        <v>127</v>
      </c>
      <c r="J121" s="195" t="s">
        <v>100</v>
      </c>
      <c r="K121" s="196" t="s">
        <v>128</v>
      </c>
      <c r="L121" s="197"/>
      <c r="M121" s="101" t="s">
        <v>1</v>
      </c>
      <c r="N121" s="102" t="s">
        <v>42</v>
      </c>
      <c r="O121" s="102" t="s">
        <v>129</v>
      </c>
      <c r="P121" s="102" t="s">
        <v>130</v>
      </c>
      <c r="Q121" s="102" t="s">
        <v>131</v>
      </c>
      <c r="R121" s="102" t="s">
        <v>132</v>
      </c>
      <c r="S121" s="102" t="s">
        <v>133</v>
      </c>
      <c r="T121" s="103" t="s">
        <v>134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135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0</v>
      </c>
      <c r="S122" s="105"/>
      <c r="T122" s="20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102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77</v>
      </c>
      <c r="E123" s="206" t="s">
        <v>93</v>
      </c>
      <c r="F123" s="206" t="s">
        <v>1222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P124+P127+P143+P155+P159</f>
        <v>0</v>
      </c>
      <c r="Q123" s="211"/>
      <c r="R123" s="212">
        <f>R124+R127+R143+R155+R159</f>
        <v>0</v>
      </c>
      <c r="S123" s="211"/>
      <c r="T123" s="213">
        <f>T124+T127+T143+T155+T159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180</v>
      </c>
      <c r="AT123" s="215" t="s">
        <v>77</v>
      </c>
      <c r="AU123" s="215" t="s">
        <v>78</v>
      </c>
      <c r="AY123" s="214" t="s">
        <v>138</v>
      </c>
      <c r="BK123" s="216">
        <f>BK124+BK127+BK143+BK155+BK159</f>
        <v>0</v>
      </c>
    </row>
    <row r="124" s="12" customFormat="1" ht="22.8" customHeight="1">
      <c r="A124" s="12"/>
      <c r="B124" s="203"/>
      <c r="C124" s="204"/>
      <c r="D124" s="205" t="s">
        <v>77</v>
      </c>
      <c r="E124" s="217" t="s">
        <v>1223</v>
      </c>
      <c r="F124" s="217" t="s">
        <v>1224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SUM(P125:P126)</f>
        <v>0</v>
      </c>
      <c r="Q124" s="211"/>
      <c r="R124" s="212">
        <f>SUM(R125:R126)</f>
        <v>0</v>
      </c>
      <c r="S124" s="211"/>
      <c r="T124" s="21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180</v>
      </c>
      <c r="AT124" s="215" t="s">
        <v>77</v>
      </c>
      <c r="AU124" s="215" t="s">
        <v>86</v>
      </c>
      <c r="AY124" s="214" t="s">
        <v>138</v>
      </c>
      <c r="BK124" s="216">
        <f>SUM(BK125:BK126)</f>
        <v>0</v>
      </c>
    </row>
    <row r="125" s="2" customFormat="1" ht="14.4" customHeight="1">
      <c r="A125" s="39"/>
      <c r="B125" s="40"/>
      <c r="C125" s="219" t="s">
        <v>86</v>
      </c>
      <c r="D125" s="219" t="s">
        <v>141</v>
      </c>
      <c r="E125" s="220" t="s">
        <v>1225</v>
      </c>
      <c r="F125" s="221" t="s">
        <v>1226</v>
      </c>
      <c r="G125" s="222" t="s">
        <v>1227</v>
      </c>
      <c r="H125" s="223">
        <v>1</v>
      </c>
      <c r="I125" s="224"/>
      <c r="J125" s="225">
        <f>ROUND(I125*H125,2)</f>
        <v>0</v>
      </c>
      <c r="K125" s="221" t="s">
        <v>152</v>
      </c>
      <c r="L125" s="45"/>
      <c r="M125" s="226" t="s">
        <v>1</v>
      </c>
      <c r="N125" s="227" t="s">
        <v>43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1228</v>
      </c>
      <c r="AT125" s="230" t="s">
        <v>141</v>
      </c>
      <c r="AU125" s="230" t="s">
        <v>88</v>
      </c>
      <c r="AY125" s="18" t="s">
        <v>138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86</v>
      </c>
      <c r="BK125" s="231">
        <f>ROUND(I125*H125,2)</f>
        <v>0</v>
      </c>
      <c r="BL125" s="18" t="s">
        <v>1228</v>
      </c>
      <c r="BM125" s="230" t="s">
        <v>1229</v>
      </c>
    </row>
    <row r="126" s="2" customFormat="1" ht="14.4" customHeight="1">
      <c r="A126" s="39"/>
      <c r="B126" s="40"/>
      <c r="C126" s="219" t="s">
        <v>88</v>
      </c>
      <c r="D126" s="219" t="s">
        <v>141</v>
      </c>
      <c r="E126" s="220" t="s">
        <v>1230</v>
      </c>
      <c r="F126" s="221" t="s">
        <v>1231</v>
      </c>
      <c r="G126" s="222" t="s">
        <v>1227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1228</v>
      </c>
      <c r="AT126" s="230" t="s">
        <v>141</v>
      </c>
      <c r="AU126" s="230" t="s">
        <v>88</v>
      </c>
      <c r="AY126" s="18" t="s">
        <v>138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86</v>
      </c>
      <c r="BK126" s="231">
        <f>ROUND(I126*H126,2)</f>
        <v>0</v>
      </c>
      <c r="BL126" s="18" t="s">
        <v>1228</v>
      </c>
      <c r="BM126" s="230" t="s">
        <v>1232</v>
      </c>
    </row>
    <row r="127" s="12" customFormat="1" ht="22.8" customHeight="1">
      <c r="A127" s="12"/>
      <c r="B127" s="203"/>
      <c r="C127" s="204"/>
      <c r="D127" s="205" t="s">
        <v>77</v>
      </c>
      <c r="E127" s="217" t="s">
        <v>1233</v>
      </c>
      <c r="F127" s="217" t="s">
        <v>1234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SUM(P128:P142)</f>
        <v>0</v>
      </c>
      <c r="Q127" s="211"/>
      <c r="R127" s="212">
        <f>SUM(R128:R142)</f>
        <v>0</v>
      </c>
      <c r="S127" s="211"/>
      <c r="T127" s="213">
        <f>SUM(T128:T142)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180</v>
      </c>
      <c r="AT127" s="215" t="s">
        <v>77</v>
      </c>
      <c r="AU127" s="215" t="s">
        <v>86</v>
      </c>
      <c r="AY127" s="214" t="s">
        <v>138</v>
      </c>
      <c r="BK127" s="216">
        <f>SUM(BK128:BK142)</f>
        <v>0</v>
      </c>
    </row>
    <row r="128" s="2" customFormat="1" ht="14.4" customHeight="1">
      <c r="A128" s="39"/>
      <c r="B128" s="40"/>
      <c r="C128" s="219" t="s">
        <v>139</v>
      </c>
      <c r="D128" s="219" t="s">
        <v>141</v>
      </c>
      <c r="E128" s="220" t="s">
        <v>1235</v>
      </c>
      <c r="F128" s="221" t="s">
        <v>1234</v>
      </c>
      <c r="G128" s="222" t="s">
        <v>1227</v>
      </c>
      <c r="H128" s="223">
        <v>1</v>
      </c>
      <c r="I128" s="224"/>
      <c r="J128" s="225">
        <f>ROUND(I128*H128,2)</f>
        <v>0</v>
      </c>
      <c r="K128" s="221" t="s">
        <v>152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1228</v>
      </c>
      <c r="AT128" s="230" t="s">
        <v>141</v>
      </c>
      <c r="AU128" s="230" t="s">
        <v>88</v>
      </c>
      <c r="AY128" s="18" t="s">
        <v>138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86</v>
      </c>
      <c r="BK128" s="231">
        <f>ROUND(I128*H128,2)</f>
        <v>0</v>
      </c>
      <c r="BL128" s="18" t="s">
        <v>1228</v>
      </c>
      <c r="BM128" s="230" t="s">
        <v>1236</v>
      </c>
    </row>
    <row r="129" s="13" customFormat="1">
      <c r="A129" s="13"/>
      <c r="B129" s="232"/>
      <c r="C129" s="233"/>
      <c r="D129" s="234" t="s">
        <v>154</v>
      </c>
      <c r="E129" s="235" t="s">
        <v>1</v>
      </c>
      <c r="F129" s="236" t="s">
        <v>1237</v>
      </c>
      <c r="G129" s="233"/>
      <c r="H129" s="235" t="s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154</v>
      </c>
      <c r="AU129" s="242" t="s">
        <v>88</v>
      </c>
      <c r="AV129" s="13" t="s">
        <v>86</v>
      </c>
      <c r="AW129" s="13" t="s">
        <v>33</v>
      </c>
      <c r="AX129" s="13" t="s">
        <v>78</v>
      </c>
      <c r="AY129" s="242" t="s">
        <v>138</v>
      </c>
    </row>
    <row r="130" s="14" customFormat="1">
      <c r="A130" s="14"/>
      <c r="B130" s="243"/>
      <c r="C130" s="244"/>
      <c r="D130" s="234" t="s">
        <v>154</v>
      </c>
      <c r="E130" s="245" t="s">
        <v>1</v>
      </c>
      <c r="F130" s="246" t="s">
        <v>86</v>
      </c>
      <c r="G130" s="244"/>
      <c r="H130" s="247">
        <v>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154</v>
      </c>
      <c r="AU130" s="253" t="s">
        <v>88</v>
      </c>
      <c r="AV130" s="14" t="s">
        <v>88</v>
      </c>
      <c r="AW130" s="14" t="s">
        <v>33</v>
      </c>
      <c r="AX130" s="14" t="s">
        <v>86</v>
      </c>
      <c r="AY130" s="253" t="s">
        <v>138</v>
      </c>
    </row>
    <row r="131" s="2" customFormat="1" ht="14.4" customHeight="1">
      <c r="A131" s="39"/>
      <c r="B131" s="40"/>
      <c r="C131" s="219" t="s">
        <v>145</v>
      </c>
      <c r="D131" s="219" t="s">
        <v>141</v>
      </c>
      <c r="E131" s="220" t="s">
        <v>1238</v>
      </c>
      <c r="F131" s="221" t="s">
        <v>1239</v>
      </c>
      <c r="G131" s="222" t="s">
        <v>1227</v>
      </c>
      <c r="H131" s="223">
        <v>1</v>
      </c>
      <c r="I131" s="224"/>
      <c r="J131" s="225">
        <f>ROUND(I131*H131,2)</f>
        <v>0</v>
      </c>
      <c r="K131" s="221" t="s">
        <v>152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1228</v>
      </c>
      <c r="AT131" s="230" t="s">
        <v>141</v>
      </c>
      <c r="AU131" s="230" t="s">
        <v>88</v>
      </c>
      <c r="AY131" s="18" t="s">
        <v>138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86</v>
      </c>
      <c r="BK131" s="231">
        <f>ROUND(I131*H131,2)</f>
        <v>0</v>
      </c>
      <c r="BL131" s="18" t="s">
        <v>1228</v>
      </c>
      <c r="BM131" s="230" t="s">
        <v>1240</v>
      </c>
    </row>
    <row r="132" s="2" customFormat="1" ht="14.4" customHeight="1">
      <c r="A132" s="39"/>
      <c r="B132" s="40"/>
      <c r="C132" s="219" t="s">
        <v>180</v>
      </c>
      <c r="D132" s="219" t="s">
        <v>141</v>
      </c>
      <c r="E132" s="220" t="s">
        <v>1241</v>
      </c>
      <c r="F132" s="221" t="s">
        <v>1242</v>
      </c>
      <c r="G132" s="222" t="s">
        <v>1227</v>
      </c>
      <c r="H132" s="223">
        <v>1</v>
      </c>
      <c r="I132" s="224"/>
      <c r="J132" s="225">
        <f>ROUND(I132*H132,2)</f>
        <v>0</v>
      </c>
      <c r="K132" s="221" t="s">
        <v>152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1228</v>
      </c>
      <c r="AT132" s="230" t="s">
        <v>141</v>
      </c>
      <c r="AU132" s="230" t="s">
        <v>88</v>
      </c>
      <c r="AY132" s="18" t="s">
        <v>138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86</v>
      </c>
      <c r="BK132" s="231">
        <f>ROUND(I132*H132,2)</f>
        <v>0</v>
      </c>
      <c r="BL132" s="18" t="s">
        <v>1228</v>
      </c>
      <c r="BM132" s="230" t="s">
        <v>1243</v>
      </c>
    </row>
    <row r="133" s="13" customFormat="1">
      <c r="A133" s="13"/>
      <c r="B133" s="232"/>
      <c r="C133" s="233"/>
      <c r="D133" s="234" t="s">
        <v>154</v>
      </c>
      <c r="E133" s="235" t="s">
        <v>1</v>
      </c>
      <c r="F133" s="236" t="s">
        <v>1244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154</v>
      </c>
      <c r="AU133" s="242" t="s">
        <v>88</v>
      </c>
      <c r="AV133" s="13" t="s">
        <v>86</v>
      </c>
      <c r="AW133" s="13" t="s">
        <v>33</v>
      </c>
      <c r="AX133" s="13" t="s">
        <v>78</v>
      </c>
      <c r="AY133" s="242" t="s">
        <v>138</v>
      </c>
    </row>
    <row r="134" s="13" customFormat="1">
      <c r="A134" s="13"/>
      <c r="B134" s="232"/>
      <c r="C134" s="233"/>
      <c r="D134" s="234" t="s">
        <v>154</v>
      </c>
      <c r="E134" s="235" t="s">
        <v>1</v>
      </c>
      <c r="F134" s="236" t="s">
        <v>1245</v>
      </c>
      <c r="G134" s="233"/>
      <c r="H134" s="235" t="s">
        <v>1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154</v>
      </c>
      <c r="AU134" s="242" t="s">
        <v>88</v>
      </c>
      <c r="AV134" s="13" t="s">
        <v>86</v>
      </c>
      <c r="AW134" s="13" t="s">
        <v>33</v>
      </c>
      <c r="AX134" s="13" t="s">
        <v>78</v>
      </c>
      <c r="AY134" s="242" t="s">
        <v>138</v>
      </c>
    </row>
    <row r="135" s="14" customFormat="1">
      <c r="A135" s="14"/>
      <c r="B135" s="243"/>
      <c r="C135" s="244"/>
      <c r="D135" s="234" t="s">
        <v>154</v>
      </c>
      <c r="E135" s="245" t="s">
        <v>1</v>
      </c>
      <c r="F135" s="246" t="s">
        <v>86</v>
      </c>
      <c r="G135" s="244"/>
      <c r="H135" s="247">
        <v>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154</v>
      </c>
      <c r="AU135" s="253" t="s">
        <v>88</v>
      </c>
      <c r="AV135" s="14" t="s">
        <v>88</v>
      </c>
      <c r="AW135" s="14" t="s">
        <v>33</v>
      </c>
      <c r="AX135" s="14" t="s">
        <v>86</v>
      </c>
      <c r="AY135" s="253" t="s">
        <v>138</v>
      </c>
    </row>
    <row r="136" s="2" customFormat="1" ht="14.4" customHeight="1">
      <c r="A136" s="39"/>
      <c r="B136" s="40"/>
      <c r="C136" s="219" t="s">
        <v>147</v>
      </c>
      <c r="D136" s="219" t="s">
        <v>141</v>
      </c>
      <c r="E136" s="220" t="s">
        <v>1246</v>
      </c>
      <c r="F136" s="221" t="s">
        <v>1247</v>
      </c>
      <c r="G136" s="222" t="s">
        <v>1227</v>
      </c>
      <c r="H136" s="223">
        <v>1</v>
      </c>
      <c r="I136" s="224"/>
      <c r="J136" s="225">
        <f>ROUND(I136*H136,2)</f>
        <v>0</v>
      </c>
      <c r="K136" s="221" t="s">
        <v>152</v>
      </c>
      <c r="L136" s="45"/>
      <c r="M136" s="226" t="s">
        <v>1</v>
      </c>
      <c r="N136" s="227" t="s">
        <v>43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1228</v>
      </c>
      <c r="AT136" s="230" t="s">
        <v>141</v>
      </c>
      <c r="AU136" s="230" t="s">
        <v>88</v>
      </c>
      <c r="AY136" s="18" t="s">
        <v>138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86</v>
      </c>
      <c r="BK136" s="231">
        <f>ROUND(I136*H136,2)</f>
        <v>0</v>
      </c>
      <c r="BL136" s="18" t="s">
        <v>1228</v>
      </c>
      <c r="BM136" s="230" t="s">
        <v>1248</v>
      </c>
    </row>
    <row r="137" s="13" customFormat="1">
      <c r="A137" s="13"/>
      <c r="B137" s="232"/>
      <c r="C137" s="233"/>
      <c r="D137" s="234" t="s">
        <v>154</v>
      </c>
      <c r="E137" s="235" t="s">
        <v>1</v>
      </c>
      <c r="F137" s="236" t="s">
        <v>1249</v>
      </c>
      <c r="G137" s="233"/>
      <c r="H137" s="235" t="s">
        <v>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154</v>
      </c>
      <c r="AU137" s="242" t="s">
        <v>88</v>
      </c>
      <c r="AV137" s="13" t="s">
        <v>86</v>
      </c>
      <c r="AW137" s="13" t="s">
        <v>33</v>
      </c>
      <c r="AX137" s="13" t="s">
        <v>78</v>
      </c>
      <c r="AY137" s="242" t="s">
        <v>138</v>
      </c>
    </row>
    <row r="138" s="13" customFormat="1">
      <c r="A138" s="13"/>
      <c r="B138" s="232"/>
      <c r="C138" s="233"/>
      <c r="D138" s="234" t="s">
        <v>154</v>
      </c>
      <c r="E138" s="235" t="s">
        <v>1</v>
      </c>
      <c r="F138" s="236" t="s">
        <v>1250</v>
      </c>
      <c r="G138" s="233"/>
      <c r="H138" s="235" t="s">
        <v>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154</v>
      </c>
      <c r="AU138" s="242" t="s">
        <v>88</v>
      </c>
      <c r="AV138" s="13" t="s">
        <v>86</v>
      </c>
      <c r="AW138" s="13" t="s">
        <v>33</v>
      </c>
      <c r="AX138" s="13" t="s">
        <v>78</v>
      </c>
      <c r="AY138" s="242" t="s">
        <v>138</v>
      </c>
    </row>
    <row r="139" s="14" customFormat="1">
      <c r="A139" s="14"/>
      <c r="B139" s="243"/>
      <c r="C139" s="244"/>
      <c r="D139" s="234" t="s">
        <v>154</v>
      </c>
      <c r="E139" s="245" t="s">
        <v>1</v>
      </c>
      <c r="F139" s="246" t="s">
        <v>86</v>
      </c>
      <c r="G139" s="244"/>
      <c r="H139" s="247">
        <v>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154</v>
      </c>
      <c r="AU139" s="253" t="s">
        <v>88</v>
      </c>
      <c r="AV139" s="14" t="s">
        <v>88</v>
      </c>
      <c r="AW139" s="14" t="s">
        <v>33</v>
      </c>
      <c r="AX139" s="14" t="s">
        <v>86</v>
      </c>
      <c r="AY139" s="253" t="s">
        <v>138</v>
      </c>
    </row>
    <row r="140" s="2" customFormat="1" ht="14.4" customHeight="1">
      <c r="A140" s="39"/>
      <c r="B140" s="40"/>
      <c r="C140" s="219" t="s">
        <v>191</v>
      </c>
      <c r="D140" s="219" t="s">
        <v>141</v>
      </c>
      <c r="E140" s="220" t="s">
        <v>1251</v>
      </c>
      <c r="F140" s="221" t="s">
        <v>1252</v>
      </c>
      <c r="G140" s="222" t="s">
        <v>1227</v>
      </c>
      <c r="H140" s="223">
        <v>1</v>
      </c>
      <c r="I140" s="224"/>
      <c r="J140" s="225">
        <f>ROUND(I140*H140,2)</f>
        <v>0</v>
      </c>
      <c r="K140" s="221" t="s">
        <v>152</v>
      </c>
      <c r="L140" s="45"/>
      <c r="M140" s="226" t="s">
        <v>1</v>
      </c>
      <c r="N140" s="227" t="s">
        <v>43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1228</v>
      </c>
      <c r="AT140" s="230" t="s">
        <v>141</v>
      </c>
      <c r="AU140" s="230" t="s">
        <v>88</v>
      </c>
      <c r="AY140" s="18" t="s">
        <v>138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86</v>
      </c>
      <c r="BK140" s="231">
        <f>ROUND(I140*H140,2)</f>
        <v>0</v>
      </c>
      <c r="BL140" s="18" t="s">
        <v>1228</v>
      </c>
      <c r="BM140" s="230" t="s">
        <v>1253</v>
      </c>
    </row>
    <row r="141" s="13" customFormat="1">
      <c r="A141" s="13"/>
      <c r="B141" s="232"/>
      <c r="C141" s="233"/>
      <c r="D141" s="234" t="s">
        <v>154</v>
      </c>
      <c r="E141" s="235" t="s">
        <v>1</v>
      </c>
      <c r="F141" s="236" t="s">
        <v>1254</v>
      </c>
      <c r="G141" s="233"/>
      <c r="H141" s="235" t="s">
        <v>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154</v>
      </c>
      <c r="AU141" s="242" t="s">
        <v>88</v>
      </c>
      <c r="AV141" s="13" t="s">
        <v>86</v>
      </c>
      <c r="AW141" s="13" t="s">
        <v>33</v>
      </c>
      <c r="AX141" s="13" t="s">
        <v>78</v>
      </c>
      <c r="AY141" s="242" t="s">
        <v>138</v>
      </c>
    </row>
    <row r="142" s="14" customFormat="1">
      <c r="A142" s="14"/>
      <c r="B142" s="243"/>
      <c r="C142" s="244"/>
      <c r="D142" s="234" t="s">
        <v>154</v>
      </c>
      <c r="E142" s="245" t="s">
        <v>1</v>
      </c>
      <c r="F142" s="246" t="s">
        <v>86</v>
      </c>
      <c r="G142" s="244"/>
      <c r="H142" s="247">
        <v>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154</v>
      </c>
      <c r="AU142" s="253" t="s">
        <v>88</v>
      </c>
      <c r="AV142" s="14" t="s">
        <v>88</v>
      </c>
      <c r="AW142" s="14" t="s">
        <v>33</v>
      </c>
      <c r="AX142" s="14" t="s">
        <v>86</v>
      </c>
      <c r="AY142" s="253" t="s">
        <v>138</v>
      </c>
    </row>
    <row r="143" s="12" customFormat="1" ht="22.8" customHeight="1">
      <c r="A143" s="12"/>
      <c r="B143" s="203"/>
      <c r="C143" s="204"/>
      <c r="D143" s="205" t="s">
        <v>77</v>
      </c>
      <c r="E143" s="217" t="s">
        <v>1255</v>
      </c>
      <c r="F143" s="217" t="s">
        <v>1256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SUM(P144:P154)</f>
        <v>0</v>
      </c>
      <c r="Q143" s="211"/>
      <c r="R143" s="212">
        <f>SUM(R144:R154)</f>
        <v>0</v>
      </c>
      <c r="S143" s="211"/>
      <c r="T143" s="213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180</v>
      </c>
      <c r="AT143" s="215" t="s">
        <v>77</v>
      </c>
      <c r="AU143" s="215" t="s">
        <v>86</v>
      </c>
      <c r="AY143" s="214" t="s">
        <v>138</v>
      </c>
      <c r="BK143" s="216">
        <f>SUM(BK144:BK154)</f>
        <v>0</v>
      </c>
    </row>
    <row r="144" s="2" customFormat="1" ht="14.4" customHeight="1">
      <c r="A144" s="39"/>
      <c r="B144" s="40"/>
      <c r="C144" s="219" t="s">
        <v>196</v>
      </c>
      <c r="D144" s="219" t="s">
        <v>141</v>
      </c>
      <c r="E144" s="220" t="s">
        <v>1257</v>
      </c>
      <c r="F144" s="221" t="s">
        <v>1258</v>
      </c>
      <c r="G144" s="222" t="s">
        <v>1227</v>
      </c>
      <c r="H144" s="223">
        <v>1</v>
      </c>
      <c r="I144" s="224"/>
      <c r="J144" s="225">
        <f>ROUND(I144*H144,2)</f>
        <v>0</v>
      </c>
      <c r="K144" s="221" t="s">
        <v>152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1228</v>
      </c>
      <c r="AT144" s="230" t="s">
        <v>141</v>
      </c>
      <c r="AU144" s="230" t="s">
        <v>88</v>
      </c>
      <c r="AY144" s="18" t="s">
        <v>138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86</v>
      </c>
      <c r="BK144" s="231">
        <f>ROUND(I144*H144,2)</f>
        <v>0</v>
      </c>
      <c r="BL144" s="18" t="s">
        <v>1228</v>
      </c>
      <c r="BM144" s="230" t="s">
        <v>1259</v>
      </c>
    </row>
    <row r="145" s="13" customFormat="1">
      <c r="A145" s="13"/>
      <c r="B145" s="232"/>
      <c r="C145" s="233"/>
      <c r="D145" s="234" t="s">
        <v>154</v>
      </c>
      <c r="E145" s="235" t="s">
        <v>1</v>
      </c>
      <c r="F145" s="236" t="s">
        <v>1260</v>
      </c>
      <c r="G145" s="233"/>
      <c r="H145" s="235" t="s">
        <v>1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154</v>
      </c>
      <c r="AU145" s="242" t="s">
        <v>88</v>
      </c>
      <c r="AV145" s="13" t="s">
        <v>86</v>
      </c>
      <c r="AW145" s="13" t="s">
        <v>33</v>
      </c>
      <c r="AX145" s="13" t="s">
        <v>78</v>
      </c>
      <c r="AY145" s="242" t="s">
        <v>138</v>
      </c>
    </row>
    <row r="146" s="14" customFormat="1">
      <c r="A146" s="14"/>
      <c r="B146" s="243"/>
      <c r="C146" s="244"/>
      <c r="D146" s="234" t="s">
        <v>154</v>
      </c>
      <c r="E146" s="245" t="s">
        <v>1</v>
      </c>
      <c r="F146" s="246" t="s">
        <v>86</v>
      </c>
      <c r="G146" s="244"/>
      <c r="H146" s="247">
        <v>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154</v>
      </c>
      <c r="AU146" s="253" t="s">
        <v>88</v>
      </c>
      <c r="AV146" s="14" t="s">
        <v>88</v>
      </c>
      <c r="AW146" s="14" t="s">
        <v>33</v>
      </c>
      <c r="AX146" s="14" t="s">
        <v>86</v>
      </c>
      <c r="AY146" s="253" t="s">
        <v>138</v>
      </c>
    </row>
    <row r="147" s="2" customFormat="1" ht="14.4" customHeight="1">
      <c r="A147" s="39"/>
      <c r="B147" s="40"/>
      <c r="C147" s="219" t="s">
        <v>211</v>
      </c>
      <c r="D147" s="219" t="s">
        <v>141</v>
      </c>
      <c r="E147" s="220" t="s">
        <v>1261</v>
      </c>
      <c r="F147" s="221" t="s">
        <v>1262</v>
      </c>
      <c r="G147" s="222" t="s">
        <v>1227</v>
      </c>
      <c r="H147" s="223">
        <v>1</v>
      </c>
      <c r="I147" s="224"/>
      <c r="J147" s="225">
        <f>ROUND(I147*H147,2)</f>
        <v>0</v>
      </c>
      <c r="K147" s="221" t="s">
        <v>152</v>
      </c>
      <c r="L147" s="45"/>
      <c r="M147" s="226" t="s">
        <v>1</v>
      </c>
      <c r="N147" s="227" t="s">
        <v>43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1228</v>
      </c>
      <c r="AT147" s="230" t="s">
        <v>141</v>
      </c>
      <c r="AU147" s="230" t="s">
        <v>88</v>
      </c>
      <c r="AY147" s="18" t="s">
        <v>138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86</v>
      </c>
      <c r="BK147" s="231">
        <f>ROUND(I147*H147,2)</f>
        <v>0</v>
      </c>
      <c r="BL147" s="18" t="s">
        <v>1228</v>
      </c>
      <c r="BM147" s="230" t="s">
        <v>1263</v>
      </c>
    </row>
    <row r="148" s="13" customFormat="1">
      <c r="A148" s="13"/>
      <c r="B148" s="232"/>
      <c r="C148" s="233"/>
      <c r="D148" s="234" t="s">
        <v>154</v>
      </c>
      <c r="E148" s="235" t="s">
        <v>1</v>
      </c>
      <c r="F148" s="236" t="s">
        <v>1264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154</v>
      </c>
      <c r="AU148" s="242" t="s">
        <v>88</v>
      </c>
      <c r="AV148" s="13" t="s">
        <v>86</v>
      </c>
      <c r="AW148" s="13" t="s">
        <v>33</v>
      </c>
      <c r="AX148" s="13" t="s">
        <v>78</v>
      </c>
      <c r="AY148" s="242" t="s">
        <v>138</v>
      </c>
    </row>
    <row r="149" s="14" customFormat="1">
      <c r="A149" s="14"/>
      <c r="B149" s="243"/>
      <c r="C149" s="244"/>
      <c r="D149" s="234" t="s">
        <v>154</v>
      </c>
      <c r="E149" s="245" t="s">
        <v>1</v>
      </c>
      <c r="F149" s="246" t="s">
        <v>86</v>
      </c>
      <c r="G149" s="244"/>
      <c r="H149" s="247">
        <v>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154</v>
      </c>
      <c r="AU149" s="253" t="s">
        <v>88</v>
      </c>
      <c r="AV149" s="14" t="s">
        <v>88</v>
      </c>
      <c r="AW149" s="14" t="s">
        <v>33</v>
      </c>
      <c r="AX149" s="14" t="s">
        <v>86</v>
      </c>
      <c r="AY149" s="253" t="s">
        <v>138</v>
      </c>
    </row>
    <row r="150" s="2" customFormat="1" ht="14.4" customHeight="1">
      <c r="A150" s="39"/>
      <c r="B150" s="40"/>
      <c r="C150" s="219" t="s">
        <v>216</v>
      </c>
      <c r="D150" s="219" t="s">
        <v>141</v>
      </c>
      <c r="E150" s="220" t="s">
        <v>1265</v>
      </c>
      <c r="F150" s="221" t="s">
        <v>1266</v>
      </c>
      <c r="G150" s="222" t="s">
        <v>1227</v>
      </c>
      <c r="H150" s="223">
        <v>1</v>
      </c>
      <c r="I150" s="224"/>
      <c r="J150" s="225">
        <f>ROUND(I150*H150,2)</f>
        <v>0</v>
      </c>
      <c r="K150" s="221" t="s">
        <v>152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1228</v>
      </c>
      <c r="AT150" s="230" t="s">
        <v>141</v>
      </c>
      <c r="AU150" s="230" t="s">
        <v>88</v>
      </c>
      <c r="AY150" s="18" t="s">
        <v>138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86</v>
      </c>
      <c r="BK150" s="231">
        <f>ROUND(I150*H150,2)</f>
        <v>0</v>
      </c>
      <c r="BL150" s="18" t="s">
        <v>1228</v>
      </c>
      <c r="BM150" s="230" t="s">
        <v>1267</v>
      </c>
    </row>
    <row r="151" s="13" customFormat="1">
      <c r="A151" s="13"/>
      <c r="B151" s="232"/>
      <c r="C151" s="233"/>
      <c r="D151" s="234" t="s">
        <v>154</v>
      </c>
      <c r="E151" s="235" t="s">
        <v>1</v>
      </c>
      <c r="F151" s="236" t="s">
        <v>1268</v>
      </c>
      <c r="G151" s="233"/>
      <c r="H151" s="235" t="s">
        <v>1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154</v>
      </c>
      <c r="AU151" s="242" t="s">
        <v>88</v>
      </c>
      <c r="AV151" s="13" t="s">
        <v>86</v>
      </c>
      <c r="AW151" s="13" t="s">
        <v>33</v>
      </c>
      <c r="AX151" s="13" t="s">
        <v>78</v>
      </c>
      <c r="AY151" s="242" t="s">
        <v>138</v>
      </c>
    </row>
    <row r="152" s="13" customFormat="1">
      <c r="A152" s="13"/>
      <c r="B152" s="232"/>
      <c r="C152" s="233"/>
      <c r="D152" s="234" t="s">
        <v>154</v>
      </c>
      <c r="E152" s="235" t="s">
        <v>1</v>
      </c>
      <c r="F152" s="236" t="s">
        <v>1269</v>
      </c>
      <c r="G152" s="233"/>
      <c r="H152" s="235" t="s">
        <v>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154</v>
      </c>
      <c r="AU152" s="242" t="s">
        <v>88</v>
      </c>
      <c r="AV152" s="13" t="s">
        <v>86</v>
      </c>
      <c r="AW152" s="13" t="s">
        <v>33</v>
      </c>
      <c r="AX152" s="13" t="s">
        <v>78</v>
      </c>
      <c r="AY152" s="242" t="s">
        <v>138</v>
      </c>
    </row>
    <row r="153" s="14" customFormat="1">
      <c r="A153" s="14"/>
      <c r="B153" s="243"/>
      <c r="C153" s="244"/>
      <c r="D153" s="234" t="s">
        <v>154</v>
      </c>
      <c r="E153" s="245" t="s">
        <v>1</v>
      </c>
      <c r="F153" s="246" t="s">
        <v>86</v>
      </c>
      <c r="G153" s="244"/>
      <c r="H153" s="247">
        <v>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154</v>
      </c>
      <c r="AU153" s="253" t="s">
        <v>88</v>
      </c>
      <c r="AV153" s="14" t="s">
        <v>88</v>
      </c>
      <c r="AW153" s="14" t="s">
        <v>33</v>
      </c>
      <c r="AX153" s="14" t="s">
        <v>86</v>
      </c>
      <c r="AY153" s="253" t="s">
        <v>138</v>
      </c>
    </row>
    <row r="154" s="2" customFormat="1" ht="14.4" customHeight="1">
      <c r="A154" s="39"/>
      <c r="B154" s="40"/>
      <c r="C154" s="219" t="s">
        <v>222</v>
      </c>
      <c r="D154" s="219" t="s">
        <v>141</v>
      </c>
      <c r="E154" s="220" t="s">
        <v>1270</v>
      </c>
      <c r="F154" s="221" t="s">
        <v>1271</v>
      </c>
      <c r="G154" s="222" t="s">
        <v>1227</v>
      </c>
      <c r="H154" s="223">
        <v>1</v>
      </c>
      <c r="I154" s="224"/>
      <c r="J154" s="225">
        <f>ROUND(I154*H154,2)</f>
        <v>0</v>
      </c>
      <c r="K154" s="221" t="s">
        <v>152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1228</v>
      </c>
      <c r="AT154" s="230" t="s">
        <v>141</v>
      </c>
      <c r="AU154" s="230" t="s">
        <v>88</v>
      </c>
      <c r="AY154" s="18" t="s">
        <v>138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86</v>
      </c>
      <c r="BK154" s="231">
        <f>ROUND(I154*H154,2)</f>
        <v>0</v>
      </c>
      <c r="BL154" s="18" t="s">
        <v>1228</v>
      </c>
      <c r="BM154" s="230" t="s">
        <v>1272</v>
      </c>
    </row>
    <row r="155" s="12" customFormat="1" ht="22.8" customHeight="1">
      <c r="A155" s="12"/>
      <c r="B155" s="203"/>
      <c r="C155" s="204"/>
      <c r="D155" s="205" t="s">
        <v>77</v>
      </c>
      <c r="E155" s="217" t="s">
        <v>1273</v>
      </c>
      <c r="F155" s="217" t="s">
        <v>1274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SUM(P156:P158)</f>
        <v>0</v>
      </c>
      <c r="Q155" s="211"/>
      <c r="R155" s="212">
        <f>SUM(R156:R158)</f>
        <v>0</v>
      </c>
      <c r="S155" s="211"/>
      <c r="T155" s="213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180</v>
      </c>
      <c r="AT155" s="215" t="s">
        <v>77</v>
      </c>
      <c r="AU155" s="215" t="s">
        <v>86</v>
      </c>
      <c r="AY155" s="214" t="s">
        <v>138</v>
      </c>
      <c r="BK155" s="216">
        <f>SUM(BK156:BK158)</f>
        <v>0</v>
      </c>
    </row>
    <row r="156" s="2" customFormat="1" ht="14.4" customHeight="1">
      <c r="A156" s="39"/>
      <c r="B156" s="40"/>
      <c r="C156" s="219" t="s">
        <v>227</v>
      </c>
      <c r="D156" s="219" t="s">
        <v>141</v>
      </c>
      <c r="E156" s="220" t="s">
        <v>1275</v>
      </c>
      <c r="F156" s="221" t="s">
        <v>1276</v>
      </c>
      <c r="G156" s="222" t="s">
        <v>1227</v>
      </c>
      <c r="H156" s="223">
        <v>1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43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1228</v>
      </c>
      <c r="AT156" s="230" t="s">
        <v>141</v>
      </c>
      <c r="AU156" s="230" t="s">
        <v>88</v>
      </c>
      <c r="AY156" s="18" t="s">
        <v>138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86</v>
      </c>
      <c r="BK156" s="231">
        <f>ROUND(I156*H156,2)</f>
        <v>0</v>
      </c>
      <c r="BL156" s="18" t="s">
        <v>1228</v>
      </c>
      <c r="BM156" s="230" t="s">
        <v>1277</v>
      </c>
    </row>
    <row r="157" s="2" customFormat="1" ht="14.4" customHeight="1">
      <c r="A157" s="39"/>
      <c r="B157" s="40"/>
      <c r="C157" s="219" t="s">
        <v>233</v>
      </c>
      <c r="D157" s="219" t="s">
        <v>141</v>
      </c>
      <c r="E157" s="220" t="s">
        <v>1278</v>
      </c>
      <c r="F157" s="221" t="s">
        <v>1279</v>
      </c>
      <c r="G157" s="222" t="s">
        <v>1280</v>
      </c>
      <c r="H157" s="223">
        <v>1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1281</v>
      </c>
      <c r="AT157" s="230" t="s">
        <v>141</v>
      </c>
      <c r="AU157" s="230" t="s">
        <v>88</v>
      </c>
      <c r="AY157" s="18" t="s">
        <v>138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86</v>
      </c>
      <c r="BK157" s="231">
        <f>ROUND(I157*H157,2)</f>
        <v>0</v>
      </c>
      <c r="BL157" s="18" t="s">
        <v>1281</v>
      </c>
      <c r="BM157" s="230" t="s">
        <v>1282</v>
      </c>
    </row>
    <row r="158" s="2" customFormat="1" ht="14.4" customHeight="1">
      <c r="A158" s="39"/>
      <c r="B158" s="40"/>
      <c r="C158" s="219" t="s">
        <v>239</v>
      </c>
      <c r="D158" s="219" t="s">
        <v>141</v>
      </c>
      <c r="E158" s="220" t="s">
        <v>1283</v>
      </c>
      <c r="F158" s="221" t="s">
        <v>1284</v>
      </c>
      <c r="G158" s="222" t="s">
        <v>1227</v>
      </c>
      <c r="H158" s="223">
        <v>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1228</v>
      </c>
      <c r="AT158" s="230" t="s">
        <v>141</v>
      </c>
      <c r="AU158" s="230" t="s">
        <v>88</v>
      </c>
      <c r="AY158" s="18" t="s">
        <v>138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86</v>
      </c>
      <c r="BK158" s="231">
        <f>ROUND(I158*H158,2)</f>
        <v>0</v>
      </c>
      <c r="BL158" s="18" t="s">
        <v>1228</v>
      </c>
      <c r="BM158" s="230" t="s">
        <v>1285</v>
      </c>
    </row>
    <row r="159" s="12" customFormat="1" ht="22.8" customHeight="1">
      <c r="A159" s="12"/>
      <c r="B159" s="203"/>
      <c r="C159" s="204"/>
      <c r="D159" s="205" t="s">
        <v>77</v>
      </c>
      <c r="E159" s="217" t="s">
        <v>1286</v>
      </c>
      <c r="F159" s="217" t="s">
        <v>1287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SUM(P160:P162)</f>
        <v>0</v>
      </c>
      <c r="Q159" s="211"/>
      <c r="R159" s="212">
        <f>SUM(R160:R162)</f>
        <v>0</v>
      </c>
      <c r="S159" s="211"/>
      <c r="T159" s="213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180</v>
      </c>
      <c r="AT159" s="215" t="s">
        <v>77</v>
      </c>
      <c r="AU159" s="215" t="s">
        <v>86</v>
      </c>
      <c r="AY159" s="214" t="s">
        <v>138</v>
      </c>
      <c r="BK159" s="216">
        <f>SUM(BK160:BK162)</f>
        <v>0</v>
      </c>
    </row>
    <row r="160" s="2" customFormat="1" ht="14.4" customHeight="1">
      <c r="A160" s="39"/>
      <c r="B160" s="40"/>
      <c r="C160" s="219" t="s">
        <v>8</v>
      </c>
      <c r="D160" s="219" t="s">
        <v>141</v>
      </c>
      <c r="E160" s="220" t="s">
        <v>1288</v>
      </c>
      <c r="F160" s="221" t="s">
        <v>1289</v>
      </c>
      <c r="G160" s="222" t="s">
        <v>1227</v>
      </c>
      <c r="H160" s="223">
        <v>1</v>
      </c>
      <c r="I160" s="224"/>
      <c r="J160" s="225">
        <f>ROUND(I160*H160,2)</f>
        <v>0</v>
      </c>
      <c r="K160" s="221" t="s">
        <v>152</v>
      </c>
      <c r="L160" s="45"/>
      <c r="M160" s="226" t="s">
        <v>1</v>
      </c>
      <c r="N160" s="227" t="s">
        <v>43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1228</v>
      </c>
      <c r="AT160" s="230" t="s">
        <v>141</v>
      </c>
      <c r="AU160" s="230" t="s">
        <v>88</v>
      </c>
      <c r="AY160" s="18" t="s">
        <v>138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86</v>
      </c>
      <c r="BK160" s="231">
        <f>ROUND(I160*H160,2)</f>
        <v>0</v>
      </c>
      <c r="BL160" s="18" t="s">
        <v>1228</v>
      </c>
      <c r="BM160" s="230" t="s">
        <v>1290</v>
      </c>
    </row>
    <row r="161" s="13" customFormat="1">
      <c r="A161" s="13"/>
      <c r="B161" s="232"/>
      <c r="C161" s="233"/>
      <c r="D161" s="234" t="s">
        <v>154</v>
      </c>
      <c r="E161" s="235" t="s">
        <v>1</v>
      </c>
      <c r="F161" s="236" t="s">
        <v>1291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154</v>
      </c>
      <c r="AU161" s="242" t="s">
        <v>88</v>
      </c>
      <c r="AV161" s="13" t="s">
        <v>86</v>
      </c>
      <c r="AW161" s="13" t="s">
        <v>33</v>
      </c>
      <c r="AX161" s="13" t="s">
        <v>78</v>
      </c>
      <c r="AY161" s="242" t="s">
        <v>138</v>
      </c>
    </row>
    <row r="162" s="14" customFormat="1">
      <c r="A162" s="14"/>
      <c r="B162" s="243"/>
      <c r="C162" s="244"/>
      <c r="D162" s="234" t="s">
        <v>154</v>
      </c>
      <c r="E162" s="245" t="s">
        <v>1</v>
      </c>
      <c r="F162" s="246" t="s">
        <v>86</v>
      </c>
      <c r="G162" s="244"/>
      <c r="H162" s="247">
        <v>1</v>
      </c>
      <c r="I162" s="248"/>
      <c r="J162" s="244"/>
      <c r="K162" s="244"/>
      <c r="L162" s="249"/>
      <c r="M162" s="286"/>
      <c r="N162" s="287"/>
      <c r="O162" s="287"/>
      <c r="P162" s="287"/>
      <c r="Q162" s="287"/>
      <c r="R162" s="287"/>
      <c r="S162" s="287"/>
      <c r="T162" s="28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154</v>
      </c>
      <c r="AU162" s="253" t="s">
        <v>88</v>
      </c>
      <c r="AV162" s="14" t="s">
        <v>88</v>
      </c>
      <c r="AW162" s="14" t="s">
        <v>33</v>
      </c>
      <c r="AX162" s="14" t="s">
        <v>86</v>
      </c>
      <c r="AY162" s="253" t="s">
        <v>138</v>
      </c>
    </row>
    <row r="163" s="2" customFormat="1" ht="6.96" customHeight="1">
      <c r="A163" s="39"/>
      <c r="B163" s="67"/>
      <c r="C163" s="68"/>
      <c r="D163" s="68"/>
      <c r="E163" s="68"/>
      <c r="F163" s="68"/>
      <c r="G163" s="68"/>
      <c r="H163" s="68"/>
      <c r="I163" s="68"/>
      <c r="J163" s="68"/>
      <c r="K163" s="68"/>
      <c r="L163" s="45"/>
      <c r="M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</sheetData>
  <sheetProtection sheet="1" autoFilter="0" formatColumns="0" formatRows="0" objects="1" scenarios="1" spinCount="100000" saltValue="KgHDK+cNK0adIloiEJeiwswXqFImIxjhh9HW2j/G1o46cMdlhIwGQtWoa03g4XVnM3crNNfUdQN5WKpZ8waSTA==" hashValue="wXXwuAcIGyxQ9qeQzsEuUXsKHN9LbW/D+q8FcI/W3dqe177FnuzCV7XkB++11kitwJ0E+jUu16dnqIJ37yduKQ==" algorithmName="SHA-512" password="CC35"/>
  <autoFilter ref="C121:K1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Tomanová Vlasta</dc:creator>
  <cp:lastModifiedBy>Tomanová Vlasta</cp:lastModifiedBy>
  <dcterms:created xsi:type="dcterms:W3CDTF">2020-12-09T11:52:17Z</dcterms:created>
  <dcterms:modified xsi:type="dcterms:W3CDTF">2020-12-09T11:52:31Z</dcterms:modified>
</cp:coreProperties>
</file>