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2120" windowHeight="9120" activeTab="1"/>
  </bookViews>
  <sheets>
    <sheet name="úklid" sheetId="2" r:id="rId1"/>
    <sheet name="Hygienický materiál" sheetId="3" r:id="rId2"/>
  </sheets>
  <definedNames>
    <definedName name="_xlnm.Print_Area" localSheetId="0">úklid!$A$2:$AJ$42</definedName>
  </definedNames>
  <calcPr calcId="125725"/>
</workbook>
</file>

<file path=xl/calcChain.xml><?xml version="1.0" encoding="utf-8"?>
<calcChain xmlns="http://schemas.openxmlformats.org/spreadsheetml/2006/main">
  <c r="F18" i="3"/>
  <c r="F16"/>
  <c r="F14"/>
  <c r="R24" i="2"/>
  <c r="R26"/>
  <c r="D28" s="1"/>
  <c r="D29" s="1"/>
  <c r="K38"/>
  <c r="K37"/>
  <c r="K36"/>
  <c r="K35"/>
  <c r="K34"/>
  <c r="K33"/>
  <c r="V16"/>
  <c r="V22"/>
  <c r="V20"/>
  <c r="I26"/>
  <c r="I21"/>
  <c r="I20"/>
  <c r="I6"/>
  <c r="I5"/>
  <c r="E20"/>
  <c r="D26"/>
  <c r="E10"/>
  <c r="I10"/>
  <c r="L34"/>
  <c r="L36"/>
  <c r="L37"/>
  <c r="L38"/>
  <c r="L33"/>
  <c r="J39"/>
  <c r="AC7"/>
  <c r="AD7" s="1"/>
  <c r="F25" i="3"/>
  <c r="F24"/>
  <c r="F23"/>
  <c r="F22"/>
  <c r="F21"/>
  <c r="F20"/>
  <c r="F19"/>
  <c r="F17"/>
  <c r="F15"/>
  <c r="F13"/>
  <c r="F12"/>
  <c r="F11"/>
  <c r="F10"/>
  <c r="F9"/>
  <c r="F8"/>
  <c r="F7"/>
  <c r="F6"/>
  <c r="F5"/>
  <c r="F4"/>
  <c r="F3"/>
  <c r="U14" i="2"/>
  <c r="V14"/>
  <c r="U15"/>
  <c r="V15" s="1"/>
  <c r="L22"/>
  <c r="M22"/>
  <c r="R22" s="1"/>
  <c r="P22"/>
  <c r="Q22" s="1"/>
  <c r="E5"/>
  <c r="E11"/>
  <c r="I11" s="1"/>
  <c r="E6"/>
  <c r="E7"/>
  <c r="I7" s="1"/>
  <c r="E8"/>
  <c r="I8" s="1"/>
  <c r="E9"/>
  <c r="I9" s="1"/>
  <c r="E12"/>
  <c r="I12" s="1"/>
  <c r="E13"/>
  <c r="I13" s="1"/>
  <c r="E14"/>
  <c r="I14" s="1"/>
  <c r="E15"/>
  <c r="I15" s="1"/>
  <c r="E16"/>
  <c r="I16" s="1"/>
  <c r="E17"/>
  <c r="I17" s="1"/>
  <c r="E18"/>
  <c r="I18" s="1"/>
  <c r="E21"/>
  <c r="E22"/>
  <c r="I22" s="1"/>
  <c r="E23"/>
  <c r="I23" s="1"/>
  <c r="E19"/>
  <c r="I19" s="1"/>
  <c r="L5"/>
  <c r="M5" s="1"/>
  <c r="P5"/>
  <c r="Q5" s="1"/>
  <c r="L6"/>
  <c r="M6" s="1"/>
  <c r="R6" s="1"/>
  <c r="P6"/>
  <c r="Q6" s="1"/>
  <c r="L7"/>
  <c r="M7" s="1"/>
  <c r="P7"/>
  <c r="Q7" s="1"/>
  <c r="L8"/>
  <c r="M8"/>
  <c r="R8" s="1"/>
  <c r="P8"/>
  <c r="Q8" s="1"/>
  <c r="L9"/>
  <c r="M9" s="1"/>
  <c r="P9"/>
  <c r="Q9"/>
  <c r="L12"/>
  <c r="M12" s="1"/>
  <c r="R12" s="1"/>
  <c r="P12"/>
  <c r="Q12" s="1"/>
  <c r="L13"/>
  <c r="M13" s="1"/>
  <c r="P13"/>
  <c r="Q13" s="1"/>
  <c r="L14"/>
  <c r="M14"/>
  <c r="R14" s="1"/>
  <c r="P14"/>
  <c r="Q14" s="1"/>
  <c r="L20"/>
  <c r="M20" s="1"/>
  <c r="P20"/>
  <c r="Q20"/>
  <c r="L21"/>
  <c r="M21" s="1"/>
  <c r="R21" s="1"/>
  <c r="P21"/>
  <c r="Q21" s="1"/>
  <c r="L24"/>
  <c r="M24" s="1"/>
  <c r="P24"/>
  <c r="Q24" s="1"/>
  <c r="L25"/>
  <c r="M25"/>
  <c r="R25" s="1"/>
  <c r="P25"/>
  <c r="Q25" s="1"/>
  <c r="U5"/>
  <c r="V5" s="1"/>
  <c r="U6"/>
  <c r="V6" s="1"/>
  <c r="U7"/>
  <c r="V7" s="1"/>
  <c r="U8"/>
  <c r="V8" s="1"/>
  <c r="U9"/>
  <c r="V9" s="1"/>
  <c r="U12"/>
  <c r="V12" s="1"/>
  <c r="U13"/>
  <c r="V13" s="1"/>
  <c r="U16"/>
  <c r="U17"/>
  <c r="V17" s="1"/>
  <c r="U18"/>
  <c r="V18" s="1"/>
  <c r="U20"/>
  <c r="U21"/>
  <c r="V21" s="1"/>
  <c r="U23"/>
  <c r="V23" s="1"/>
  <c r="U19"/>
  <c r="V19" s="1"/>
  <c r="Y5"/>
  <c r="Z5" s="1"/>
  <c r="Y6"/>
  <c r="Z6" s="1"/>
  <c r="Y7"/>
  <c r="Z7" s="1"/>
  <c r="Y8"/>
  <c r="Z8" s="1"/>
  <c r="Y9"/>
  <c r="Z9" s="1"/>
  <c r="Y11"/>
  <c r="Z11" s="1"/>
  <c r="Y12"/>
  <c r="Z12" s="1"/>
  <c r="Y13"/>
  <c r="Z13" s="1"/>
  <c r="Y14"/>
  <c r="Z14" s="1"/>
  <c r="Y15"/>
  <c r="Z15" s="1"/>
  <c r="Y16"/>
  <c r="Z16" s="1"/>
  <c r="Y17"/>
  <c r="Z17" s="1"/>
  <c r="Y18"/>
  <c r="Z18" s="1"/>
  <c r="Y20"/>
  <c r="Z20" s="1"/>
  <c r="Y21"/>
  <c r="Z21" s="1"/>
  <c r="Y22"/>
  <c r="Z22" s="1"/>
  <c r="Y23"/>
  <c r="Z23" s="1"/>
  <c r="Y19"/>
  <c r="Z19" s="1"/>
  <c r="AC9"/>
  <c r="AD9" s="1"/>
  <c r="AC18"/>
  <c r="AD18" s="1"/>
  <c r="AG7"/>
  <c r="AG26" s="1"/>
  <c r="U22"/>
  <c r="L35"/>
  <c r="K39"/>
  <c r="F26" i="3" l="1"/>
  <c r="R13" i="2"/>
  <c r="R20"/>
  <c r="R9"/>
  <c r="R7"/>
  <c r="AD26"/>
  <c r="L39"/>
  <c r="R5"/>
  <c r="M26"/>
  <c r="V26"/>
  <c r="Z26"/>
  <c r="Q26"/>
  <c r="F28" i="3" l="1"/>
  <c r="D30" i="2"/>
</calcChain>
</file>

<file path=xl/sharedStrings.xml><?xml version="1.0" encoding="utf-8"?>
<sst xmlns="http://schemas.openxmlformats.org/spreadsheetml/2006/main" count="180" uniqueCount="123">
  <si>
    <t>číslo</t>
  </si>
  <si>
    <t>objekt</t>
  </si>
  <si>
    <r>
      <t>sociální zařízení celkem m</t>
    </r>
    <r>
      <rPr>
        <b/>
        <vertAlign val="superscript"/>
        <sz val="10"/>
        <rFont val="Arial"/>
        <family val="2"/>
        <charset val="238"/>
      </rPr>
      <t>2</t>
    </r>
  </si>
  <si>
    <t>Vnitřní prostory</t>
  </si>
  <si>
    <t>Okna</t>
  </si>
  <si>
    <t>Sociální zařízení</t>
  </si>
  <si>
    <r>
      <t>vnitřní prostory celkem m</t>
    </r>
    <r>
      <rPr>
        <b/>
        <vertAlign val="superscript"/>
        <sz val="10"/>
        <rFont val="Arial"/>
        <family val="2"/>
        <charset val="238"/>
      </rPr>
      <t xml:space="preserve">2 </t>
    </r>
    <r>
      <rPr>
        <b/>
        <sz val="10"/>
        <rFont val="Arial"/>
        <family val="2"/>
        <charset val="238"/>
      </rPr>
      <t>bez soc. zař.</t>
    </r>
  </si>
  <si>
    <t>okna celkem m2</t>
  </si>
  <si>
    <t>cena za 1 m2 bez DPH</t>
  </si>
  <si>
    <t>Vybavování hygienickým materiálem</t>
  </si>
  <si>
    <t>Cena bez DPH/hod</t>
  </si>
  <si>
    <t>DPH</t>
  </si>
  <si>
    <t>Cena včetně DPH</t>
  </si>
  <si>
    <t>Mimořádný úklid</t>
  </si>
  <si>
    <t>nadstandardní úklidy vč. umývání oken po malování a jiných stavebních pracích</t>
  </si>
  <si>
    <t>ostatní úklidové práce</t>
  </si>
  <si>
    <t>čištění okenních parapetů od holubího trusu</t>
  </si>
  <si>
    <t>SOUČET</t>
  </si>
  <si>
    <t>cena za počet m2 bez DPH vnitřních prostorů za 1 rok</t>
  </si>
  <si>
    <t>Cena celkem za rok bez DPH</t>
  </si>
  <si>
    <t>Výše DPH</t>
  </si>
  <si>
    <t>Cena celkem za rok včetně DPH</t>
  </si>
  <si>
    <t>Husova 12 + Dominikánské nám. 1</t>
  </si>
  <si>
    <t>Dominikánské nám. 3</t>
  </si>
  <si>
    <t>Malinovského nám. 3</t>
  </si>
  <si>
    <t>Koliště 19</t>
  </si>
  <si>
    <t>Kounicova 67</t>
  </si>
  <si>
    <t>Šumavská 31/33</t>
  </si>
  <si>
    <t>Husova 3</t>
  </si>
  <si>
    <t>Husova 5</t>
  </si>
  <si>
    <t>Zelný trh 13</t>
  </si>
  <si>
    <t>Radnická 2</t>
  </si>
  <si>
    <t>Radnická 8</t>
  </si>
  <si>
    <t>Starobrněnská 20</t>
  </si>
  <si>
    <t>Anenská 10</t>
  </si>
  <si>
    <t>Dominikánské nám. 2</t>
  </si>
  <si>
    <t xml:space="preserve">Mečová 5 – společné prost. + Urbancentrum – </t>
  </si>
  <si>
    <t>čištění čalouněného nábytku</t>
  </si>
  <si>
    <t>strojové čištění koberců, podlahových krytin a dlažby</t>
  </si>
  <si>
    <t>čištění fasád budov – mytí tlakovou vodou</t>
  </si>
  <si>
    <t>ne</t>
  </si>
  <si>
    <t>ano</t>
  </si>
  <si>
    <t>Zeleň</t>
  </si>
  <si>
    <t>cena za 1 m2 bez DPH za 1 den úklidu</t>
  </si>
  <si>
    <t>cena za 1 m2 bez DPH za 1 den udržování čistoty chodníků</t>
  </si>
  <si>
    <t>cena za 1 m2 bez DPH za 1 den udržování čistoty</t>
  </si>
  <si>
    <t>cena za počet m2 bez DPH za 1 den úklidu vnitřních prostorů</t>
  </si>
  <si>
    <t>cena za počet m2 bez DPH za 1 den udržování čistoty chodníků a ploch</t>
  </si>
  <si>
    <t>Venkovní chodníky a nádvoří letní údržba</t>
  </si>
  <si>
    <t>Venkovní chodníky a nádvoří zimní údržba</t>
  </si>
  <si>
    <t>Venkovní chodníky a nádvoří letní í zimní údržba</t>
  </si>
  <si>
    <t>cena za 1 m2 bez DPH za 1 týden</t>
  </si>
  <si>
    <t>cena za počet m2 bez DPH za 1 týden</t>
  </si>
  <si>
    <t>cena za počet m2 bez DPH za 1 den udržování čistoty</t>
  </si>
  <si>
    <t>cena za počet m2 bez DPH celkem okna</t>
  </si>
  <si>
    <t>Praní prádla</t>
  </si>
  <si>
    <t>cena za 1 kg prádla</t>
  </si>
  <si>
    <t>počet kg prádla za 1 rok</t>
  </si>
  <si>
    <t>cena za počet kg prádla za 1 rok</t>
  </si>
  <si>
    <r>
      <t>chodníky a nádvoří celkem m</t>
    </r>
    <r>
      <rPr>
        <b/>
        <vertAlign val="superscript"/>
        <sz val="10"/>
        <rFont val="Arial"/>
        <family val="2"/>
        <charset val="238"/>
      </rPr>
      <t>2</t>
    </r>
  </si>
  <si>
    <t>cena za počet m2 bez DPH za 1 rok</t>
  </si>
  <si>
    <t>cena za počet m2 bez DPH okna za 1 rok</t>
  </si>
  <si>
    <t>cena za počet m2 bez DPH chodníků a nádvoří za 1 rok</t>
  </si>
  <si>
    <t>zeleň m2</t>
  </si>
  <si>
    <t>cena za počet m2 bez DPH zeleň za 1 rok</t>
  </si>
  <si>
    <t>Mečová 5 – reprezentační prostory</t>
  </si>
  <si>
    <t>Mečová 5 - Klub zastupitelů</t>
  </si>
  <si>
    <t>Archiv Černovice, Přední 2</t>
  </si>
  <si>
    <t>Archiv Kuřim, Křížkovského</t>
  </si>
  <si>
    <t>Radnická 2, 4, 6, 8, 10, 12 - chodníky</t>
  </si>
  <si>
    <t>cena za 1 m2 bez DPH za 1 měsíc udržování čistoty chodníků a nádvoří</t>
  </si>
  <si>
    <t>cena za počet m2 bez DPH za 1 měsíc udržování čistoty chodníků a nádvoří</t>
  </si>
  <si>
    <t>cena za počet m2 bez DPH chodníků a nádvoří za 5 měsíců</t>
  </si>
  <si>
    <t>cena za počet m2 bez DPH chodníků a ploch za 7 měsíců</t>
  </si>
  <si>
    <t>Seznam položek hygienického materiálu</t>
  </si>
  <si>
    <t>Název</t>
  </si>
  <si>
    <t>Dodávka</t>
  </si>
  <si>
    <t>měrná jednotka</t>
  </si>
  <si>
    <t>Cena za jednotku</t>
  </si>
  <si>
    <t>Počet jednotek</t>
  </si>
  <si>
    <t>Cena za počet kusů</t>
  </si>
  <si>
    <t>Ručník papírový skládaný "Z"</t>
  </si>
  <si>
    <t>A</t>
  </si>
  <si>
    <t>1 balení</t>
  </si>
  <si>
    <t>Ručník papírový kulatý</t>
  </si>
  <si>
    <t>Mýdlo pěnové  - náplň do mýdlenky(bombička) 400 ml</t>
  </si>
  <si>
    <t>1 ks</t>
  </si>
  <si>
    <t>Mýdlo tekuté</t>
  </si>
  <si>
    <t>1 l</t>
  </si>
  <si>
    <t>ks</t>
  </si>
  <si>
    <t>Toaletní papír rulička malá jemná 30 ks v balení</t>
  </si>
  <si>
    <t>Mycí prostředek na nádobí</t>
  </si>
  <si>
    <t>Zásobník sáčků na hygienické vložky</t>
  </si>
  <si>
    <t>O</t>
  </si>
  <si>
    <t>Zásobník na papírové ručníky Z</t>
  </si>
  <si>
    <t xml:space="preserve"> 1 ks</t>
  </si>
  <si>
    <t>Zásobník na tekuté mýdlo</t>
  </si>
  <si>
    <t>Osvěžovač vzduchu sprey 300 ml</t>
  </si>
  <si>
    <t>1ks</t>
  </si>
  <si>
    <t>Hadr na zem</t>
  </si>
  <si>
    <t>Lopatka + smetáček plast</t>
  </si>
  <si>
    <t>1  ks</t>
  </si>
  <si>
    <t>Kyblík 5l plast</t>
  </si>
  <si>
    <t>Smeták s holí pro domácnost</t>
  </si>
  <si>
    <t>Součet</t>
  </si>
  <si>
    <t>Pozn. A - zhotovitel dodává automaticky</t>
  </si>
  <si>
    <t xml:space="preserve">          O zhotovitel dodává na základě požadavku objednatele</t>
  </si>
  <si>
    <t>součet</t>
  </si>
  <si>
    <t>Cena pro účely hodnocení 1. části veřejné zakázky (pravidelný úklid + cena za hygienický materiál)</t>
  </si>
  <si>
    <t>Rozpočet "Magistrátní objekty"</t>
  </si>
  <si>
    <t>Kounicova 67a</t>
  </si>
  <si>
    <t>cena za počet m2 za 1 rok úklidu regálů</t>
  </si>
  <si>
    <t xml:space="preserve">rozloha regálů celkem m2 </t>
  </si>
  <si>
    <t>cena za 1 m2 bez DPH za 1 rok úklid regálů</t>
  </si>
  <si>
    <t>Toaletní papír průměr 23 cm, návin cca 200m, jednovrstvé</t>
  </si>
  <si>
    <t>Toaletní papír průměr 19 cm, návin cca 150m, jednovrstvé</t>
  </si>
  <si>
    <t>Toaletní papír - průměr 28 cm, návin cca 340m,jednovrstvé</t>
  </si>
  <si>
    <t>Zásobník na toaletní papír 28 cm - velký, kovový</t>
  </si>
  <si>
    <t>Zásobník na toaletní papír 28 cm - velký, plastový</t>
  </si>
  <si>
    <t>Zásobník na toaletní papír 23 cm - střední, kovový</t>
  </si>
  <si>
    <t>Zásobník na toaletní papír 23 cm - střední, plastový</t>
  </si>
  <si>
    <t>Zásobník na toaletní papír 19 cm - malý, kovový</t>
  </si>
  <si>
    <t>Zásobník na toaletní papír 19 cm - malý, plastový</t>
  </si>
</sst>
</file>

<file path=xl/styles.xml><?xml version="1.0" encoding="utf-8"?>
<styleSheet xmlns="http://schemas.openxmlformats.org/spreadsheetml/2006/main">
  <fonts count="12">
    <font>
      <sz val="10"/>
      <name val="Arial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12"/>
      <color indexed="12"/>
      <name val="Times New Roman"/>
      <family val="1"/>
      <charset val="238"/>
    </font>
    <font>
      <b/>
      <sz val="20"/>
      <color indexed="8"/>
      <name val="Arial"/>
      <family val="2"/>
      <charset val="238"/>
    </font>
    <font>
      <sz val="8"/>
      <name val="Arial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0" fillId="0" borderId="10" xfId="0" applyBorder="1"/>
    <xf numFmtId="4" fontId="3" fillId="0" borderId="11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Border="1" applyAlignment="1">
      <alignment vertical="center" wrapText="1"/>
    </xf>
    <xf numFmtId="4" fontId="3" fillId="0" borderId="17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/>
    </xf>
    <xf numFmtId="4" fontId="3" fillId="0" borderId="21" xfId="0" applyNumberFormat="1" applyFont="1" applyBorder="1" applyAlignment="1">
      <alignment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4" fontId="3" fillId="0" borderId="24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3" borderId="13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/>
    <xf numFmtId="0" fontId="3" fillId="0" borderId="29" xfId="0" applyFont="1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30" xfId="0" applyFont="1" applyFill="1" applyBorder="1"/>
    <xf numFmtId="0" fontId="3" fillId="0" borderId="31" xfId="0" applyFont="1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3" fillId="0" borderId="32" xfId="0" applyFont="1" applyFill="1" applyBorder="1"/>
    <xf numFmtId="0" fontId="3" fillId="0" borderId="33" xfId="0" applyFont="1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4" fillId="0" borderId="25" xfId="0" applyFont="1" applyFill="1" applyBorder="1"/>
    <xf numFmtId="0" fontId="9" fillId="0" borderId="0" xfId="0" applyFont="1" applyFill="1"/>
    <xf numFmtId="0" fontId="9" fillId="0" borderId="0" xfId="0" applyFont="1"/>
    <xf numFmtId="0" fontId="0" fillId="0" borderId="34" xfId="0" applyBorder="1" applyAlignment="1">
      <alignment vertical="center"/>
    </xf>
    <xf numFmtId="0" fontId="4" fillId="0" borderId="35" xfId="0" applyFont="1" applyFill="1" applyBorder="1" applyAlignment="1">
      <alignment vertical="center" wrapText="1"/>
    </xf>
    <xf numFmtId="4" fontId="0" fillId="0" borderId="35" xfId="0" applyNumberFormat="1" applyBorder="1" applyAlignment="1">
      <alignment vertical="center"/>
    </xf>
    <xf numFmtId="4" fontId="4" fillId="4" borderId="35" xfId="0" applyNumberFormat="1" applyFont="1" applyFill="1" applyBorder="1" applyAlignment="1">
      <alignment horizontal="center" vertical="center"/>
    </xf>
    <xf numFmtId="4" fontId="4" fillId="4" borderId="36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vertical="center"/>
    </xf>
    <xf numFmtId="4" fontId="0" fillId="0" borderId="31" xfId="0" applyNumberFormat="1" applyBorder="1" applyAlignment="1">
      <alignment vertical="center"/>
    </xf>
    <xf numFmtId="4" fontId="3" fillId="0" borderId="31" xfId="0" applyNumberFormat="1" applyFont="1" applyBorder="1" applyAlignment="1">
      <alignment vertical="center"/>
    </xf>
    <xf numFmtId="4" fontId="3" fillId="0" borderId="37" xfId="0" applyNumberFormat="1" applyFont="1" applyBorder="1" applyAlignment="1">
      <alignment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38" xfId="0" applyNumberFormat="1" applyFont="1" applyBorder="1" applyAlignment="1">
      <alignment horizontal="center" vertical="center"/>
    </xf>
    <xf numFmtId="4" fontId="0" fillId="0" borderId="39" xfId="0" applyNumberFormat="1" applyBorder="1" applyAlignment="1">
      <alignment horizontal="center"/>
    </xf>
    <xf numFmtId="4" fontId="0" fillId="0" borderId="37" xfId="0" applyNumberFormat="1" applyBorder="1" applyAlignment="1">
      <alignment horizontal="center"/>
    </xf>
    <xf numFmtId="4" fontId="4" fillId="5" borderId="27" xfId="0" applyNumberFormat="1" applyFont="1" applyFill="1" applyBorder="1" applyAlignment="1">
      <alignment horizontal="center"/>
    </xf>
    <xf numFmtId="4" fontId="0" fillId="0" borderId="29" xfId="0" applyNumberFormat="1" applyFill="1" applyBorder="1" applyAlignment="1">
      <alignment horizontal="center"/>
    </xf>
    <xf numFmtId="4" fontId="0" fillId="0" borderId="31" xfId="0" applyNumberFormat="1" applyFill="1" applyBorder="1" applyAlignment="1">
      <alignment horizontal="center"/>
    </xf>
    <xf numFmtId="4" fontId="0" fillId="0" borderId="33" xfId="0" applyNumberFormat="1" applyFill="1" applyBorder="1" applyAlignment="1">
      <alignment horizontal="center"/>
    </xf>
    <xf numFmtId="4" fontId="4" fillId="0" borderId="27" xfId="0" applyNumberFormat="1" applyFont="1" applyBorder="1" applyAlignment="1">
      <alignment horizontal="center"/>
    </xf>
    <xf numFmtId="4" fontId="3" fillId="0" borderId="19" xfId="0" applyNumberFormat="1" applyFont="1" applyFill="1" applyBorder="1" applyAlignment="1">
      <alignment horizontal="right" vertical="center" wrapText="1"/>
    </xf>
    <xf numFmtId="4" fontId="0" fillId="4" borderId="37" xfId="0" applyNumberFormat="1" applyFill="1" applyBorder="1" applyAlignment="1">
      <alignment horizontal="right" vertical="center"/>
    </xf>
    <xf numFmtId="4" fontId="0" fillId="4" borderId="38" xfId="0" applyNumberFormat="1" applyFill="1" applyBorder="1" applyAlignment="1">
      <alignment horizontal="right" vertical="center"/>
    </xf>
    <xf numFmtId="0" fontId="4" fillId="6" borderId="41" xfId="0" applyFont="1" applyFill="1" applyBorder="1" applyAlignment="1">
      <alignment horizontal="center" vertical="center" wrapText="1"/>
    </xf>
    <xf numFmtId="0" fontId="0" fillId="6" borderId="42" xfId="0" applyFill="1" applyBorder="1" applyAlignment="1">
      <alignment horizontal="center" vertical="center" wrapText="1"/>
    </xf>
    <xf numFmtId="4" fontId="3" fillId="0" borderId="61" xfId="0" applyNumberFormat="1" applyFont="1" applyBorder="1" applyAlignment="1">
      <alignment horizontal="center" vertical="center" wrapText="1"/>
    </xf>
    <xf numFmtId="4" fontId="3" fillId="0" borderId="62" xfId="0" applyNumberFormat="1" applyFont="1" applyBorder="1" applyAlignment="1">
      <alignment horizontal="center" vertical="center" wrapText="1"/>
    </xf>
    <xf numFmtId="4" fontId="3" fillId="0" borderId="63" xfId="0" applyNumberFormat="1" applyFont="1" applyBorder="1" applyAlignment="1">
      <alignment horizontal="center" vertical="center" wrapText="1"/>
    </xf>
    <xf numFmtId="4" fontId="3" fillId="7" borderId="62" xfId="0" applyNumberFormat="1" applyFont="1" applyFill="1" applyBorder="1" applyAlignment="1">
      <alignment horizontal="center" vertical="center" wrapText="1"/>
    </xf>
    <xf numFmtId="4" fontId="3" fillId="7" borderId="16" xfId="0" applyNumberFormat="1" applyFont="1" applyFill="1" applyBorder="1" applyAlignment="1">
      <alignment horizontal="center" vertical="center" wrapText="1"/>
    </xf>
    <xf numFmtId="4" fontId="3" fillId="7" borderId="17" xfId="0" applyNumberFormat="1" applyFont="1" applyFill="1" applyBorder="1" applyAlignment="1">
      <alignment horizontal="center" vertical="center" wrapText="1"/>
    </xf>
    <xf numFmtId="4" fontId="3" fillId="7" borderId="18" xfId="0" applyNumberFormat="1" applyFont="1" applyFill="1" applyBorder="1" applyAlignment="1">
      <alignment horizontal="center" vertical="center" wrapText="1"/>
    </xf>
    <xf numFmtId="4" fontId="3" fillId="7" borderId="20" xfId="0" applyNumberFormat="1" applyFont="1" applyFill="1" applyBorder="1" applyAlignment="1">
      <alignment horizontal="center" vertical="center" wrapText="1"/>
    </xf>
    <xf numFmtId="4" fontId="3" fillId="7" borderId="24" xfId="0" applyNumberFormat="1" applyFont="1" applyFill="1" applyBorder="1" applyAlignment="1">
      <alignment horizontal="center" vertical="center" wrapText="1"/>
    </xf>
    <xf numFmtId="4" fontId="3" fillId="7" borderId="22" xfId="0" applyNumberFormat="1" applyFont="1" applyFill="1" applyBorder="1" applyAlignment="1">
      <alignment horizontal="center" vertical="center" wrapText="1"/>
    </xf>
    <xf numFmtId="4" fontId="3" fillId="7" borderId="23" xfId="0" applyNumberFormat="1" applyFont="1" applyFill="1" applyBorder="1" applyAlignment="1">
      <alignment horizontal="center" vertical="center" wrapText="1"/>
    </xf>
    <xf numFmtId="4" fontId="3" fillId="7" borderId="14" xfId="0" applyNumberFormat="1" applyFont="1" applyFill="1" applyBorder="1" applyAlignment="1">
      <alignment horizontal="center" vertical="center" wrapText="1"/>
    </xf>
    <xf numFmtId="4" fontId="3" fillId="7" borderId="12" xfId="0" applyNumberFormat="1" applyFont="1" applyFill="1" applyBorder="1" applyAlignment="1">
      <alignment horizontal="center" vertical="center" wrapText="1"/>
    </xf>
    <xf numFmtId="4" fontId="3" fillId="7" borderId="13" xfId="0" applyNumberFormat="1" applyFont="1" applyFill="1" applyBorder="1" applyAlignment="1">
      <alignment horizontal="center" vertical="center" wrapText="1"/>
    </xf>
    <xf numFmtId="4" fontId="3" fillId="7" borderId="19" xfId="0" applyNumberFormat="1" applyFont="1" applyFill="1" applyBorder="1" applyAlignment="1">
      <alignment horizontal="center" vertical="center" wrapText="1"/>
    </xf>
    <xf numFmtId="4" fontId="3" fillId="8" borderId="18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/>
    </xf>
    <xf numFmtId="4" fontId="4" fillId="4" borderId="37" xfId="0" applyNumberFormat="1" applyFont="1" applyFill="1" applyBorder="1" applyAlignment="1">
      <alignment horizontal="right" vertical="center"/>
    </xf>
    <xf numFmtId="0" fontId="4" fillId="0" borderId="64" xfId="0" applyFont="1" applyBorder="1" applyAlignment="1">
      <alignment horizontal="center"/>
    </xf>
    <xf numFmtId="0" fontId="4" fillId="0" borderId="65" xfId="0" applyFont="1" applyFill="1" applyBorder="1" applyAlignment="1">
      <alignment horizontal="center"/>
    </xf>
    <xf numFmtId="0" fontId="4" fillId="0" borderId="65" xfId="0" applyFont="1" applyBorder="1" applyAlignment="1">
      <alignment horizontal="center" wrapText="1"/>
    </xf>
    <xf numFmtId="0" fontId="4" fillId="0" borderId="65" xfId="0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6" borderId="46" xfId="0" applyFont="1" applyFill="1" applyBorder="1" applyAlignment="1">
      <alignment horizontal="center" vertical="center" textRotation="90" wrapText="1"/>
    </xf>
    <xf numFmtId="0" fontId="4" fillId="6" borderId="47" xfId="0" applyFont="1" applyFill="1" applyBorder="1" applyAlignment="1">
      <alignment horizontal="center" vertical="center" textRotation="90" wrapText="1"/>
    </xf>
    <xf numFmtId="0" fontId="4" fillId="6" borderId="48" xfId="0" applyFont="1" applyFill="1" applyBorder="1" applyAlignment="1">
      <alignment horizontal="center" vertical="center" textRotation="90" wrapText="1"/>
    </xf>
    <xf numFmtId="0" fontId="0" fillId="6" borderId="49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50" xfId="0" applyFill="1" applyBorder="1" applyAlignment="1">
      <alignment vertical="center"/>
    </xf>
    <xf numFmtId="0" fontId="0" fillId="6" borderId="51" xfId="0" applyFill="1" applyBorder="1" applyAlignment="1">
      <alignment vertical="center"/>
    </xf>
    <xf numFmtId="0" fontId="0" fillId="6" borderId="52" xfId="0" applyFill="1" applyBorder="1" applyAlignment="1">
      <alignment vertical="center"/>
    </xf>
    <xf numFmtId="0" fontId="0" fillId="6" borderId="53" xfId="0" applyFill="1" applyBorder="1" applyAlignment="1">
      <alignment vertical="center"/>
    </xf>
    <xf numFmtId="0" fontId="4" fillId="2" borderId="54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/>
    </xf>
    <xf numFmtId="0" fontId="4" fillId="6" borderId="41" xfId="0" applyFont="1" applyFill="1" applyBorder="1" applyAlignment="1">
      <alignment horizontal="center" vertical="center" wrapText="1"/>
    </xf>
    <xf numFmtId="0" fontId="0" fillId="6" borderId="42" xfId="0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  <xf numFmtId="0" fontId="6" fillId="6" borderId="43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4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1" fillId="0" borderId="32" xfId="0" applyNumberFormat="1" applyFont="1" applyBorder="1" applyAlignment="1">
      <alignment vertical="center" wrapText="1"/>
    </xf>
    <xf numFmtId="0" fontId="4" fillId="0" borderId="33" xfId="0" applyNumberFormat="1" applyFon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4" fillId="0" borderId="5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32" xfId="0" applyFont="1" applyFill="1" applyBorder="1" applyAlignment="1">
      <alignment vertical="center" wrapText="1"/>
    </xf>
    <xf numFmtId="0" fontId="7" fillId="0" borderId="33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42" xfId="0" applyBorder="1" applyAlignment="1">
      <alignment horizontal="center" vertical="center" wrapText="1"/>
    </xf>
    <xf numFmtId="0" fontId="7" fillId="0" borderId="56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30" xfId="0" applyFont="1" applyFill="1" applyBorder="1" applyAlignment="1">
      <alignment vertical="center" wrapText="1"/>
    </xf>
    <xf numFmtId="0" fontId="7" fillId="0" borderId="31" xfId="0" applyFont="1" applyBorder="1" applyAlignment="1">
      <alignment vertical="center"/>
    </xf>
    <xf numFmtId="0" fontId="3" fillId="2" borderId="4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6" borderId="48" xfId="0" applyFont="1" applyFill="1" applyBorder="1" applyAlignment="1">
      <alignment horizontal="center" vertical="center" wrapText="1"/>
    </xf>
    <xf numFmtId="0" fontId="0" fillId="6" borderId="53" xfId="0" applyFill="1" applyBorder="1" applyAlignment="1">
      <alignment horizontal="center" vertical="center" wrapText="1"/>
    </xf>
    <xf numFmtId="0" fontId="8" fillId="0" borderId="57" xfId="0" applyFont="1" applyBorder="1" applyAlignment="1">
      <alignment horizontal="center"/>
    </xf>
    <xf numFmtId="0" fontId="0" fillId="0" borderId="57" xfId="0" applyBorder="1" applyAlignment="1"/>
    <xf numFmtId="0" fontId="9" fillId="0" borderId="58" xfId="0" applyFont="1" applyBorder="1" applyAlignment="1"/>
    <xf numFmtId="0" fontId="0" fillId="0" borderId="59" xfId="0" applyBorder="1" applyAlignment="1"/>
    <xf numFmtId="0" fontId="0" fillId="0" borderId="60" xfId="0" applyBorder="1" applyAlignment="1"/>
    <xf numFmtId="0" fontId="4" fillId="0" borderId="25" xfId="0" applyFont="1" applyBorder="1" applyAlignment="1"/>
    <xf numFmtId="0" fontId="4" fillId="0" borderId="26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5"/>
  <sheetViews>
    <sheetView view="pageBreakPreview" topLeftCell="A4" zoomScale="75" zoomScaleNormal="100" workbookViewId="0">
      <pane ySplit="1" topLeftCell="A23" activePane="bottomLeft" state="frozen"/>
      <selection activeCell="A4" sqref="A4"/>
      <selection pane="bottomLeft" activeCell="G28" sqref="G28"/>
    </sheetView>
  </sheetViews>
  <sheetFormatPr defaultRowHeight="12.75"/>
  <cols>
    <col min="2" max="2" width="25.140625" customWidth="1"/>
    <col min="3" max="3" width="18.140625" customWidth="1"/>
    <col min="4" max="8" width="17.28515625" customWidth="1"/>
    <col min="9" max="9" width="21.42578125" customWidth="1"/>
    <col min="10" max="10" width="20.28515625" customWidth="1"/>
    <col min="11" max="11" width="18.42578125" customWidth="1"/>
    <col min="12" max="18" width="18.85546875" customWidth="1"/>
    <col min="19" max="19" width="15.140625" customWidth="1"/>
    <col min="20" max="20" width="17.5703125" customWidth="1"/>
    <col min="21" max="22" width="17.42578125" customWidth="1"/>
    <col min="23" max="23" width="19.42578125" customWidth="1"/>
    <col min="24" max="27" width="17.5703125" customWidth="1"/>
    <col min="28" max="30" width="17.28515625" customWidth="1"/>
    <col min="31" max="33" width="21.42578125" customWidth="1"/>
    <col min="35" max="35" width="3.5703125" customWidth="1"/>
    <col min="36" max="36" width="1.42578125" customWidth="1"/>
  </cols>
  <sheetData>
    <row r="1" spans="1:46" ht="73.5" customHeight="1" thickBot="1">
      <c r="A1" s="150" t="s">
        <v>109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2"/>
      <c r="AF1" s="2"/>
      <c r="AG1" s="2"/>
    </row>
    <row r="2" spans="1:46" ht="62.25" customHeight="1" thickBot="1">
      <c r="A2" s="61"/>
      <c r="B2" s="61"/>
      <c r="C2" s="122" t="s">
        <v>3</v>
      </c>
      <c r="D2" s="123"/>
      <c r="E2" s="123"/>
      <c r="F2" s="123"/>
      <c r="G2" s="123"/>
      <c r="H2" s="123"/>
      <c r="I2" s="124"/>
      <c r="J2" s="114" t="s">
        <v>48</v>
      </c>
      <c r="K2" s="115"/>
      <c r="L2" s="115"/>
      <c r="M2" s="116"/>
      <c r="N2" s="114" t="s">
        <v>49</v>
      </c>
      <c r="O2" s="115"/>
      <c r="P2" s="115"/>
      <c r="Q2" s="116"/>
      <c r="R2" s="12" t="s">
        <v>50</v>
      </c>
      <c r="S2" s="122" t="s">
        <v>4</v>
      </c>
      <c r="T2" s="123"/>
      <c r="U2" s="123"/>
      <c r="V2" s="124"/>
      <c r="W2" s="114" t="s">
        <v>5</v>
      </c>
      <c r="X2" s="115"/>
      <c r="Y2" s="115"/>
      <c r="Z2" s="116"/>
      <c r="AA2" s="122" t="s">
        <v>42</v>
      </c>
      <c r="AB2" s="123"/>
      <c r="AC2" s="123"/>
      <c r="AD2" s="124"/>
      <c r="AE2" s="114" t="s">
        <v>55</v>
      </c>
      <c r="AF2" s="115"/>
      <c r="AG2" s="118"/>
      <c r="AH2" s="103" t="s">
        <v>9</v>
      </c>
      <c r="AI2" s="104"/>
      <c r="AJ2" s="105"/>
      <c r="AK2" s="60"/>
      <c r="AL2" s="60"/>
      <c r="AM2" s="60"/>
      <c r="AN2" s="60"/>
      <c r="AO2" s="60"/>
      <c r="AP2" s="60"/>
      <c r="AQ2" s="60"/>
      <c r="AR2" s="60"/>
      <c r="AS2" s="60"/>
      <c r="AT2" s="60"/>
    </row>
    <row r="3" spans="1:46" ht="12.75" customHeight="1">
      <c r="A3" s="152" t="s">
        <v>0</v>
      </c>
      <c r="B3" s="154" t="s">
        <v>1</v>
      </c>
      <c r="C3" s="156" t="s">
        <v>43</v>
      </c>
      <c r="D3" s="119" t="s">
        <v>6</v>
      </c>
      <c r="E3" s="119" t="s">
        <v>46</v>
      </c>
      <c r="F3" s="78"/>
      <c r="G3" s="78"/>
      <c r="H3" s="78"/>
      <c r="I3" s="119" t="s">
        <v>18</v>
      </c>
      <c r="J3" s="117" t="s">
        <v>44</v>
      </c>
      <c r="K3" s="117" t="s">
        <v>59</v>
      </c>
      <c r="L3" s="117" t="s">
        <v>47</v>
      </c>
      <c r="M3" s="117" t="s">
        <v>73</v>
      </c>
      <c r="N3" s="117" t="s">
        <v>70</v>
      </c>
      <c r="O3" s="117" t="s">
        <v>59</v>
      </c>
      <c r="P3" s="117" t="s">
        <v>71</v>
      </c>
      <c r="Q3" s="117" t="s">
        <v>72</v>
      </c>
      <c r="R3" s="117" t="s">
        <v>62</v>
      </c>
      <c r="S3" s="119" t="s">
        <v>8</v>
      </c>
      <c r="T3" s="119" t="s">
        <v>7</v>
      </c>
      <c r="U3" s="119" t="s">
        <v>54</v>
      </c>
      <c r="V3" s="119" t="s">
        <v>61</v>
      </c>
      <c r="W3" s="117" t="s">
        <v>45</v>
      </c>
      <c r="X3" s="117" t="s">
        <v>2</v>
      </c>
      <c r="Y3" s="117" t="s">
        <v>53</v>
      </c>
      <c r="Z3" s="117" t="s">
        <v>60</v>
      </c>
      <c r="AA3" s="119" t="s">
        <v>51</v>
      </c>
      <c r="AB3" s="119" t="s">
        <v>63</v>
      </c>
      <c r="AC3" s="119" t="s">
        <v>52</v>
      </c>
      <c r="AD3" s="119" t="s">
        <v>64</v>
      </c>
      <c r="AE3" s="112" t="s">
        <v>56</v>
      </c>
      <c r="AF3" s="112" t="s">
        <v>57</v>
      </c>
      <c r="AG3" s="112" t="s">
        <v>58</v>
      </c>
      <c r="AH3" s="106"/>
      <c r="AI3" s="107"/>
      <c r="AJ3" s="108"/>
      <c r="AK3" s="60"/>
      <c r="AL3" s="60"/>
      <c r="AM3" s="60"/>
      <c r="AN3" s="60"/>
      <c r="AO3" s="60"/>
      <c r="AP3" s="60"/>
      <c r="AQ3" s="60"/>
      <c r="AR3" s="60"/>
      <c r="AS3" s="60"/>
      <c r="AT3" s="60"/>
    </row>
    <row r="4" spans="1:46" ht="60" customHeight="1" thickBot="1">
      <c r="A4" s="153"/>
      <c r="B4" s="155"/>
      <c r="C4" s="157"/>
      <c r="D4" s="120"/>
      <c r="E4" s="120"/>
      <c r="F4" s="79" t="s">
        <v>113</v>
      </c>
      <c r="G4" s="79" t="s">
        <v>112</v>
      </c>
      <c r="H4" s="79" t="s">
        <v>111</v>
      </c>
      <c r="I4" s="120"/>
      <c r="J4" s="113"/>
      <c r="K4" s="134"/>
      <c r="L4" s="113"/>
      <c r="M4" s="149"/>
      <c r="N4" s="113"/>
      <c r="O4" s="134"/>
      <c r="P4" s="113"/>
      <c r="Q4" s="113"/>
      <c r="R4" s="144"/>
      <c r="S4" s="120"/>
      <c r="T4" s="120"/>
      <c r="U4" s="120"/>
      <c r="V4" s="120"/>
      <c r="W4" s="113"/>
      <c r="X4" s="134"/>
      <c r="Y4" s="113"/>
      <c r="Z4" s="113"/>
      <c r="AA4" s="120"/>
      <c r="AB4" s="121"/>
      <c r="AC4" s="120"/>
      <c r="AD4" s="120"/>
      <c r="AE4" s="113"/>
      <c r="AF4" s="113"/>
      <c r="AG4" s="113"/>
      <c r="AH4" s="109"/>
      <c r="AI4" s="110"/>
      <c r="AJ4" s="111"/>
      <c r="AK4" s="60"/>
      <c r="AL4" s="60"/>
      <c r="AM4" s="60"/>
      <c r="AN4" s="60"/>
      <c r="AO4" s="60"/>
      <c r="AP4" s="60"/>
      <c r="AQ4" s="60"/>
      <c r="AR4" s="60"/>
      <c r="AS4" s="60"/>
      <c r="AT4" s="60"/>
    </row>
    <row r="5" spans="1:46" ht="25.5">
      <c r="A5" s="8">
        <v>1</v>
      </c>
      <c r="B5" s="9" t="s">
        <v>22</v>
      </c>
      <c r="C5" s="16"/>
      <c r="D5" s="17">
        <v>6578.2</v>
      </c>
      <c r="E5" s="17">
        <f t="shared" ref="E5:E23" si="0">C5*D5</f>
        <v>0</v>
      </c>
      <c r="F5" s="80"/>
      <c r="G5" s="80">
        <v>476</v>
      </c>
      <c r="H5" s="80"/>
      <c r="I5" s="18">
        <f>E5*253+H5</f>
        <v>0</v>
      </c>
      <c r="J5" s="19"/>
      <c r="K5" s="17">
        <v>1759.18</v>
      </c>
      <c r="L5" s="20">
        <f>J5*K5</f>
        <v>0</v>
      </c>
      <c r="M5" s="39">
        <f>L5*253*0.58</f>
        <v>0</v>
      </c>
      <c r="N5" s="19"/>
      <c r="O5" s="17">
        <v>1759.18</v>
      </c>
      <c r="P5" s="20">
        <f>N5*O5</f>
        <v>0</v>
      </c>
      <c r="Q5" s="21">
        <f>P5*5</f>
        <v>0</v>
      </c>
      <c r="R5" s="22">
        <f>M5+Q5</f>
        <v>0</v>
      </c>
      <c r="S5" s="19"/>
      <c r="T5" s="17">
        <v>5189</v>
      </c>
      <c r="U5" s="20">
        <f>S5*T5</f>
        <v>0</v>
      </c>
      <c r="V5" s="21">
        <f>U5*2</f>
        <v>0</v>
      </c>
      <c r="W5" s="19"/>
      <c r="X5" s="17">
        <v>265.64999999999998</v>
      </c>
      <c r="Y5" s="20">
        <f>W5*X5</f>
        <v>0</v>
      </c>
      <c r="Z5" s="21">
        <f>Y5*253</f>
        <v>0</v>
      </c>
      <c r="AA5" s="84"/>
      <c r="AB5" s="85"/>
      <c r="AC5" s="85"/>
      <c r="AD5" s="86"/>
      <c r="AE5" s="91"/>
      <c r="AF5" s="92"/>
      <c r="AG5" s="93"/>
      <c r="AH5" s="128" t="s">
        <v>41</v>
      </c>
      <c r="AI5" s="129"/>
      <c r="AJ5" s="130"/>
      <c r="AK5" s="60"/>
      <c r="AL5" s="60"/>
      <c r="AM5" s="60"/>
      <c r="AN5" s="60"/>
      <c r="AO5" s="60"/>
      <c r="AP5" s="60"/>
      <c r="AQ5" s="60"/>
      <c r="AR5" s="60"/>
      <c r="AS5" s="60"/>
      <c r="AT5" s="60"/>
    </row>
    <row r="6" spans="1:46" ht="18.75" customHeight="1">
      <c r="A6" s="10">
        <v>2</v>
      </c>
      <c r="B6" s="11" t="s">
        <v>23</v>
      </c>
      <c r="C6" s="23"/>
      <c r="D6" s="24">
        <v>2294</v>
      </c>
      <c r="E6" s="25">
        <f t="shared" si="0"/>
        <v>0</v>
      </c>
      <c r="F6" s="83"/>
      <c r="G6" s="83"/>
      <c r="H6" s="83"/>
      <c r="I6" s="26">
        <f t="shared" ref="I6:I19" si="1">E6*253</f>
        <v>0</v>
      </c>
      <c r="J6" s="27"/>
      <c r="K6" s="25">
        <v>120</v>
      </c>
      <c r="L6" s="28">
        <f>J6*K6</f>
        <v>0</v>
      </c>
      <c r="M6" s="29">
        <f>L6*253*0.58</f>
        <v>0</v>
      </c>
      <c r="N6" s="27"/>
      <c r="O6" s="25">
        <v>120</v>
      </c>
      <c r="P6" s="28">
        <f>N6*O6</f>
        <v>0</v>
      </c>
      <c r="Q6" s="29">
        <f>P6*5</f>
        <v>0</v>
      </c>
      <c r="R6" s="30">
        <f>M6+Q6</f>
        <v>0</v>
      </c>
      <c r="S6" s="27"/>
      <c r="T6" s="25">
        <v>1136</v>
      </c>
      <c r="U6" s="28">
        <f>S6*T6</f>
        <v>0</v>
      </c>
      <c r="V6" s="29">
        <f>U6</f>
        <v>0</v>
      </c>
      <c r="W6" s="27"/>
      <c r="X6" s="25">
        <v>81</v>
      </c>
      <c r="Y6" s="28">
        <f>W6*X6</f>
        <v>0</v>
      </c>
      <c r="Z6" s="29">
        <f>Y6*253</f>
        <v>0</v>
      </c>
      <c r="AA6" s="84"/>
      <c r="AB6" s="85"/>
      <c r="AC6" s="85"/>
      <c r="AD6" s="86"/>
      <c r="AE6" s="84"/>
      <c r="AF6" s="85"/>
      <c r="AG6" s="86"/>
      <c r="AH6" s="125" t="s">
        <v>41</v>
      </c>
      <c r="AI6" s="126"/>
      <c r="AJ6" s="127"/>
      <c r="AK6" s="60"/>
      <c r="AL6" s="60"/>
      <c r="AM6" s="60"/>
      <c r="AN6" s="60"/>
      <c r="AO6" s="60"/>
      <c r="AP6" s="60"/>
      <c r="AQ6" s="60"/>
      <c r="AR6" s="60"/>
      <c r="AS6" s="60"/>
      <c r="AT6" s="60"/>
    </row>
    <row r="7" spans="1:46" ht="18.75" customHeight="1">
      <c r="A7" s="10">
        <v>3</v>
      </c>
      <c r="B7" s="11" t="s">
        <v>24</v>
      </c>
      <c r="C7" s="23"/>
      <c r="D7" s="24">
        <v>11926</v>
      </c>
      <c r="E7" s="25">
        <f t="shared" si="0"/>
        <v>0</v>
      </c>
      <c r="F7" s="83"/>
      <c r="G7" s="83"/>
      <c r="H7" s="83"/>
      <c r="I7" s="26">
        <f t="shared" si="1"/>
        <v>0</v>
      </c>
      <c r="J7" s="27"/>
      <c r="K7" s="25">
        <v>980</v>
      </c>
      <c r="L7" s="28">
        <f>J7*K7</f>
        <v>0</v>
      </c>
      <c r="M7" s="29">
        <f>L7*253*0.58</f>
        <v>0</v>
      </c>
      <c r="N7" s="27"/>
      <c r="O7" s="25">
        <v>980</v>
      </c>
      <c r="P7" s="28">
        <f>N7*O7</f>
        <v>0</v>
      </c>
      <c r="Q7" s="29">
        <f>P7*5</f>
        <v>0</v>
      </c>
      <c r="R7" s="30">
        <f>M7+Q7</f>
        <v>0</v>
      </c>
      <c r="S7" s="27"/>
      <c r="T7" s="25">
        <v>4027</v>
      </c>
      <c r="U7" s="28">
        <f>S7*T7</f>
        <v>0</v>
      </c>
      <c r="V7" s="29">
        <f>U7</f>
        <v>0</v>
      </c>
      <c r="W7" s="27"/>
      <c r="X7" s="25">
        <v>327</v>
      </c>
      <c r="Y7" s="28">
        <f t="shared" ref="Y7:Y23" si="2">W7*X7</f>
        <v>0</v>
      </c>
      <c r="Z7" s="29">
        <f t="shared" ref="Z7:Z23" si="3">Y7*253</f>
        <v>0</v>
      </c>
      <c r="AA7" s="27"/>
      <c r="AB7" s="28">
        <v>190</v>
      </c>
      <c r="AC7" s="28">
        <f>AA7*AB7</f>
        <v>0</v>
      </c>
      <c r="AD7" s="29">
        <f>AC7*52</f>
        <v>0</v>
      </c>
      <c r="AE7" s="27"/>
      <c r="AF7" s="28">
        <v>21000</v>
      </c>
      <c r="AG7" s="29">
        <f>AE7*AF7</f>
        <v>0</v>
      </c>
      <c r="AH7" s="125" t="s">
        <v>41</v>
      </c>
      <c r="AI7" s="126"/>
      <c r="AJ7" s="127"/>
      <c r="AK7" s="60"/>
      <c r="AL7" s="60"/>
      <c r="AM7" s="60"/>
      <c r="AN7" s="60"/>
      <c r="AO7" s="60"/>
      <c r="AP7" s="60"/>
      <c r="AQ7" s="60"/>
      <c r="AR7" s="60"/>
      <c r="AS7" s="60"/>
      <c r="AT7" s="60"/>
    </row>
    <row r="8" spans="1:46" ht="18.75" customHeight="1">
      <c r="A8" s="10">
        <v>4</v>
      </c>
      <c r="B8" s="11" t="s">
        <v>25</v>
      </c>
      <c r="C8" s="23"/>
      <c r="D8" s="24">
        <v>2439.5</v>
      </c>
      <c r="E8" s="25">
        <f t="shared" si="0"/>
        <v>0</v>
      </c>
      <c r="F8" s="83"/>
      <c r="G8" s="83"/>
      <c r="H8" s="83"/>
      <c r="I8" s="26">
        <f t="shared" si="1"/>
        <v>0</v>
      </c>
      <c r="J8" s="27"/>
      <c r="K8" s="25">
        <v>664</v>
      </c>
      <c r="L8" s="28">
        <f>J8*K8</f>
        <v>0</v>
      </c>
      <c r="M8" s="29">
        <f>L8*253*0.58</f>
        <v>0</v>
      </c>
      <c r="N8" s="27"/>
      <c r="O8" s="25">
        <v>664</v>
      </c>
      <c r="P8" s="28">
        <f>N8*O8</f>
        <v>0</v>
      </c>
      <c r="Q8" s="29">
        <f>P8*5</f>
        <v>0</v>
      </c>
      <c r="R8" s="30">
        <f>M8+Q8</f>
        <v>0</v>
      </c>
      <c r="S8" s="27"/>
      <c r="T8" s="25">
        <v>1285</v>
      </c>
      <c r="U8" s="28">
        <f>S8*T8</f>
        <v>0</v>
      </c>
      <c r="V8" s="29">
        <f>U8</f>
        <v>0</v>
      </c>
      <c r="W8" s="27"/>
      <c r="X8" s="25">
        <v>132</v>
      </c>
      <c r="Y8" s="28">
        <f t="shared" si="2"/>
        <v>0</v>
      </c>
      <c r="Z8" s="29">
        <f t="shared" si="3"/>
        <v>0</v>
      </c>
      <c r="AA8" s="84"/>
      <c r="AB8" s="85"/>
      <c r="AC8" s="85"/>
      <c r="AD8" s="86"/>
      <c r="AE8" s="84"/>
      <c r="AF8" s="85"/>
      <c r="AG8" s="86"/>
      <c r="AH8" s="125" t="s">
        <v>41</v>
      </c>
      <c r="AI8" s="126"/>
      <c r="AJ8" s="127"/>
      <c r="AK8" s="60"/>
      <c r="AL8" s="60"/>
      <c r="AM8" s="60"/>
      <c r="AN8" s="60"/>
      <c r="AO8" s="60"/>
      <c r="AP8" s="60"/>
      <c r="AQ8" s="60"/>
      <c r="AR8" s="60"/>
      <c r="AS8" s="60"/>
      <c r="AT8" s="60"/>
    </row>
    <row r="9" spans="1:46" ht="18.75" customHeight="1">
      <c r="A9" s="10">
        <v>5</v>
      </c>
      <c r="B9" s="11" t="s">
        <v>26</v>
      </c>
      <c r="C9" s="23"/>
      <c r="D9" s="24">
        <v>9313</v>
      </c>
      <c r="E9" s="25">
        <f t="shared" si="0"/>
        <v>0</v>
      </c>
      <c r="F9" s="83"/>
      <c r="G9" s="83"/>
      <c r="H9" s="83"/>
      <c r="I9" s="26">
        <f t="shared" si="1"/>
        <v>0</v>
      </c>
      <c r="J9" s="27"/>
      <c r="K9" s="25">
        <v>1500</v>
      </c>
      <c r="L9" s="28">
        <f>J9*K9</f>
        <v>0</v>
      </c>
      <c r="M9" s="29">
        <f>L9*253*0.58</f>
        <v>0</v>
      </c>
      <c r="N9" s="27"/>
      <c r="O9" s="25">
        <v>1500</v>
      </c>
      <c r="P9" s="28">
        <f>N9*O9</f>
        <v>0</v>
      </c>
      <c r="Q9" s="29">
        <f>P9*5</f>
        <v>0</v>
      </c>
      <c r="R9" s="30">
        <f>M9+Q9</f>
        <v>0</v>
      </c>
      <c r="S9" s="27"/>
      <c r="T9" s="25">
        <v>2460</v>
      </c>
      <c r="U9" s="28">
        <f>S9*T9</f>
        <v>0</v>
      </c>
      <c r="V9" s="29">
        <f>U9</f>
        <v>0</v>
      </c>
      <c r="W9" s="27"/>
      <c r="X9" s="25">
        <v>248</v>
      </c>
      <c r="Y9" s="28">
        <f t="shared" si="2"/>
        <v>0</v>
      </c>
      <c r="Z9" s="29">
        <f t="shared" si="3"/>
        <v>0</v>
      </c>
      <c r="AA9" s="27"/>
      <c r="AB9" s="28">
        <v>211</v>
      </c>
      <c r="AC9" s="28">
        <f>AA9*AB9</f>
        <v>0</v>
      </c>
      <c r="AD9" s="29">
        <f>AC9*52</f>
        <v>0</v>
      </c>
      <c r="AE9" s="84"/>
      <c r="AF9" s="85"/>
      <c r="AG9" s="86"/>
      <c r="AH9" s="125" t="s">
        <v>41</v>
      </c>
      <c r="AI9" s="126"/>
      <c r="AJ9" s="127"/>
      <c r="AK9" s="60"/>
      <c r="AL9" s="60"/>
      <c r="AM9" s="60"/>
      <c r="AN9" s="60"/>
      <c r="AO9" s="60"/>
      <c r="AP9" s="60"/>
      <c r="AQ9" s="60"/>
      <c r="AR9" s="60"/>
      <c r="AS9" s="60"/>
      <c r="AT9" s="60"/>
    </row>
    <row r="10" spans="1:46" ht="18.75" customHeight="1">
      <c r="A10" s="10"/>
      <c r="B10" s="11" t="s">
        <v>110</v>
      </c>
      <c r="C10" s="23"/>
      <c r="D10" s="24">
        <v>840</v>
      </c>
      <c r="E10" s="25">
        <f t="shared" si="0"/>
        <v>0</v>
      </c>
      <c r="F10" s="83"/>
      <c r="G10" s="83"/>
      <c r="H10" s="83"/>
      <c r="I10" s="26">
        <f t="shared" si="1"/>
        <v>0</v>
      </c>
      <c r="J10" s="84"/>
      <c r="K10" s="85"/>
      <c r="L10" s="85"/>
      <c r="M10" s="86"/>
      <c r="N10" s="84"/>
      <c r="O10" s="85"/>
      <c r="P10" s="85"/>
      <c r="Q10" s="86"/>
      <c r="R10" s="87"/>
      <c r="S10" s="84"/>
      <c r="T10" s="85"/>
      <c r="U10" s="85"/>
      <c r="V10" s="86"/>
      <c r="W10" s="84"/>
      <c r="X10" s="85"/>
      <c r="Y10" s="85"/>
      <c r="Z10" s="86"/>
      <c r="AA10" s="84"/>
      <c r="AB10" s="85"/>
      <c r="AC10" s="85"/>
      <c r="AD10" s="86"/>
      <c r="AE10" s="84"/>
      <c r="AF10" s="85"/>
      <c r="AG10" s="86"/>
      <c r="AH10" s="125" t="s">
        <v>40</v>
      </c>
      <c r="AI10" s="126"/>
      <c r="AJ10" s="127"/>
      <c r="AK10" s="60"/>
      <c r="AL10" s="60"/>
      <c r="AM10" s="60"/>
      <c r="AN10" s="60"/>
      <c r="AO10" s="60"/>
      <c r="AP10" s="60"/>
      <c r="AQ10" s="60"/>
      <c r="AR10" s="60"/>
      <c r="AS10" s="60"/>
      <c r="AT10" s="60"/>
    </row>
    <row r="11" spans="1:46" ht="18.75" customHeight="1">
      <c r="A11" s="10">
        <v>6</v>
      </c>
      <c r="B11" s="11" t="s">
        <v>27</v>
      </c>
      <c r="C11" s="23"/>
      <c r="D11" s="24">
        <v>1528</v>
      </c>
      <c r="E11" s="25">
        <f t="shared" si="0"/>
        <v>0</v>
      </c>
      <c r="F11" s="83"/>
      <c r="G11" s="83"/>
      <c r="H11" s="83"/>
      <c r="I11" s="26">
        <f t="shared" si="1"/>
        <v>0</v>
      </c>
      <c r="J11" s="84"/>
      <c r="K11" s="85"/>
      <c r="L11" s="85"/>
      <c r="M11" s="86"/>
      <c r="N11" s="84"/>
      <c r="O11" s="85"/>
      <c r="P11" s="85"/>
      <c r="Q11" s="86"/>
      <c r="R11" s="87"/>
      <c r="S11" s="84"/>
      <c r="T11" s="85"/>
      <c r="U11" s="85"/>
      <c r="V11" s="86"/>
      <c r="W11" s="27"/>
      <c r="X11" s="28">
        <v>48</v>
      </c>
      <c r="Y11" s="28">
        <f t="shared" si="2"/>
        <v>0</v>
      </c>
      <c r="Z11" s="29">
        <f t="shared" si="3"/>
        <v>0</v>
      </c>
      <c r="AA11" s="84"/>
      <c r="AB11" s="85"/>
      <c r="AC11" s="85"/>
      <c r="AD11" s="86"/>
      <c r="AE11" s="84"/>
      <c r="AF11" s="85"/>
      <c r="AG11" s="86"/>
      <c r="AH11" s="125" t="s">
        <v>41</v>
      </c>
      <c r="AI11" s="126"/>
      <c r="AJ11" s="127"/>
      <c r="AK11" s="60"/>
      <c r="AL11" s="60"/>
      <c r="AM11" s="60"/>
      <c r="AN11" s="60"/>
      <c r="AO11" s="60"/>
      <c r="AP11" s="60"/>
      <c r="AQ11" s="60"/>
      <c r="AR11" s="60"/>
      <c r="AS11" s="60"/>
      <c r="AT11" s="60"/>
    </row>
    <row r="12" spans="1:46" ht="18.75" customHeight="1">
      <c r="A12" s="10">
        <v>7</v>
      </c>
      <c r="B12" s="11" t="s">
        <v>28</v>
      </c>
      <c r="C12" s="23"/>
      <c r="D12" s="24">
        <v>1895.5</v>
      </c>
      <c r="E12" s="25">
        <f t="shared" si="0"/>
        <v>0</v>
      </c>
      <c r="F12" s="83"/>
      <c r="G12" s="83"/>
      <c r="H12" s="83"/>
      <c r="I12" s="26">
        <f t="shared" si="1"/>
        <v>0</v>
      </c>
      <c r="J12" s="27"/>
      <c r="K12" s="25">
        <v>409</v>
      </c>
      <c r="L12" s="28">
        <f>J12*K12</f>
        <v>0</v>
      </c>
      <c r="M12" s="29">
        <f>L12*253*0.58</f>
        <v>0</v>
      </c>
      <c r="N12" s="27"/>
      <c r="O12" s="25">
        <v>409</v>
      </c>
      <c r="P12" s="28">
        <f>N12*O12</f>
        <v>0</v>
      </c>
      <c r="Q12" s="29">
        <f>P12*5</f>
        <v>0</v>
      </c>
      <c r="R12" s="30">
        <f>M12+Q12</f>
        <v>0</v>
      </c>
      <c r="S12" s="27"/>
      <c r="T12" s="24">
        <v>720</v>
      </c>
      <c r="U12" s="28">
        <f>S12*T12</f>
        <v>0</v>
      </c>
      <c r="V12" s="29">
        <f t="shared" ref="V12:V21" si="4">U12</f>
        <v>0</v>
      </c>
      <c r="W12" s="27"/>
      <c r="X12" s="25">
        <v>73.5</v>
      </c>
      <c r="Y12" s="28">
        <f t="shared" si="2"/>
        <v>0</v>
      </c>
      <c r="Z12" s="29">
        <f t="shared" si="3"/>
        <v>0</v>
      </c>
      <c r="AA12" s="84"/>
      <c r="AB12" s="85"/>
      <c r="AC12" s="85"/>
      <c r="AD12" s="86"/>
      <c r="AE12" s="84"/>
      <c r="AF12" s="85"/>
      <c r="AG12" s="86"/>
      <c r="AH12" s="125" t="s">
        <v>41</v>
      </c>
      <c r="AI12" s="126"/>
      <c r="AJ12" s="127"/>
      <c r="AK12" s="60"/>
      <c r="AL12" s="60"/>
      <c r="AM12" s="60"/>
      <c r="AN12" s="60"/>
      <c r="AO12" s="60"/>
      <c r="AP12" s="60"/>
      <c r="AQ12" s="60"/>
      <c r="AR12" s="60"/>
      <c r="AS12" s="60"/>
      <c r="AT12" s="60"/>
    </row>
    <row r="13" spans="1:46" ht="18.75" customHeight="1">
      <c r="A13" s="10">
        <v>8</v>
      </c>
      <c r="B13" s="11" t="s">
        <v>29</v>
      </c>
      <c r="C13" s="23"/>
      <c r="D13" s="24">
        <v>2147.5</v>
      </c>
      <c r="E13" s="25">
        <f t="shared" si="0"/>
        <v>0</v>
      </c>
      <c r="F13" s="83"/>
      <c r="G13" s="83"/>
      <c r="H13" s="83"/>
      <c r="I13" s="26">
        <f t="shared" si="1"/>
        <v>0</v>
      </c>
      <c r="J13" s="27"/>
      <c r="K13" s="25">
        <v>330</v>
      </c>
      <c r="L13" s="28">
        <f>J13*K13</f>
        <v>0</v>
      </c>
      <c r="M13" s="29">
        <f>L13*253*0.58</f>
        <v>0</v>
      </c>
      <c r="N13" s="27"/>
      <c r="O13" s="25">
        <v>330</v>
      </c>
      <c r="P13" s="28">
        <f>N13*O13</f>
        <v>0</v>
      </c>
      <c r="Q13" s="29">
        <f>P13*5</f>
        <v>0</v>
      </c>
      <c r="R13" s="30">
        <f>M13+Q13</f>
        <v>0</v>
      </c>
      <c r="S13" s="27"/>
      <c r="T13" s="24">
        <v>608</v>
      </c>
      <c r="U13" s="28">
        <f t="shared" ref="U13:U23" si="5">S13*T13</f>
        <v>0</v>
      </c>
      <c r="V13" s="29">
        <f t="shared" si="4"/>
        <v>0</v>
      </c>
      <c r="W13" s="27"/>
      <c r="X13" s="25">
        <v>95.5</v>
      </c>
      <c r="Y13" s="28">
        <f t="shared" si="2"/>
        <v>0</v>
      </c>
      <c r="Z13" s="29">
        <f t="shared" si="3"/>
        <v>0</v>
      </c>
      <c r="AA13" s="84"/>
      <c r="AB13" s="85"/>
      <c r="AC13" s="85"/>
      <c r="AD13" s="86"/>
      <c r="AE13" s="84"/>
      <c r="AF13" s="85"/>
      <c r="AG13" s="86"/>
      <c r="AH13" s="125" t="s">
        <v>41</v>
      </c>
      <c r="AI13" s="126"/>
      <c r="AJ13" s="127"/>
      <c r="AK13" s="60"/>
      <c r="AL13" s="60"/>
      <c r="AM13" s="60"/>
      <c r="AN13" s="60"/>
      <c r="AO13" s="60"/>
      <c r="AP13" s="60"/>
      <c r="AQ13" s="60"/>
      <c r="AR13" s="60"/>
      <c r="AS13" s="60"/>
      <c r="AT13" s="60"/>
    </row>
    <row r="14" spans="1:46" ht="18.75" customHeight="1">
      <c r="A14" s="10">
        <v>9</v>
      </c>
      <c r="B14" s="11" t="s">
        <v>30</v>
      </c>
      <c r="C14" s="23"/>
      <c r="D14" s="24">
        <v>539.25</v>
      </c>
      <c r="E14" s="25">
        <f t="shared" si="0"/>
        <v>0</v>
      </c>
      <c r="F14" s="83"/>
      <c r="G14" s="83"/>
      <c r="H14" s="83"/>
      <c r="I14" s="26">
        <f t="shared" si="1"/>
        <v>0</v>
      </c>
      <c r="J14" s="27"/>
      <c r="K14" s="25">
        <v>150.19999999999999</v>
      </c>
      <c r="L14" s="28">
        <f>J14*K14</f>
        <v>0</v>
      </c>
      <c r="M14" s="29">
        <f>L14*253*0.58</f>
        <v>0</v>
      </c>
      <c r="N14" s="27"/>
      <c r="O14" s="25">
        <v>150.19999999999999</v>
      </c>
      <c r="P14" s="28">
        <f>N14*O14</f>
        <v>0</v>
      </c>
      <c r="Q14" s="29">
        <f>P14*5</f>
        <v>0</v>
      </c>
      <c r="R14" s="30">
        <f>M14+Q14</f>
        <v>0</v>
      </c>
      <c r="S14" s="27"/>
      <c r="T14" s="24">
        <v>770.16</v>
      </c>
      <c r="U14" s="28">
        <f t="shared" si="5"/>
        <v>0</v>
      </c>
      <c r="V14" s="29">
        <f t="shared" si="4"/>
        <v>0</v>
      </c>
      <c r="W14" s="27"/>
      <c r="X14" s="25">
        <v>28</v>
      </c>
      <c r="Y14" s="28">
        <f t="shared" si="2"/>
        <v>0</v>
      </c>
      <c r="Z14" s="29">
        <f t="shared" si="3"/>
        <v>0</v>
      </c>
      <c r="AA14" s="84"/>
      <c r="AB14" s="85"/>
      <c r="AC14" s="85"/>
      <c r="AD14" s="86"/>
      <c r="AE14" s="84"/>
      <c r="AF14" s="85"/>
      <c r="AG14" s="86"/>
      <c r="AH14" s="125" t="s">
        <v>41</v>
      </c>
      <c r="AI14" s="126"/>
      <c r="AJ14" s="127"/>
      <c r="AK14" s="60"/>
      <c r="AL14" s="60"/>
      <c r="AM14" s="60"/>
      <c r="AN14" s="60"/>
      <c r="AO14" s="60"/>
      <c r="AP14" s="60"/>
      <c r="AQ14" s="60"/>
      <c r="AR14" s="60"/>
      <c r="AS14" s="60"/>
      <c r="AT14" s="60"/>
    </row>
    <row r="15" spans="1:46" ht="18.75" customHeight="1">
      <c r="A15" s="10">
        <v>10</v>
      </c>
      <c r="B15" s="11" t="s">
        <v>31</v>
      </c>
      <c r="C15" s="23"/>
      <c r="D15" s="25">
        <v>200</v>
      </c>
      <c r="E15" s="25">
        <f t="shared" si="0"/>
        <v>0</v>
      </c>
      <c r="F15" s="83"/>
      <c r="G15" s="83"/>
      <c r="H15" s="83"/>
      <c r="I15" s="26">
        <f t="shared" si="1"/>
        <v>0</v>
      </c>
      <c r="J15" s="84"/>
      <c r="K15" s="85"/>
      <c r="L15" s="85"/>
      <c r="M15" s="86"/>
      <c r="N15" s="84"/>
      <c r="O15" s="85"/>
      <c r="P15" s="85"/>
      <c r="Q15" s="86"/>
      <c r="R15" s="87"/>
      <c r="S15" s="27"/>
      <c r="T15" s="24">
        <v>162</v>
      </c>
      <c r="U15" s="28">
        <f t="shared" si="5"/>
        <v>0</v>
      </c>
      <c r="V15" s="29">
        <f t="shared" si="4"/>
        <v>0</v>
      </c>
      <c r="W15" s="27"/>
      <c r="X15" s="25">
        <v>60</v>
      </c>
      <c r="Y15" s="28">
        <f t="shared" si="2"/>
        <v>0</v>
      </c>
      <c r="Z15" s="29">
        <f t="shared" si="3"/>
        <v>0</v>
      </c>
      <c r="AA15" s="84"/>
      <c r="AB15" s="85"/>
      <c r="AC15" s="85"/>
      <c r="AD15" s="86"/>
      <c r="AE15" s="84"/>
      <c r="AF15" s="85"/>
      <c r="AG15" s="86"/>
      <c r="AH15" s="125" t="s">
        <v>41</v>
      </c>
      <c r="AI15" s="126"/>
      <c r="AJ15" s="127"/>
      <c r="AK15" s="60"/>
      <c r="AL15" s="60"/>
      <c r="AM15" s="60"/>
      <c r="AN15" s="60"/>
      <c r="AO15" s="60"/>
      <c r="AP15" s="60"/>
      <c r="AQ15" s="60"/>
      <c r="AR15" s="60"/>
      <c r="AS15" s="60"/>
      <c r="AT15" s="60"/>
    </row>
    <row r="16" spans="1:46" ht="18.75" customHeight="1">
      <c r="A16" s="10">
        <v>11</v>
      </c>
      <c r="B16" s="11" t="s">
        <v>32</v>
      </c>
      <c r="C16" s="23"/>
      <c r="D16" s="24">
        <v>253.59</v>
      </c>
      <c r="E16" s="25">
        <f t="shared" si="0"/>
        <v>0</v>
      </c>
      <c r="F16" s="83"/>
      <c r="G16" s="83"/>
      <c r="H16" s="83"/>
      <c r="I16" s="26">
        <f t="shared" si="1"/>
        <v>0</v>
      </c>
      <c r="J16" s="84"/>
      <c r="K16" s="85"/>
      <c r="L16" s="85"/>
      <c r="M16" s="86"/>
      <c r="N16" s="84"/>
      <c r="O16" s="85"/>
      <c r="P16" s="85"/>
      <c r="Q16" s="86"/>
      <c r="R16" s="87"/>
      <c r="S16" s="27"/>
      <c r="T16" s="24">
        <v>440</v>
      </c>
      <c r="U16" s="28">
        <f t="shared" si="5"/>
        <v>0</v>
      </c>
      <c r="V16" s="29">
        <f t="shared" si="4"/>
        <v>0</v>
      </c>
      <c r="W16" s="27"/>
      <c r="X16" s="25">
        <v>35.72</v>
      </c>
      <c r="Y16" s="28">
        <f t="shared" si="2"/>
        <v>0</v>
      </c>
      <c r="Z16" s="29">
        <f t="shared" si="3"/>
        <v>0</v>
      </c>
      <c r="AA16" s="84"/>
      <c r="AB16" s="85"/>
      <c r="AC16" s="85"/>
      <c r="AD16" s="86"/>
      <c r="AE16" s="84"/>
      <c r="AF16" s="85"/>
      <c r="AG16" s="86"/>
      <c r="AH16" s="125" t="s">
        <v>41</v>
      </c>
      <c r="AI16" s="126"/>
      <c r="AJ16" s="127"/>
      <c r="AK16" s="60"/>
      <c r="AL16" s="60"/>
      <c r="AM16" s="60"/>
      <c r="AN16" s="60"/>
      <c r="AO16" s="60"/>
      <c r="AP16" s="60"/>
      <c r="AQ16" s="60"/>
      <c r="AR16" s="60"/>
      <c r="AS16" s="60"/>
      <c r="AT16" s="60"/>
    </row>
    <row r="17" spans="1:50" ht="31.5" customHeight="1">
      <c r="A17" s="10">
        <v>12</v>
      </c>
      <c r="B17" s="11" t="s">
        <v>65</v>
      </c>
      <c r="C17" s="23"/>
      <c r="D17" s="24">
        <v>368.6</v>
      </c>
      <c r="E17" s="25">
        <f t="shared" si="0"/>
        <v>0</v>
      </c>
      <c r="F17" s="83"/>
      <c r="G17" s="83"/>
      <c r="H17" s="83"/>
      <c r="I17" s="26">
        <f t="shared" si="1"/>
        <v>0</v>
      </c>
      <c r="J17" s="84"/>
      <c r="K17" s="85"/>
      <c r="L17" s="85"/>
      <c r="M17" s="86"/>
      <c r="N17" s="84"/>
      <c r="O17" s="85"/>
      <c r="P17" s="85"/>
      <c r="Q17" s="86"/>
      <c r="R17" s="87"/>
      <c r="S17" s="27"/>
      <c r="T17" s="24">
        <v>184.59</v>
      </c>
      <c r="U17" s="28">
        <f t="shared" si="5"/>
        <v>0</v>
      </c>
      <c r="V17" s="29">
        <f t="shared" si="4"/>
        <v>0</v>
      </c>
      <c r="W17" s="27"/>
      <c r="X17" s="25">
        <v>12.9</v>
      </c>
      <c r="Y17" s="28">
        <f t="shared" si="2"/>
        <v>0</v>
      </c>
      <c r="Z17" s="29">
        <f t="shared" si="3"/>
        <v>0</v>
      </c>
      <c r="AA17" s="84"/>
      <c r="AB17" s="85"/>
      <c r="AC17" s="85"/>
      <c r="AD17" s="86"/>
      <c r="AE17" s="84"/>
      <c r="AF17" s="85"/>
      <c r="AG17" s="86"/>
      <c r="AH17" s="125" t="s">
        <v>41</v>
      </c>
      <c r="AI17" s="126"/>
      <c r="AJ17" s="127"/>
      <c r="AK17" s="60"/>
      <c r="AL17" s="60"/>
      <c r="AM17" s="60"/>
      <c r="AN17" s="60"/>
      <c r="AO17" s="60"/>
      <c r="AP17" s="60"/>
      <c r="AQ17" s="60"/>
      <c r="AR17" s="60"/>
      <c r="AS17" s="60"/>
      <c r="AT17" s="60"/>
    </row>
    <row r="18" spans="1:50" ht="33.75" customHeight="1">
      <c r="A18" s="10">
        <v>13</v>
      </c>
      <c r="B18" s="11" t="s">
        <v>66</v>
      </c>
      <c r="C18" s="23"/>
      <c r="D18" s="24">
        <v>543.24</v>
      </c>
      <c r="E18" s="25">
        <f t="shared" si="0"/>
        <v>0</v>
      </c>
      <c r="F18" s="83"/>
      <c r="G18" s="83"/>
      <c r="H18" s="83"/>
      <c r="I18" s="26">
        <f t="shared" si="1"/>
        <v>0</v>
      </c>
      <c r="J18" s="84"/>
      <c r="K18" s="85"/>
      <c r="L18" s="85"/>
      <c r="M18" s="86"/>
      <c r="N18" s="84"/>
      <c r="O18" s="85"/>
      <c r="P18" s="85"/>
      <c r="Q18" s="86"/>
      <c r="R18" s="87"/>
      <c r="S18" s="27"/>
      <c r="T18" s="24">
        <v>180.54</v>
      </c>
      <c r="U18" s="28">
        <f t="shared" si="5"/>
        <v>0</v>
      </c>
      <c r="V18" s="29">
        <f t="shared" si="4"/>
        <v>0</v>
      </c>
      <c r="W18" s="27"/>
      <c r="X18" s="25">
        <v>11.57</v>
      </c>
      <c r="Y18" s="28">
        <f t="shared" si="2"/>
        <v>0</v>
      </c>
      <c r="Z18" s="29">
        <f t="shared" si="3"/>
        <v>0</v>
      </c>
      <c r="AA18" s="27"/>
      <c r="AB18" s="28">
        <v>153.54</v>
      </c>
      <c r="AC18" s="28">
        <f>AA18*AB18</f>
        <v>0</v>
      </c>
      <c r="AD18" s="29">
        <f>AC18*52</f>
        <v>0</v>
      </c>
      <c r="AE18" s="84"/>
      <c r="AF18" s="85"/>
      <c r="AG18" s="86"/>
      <c r="AH18" s="125" t="s">
        <v>41</v>
      </c>
      <c r="AI18" s="126"/>
      <c r="AJ18" s="127"/>
      <c r="AK18" s="60"/>
      <c r="AL18" s="60"/>
      <c r="AM18" s="60"/>
      <c r="AN18" s="60"/>
      <c r="AO18" s="60"/>
      <c r="AP18" s="60"/>
      <c r="AQ18" s="60"/>
      <c r="AR18" s="60"/>
      <c r="AS18" s="60"/>
      <c r="AT18" s="60"/>
    </row>
    <row r="19" spans="1:50" ht="35.25" customHeight="1">
      <c r="A19" s="10">
        <v>14</v>
      </c>
      <c r="B19" s="11" t="s">
        <v>36</v>
      </c>
      <c r="C19" s="75"/>
      <c r="D19" s="31">
        <v>350.2</v>
      </c>
      <c r="E19" s="28">
        <f t="shared" si="0"/>
        <v>0</v>
      </c>
      <c r="F19" s="83"/>
      <c r="G19" s="83"/>
      <c r="H19" s="83"/>
      <c r="I19" s="29">
        <f t="shared" si="1"/>
        <v>0</v>
      </c>
      <c r="J19" s="84"/>
      <c r="K19" s="85"/>
      <c r="L19" s="85"/>
      <c r="M19" s="86"/>
      <c r="N19" s="84"/>
      <c r="O19" s="85"/>
      <c r="P19" s="85"/>
      <c r="Q19" s="86"/>
      <c r="R19" s="87"/>
      <c r="S19" s="27"/>
      <c r="T19" s="24">
        <v>205</v>
      </c>
      <c r="U19" s="28">
        <f>S19*T19</f>
        <v>0</v>
      </c>
      <c r="V19" s="29">
        <f t="shared" si="4"/>
        <v>0</v>
      </c>
      <c r="W19" s="27"/>
      <c r="X19" s="28">
        <v>15.1</v>
      </c>
      <c r="Y19" s="28">
        <f>W19*X19</f>
        <v>0</v>
      </c>
      <c r="Z19" s="29">
        <f>Y19*253</f>
        <v>0</v>
      </c>
      <c r="AA19" s="84"/>
      <c r="AB19" s="85"/>
      <c r="AC19" s="85"/>
      <c r="AD19" s="86"/>
      <c r="AE19" s="84"/>
      <c r="AF19" s="85"/>
      <c r="AG19" s="86"/>
      <c r="AH19" s="125" t="s">
        <v>41</v>
      </c>
      <c r="AI19" s="126"/>
      <c r="AJ19" s="127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15"/>
      <c r="AV19" s="15"/>
      <c r="AW19" s="15"/>
      <c r="AX19" s="15"/>
    </row>
    <row r="20" spans="1:50" ht="18.75" customHeight="1">
      <c r="A20" s="13">
        <v>15</v>
      </c>
      <c r="B20" s="14" t="s">
        <v>67</v>
      </c>
      <c r="C20" s="32"/>
      <c r="D20" s="96">
        <v>6238</v>
      </c>
      <c r="E20" s="33">
        <f t="shared" si="0"/>
        <v>0</v>
      </c>
      <c r="F20" s="82"/>
      <c r="G20" s="82">
        <v>8883</v>
      </c>
      <c r="H20" s="82"/>
      <c r="I20" s="34">
        <f>E20*253+H20</f>
        <v>0</v>
      </c>
      <c r="J20" s="35"/>
      <c r="K20" s="33">
        <v>2242</v>
      </c>
      <c r="L20" s="36">
        <f>J20*K20</f>
        <v>0</v>
      </c>
      <c r="M20" s="37">
        <f>L20*253*0.58</f>
        <v>0</v>
      </c>
      <c r="N20" s="35"/>
      <c r="O20" s="33">
        <v>2242</v>
      </c>
      <c r="P20" s="36">
        <f>N20*O20</f>
        <v>0</v>
      </c>
      <c r="Q20" s="37">
        <f>P20*5</f>
        <v>0</v>
      </c>
      <c r="R20" s="38">
        <f>M20+Q20</f>
        <v>0</v>
      </c>
      <c r="S20" s="35"/>
      <c r="T20" s="96">
        <v>327</v>
      </c>
      <c r="U20" s="36">
        <f t="shared" si="5"/>
        <v>0</v>
      </c>
      <c r="V20" s="37">
        <f t="shared" si="4"/>
        <v>0</v>
      </c>
      <c r="W20" s="35"/>
      <c r="X20" s="33">
        <v>105</v>
      </c>
      <c r="Y20" s="36">
        <f t="shared" si="2"/>
        <v>0</v>
      </c>
      <c r="Z20" s="37">
        <f t="shared" si="3"/>
        <v>0</v>
      </c>
      <c r="AA20" s="88"/>
      <c r="AB20" s="89"/>
      <c r="AC20" s="89"/>
      <c r="AD20" s="90"/>
      <c r="AE20" s="88"/>
      <c r="AF20" s="89"/>
      <c r="AG20" s="90"/>
      <c r="AH20" s="131" t="s">
        <v>41</v>
      </c>
      <c r="AI20" s="132"/>
      <c r="AJ20" s="133"/>
      <c r="AK20" s="60"/>
      <c r="AL20" s="60"/>
      <c r="AM20" s="60"/>
      <c r="AN20" s="60"/>
      <c r="AO20" s="60"/>
      <c r="AP20" s="60"/>
      <c r="AQ20" s="60"/>
      <c r="AR20" s="60"/>
      <c r="AS20" s="60"/>
      <c r="AT20" s="60"/>
    </row>
    <row r="21" spans="1:50" ht="18.75" customHeight="1">
      <c r="A21" s="10">
        <v>16</v>
      </c>
      <c r="B21" s="11" t="s">
        <v>68</v>
      </c>
      <c r="C21" s="23"/>
      <c r="D21" s="24">
        <v>3267</v>
      </c>
      <c r="E21" s="25">
        <f t="shared" si="0"/>
        <v>0</v>
      </c>
      <c r="F21" s="81"/>
      <c r="G21" s="81">
        <v>2390</v>
      </c>
      <c r="H21" s="81"/>
      <c r="I21" s="26">
        <f>E21*253+H21</f>
        <v>0</v>
      </c>
      <c r="J21" s="27"/>
      <c r="K21" s="25">
        <v>337</v>
      </c>
      <c r="L21" s="28">
        <f>J21*K21</f>
        <v>0</v>
      </c>
      <c r="M21" s="29">
        <f>L21*253*0.58</f>
        <v>0</v>
      </c>
      <c r="N21" s="27"/>
      <c r="O21" s="25">
        <v>337</v>
      </c>
      <c r="P21" s="28">
        <f>N21*O21</f>
        <v>0</v>
      </c>
      <c r="Q21" s="29">
        <f>P21*5</f>
        <v>0</v>
      </c>
      <c r="R21" s="30">
        <f>M21+Q21</f>
        <v>0</v>
      </c>
      <c r="S21" s="27"/>
      <c r="T21" s="24">
        <v>143</v>
      </c>
      <c r="U21" s="28">
        <f t="shared" si="5"/>
        <v>0</v>
      </c>
      <c r="V21" s="29">
        <f t="shared" si="4"/>
        <v>0</v>
      </c>
      <c r="W21" s="27"/>
      <c r="X21" s="25">
        <v>13</v>
      </c>
      <c r="Y21" s="28">
        <f t="shared" si="2"/>
        <v>0</v>
      </c>
      <c r="Z21" s="29">
        <f t="shared" si="3"/>
        <v>0</v>
      </c>
      <c r="AA21" s="84"/>
      <c r="AB21" s="85"/>
      <c r="AC21" s="85"/>
      <c r="AD21" s="86"/>
      <c r="AE21" s="84"/>
      <c r="AF21" s="85"/>
      <c r="AG21" s="86"/>
      <c r="AH21" s="125" t="s">
        <v>41</v>
      </c>
      <c r="AI21" s="126"/>
      <c r="AJ21" s="127"/>
      <c r="AK21" s="60"/>
      <c r="AL21" s="60"/>
      <c r="AM21" s="60"/>
      <c r="AN21" s="60"/>
      <c r="AO21" s="60"/>
      <c r="AP21" s="60"/>
      <c r="AQ21" s="60"/>
      <c r="AR21" s="60"/>
      <c r="AS21" s="60"/>
      <c r="AT21" s="60"/>
    </row>
    <row r="22" spans="1:50" ht="18.75" customHeight="1">
      <c r="A22" s="10">
        <v>17</v>
      </c>
      <c r="B22" s="11" t="s">
        <v>33</v>
      </c>
      <c r="C22" s="23"/>
      <c r="D22" s="24">
        <v>233.99</v>
      </c>
      <c r="E22" s="25">
        <f t="shared" si="0"/>
        <v>0</v>
      </c>
      <c r="F22" s="83"/>
      <c r="G22" s="83"/>
      <c r="H22" s="83"/>
      <c r="I22" s="26">
        <f>E22*253</f>
        <v>0</v>
      </c>
      <c r="J22" s="27"/>
      <c r="K22" s="28">
        <v>35.909999999999997</v>
      </c>
      <c r="L22" s="28">
        <f>J22*K22</f>
        <v>0</v>
      </c>
      <c r="M22" s="29">
        <f>L22*52*0.58</f>
        <v>0</v>
      </c>
      <c r="N22" s="27"/>
      <c r="O22" s="28">
        <v>35.909999999999997</v>
      </c>
      <c r="P22" s="28">
        <f>N22*O22</f>
        <v>0</v>
      </c>
      <c r="Q22" s="29">
        <f>P22*5</f>
        <v>0</v>
      </c>
      <c r="R22" s="30">
        <f>M22+Q22</f>
        <v>0</v>
      </c>
      <c r="S22" s="27"/>
      <c r="T22" s="28">
        <v>68</v>
      </c>
      <c r="U22" s="28">
        <f t="shared" si="5"/>
        <v>0</v>
      </c>
      <c r="V22" s="95">
        <f>U22*2</f>
        <v>0</v>
      </c>
      <c r="W22" s="27"/>
      <c r="X22" s="28">
        <v>32.43</v>
      </c>
      <c r="Y22" s="28">
        <f t="shared" si="2"/>
        <v>0</v>
      </c>
      <c r="Z22" s="29">
        <f t="shared" si="3"/>
        <v>0</v>
      </c>
      <c r="AA22" s="84"/>
      <c r="AB22" s="85"/>
      <c r="AC22" s="85"/>
      <c r="AD22" s="86"/>
      <c r="AE22" s="84"/>
      <c r="AF22" s="85"/>
      <c r="AG22" s="86"/>
      <c r="AH22" s="125" t="s">
        <v>41</v>
      </c>
      <c r="AI22" s="126"/>
      <c r="AJ22" s="127"/>
      <c r="AK22" s="60"/>
      <c r="AL22" s="60"/>
      <c r="AM22" s="60"/>
      <c r="AN22" s="60"/>
      <c r="AO22" s="60"/>
      <c r="AP22" s="60"/>
      <c r="AQ22" s="60"/>
      <c r="AR22" s="60"/>
      <c r="AS22" s="60"/>
      <c r="AT22" s="60"/>
    </row>
    <row r="23" spans="1:50" ht="18.75" customHeight="1">
      <c r="A23" s="10">
        <v>18</v>
      </c>
      <c r="B23" s="11" t="s">
        <v>34</v>
      </c>
      <c r="C23" s="23"/>
      <c r="D23" s="24">
        <v>1162.45</v>
      </c>
      <c r="E23" s="25">
        <f t="shared" si="0"/>
        <v>0</v>
      </c>
      <c r="F23" s="83"/>
      <c r="G23" s="83"/>
      <c r="H23" s="83"/>
      <c r="I23" s="26">
        <f>E23*253</f>
        <v>0</v>
      </c>
      <c r="J23" s="84"/>
      <c r="K23" s="85"/>
      <c r="L23" s="85"/>
      <c r="M23" s="86"/>
      <c r="N23" s="84"/>
      <c r="O23" s="85"/>
      <c r="P23" s="85"/>
      <c r="Q23" s="86"/>
      <c r="R23" s="87"/>
      <c r="S23" s="27"/>
      <c r="T23" s="28">
        <v>206.36</v>
      </c>
      <c r="U23" s="28">
        <f t="shared" si="5"/>
        <v>0</v>
      </c>
      <c r="V23" s="95">
        <f>U23*2</f>
        <v>0</v>
      </c>
      <c r="W23" s="27"/>
      <c r="X23" s="28">
        <v>51.65</v>
      </c>
      <c r="Y23" s="28">
        <f t="shared" si="2"/>
        <v>0</v>
      </c>
      <c r="Z23" s="29">
        <f t="shared" si="3"/>
        <v>0</v>
      </c>
      <c r="AA23" s="84"/>
      <c r="AB23" s="85"/>
      <c r="AC23" s="85"/>
      <c r="AD23" s="86"/>
      <c r="AE23" s="84"/>
      <c r="AF23" s="85"/>
      <c r="AG23" s="86"/>
      <c r="AH23" s="125" t="s">
        <v>41</v>
      </c>
      <c r="AI23" s="126"/>
      <c r="AJ23" s="127"/>
      <c r="AK23" s="60"/>
      <c r="AL23" s="60"/>
      <c r="AM23" s="60"/>
      <c r="AN23" s="60"/>
      <c r="AO23" s="60"/>
      <c r="AP23" s="60"/>
      <c r="AQ23" s="60"/>
      <c r="AR23" s="60"/>
      <c r="AS23" s="60"/>
      <c r="AT23" s="60"/>
    </row>
    <row r="24" spans="1:50" ht="18.75" customHeight="1">
      <c r="A24" s="10">
        <v>19</v>
      </c>
      <c r="B24" s="11" t="s">
        <v>35</v>
      </c>
      <c r="C24" s="94"/>
      <c r="D24" s="85"/>
      <c r="E24" s="85"/>
      <c r="F24" s="85"/>
      <c r="G24" s="85"/>
      <c r="H24" s="85"/>
      <c r="I24" s="85"/>
      <c r="J24" s="27"/>
      <c r="K24" s="25">
        <v>120</v>
      </c>
      <c r="L24" s="28">
        <f>J24*K24</f>
        <v>0</v>
      </c>
      <c r="M24" s="29">
        <f>L24*253*0.58</f>
        <v>0</v>
      </c>
      <c r="N24" s="27"/>
      <c r="O24" s="25">
        <v>120</v>
      </c>
      <c r="P24" s="28">
        <f>N24*O24</f>
        <v>0</v>
      </c>
      <c r="Q24" s="29">
        <f>P24*5</f>
        <v>0</v>
      </c>
      <c r="R24" s="30">
        <f>M24+Q24</f>
        <v>0</v>
      </c>
      <c r="S24" s="84"/>
      <c r="T24" s="85"/>
      <c r="U24" s="85"/>
      <c r="V24" s="86"/>
      <c r="W24" s="84"/>
      <c r="X24" s="85"/>
      <c r="Y24" s="85"/>
      <c r="Z24" s="86"/>
      <c r="AA24" s="84"/>
      <c r="AB24" s="85"/>
      <c r="AC24" s="85"/>
      <c r="AD24" s="86"/>
      <c r="AE24" s="84"/>
      <c r="AF24" s="85"/>
      <c r="AG24" s="86"/>
      <c r="AH24" s="125" t="s">
        <v>40</v>
      </c>
      <c r="AI24" s="126"/>
      <c r="AJ24" s="127"/>
      <c r="AK24" s="60"/>
      <c r="AL24" s="60"/>
      <c r="AM24" s="60"/>
      <c r="AN24" s="60"/>
      <c r="AO24" s="60"/>
      <c r="AP24" s="60"/>
      <c r="AQ24" s="60"/>
      <c r="AR24" s="60"/>
      <c r="AS24" s="60"/>
      <c r="AT24" s="60"/>
    </row>
    <row r="25" spans="1:50" ht="30" customHeight="1" thickBot="1">
      <c r="A25" s="10">
        <v>20</v>
      </c>
      <c r="B25" s="11" t="s">
        <v>69</v>
      </c>
      <c r="C25" s="94"/>
      <c r="D25" s="85"/>
      <c r="E25" s="85"/>
      <c r="F25" s="85"/>
      <c r="G25" s="85"/>
      <c r="H25" s="85"/>
      <c r="I25" s="85"/>
      <c r="J25" s="27"/>
      <c r="K25" s="25">
        <v>723</v>
      </c>
      <c r="L25" s="28">
        <f>J25*K25</f>
        <v>0</v>
      </c>
      <c r="M25" s="29">
        <f>L25*253*0.58</f>
        <v>0</v>
      </c>
      <c r="N25" s="27"/>
      <c r="O25" s="25">
        <v>723</v>
      </c>
      <c r="P25" s="28">
        <f>N25*O25</f>
        <v>0</v>
      </c>
      <c r="Q25" s="29">
        <f>P25*5</f>
        <v>0</v>
      </c>
      <c r="R25" s="30">
        <f>M25+Q25</f>
        <v>0</v>
      </c>
      <c r="S25" s="84"/>
      <c r="T25" s="85"/>
      <c r="U25" s="85"/>
      <c r="V25" s="86"/>
      <c r="W25" s="84"/>
      <c r="X25" s="85"/>
      <c r="Y25" s="85"/>
      <c r="Z25" s="86"/>
      <c r="AA25" s="84"/>
      <c r="AB25" s="85"/>
      <c r="AC25" s="85"/>
      <c r="AD25" s="86"/>
      <c r="AE25" s="84"/>
      <c r="AF25" s="85"/>
      <c r="AG25" s="86"/>
      <c r="AH25" s="125" t="s">
        <v>40</v>
      </c>
      <c r="AI25" s="126"/>
      <c r="AJ25" s="127"/>
      <c r="AK25" s="60"/>
      <c r="AL25" s="60"/>
      <c r="AM25" s="60"/>
      <c r="AN25" s="60"/>
      <c r="AO25" s="60"/>
      <c r="AP25" s="60"/>
      <c r="AQ25" s="60"/>
      <c r="AR25" s="60"/>
      <c r="AS25" s="60"/>
      <c r="AT25" s="60"/>
    </row>
    <row r="26" spans="1:50" ht="30.75" customHeight="1" thickBot="1">
      <c r="A26" s="55"/>
      <c r="B26" s="56" t="s">
        <v>17</v>
      </c>
      <c r="C26" s="57"/>
      <c r="D26" s="57">
        <f>SUM(D5:D25)</f>
        <v>52118.019999999982</v>
      </c>
      <c r="E26" s="57"/>
      <c r="F26" s="57"/>
      <c r="G26" s="57"/>
      <c r="H26" s="57"/>
      <c r="I26" s="58">
        <f>SUM(I5:I25)</f>
        <v>0</v>
      </c>
      <c r="J26" s="57"/>
      <c r="K26" s="57"/>
      <c r="L26" s="57"/>
      <c r="M26" s="58">
        <f>SUM(M5:M25)</f>
        <v>0</v>
      </c>
      <c r="N26" s="57"/>
      <c r="O26" s="57"/>
      <c r="P26" s="57"/>
      <c r="Q26" s="58">
        <f>SUM(Q5:Q25)</f>
        <v>0</v>
      </c>
      <c r="R26" s="58">
        <f>SUM(R5:R25)</f>
        <v>0</v>
      </c>
      <c r="S26" s="57"/>
      <c r="T26" s="57"/>
      <c r="U26" s="57"/>
      <c r="V26" s="58">
        <f>SUM(V5:V25)</f>
        <v>0</v>
      </c>
      <c r="W26" s="57"/>
      <c r="X26" s="57"/>
      <c r="Y26" s="57"/>
      <c r="Z26" s="58">
        <f>SUM(Z5:Z25)</f>
        <v>0</v>
      </c>
      <c r="AA26" s="57"/>
      <c r="AB26" s="57"/>
      <c r="AC26" s="57"/>
      <c r="AD26" s="59">
        <f>SUM(AD5:AD25)</f>
        <v>0</v>
      </c>
      <c r="AE26" s="57"/>
      <c r="AF26" s="57"/>
      <c r="AG26" s="59">
        <f>AG7</f>
        <v>0</v>
      </c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</row>
    <row r="27" spans="1:50" ht="13.5" thickBot="1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</row>
    <row r="28" spans="1:50" ht="26.25" customHeight="1">
      <c r="A28" s="60"/>
      <c r="B28" s="145" t="s">
        <v>19</v>
      </c>
      <c r="C28" s="146"/>
      <c r="D28" s="97">
        <f>SUM(I26+R26+ V26+Z26+AD26+AG26)</f>
        <v>0</v>
      </c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</row>
    <row r="29" spans="1:50" ht="26.25" customHeight="1">
      <c r="A29" s="60"/>
      <c r="B29" s="147" t="s">
        <v>20</v>
      </c>
      <c r="C29" s="148"/>
      <c r="D29" s="76">
        <f>D28*0.21</f>
        <v>0</v>
      </c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</row>
    <row r="30" spans="1:50" ht="26.25" customHeight="1" thickBot="1">
      <c r="A30" s="60"/>
      <c r="B30" s="141" t="s">
        <v>21</v>
      </c>
      <c r="C30" s="142"/>
      <c r="D30" s="77">
        <f>D29+D28</f>
        <v>0</v>
      </c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</row>
    <row r="31" spans="1:50" ht="26.25" customHeight="1" thickBo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143"/>
      <c r="M31" s="143"/>
      <c r="N31" s="143"/>
      <c r="O31" s="143"/>
      <c r="P31" s="143"/>
      <c r="Q31" s="143"/>
      <c r="R31" s="143"/>
      <c r="S31" s="143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</row>
    <row r="32" spans="1:50" ht="26.25" customHeight="1">
      <c r="A32" s="60"/>
      <c r="B32" s="139" t="s">
        <v>13</v>
      </c>
      <c r="C32" s="140"/>
      <c r="D32" s="140"/>
      <c r="E32" s="140"/>
      <c r="F32" s="140"/>
      <c r="G32" s="140"/>
      <c r="H32" s="140"/>
      <c r="I32" s="140"/>
      <c r="J32" s="4" t="s">
        <v>10</v>
      </c>
      <c r="K32" s="4" t="s">
        <v>11</v>
      </c>
      <c r="L32" s="5" t="s">
        <v>12</v>
      </c>
      <c r="M32" s="6"/>
      <c r="N32" s="6"/>
      <c r="O32" s="6"/>
      <c r="P32" s="6"/>
      <c r="Q32" s="6"/>
      <c r="R32" s="6"/>
      <c r="S32" s="3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</row>
    <row r="33" spans="1:46" ht="26.25" customHeight="1">
      <c r="A33" s="60"/>
      <c r="B33" s="137" t="s">
        <v>37</v>
      </c>
      <c r="C33" s="138"/>
      <c r="D33" s="138"/>
      <c r="E33" s="138"/>
      <c r="F33" s="138"/>
      <c r="G33" s="138"/>
      <c r="H33" s="138"/>
      <c r="I33" s="138"/>
      <c r="J33" s="63"/>
      <c r="K33" s="64">
        <f t="shared" ref="K33:K38" si="6">J33*0.21</f>
        <v>0</v>
      </c>
      <c r="L33" s="65">
        <f t="shared" ref="L33:L38" si="7">J33+K33</f>
        <v>0</v>
      </c>
      <c r="M33" s="7"/>
      <c r="N33" s="7"/>
      <c r="O33" s="7"/>
      <c r="P33" s="7"/>
      <c r="Q33" s="7"/>
      <c r="R33" s="7"/>
      <c r="S33" s="3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</row>
    <row r="34" spans="1:46" ht="26.25" customHeight="1">
      <c r="A34" s="60"/>
      <c r="B34" s="137" t="s">
        <v>38</v>
      </c>
      <c r="C34" s="138"/>
      <c r="D34" s="138"/>
      <c r="E34" s="138"/>
      <c r="F34" s="138"/>
      <c r="G34" s="138"/>
      <c r="H34" s="138"/>
      <c r="I34" s="138"/>
      <c r="J34" s="63"/>
      <c r="K34" s="64">
        <f t="shared" si="6"/>
        <v>0</v>
      </c>
      <c r="L34" s="65">
        <f t="shared" si="7"/>
        <v>0</v>
      </c>
      <c r="M34" s="7"/>
      <c r="N34" s="7"/>
      <c r="O34" s="7"/>
      <c r="P34" s="7"/>
      <c r="Q34" s="7"/>
      <c r="R34" s="7"/>
      <c r="S34" s="3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</row>
    <row r="35" spans="1:46" ht="26.25" customHeight="1">
      <c r="A35" s="60"/>
      <c r="B35" s="137" t="s">
        <v>16</v>
      </c>
      <c r="C35" s="138"/>
      <c r="D35" s="138"/>
      <c r="E35" s="138"/>
      <c r="F35" s="138"/>
      <c r="G35" s="138"/>
      <c r="H35" s="138"/>
      <c r="I35" s="138"/>
      <c r="J35" s="63"/>
      <c r="K35" s="64">
        <f t="shared" si="6"/>
        <v>0</v>
      </c>
      <c r="L35" s="65">
        <f t="shared" si="7"/>
        <v>0</v>
      </c>
      <c r="M35" s="7"/>
      <c r="N35" s="7"/>
      <c r="O35" s="7"/>
      <c r="P35" s="7"/>
      <c r="Q35" s="7"/>
      <c r="R35" s="7"/>
      <c r="S35" s="3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</row>
    <row r="36" spans="1:46" ht="26.25" customHeight="1">
      <c r="A36" s="60"/>
      <c r="B36" s="137" t="s">
        <v>39</v>
      </c>
      <c r="C36" s="138"/>
      <c r="D36" s="138"/>
      <c r="E36" s="138"/>
      <c r="F36" s="138"/>
      <c r="G36" s="138"/>
      <c r="H36" s="138"/>
      <c r="I36" s="138"/>
      <c r="J36" s="63"/>
      <c r="K36" s="64">
        <f t="shared" si="6"/>
        <v>0</v>
      </c>
      <c r="L36" s="65">
        <f t="shared" si="7"/>
        <v>0</v>
      </c>
      <c r="M36" s="7"/>
      <c r="N36" s="7"/>
      <c r="O36" s="7"/>
      <c r="P36" s="7"/>
      <c r="Q36" s="7"/>
      <c r="R36" s="7"/>
      <c r="S36" s="3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</row>
    <row r="37" spans="1:46" ht="26.25" customHeight="1">
      <c r="A37" s="60"/>
      <c r="B37" s="137" t="s">
        <v>14</v>
      </c>
      <c r="C37" s="138"/>
      <c r="D37" s="138"/>
      <c r="E37" s="138"/>
      <c r="F37" s="138"/>
      <c r="G37" s="138"/>
      <c r="H37" s="138"/>
      <c r="I37" s="138"/>
      <c r="J37" s="63"/>
      <c r="K37" s="64">
        <f t="shared" si="6"/>
        <v>0</v>
      </c>
      <c r="L37" s="65">
        <f t="shared" si="7"/>
        <v>0</v>
      </c>
      <c r="M37" s="7"/>
      <c r="N37" s="7"/>
      <c r="O37" s="7"/>
      <c r="P37" s="7"/>
      <c r="Q37" s="7"/>
      <c r="R37" s="7"/>
      <c r="S37" s="3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</row>
    <row r="38" spans="1:46" ht="26.25" customHeight="1">
      <c r="A38" s="60"/>
      <c r="B38" s="137" t="s">
        <v>15</v>
      </c>
      <c r="C38" s="138"/>
      <c r="D38" s="138"/>
      <c r="E38" s="138"/>
      <c r="F38" s="138"/>
      <c r="G38" s="138"/>
      <c r="H38" s="138"/>
      <c r="I38" s="138"/>
      <c r="J38" s="63"/>
      <c r="K38" s="64">
        <f t="shared" si="6"/>
        <v>0</v>
      </c>
      <c r="L38" s="65">
        <f t="shared" si="7"/>
        <v>0</v>
      </c>
      <c r="M38" s="7"/>
      <c r="N38" s="7"/>
      <c r="O38" s="7"/>
      <c r="P38" s="7"/>
      <c r="Q38" s="7"/>
      <c r="R38" s="7"/>
      <c r="S38" s="3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</row>
    <row r="39" spans="1:46" ht="26.25" customHeight="1" thickBot="1">
      <c r="A39" s="60"/>
      <c r="B39" s="135" t="s">
        <v>107</v>
      </c>
      <c r="C39" s="136"/>
      <c r="D39" s="136"/>
      <c r="E39" s="136"/>
      <c r="F39" s="136"/>
      <c r="G39" s="136"/>
      <c r="H39" s="136"/>
      <c r="I39" s="136"/>
      <c r="J39" s="66">
        <f>SUM(J33:J38)</f>
        <v>0</v>
      </c>
      <c r="K39" s="66">
        <f>SUM(K33:K38)</f>
        <v>0</v>
      </c>
      <c r="L39" s="67">
        <f>SUM(L33:L38)</f>
        <v>0</v>
      </c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</row>
    <row r="40" spans="1:46" ht="26.25" customHeight="1">
      <c r="B40" s="1"/>
    </row>
    <row r="41" spans="1:46" ht="26.25" customHeight="1">
      <c r="B41" s="1"/>
    </row>
    <row r="42" spans="1:46" ht="26.25" customHeight="1">
      <c r="B42" s="1"/>
    </row>
    <row r="43" spans="1:46" ht="16.5">
      <c r="B43" s="1"/>
    </row>
    <row r="44" spans="1:46" ht="16.5">
      <c r="B44" s="1"/>
    </row>
    <row r="45" spans="1:46" ht="16.5">
      <c r="B45" s="1"/>
    </row>
  </sheetData>
  <mergeCells count="72">
    <mergeCell ref="A1:L1"/>
    <mergeCell ref="A3:A4"/>
    <mergeCell ref="B3:B4"/>
    <mergeCell ref="L3:L4"/>
    <mergeCell ref="C2:I2"/>
    <mergeCell ref="D3:D4"/>
    <mergeCell ref="C3:C4"/>
    <mergeCell ref="J2:M2"/>
    <mergeCell ref="J3:J4"/>
    <mergeCell ref="E3:E4"/>
    <mergeCell ref="B30:C30"/>
    <mergeCell ref="B34:I34"/>
    <mergeCell ref="L31:S31"/>
    <mergeCell ref="R3:R4"/>
    <mergeCell ref="B28:C28"/>
    <mergeCell ref="B29:C29"/>
    <mergeCell ref="I3:I4"/>
    <mergeCell ref="K3:K4"/>
    <mergeCell ref="M3:M4"/>
    <mergeCell ref="O3:O4"/>
    <mergeCell ref="Q3:Q4"/>
    <mergeCell ref="N3:N4"/>
    <mergeCell ref="B39:I39"/>
    <mergeCell ref="B38:I38"/>
    <mergeCell ref="B32:I32"/>
    <mergeCell ref="B37:I37"/>
    <mergeCell ref="B36:I36"/>
    <mergeCell ref="B33:I33"/>
    <mergeCell ref="B35:I35"/>
    <mergeCell ref="S2:V2"/>
    <mergeCell ref="X3:X4"/>
    <mergeCell ref="S3:S4"/>
    <mergeCell ref="T3:T4"/>
    <mergeCell ref="P3:P4"/>
    <mergeCell ref="N2:Q2"/>
    <mergeCell ref="V3:V4"/>
    <mergeCell ref="U3:U4"/>
    <mergeCell ref="AH25:AJ25"/>
    <mergeCell ref="AH24:AJ24"/>
    <mergeCell ref="AH21:AJ21"/>
    <mergeCell ref="AH20:AJ20"/>
    <mergeCell ref="AH22:AJ22"/>
    <mergeCell ref="AH18:AJ18"/>
    <mergeCell ref="AH23:AJ23"/>
    <mergeCell ref="AH19:AJ19"/>
    <mergeCell ref="AH15:AJ15"/>
    <mergeCell ref="AH5:AJ5"/>
    <mergeCell ref="AH11:AJ11"/>
    <mergeCell ref="AH12:AJ12"/>
    <mergeCell ref="AH6:AJ6"/>
    <mergeCell ref="AH7:AJ7"/>
    <mergeCell ref="AH8:AJ8"/>
    <mergeCell ref="AH13:AJ13"/>
    <mergeCell ref="AH10:AJ10"/>
    <mergeCell ref="AH16:AJ16"/>
    <mergeCell ref="AH9:AJ9"/>
    <mergeCell ref="AH17:AJ17"/>
    <mergeCell ref="AH14:AJ14"/>
    <mergeCell ref="AH2:AJ4"/>
    <mergeCell ref="AG3:AG4"/>
    <mergeCell ref="W2:Z2"/>
    <mergeCell ref="W3:W4"/>
    <mergeCell ref="AF3:AF4"/>
    <mergeCell ref="AE2:AG2"/>
    <mergeCell ref="AE3:AE4"/>
    <mergeCell ref="AD3:AD4"/>
    <mergeCell ref="AA3:AA4"/>
    <mergeCell ref="AB3:AB4"/>
    <mergeCell ref="AA2:AD2"/>
    <mergeCell ref="Z3:Z4"/>
    <mergeCell ref="Y3:Y4"/>
    <mergeCell ref="AC3:AC4"/>
  </mergeCells>
  <phoneticPr fontId="0" type="noConversion"/>
  <pageMargins left="0.78740157480314965" right="0.78740157480314965" top="0.98425196850393704" bottom="0.98425196850393704" header="0.51181102362204722" footer="0.51181102362204722"/>
  <pageSetup paperSize="8" scale="62" fitToWidth="2" orientation="landscape" r:id="rId1"/>
  <headerFooter alignWithMargins="0"/>
  <colBreaks count="1" manualBreakCount="1">
    <brk id="18" min="1" max="40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sqref="A1:F1"/>
    </sheetView>
  </sheetViews>
  <sheetFormatPr defaultRowHeight="12.75"/>
  <cols>
    <col min="1" max="1" width="49.5703125" customWidth="1"/>
    <col min="2" max="2" width="10.5703125" customWidth="1"/>
    <col min="3" max="4" width="14.140625" customWidth="1"/>
    <col min="5" max="5" width="17.7109375" customWidth="1"/>
    <col min="6" max="6" width="20" customWidth="1"/>
  </cols>
  <sheetData>
    <row r="1" spans="1:6" ht="33" customHeight="1" thickBot="1">
      <c r="A1" s="158" t="s">
        <v>74</v>
      </c>
      <c r="B1" s="158"/>
      <c r="C1" s="158"/>
      <c r="D1" s="159"/>
      <c r="E1" s="159"/>
      <c r="F1" s="159"/>
    </row>
    <row r="2" spans="1:6" ht="26.25" thickBot="1">
      <c r="A2" s="98" t="s">
        <v>75</v>
      </c>
      <c r="B2" s="99" t="s">
        <v>76</v>
      </c>
      <c r="C2" s="100" t="s">
        <v>77</v>
      </c>
      <c r="D2" s="100" t="s">
        <v>78</v>
      </c>
      <c r="E2" s="101" t="s">
        <v>79</v>
      </c>
      <c r="F2" s="102" t="s">
        <v>80</v>
      </c>
    </row>
    <row r="3" spans="1:6">
      <c r="A3" s="40" t="s">
        <v>81</v>
      </c>
      <c r="B3" s="41" t="s">
        <v>82</v>
      </c>
      <c r="C3" s="42" t="s">
        <v>83</v>
      </c>
      <c r="D3" s="71">
        <v>0</v>
      </c>
      <c r="E3" s="43">
        <v>574</v>
      </c>
      <c r="F3" s="68">
        <f t="shared" ref="F3:F25" si="0">D3*E3</f>
        <v>0</v>
      </c>
    </row>
    <row r="4" spans="1:6">
      <c r="A4" s="44" t="s">
        <v>84</v>
      </c>
      <c r="B4" s="45" t="s">
        <v>82</v>
      </c>
      <c r="C4" s="46" t="s">
        <v>83</v>
      </c>
      <c r="D4" s="72">
        <v>0</v>
      </c>
      <c r="E4" s="47">
        <v>275</v>
      </c>
      <c r="F4" s="69">
        <f t="shared" si="0"/>
        <v>0</v>
      </c>
    </row>
    <row r="5" spans="1:6">
      <c r="A5" s="44" t="s">
        <v>85</v>
      </c>
      <c r="B5" s="45" t="s">
        <v>82</v>
      </c>
      <c r="C5" s="46" t="s">
        <v>86</v>
      </c>
      <c r="D5" s="72">
        <v>0</v>
      </c>
      <c r="E5" s="47">
        <v>295</v>
      </c>
      <c r="F5" s="69">
        <f t="shared" si="0"/>
        <v>0</v>
      </c>
    </row>
    <row r="6" spans="1:6">
      <c r="A6" s="44" t="s">
        <v>87</v>
      </c>
      <c r="B6" s="45" t="s">
        <v>82</v>
      </c>
      <c r="C6" s="46" t="s">
        <v>88</v>
      </c>
      <c r="D6" s="72">
        <v>0</v>
      </c>
      <c r="E6" s="47">
        <v>4455</v>
      </c>
      <c r="F6" s="69">
        <f t="shared" si="0"/>
        <v>0</v>
      </c>
    </row>
    <row r="7" spans="1:6">
      <c r="A7" s="44" t="s">
        <v>116</v>
      </c>
      <c r="B7" s="45" t="s">
        <v>82</v>
      </c>
      <c r="C7" s="46" t="s">
        <v>89</v>
      </c>
      <c r="D7" s="72">
        <v>0</v>
      </c>
      <c r="E7" s="46">
        <v>1333</v>
      </c>
      <c r="F7" s="69">
        <f t="shared" si="0"/>
        <v>0</v>
      </c>
    </row>
    <row r="8" spans="1:6">
      <c r="A8" s="44" t="s">
        <v>114</v>
      </c>
      <c r="B8" s="45" t="s">
        <v>82</v>
      </c>
      <c r="C8" s="46" t="s">
        <v>89</v>
      </c>
      <c r="D8" s="72">
        <v>0</v>
      </c>
      <c r="E8" s="46">
        <v>1105</v>
      </c>
      <c r="F8" s="69">
        <f t="shared" si="0"/>
        <v>0</v>
      </c>
    </row>
    <row r="9" spans="1:6">
      <c r="A9" s="44" t="s">
        <v>115</v>
      </c>
      <c r="B9" s="45" t="s">
        <v>82</v>
      </c>
      <c r="C9" s="46" t="s">
        <v>89</v>
      </c>
      <c r="D9" s="72">
        <v>0</v>
      </c>
      <c r="E9" s="46">
        <v>28</v>
      </c>
      <c r="F9" s="69">
        <f t="shared" si="0"/>
        <v>0</v>
      </c>
    </row>
    <row r="10" spans="1:6">
      <c r="A10" s="44" t="s">
        <v>90</v>
      </c>
      <c r="B10" s="45" t="s">
        <v>82</v>
      </c>
      <c r="C10" s="46" t="s">
        <v>83</v>
      </c>
      <c r="D10" s="72">
        <v>0</v>
      </c>
      <c r="E10" s="46">
        <v>96</v>
      </c>
      <c r="F10" s="69">
        <f t="shared" si="0"/>
        <v>0</v>
      </c>
    </row>
    <row r="11" spans="1:6">
      <c r="A11" s="44" t="s">
        <v>91</v>
      </c>
      <c r="B11" s="45" t="s">
        <v>82</v>
      </c>
      <c r="C11" s="46" t="s">
        <v>88</v>
      </c>
      <c r="D11" s="72">
        <v>0</v>
      </c>
      <c r="E11" s="47">
        <v>100</v>
      </c>
      <c r="F11" s="69">
        <f>D11*E11</f>
        <v>0</v>
      </c>
    </row>
    <row r="12" spans="1:6">
      <c r="A12" s="44" t="s">
        <v>92</v>
      </c>
      <c r="B12" s="45" t="s">
        <v>93</v>
      </c>
      <c r="C12" s="46" t="s">
        <v>86</v>
      </c>
      <c r="D12" s="72">
        <v>0</v>
      </c>
      <c r="E12" s="47">
        <v>1</v>
      </c>
      <c r="F12" s="69">
        <f t="shared" ref="F12:F20" si="1">D12*E12</f>
        <v>0</v>
      </c>
    </row>
    <row r="13" spans="1:6">
      <c r="A13" s="44" t="s">
        <v>94</v>
      </c>
      <c r="B13" s="45" t="s">
        <v>93</v>
      </c>
      <c r="C13" s="46" t="s">
        <v>95</v>
      </c>
      <c r="D13" s="72">
        <v>0</v>
      </c>
      <c r="E13" s="47">
        <v>1</v>
      </c>
      <c r="F13" s="69">
        <f t="shared" si="1"/>
        <v>0</v>
      </c>
    </row>
    <row r="14" spans="1:6">
      <c r="A14" s="44" t="s">
        <v>117</v>
      </c>
      <c r="B14" s="45" t="s">
        <v>93</v>
      </c>
      <c r="C14" s="46" t="s">
        <v>86</v>
      </c>
      <c r="D14" s="72">
        <v>0</v>
      </c>
      <c r="E14" s="47">
        <v>1</v>
      </c>
      <c r="F14" s="69">
        <f t="shared" si="1"/>
        <v>0</v>
      </c>
    </row>
    <row r="15" spans="1:6">
      <c r="A15" s="44" t="s">
        <v>118</v>
      </c>
      <c r="B15" s="45" t="s">
        <v>93</v>
      </c>
      <c r="C15" s="46" t="s">
        <v>86</v>
      </c>
      <c r="D15" s="72">
        <v>0</v>
      </c>
      <c r="E15" s="47">
        <v>1</v>
      </c>
      <c r="F15" s="69">
        <f t="shared" si="1"/>
        <v>0</v>
      </c>
    </row>
    <row r="16" spans="1:6">
      <c r="A16" s="44" t="s">
        <v>119</v>
      </c>
      <c r="B16" s="45" t="s">
        <v>93</v>
      </c>
      <c r="C16" s="46" t="s">
        <v>86</v>
      </c>
      <c r="D16" s="72">
        <v>0</v>
      </c>
      <c r="E16" s="47">
        <v>1</v>
      </c>
      <c r="F16" s="69">
        <f t="shared" si="1"/>
        <v>0</v>
      </c>
    </row>
    <row r="17" spans="1:6">
      <c r="A17" s="44" t="s">
        <v>120</v>
      </c>
      <c r="B17" s="45" t="s">
        <v>93</v>
      </c>
      <c r="C17" s="46" t="s">
        <v>86</v>
      </c>
      <c r="D17" s="72">
        <v>0</v>
      </c>
      <c r="E17" s="47">
        <v>1</v>
      </c>
      <c r="F17" s="69">
        <f t="shared" si="1"/>
        <v>0</v>
      </c>
    </row>
    <row r="18" spans="1:6">
      <c r="A18" s="44" t="s">
        <v>121</v>
      </c>
      <c r="B18" s="45" t="s">
        <v>93</v>
      </c>
      <c r="C18" s="46" t="s">
        <v>86</v>
      </c>
      <c r="D18" s="72">
        <v>0</v>
      </c>
      <c r="E18" s="47">
        <v>1</v>
      </c>
      <c r="F18" s="69">
        <f t="shared" si="1"/>
        <v>0</v>
      </c>
    </row>
    <row r="19" spans="1:6">
      <c r="A19" s="44" t="s">
        <v>122</v>
      </c>
      <c r="B19" s="45" t="s">
        <v>93</v>
      </c>
      <c r="C19" s="46" t="s">
        <v>86</v>
      </c>
      <c r="D19" s="72">
        <v>0</v>
      </c>
      <c r="E19" s="47">
        <v>1</v>
      </c>
      <c r="F19" s="69">
        <f t="shared" si="1"/>
        <v>0</v>
      </c>
    </row>
    <row r="20" spans="1:6">
      <c r="A20" s="44" t="s">
        <v>96</v>
      </c>
      <c r="B20" s="45" t="s">
        <v>93</v>
      </c>
      <c r="C20" s="46" t="s">
        <v>86</v>
      </c>
      <c r="D20" s="72">
        <v>0</v>
      </c>
      <c r="E20" s="47">
        <v>3</v>
      </c>
      <c r="F20" s="69">
        <f t="shared" si="1"/>
        <v>0</v>
      </c>
    </row>
    <row r="21" spans="1:6">
      <c r="A21" s="44" t="s">
        <v>97</v>
      </c>
      <c r="B21" s="45" t="s">
        <v>93</v>
      </c>
      <c r="C21" s="46" t="s">
        <v>98</v>
      </c>
      <c r="D21" s="72">
        <v>0</v>
      </c>
      <c r="E21" s="47">
        <v>50</v>
      </c>
      <c r="F21" s="69">
        <f>D21*E21</f>
        <v>0</v>
      </c>
    </row>
    <row r="22" spans="1:6">
      <c r="A22" s="44" t="s">
        <v>99</v>
      </c>
      <c r="B22" s="45" t="s">
        <v>93</v>
      </c>
      <c r="C22" s="46" t="s">
        <v>86</v>
      </c>
      <c r="D22" s="72">
        <v>0</v>
      </c>
      <c r="E22" s="47">
        <v>20</v>
      </c>
      <c r="F22" s="69">
        <f t="shared" si="0"/>
        <v>0</v>
      </c>
    </row>
    <row r="23" spans="1:6">
      <c r="A23" s="44" t="s">
        <v>100</v>
      </c>
      <c r="B23" s="45" t="s">
        <v>93</v>
      </c>
      <c r="C23" s="46" t="s">
        <v>101</v>
      </c>
      <c r="D23" s="72">
        <v>0</v>
      </c>
      <c r="E23" s="47">
        <v>10</v>
      </c>
      <c r="F23" s="69">
        <f t="shared" si="0"/>
        <v>0</v>
      </c>
    </row>
    <row r="24" spans="1:6">
      <c r="A24" s="44" t="s">
        <v>102</v>
      </c>
      <c r="B24" s="45" t="s">
        <v>93</v>
      </c>
      <c r="C24" s="46" t="s">
        <v>86</v>
      </c>
      <c r="D24" s="72">
        <v>0</v>
      </c>
      <c r="E24" s="47">
        <v>5</v>
      </c>
      <c r="F24" s="69">
        <f t="shared" si="0"/>
        <v>0</v>
      </c>
    </row>
    <row r="25" spans="1:6" ht="13.5" thickBot="1">
      <c r="A25" s="48" t="s">
        <v>103</v>
      </c>
      <c r="B25" s="49" t="s">
        <v>93</v>
      </c>
      <c r="C25" s="50" t="s">
        <v>86</v>
      </c>
      <c r="D25" s="73">
        <v>0</v>
      </c>
      <c r="E25" s="51">
        <v>5</v>
      </c>
      <c r="F25" s="69">
        <f t="shared" si="0"/>
        <v>0</v>
      </c>
    </row>
    <row r="26" spans="1:6" ht="16.5" thickBot="1">
      <c r="A26" s="52" t="s">
        <v>104</v>
      </c>
      <c r="B26" s="160"/>
      <c r="C26" s="161"/>
      <c r="D26" s="161"/>
      <c r="E26" s="162"/>
      <c r="F26" s="70">
        <f>SUM(F3:F25)</f>
        <v>0</v>
      </c>
    </row>
    <row r="27" spans="1:6" ht="16.5" thickBot="1">
      <c r="B27" s="53"/>
      <c r="C27" s="2"/>
      <c r="D27" s="2"/>
    </row>
    <row r="28" spans="1:6" ht="13.5" thickBot="1">
      <c r="A28" s="163" t="s">
        <v>108</v>
      </c>
      <c r="B28" s="164"/>
      <c r="C28" s="164"/>
      <c r="D28" s="164"/>
      <c r="E28" s="164"/>
      <c r="F28" s="74">
        <f>F26+úklid!D28</f>
        <v>0</v>
      </c>
    </row>
    <row r="29" spans="1:6">
      <c r="C29" s="2"/>
      <c r="D29" s="2"/>
    </row>
    <row r="32" spans="1:6" ht="15.75">
      <c r="A32" s="54" t="s">
        <v>105</v>
      </c>
      <c r="B32" s="54"/>
    </row>
    <row r="33" spans="1:2" ht="15.75">
      <c r="A33" s="53" t="s">
        <v>106</v>
      </c>
      <c r="B33" s="54"/>
    </row>
  </sheetData>
  <mergeCells count="3">
    <mergeCell ref="A1:F1"/>
    <mergeCell ref="B26:E26"/>
    <mergeCell ref="A28:E28"/>
  </mergeCells>
  <phoneticPr fontId="11" type="noConversion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úklid</vt:lpstr>
      <vt:lpstr>Hygienický materiál</vt:lpstr>
      <vt:lpstr>úklid!Oblast_tisku</vt:lpstr>
    </vt:vector>
  </TitlesOfParts>
  <Company>wallet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Ferechová</dc:creator>
  <cp:lastModifiedBy>Bronislava Hrozková</cp:lastModifiedBy>
  <cp:lastPrinted>2014-02-03T11:36:57Z</cp:lastPrinted>
  <dcterms:created xsi:type="dcterms:W3CDTF">2010-11-12T09:51:19Z</dcterms:created>
  <dcterms:modified xsi:type="dcterms:W3CDTF">2014-03-17T10:36:00Z</dcterms:modified>
</cp:coreProperties>
</file>