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plusData\Export\ROK 2020\5599-Malšovice - splašková kanalizace\rozdělení 7.2020\"/>
    </mc:Choice>
  </mc:AlternateContent>
  <bookViews>
    <workbookView xWindow="0" yWindow="0" windowWidth="25200" windowHeight="13260" firstSheet="1" activeTab="4"/>
  </bookViews>
  <sheets>
    <sheet name="Rekapitulace stavby" sheetId="1" r:id="rId1"/>
    <sheet name="1 - PŘÍPOJKY" sheetId="2" r:id="rId2"/>
    <sheet name="2 - STOKA A1 - DN 250" sheetId="3" r:id="rId3"/>
    <sheet name="3 - STOKY - DN 300" sheetId="4" r:id="rId4"/>
    <sheet name="VON - VEDLEJŠÍ A OSTATNÍ ..." sheetId="5" r:id="rId5"/>
  </sheets>
  <definedNames>
    <definedName name="_xlnm._FilterDatabase" localSheetId="1" hidden="1">'1 - PŘÍPOJKY'!$C$86:$K$340</definedName>
    <definedName name="_xlnm._FilterDatabase" localSheetId="2" hidden="1">'2 - STOKA A1 - DN 250'!$C$87:$K$300</definedName>
    <definedName name="_xlnm._FilterDatabase" localSheetId="3" hidden="1">'3 - STOKY - DN 300'!$C$87:$K$560</definedName>
    <definedName name="_xlnm._FilterDatabase" localSheetId="4" hidden="1">'VON - VEDLEJŠÍ A OSTATNÍ ...'!$C$83:$K$98</definedName>
    <definedName name="_xlnm.Print_Titles" localSheetId="1">'1 - PŘÍPOJKY'!$86:$86</definedName>
    <definedName name="_xlnm.Print_Titles" localSheetId="2">'2 - STOKA A1 - DN 250'!$87:$87</definedName>
    <definedName name="_xlnm.Print_Titles" localSheetId="3">'3 - STOKY - DN 300'!$87:$87</definedName>
    <definedName name="_xlnm.Print_Titles" localSheetId="0">'Rekapitulace stavby'!$52:$52</definedName>
    <definedName name="_xlnm.Print_Titles" localSheetId="4">'VON - VEDLEJŠÍ A OSTATNÍ ...'!$83:$83</definedName>
    <definedName name="_xlnm.Print_Area" localSheetId="1">'1 - PŘÍPOJKY'!$C$4:$J$39,'1 - PŘÍPOJKY'!$C$45:$J$68,'1 - PŘÍPOJKY'!$C$74:$K$340</definedName>
    <definedName name="_xlnm.Print_Area" localSheetId="2">'2 - STOKA A1 - DN 250'!$C$4:$J$39,'2 - STOKA A1 - DN 250'!$C$45:$J$69,'2 - STOKA A1 - DN 250'!$C$75:$K$300</definedName>
    <definedName name="_xlnm.Print_Area" localSheetId="3">'3 - STOKY - DN 300'!$C$4:$J$39,'3 - STOKY - DN 300'!$C$45:$J$69,'3 - STOKY - DN 300'!$C$75:$K$560</definedName>
    <definedName name="_xlnm.Print_Area" localSheetId="0">'Rekapitulace stavby'!$D$4:$AO$36,'Rekapitulace stavby'!$C$42:$AQ$59</definedName>
    <definedName name="_xlnm.Print_Area" localSheetId="4">'VON - VEDLEJŠÍ A OSTATNÍ ...'!$C$4:$J$39,'VON - VEDLEJŠÍ A OSTATNÍ ...'!$C$45:$J$65,'VON - VEDLEJŠÍ A OSTATNÍ ...'!$C$71:$K$98</definedName>
  </definedNames>
  <calcPr calcId="152511" iterateCount="1"/>
</workbook>
</file>

<file path=xl/calcChain.xml><?xml version="1.0" encoding="utf-8"?>
<calcChain xmlns="http://schemas.openxmlformats.org/spreadsheetml/2006/main">
  <c r="J37" i="5" l="1"/>
  <c r="J36" i="5"/>
  <c r="AY58" i="1" s="1"/>
  <c r="J35" i="5"/>
  <c r="AX58" i="1" s="1"/>
  <c r="BI98" i="5"/>
  <c r="BH98" i="5"/>
  <c r="BG98" i="5"/>
  <c r="BF98" i="5"/>
  <c r="T98" i="5"/>
  <c r="T97" i="5" s="1"/>
  <c r="R98" i="5"/>
  <c r="R97" i="5" s="1"/>
  <c r="P98" i="5"/>
  <c r="P97" i="5" s="1"/>
  <c r="BI96" i="5"/>
  <c r="BH96" i="5"/>
  <c r="BG96" i="5"/>
  <c r="BF96" i="5"/>
  <c r="T96" i="5"/>
  <c r="T95" i="5" s="1"/>
  <c r="R96" i="5"/>
  <c r="R95" i="5" s="1"/>
  <c r="P96" i="5"/>
  <c r="P95" i="5" s="1"/>
  <c r="BI94" i="5"/>
  <c r="BH94" i="5"/>
  <c r="BG94" i="5"/>
  <c r="BF94" i="5"/>
  <c r="T94" i="5"/>
  <c r="T93" i="5" s="1"/>
  <c r="R94" i="5"/>
  <c r="R93" i="5" s="1"/>
  <c r="P94" i="5"/>
  <c r="P93" i="5" s="1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8" i="5"/>
  <c r="BH88" i="5"/>
  <c r="BG88" i="5"/>
  <c r="BF88" i="5"/>
  <c r="T88" i="5"/>
  <c r="R88" i="5"/>
  <c r="P88" i="5"/>
  <c r="BI87" i="5"/>
  <c r="BH87" i="5"/>
  <c r="BG87" i="5"/>
  <c r="BF87" i="5"/>
  <c r="T87" i="5"/>
  <c r="R87" i="5"/>
  <c r="P87" i="5"/>
  <c r="J81" i="5"/>
  <c r="J80" i="5"/>
  <c r="F80" i="5"/>
  <c r="F78" i="5"/>
  <c r="E76" i="5"/>
  <c r="J55" i="5"/>
  <c r="J54" i="5"/>
  <c r="F54" i="5"/>
  <c r="F52" i="5"/>
  <c r="E50" i="5"/>
  <c r="J18" i="5"/>
  <c r="E18" i="5"/>
  <c r="F81" i="5"/>
  <c r="J17" i="5"/>
  <c r="J12" i="5"/>
  <c r="J78" i="5" s="1"/>
  <c r="E7" i="5"/>
  <c r="E48" i="5" s="1"/>
  <c r="J37" i="4"/>
  <c r="J36" i="4"/>
  <c r="AY57" i="1"/>
  <c r="J35" i="4"/>
  <c r="AX57" i="1"/>
  <c r="BI559" i="4"/>
  <c r="BH559" i="4"/>
  <c r="BG559" i="4"/>
  <c r="BF559" i="4"/>
  <c r="T559" i="4"/>
  <c r="T558" i="4"/>
  <c r="R559" i="4"/>
  <c r="R558" i="4"/>
  <c r="P559" i="4"/>
  <c r="P558" i="4"/>
  <c r="BI556" i="4"/>
  <c r="BH556" i="4"/>
  <c r="BG556" i="4"/>
  <c r="BF556" i="4"/>
  <c r="T556" i="4"/>
  <c r="R556" i="4"/>
  <c r="P556" i="4"/>
  <c r="BI554" i="4"/>
  <c r="BH554" i="4"/>
  <c r="BG554" i="4"/>
  <c r="BF554" i="4"/>
  <c r="T554" i="4"/>
  <c r="R554" i="4"/>
  <c r="P554" i="4"/>
  <c r="BI550" i="4"/>
  <c r="BH550" i="4"/>
  <c r="BG550" i="4"/>
  <c r="BF550" i="4"/>
  <c r="T550" i="4"/>
  <c r="R550" i="4"/>
  <c r="P550" i="4"/>
  <c r="BI547" i="4"/>
  <c r="BH547" i="4"/>
  <c r="BG547" i="4"/>
  <c r="BF547" i="4"/>
  <c r="T547" i="4"/>
  <c r="R547" i="4"/>
  <c r="P547" i="4"/>
  <c r="BI542" i="4"/>
  <c r="BH542" i="4"/>
  <c r="BG542" i="4"/>
  <c r="BF542" i="4"/>
  <c r="T542" i="4"/>
  <c r="R542" i="4"/>
  <c r="P542" i="4"/>
  <c r="BI538" i="4"/>
  <c r="BH538" i="4"/>
  <c r="BG538" i="4"/>
  <c r="BF538" i="4"/>
  <c r="T538" i="4"/>
  <c r="R538" i="4"/>
  <c r="P538" i="4"/>
  <c r="BI536" i="4"/>
  <c r="BH536" i="4"/>
  <c r="BG536" i="4"/>
  <c r="BF536" i="4"/>
  <c r="T536" i="4"/>
  <c r="R536" i="4"/>
  <c r="P536" i="4"/>
  <c r="BI535" i="4"/>
  <c r="BH535" i="4"/>
  <c r="BG535" i="4"/>
  <c r="BF535" i="4"/>
  <c r="T535" i="4"/>
  <c r="R535" i="4"/>
  <c r="P535" i="4"/>
  <c r="BI531" i="4"/>
  <c r="BH531" i="4"/>
  <c r="BG531" i="4"/>
  <c r="BF531" i="4"/>
  <c r="T531" i="4"/>
  <c r="R531" i="4"/>
  <c r="P531" i="4"/>
  <c r="BI530" i="4"/>
  <c r="BH530" i="4"/>
  <c r="BG530" i="4"/>
  <c r="BF530" i="4"/>
  <c r="T530" i="4"/>
  <c r="R530" i="4"/>
  <c r="P530" i="4"/>
  <c r="BI529" i="4"/>
  <c r="BH529" i="4"/>
  <c r="BG529" i="4"/>
  <c r="BF529" i="4"/>
  <c r="T529" i="4"/>
  <c r="R529" i="4"/>
  <c r="P529" i="4"/>
  <c r="BI526" i="4"/>
  <c r="BH526" i="4"/>
  <c r="BG526" i="4"/>
  <c r="BF526" i="4"/>
  <c r="T526" i="4"/>
  <c r="R526" i="4"/>
  <c r="P526" i="4"/>
  <c r="BI525" i="4"/>
  <c r="BH525" i="4"/>
  <c r="BG525" i="4"/>
  <c r="BF525" i="4"/>
  <c r="T525" i="4"/>
  <c r="R525" i="4"/>
  <c r="P525" i="4"/>
  <c r="BI523" i="4"/>
  <c r="BH523" i="4"/>
  <c r="BG523" i="4"/>
  <c r="BF523" i="4"/>
  <c r="T523" i="4"/>
  <c r="R523" i="4"/>
  <c r="P523" i="4"/>
  <c r="BI522" i="4"/>
  <c r="BH522" i="4"/>
  <c r="BG522" i="4"/>
  <c r="BF522" i="4"/>
  <c r="T522" i="4"/>
  <c r="R522" i="4"/>
  <c r="P522" i="4"/>
  <c r="BI521" i="4"/>
  <c r="BH521" i="4"/>
  <c r="BG521" i="4"/>
  <c r="BF521" i="4"/>
  <c r="T521" i="4"/>
  <c r="R521" i="4"/>
  <c r="P521" i="4"/>
  <c r="BI520" i="4"/>
  <c r="BH520" i="4"/>
  <c r="BG520" i="4"/>
  <c r="BF520" i="4"/>
  <c r="T520" i="4"/>
  <c r="R520" i="4"/>
  <c r="P520" i="4"/>
  <c r="BI517" i="4"/>
  <c r="BH517" i="4"/>
  <c r="BG517" i="4"/>
  <c r="BF517" i="4"/>
  <c r="T517" i="4"/>
  <c r="R517" i="4"/>
  <c r="P517" i="4"/>
  <c r="BI515" i="4"/>
  <c r="BH515" i="4"/>
  <c r="BG515" i="4"/>
  <c r="BF515" i="4"/>
  <c r="T515" i="4"/>
  <c r="R515" i="4"/>
  <c r="P515" i="4"/>
  <c r="BI514" i="4"/>
  <c r="BH514" i="4"/>
  <c r="BG514" i="4"/>
  <c r="BF514" i="4"/>
  <c r="T514" i="4"/>
  <c r="R514" i="4"/>
  <c r="P514" i="4"/>
  <c r="BI510" i="4"/>
  <c r="BH510" i="4"/>
  <c r="BG510" i="4"/>
  <c r="BF510" i="4"/>
  <c r="T510" i="4"/>
  <c r="R510" i="4"/>
  <c r="P510" i="4"/>
  <c r="BI509" i="4"/>
  <c r="BH509" i="4"/>
  <c r="BG509" i="4"/>
  <c r="BF509" i="4"/>
  <c r="T509" i="4"/>
  <c r="R509" i="4"/>
  <c r="P509" i="4"/>
  <c r="BI506" i="4"/>
  <c r="BH506" i="4"/>
  <c r="BG506" i="4"/>
  <c r="BF506" i="4"/>
  <c r="T506" i="4"/>
  <c r="R506" i="4"/>
  <c r="P506" i="4"/>
  <c r="BI504" i="4"/>
  <c r="BH504" i="4"/>
  <c r="BG504" i="4"/>
  <c r="BF504" i="4"/>
  <c r="T504" i="4"/>
  <c r="R504" i="4"/>
  <c r="P504" i="4"/>
  <c r="BI485" i="4"/>
  <c r="BH485" i="4"/>
  <c r="BG485" i="4"/>
  <c r="BF485" i="4"/>
  <c r="T485" i="4"/>
  <c r="R485" i="4"/>
  <c r="P485" i="4"/>
  <c r="BI479" i="4"/>
  <c r="BH479" i="4"/>
  <c r="BG479" i="4"/>
  <c r="BF479" i="4"/>
  <c r="T479" i="4"/>
  <c r="R479" i="4"/>
  <c r="P479" i="4"/>
  <c r="BI474" i="4"/>
  <c r="BH474" i="4"/>
  <c r="BG474" i="4"/>
  <c r="BF474" i="4"/>
  <c r="T474" i="4"/>
  <c r="R474" i="4"/>
  <c r="P474" i="4"/>
  <c r="BI470" i="4"/>
  <c r="BH470" i="4"/>
  <c r="BG470" i="4"/>
  <c r="BF470" i="4"/>
  <c r="T470" i="4"/>
  <c r="R470" i="4"/>
  <c r="P470" i="4"/>
  <c r="BI466" i="4"/>
  <c r="BH466" i="4"/>
  <c r="BG466" i="4"/>
  <c r="BF466" i="4"/>
  <c r="T466" i="4"/>
  <c r="R466" i="4"/>
  <c r="P466" i="4"/>
  <c r="BI461" i="4"/>
  <c r="BH461" i="4"/>
  <c r="BG461" i="4"/>
  <c r="BF461" i="4"/>
  <c r="T461" i="4"/>
  <c r="R461" i="4"/>
  <c r="P461" i="4"/>
  <c r="BI456" i="4"/>
  <c r="BH456" i="4"/>
  <c r="BG456" i="4"/>
  <c r="BF456" i="4"/>
  <c r="T456" i="4"/>
  <c r="R456" i="4"/>
  <c r="P456" i="4"/>
  <c r="BI453" i="4"/>
  <c r="BH453" i="4"/>
  <c r="BG453" i="4"/>
  <c r="BF453" i="4"/>
  <c r="T453" i="4"/>
  <c r="R453" i="4"/>
  <c r="P453" i="4"/>
  <c r="BI449" i="4"/>
  <c r="BH449" i="4"/>
  <c r="BG449" i="4"/>
  <c r="BF449" i="4"/>
  <c r="T449" i="4"/>
  <c r="R449" i="4"/>
  <c r="P449" i="4"/>
  <c r="BI447" i="4"/>
  <c r="BH447" i="4"/>
  <c r="BG447" i="4"/>
  <c r="BF447" i="4"/>
  <c r="T447" i="4"/>
  <c r="R447" i="4"/>
  <c r="P447" i="4"/>
  <c r="BI445" i="4"/>
  <c r="BH445" i="4"/>
  <c r="BG445" i="4"/>
  <c r="BF445" i="4"/>
  <c r="T445" i="4"/>
  <c r="R445" i="4"/>
  <c r="P445" i="4"/>
  <c r="BI444" i="4"/>
  <c r="BH444" i="4"/>
  <c r="BG444" i="4"/>
  <c r="BF444" i="4"/>
  <c r="T444" i="4"/>
  <c r="R444" i="4"/>
  <c r="P444" i="4"/>
  <c r="BI443" i="4"/>
  <c r="BH443" i="4"/>
  <c r="BG443" i="4"/>
  <c r="BF443" i="4"/>
  <c r="T443" i="4"/>
  <c r="R443" i="4"/>
  <c r="P443" i="4"/>
  <c r="BI442" i="4"/>
  <c r="BH442" i="4"/>
  <c r="BG442" i="4"/>
  <c r="BF442" i="4"/>
  <c r="T442" i="4"/>
  <c r="R442" i="4"/>
  <c r="P442" i="4"/>
  <c r="BI441" i="4"/>
  <c r="BH441" i="4"/>
  <c r="BG441" i="4"/>
  <c r="BF441" i="4"/>
  <c r="T441" i="4"/>
  <c r="R441" i="4"/>
  <c r="P441" i="4"/>
  <c r="BI438" i="4"/>
  <c r="BH438" i="4"/>
  <c r="BG438" i="4"/>
  <c r="BF438" i="4"/>
  <c r="T438" i="4"/>
  <c r="R438" i="4"/>
  <c r="P438" i="4"/>
  <c r="BI421" i="4"/>
  <c r="BH421" i="4"/>
  <c r="BG421" i="4"/>
  <c r="BF421" i="4"/>
  <c r="T421" i="4"/>
  <c r="R421" i="4"/>
  <c r="P421" i="4"/>
  <c r="BI416" i="4"/>
  <c r="BH416" i="4"/>
  <c r="BG416" i="4"/>
  <c r="BF416" i="4"/>
  <c r="T416" i="4"/>
  <c r="T415" i="4" s="1"/>
  <c r="R416" i="4"/>
  <c r="R415" i="4" s="1"/>
  <c r="P416" i="4"/>
  <c r="P415" i="4" s="1"/>
  <c r="BI413" i="4"/>
  <c r="BH413" i="4"/>
  <c r="BG413" i="4"/>
  <c r="BF413" i="4"/>
  <c r="T413" i="4"/>
  <c r="R413" i="4"/>
  <c r="P413" i="4"/>
  <c r="BI396" i="4"/>
  <c r="BH396" i="4"/>
  <c r="BG396" i="4"/>
  <c r="BF396" i="4"/>
  <c r="T396" i="4"/>
  <c r="R396" i="4"/>
  <c r="P396" i="4"/>
  <c r="BI393" i="4"/>
  <c r="BH393" i="4"/>
  <c r="BG393" i="4"/>
  <c r="BF393" i="4"/>
  <c r="T393" i="4"/>
  <c r="R393" i="4"/>
  <c r="P393" i="4"/>
  <c r="BI376" i="4"/>
  <c r="BH376" i="4"/>
  <c r="BG376" i="4"/>
  <c r="BF376" i="4"/>
  <c r="T376" i="4"/>
  <c r="R376" i="4"/>
  <c r="P376" i="4"/>
  <c r="BI373" i="4"/>
  <c r="BH373" i="4"/>
  <c r="BG373" i="4"/>
  <c r="BF373" i="4"/>
  <c r="T373" i="4"/>
  <c r="R373" i="4"/>
  <c r="P373" i="4"/>
  <c r="BI355" i="4"/>
  <c r="BH355" i="4"/>
  <c r="BG355" i="4"/>
  <c r="BF355" i="4"/>
  <c r="T355" i="4"/>
  <c r="R355" i="4"/>
  <c r="P355" i="4"/>
  <c r="BI336" i="4"/>
  <c r="BH336" i="4"/>
  <c r="BG336" i="4"/>
  <c r="BF336" i="4"/>
  <c r="T336" i="4"/>
  <c r="R336" i="4"/>
  <c r="P336" i="4"/>
  <c r="BI315" i="4"/>
  <c r="BH315" i="4"/>
  <c r="BG315" i="4"/>
  <c r="BF315" i="4"/>
  <c r="T315" i="4"/>
  <c r="R315" i="4"/>
  <c r="P315" i="4"/>
  <c r="BI296" i="4"/>
  <c r="BH296" i="4"/>
  <c r="BG296" i="4"/>
  <c r="BF296" i="4"/>
  <c r="T296" i="4"/>
  <c r="R296" i="4"/>
  <c r="P296" i="4"/>
  <c r="BI277" i="4"/>
  <c r="BH277" i="4"/>
  <c r="BG277" i="4"/>
  <c r="BF277" i="4"/>
  <c r="T277" i="4"/>
  <c r="R277" i="4"/>
  <c r="P277" i="4"/>
  <c r="BI240" i="4"/>
  <c r="BH240" i="4"/>
  <c r="BG240" i="4"/>
  <c r="BF240" i="4"/>
  <c r="T240" i="4"/>
  <c r="R240" i="4"/>
  <c r="P240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185" i="4"/>
  <c r="BH185" i="4"/>
  <c r="BG185" i="4"/>
  <c r="BF185" i="4"/>
  <c r="T185" i="4"/>
  <c r="R185" i="4"/>
  <c r="P185" i="4"/>
  <c r="BI180" i="4"/>
  <c r="BH180" i="4"/>
  <c r="BG180" i="4"/>
  <c r="BF180" i="4"/>
  <c r="T180" i="4"/>
  <c r="R180" i="4"/>
  <c r="P180" i="4"/>
  <c r="BI175" i="4"/>
  <c r="BH175" i="4"/>
  <c r="BG175" i="4"/>
  <c r="BF175" i="4"/>
  <c r="T175" i="4"/>
  <c r="R175" i="4"/>
  <c r="P175" i="4"/>
  <c r="BI166" i="4"/>
  <c r="BH166" i="4"/>
  <c r="BG166" i="4"/>
  <c r="BF166" i="4"/>
  <c r="T166" i="4"/>
  <c r="R166" i="4"/>
  <c r="P166" i="4"/>
  <c r="BI156" i="4"/>
  <c r="BH156" i="4"/>
  <c r="BG156" i="4"/>
  <c r="BF156" i="4"/>
  <c r="T156" i="4"/>
  <c r="R156" i="4"/>
  <c r="P156" i="4"/>
  <c r="BI151" i="4"/>
  <c r="BH151" i="4"/>
  <c r="BG151" i="4"/>
  <c r="BF151" i="4"/>
  <c r="T151" i="4"/>
  <c r="R151" i="4"/>
  <c r="P151" i="4"/>
  <c r="BI146" i="4"/>
  <c r="BH146" i="4"/>
  <c r="BG146" i="4"/>
  <c r="BF146" i="4"/>
  <c r="T146" i="4"/>
  <c r="R146" i="4"/>
  <c r="P146" i="4"/>
  <c r="BI137" i="4"/>
  <c r="BH137" i="4"/>
  <c r="BG137" i="4"/>
  <c r="BF137" i="4"/>
  <c r="T137" i="4"/>
  <c r="R137" i="4"/>
  <c r="P137" i="4"/>
  <c r="BI127" i="4"/>
  <c r="BH127" i="4"/>
  <c r="BG127" i="4"/>
  <c r="BF127" i="4"/>
  <c r="T127" i="4"/>
  <c r="R127" i="4"/>
  <c r="P127" i="4"/>
  <c r="BI110" i="4"/>
  <c r="BH110" i="4"/>
  <c r="BG110" i="4"/>
  <c r="BF110" i="4"/>
  <c r="T110" i="4"/>
  <c r="R110" i="4"/>
  <c r="P110" i="4"/>
  <c r="BI105" i="4"/>
  <c r="BH105" i="4"/>
  <c r="BG105" i="4"/>
  <c r="BF105" i="4"/>
  <c r="T105" i="4"/>
  <c r="R105" i="4"/>
  <c r="P105" i="4"/>
  <c r="BI101" i="4"/>
  <c r="BH101" i="4"/>
  <c r="BG101" i="4"/>
  <c r="BF101" i="4"/>
  <c r="T101" i="4"/>
  <c r="R101" i="4"/>
  <c r="P101" i="4"/>
  <c r="BI96" i="4"/>
  <c r="BH96" i="4"/>
  <c r="BG96" i="4"/>
  <c r="BF96" i="4"/>
  <c r="T96" i="4"/>
  <c r="R96" i="4"/>
  <c r="P96" i="4"/>
  <c r="BI91" i="4"/>
  <c r="BH91" i="4"/>
  <c r="BG91" i="4"/>
  <c r="BF91" i="4"/>
  <c r="T91" i="4"/>
  <c r="R91" i="4"/>
  <c r="P91" i="4"/>
  <c r="J85" i="4"/>
  <c r="J84" i="4"/>
  <c r="F84" i="4"/>
  <c r="F82" i="4"/>
  <c r="E80" i="4"/>
  <c r="J55" i="4"/>
  <c r="J54" i="4"/>
  <c r="F54" i="4"/>
  <c r="F52" i="4"/>
  <c r="E50" i="4"/>
  <c r="J18" i="4"/>
  <c r="E18" i="4"/>
  <c r="F85" i="4" s="1"/>
  <c r="J17" i="4"/>
  <c r="J12" i="4"/>
  <c r="J52" i="4"/>
  <c r="E7" i="4"/>
  <c r="E78" i="4"/>
  <c r="J37" i="3"/>
  <c r="J36" i="3"/>
  <c r="AY56" i="1" s="1"/>
  <c r="J35" i="3"/>
  <c r="AX56" i="1" s="1"/>
  <c r="BI299" i="3"/>
  <c r="BH299" i="3"/>
  <c r="BG299" i="3"/>
  <c r="BF299" i="3"/>
  <c r="T299" i="3"/>
  <c r="T298" i="3" s="1"/>
  <c r="R299" i="3"/>
  <c r="R298" i="3" s="1"/>
  <c r="P299" i="3"/>
  <c r="P298" i="3" s="1"/>
  <c r="BI296" i="3"/>
  <c r="BH296" i="3"/>
  <c r="BG296" i="3"/>
  <c r="BF296" i="3"/>
  <c r="T296" i="3"/>
  <c r="R296" i="3"/>
  <c r="P296" i="3"/>
  <c r="BI294" i="3"/>
  <c r="BH294" i="3"/>
  <c r="BG294" i="3"/>
  <c r="BF294" i="3"/>
  <c r="T294" i="3"/>
  <c r="R294" i="3"/>
  <c r="P294" i="3"/>
  <c r="BI290" i="3"/>
  <c r="BH290" i="3"/>
  <c r="BG290" i="3"/>
  <c r="BF290" i="3"/>
  <c r="T290" i="3"/>
  <c r="R290" i="3"/>
  <c r="P290" i="3"/>
  <c r="BI287" i="3"/>
  <c r="BH287" i="3"/>
  <c r="BG287" i="3"/>
  <c r="BF287" i="3"/>
  <c r="T287" i="3"/>
  <c r="R287" i="3"/>
  <c r="P287" i="3"/>
  <c r="BI282" i="3"/>
  <c r="BH282" i="3"/>
  <c r="BG282" i="3"/>
  <c r="BF282" i="3"/>
  <c r="T282" i="3"/>
  <c r="R282" i="3"/>
  <c r="P282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5" i="3"/>
  <c r="BH275" i="3"/>
  <c r="BG275" i="3"/>
  <c r="BF275" i="3"/>
  <c r="T275" i="3"/>
  <c r="R275" i="3"/>
  <c r="P275" i="3"/>
  <c r="BI271" i="3"/>
  <c r="BH271" i="3"/>
  <c r="BG271" i="3"/>
  <c r="BF271" i="3"/>
  <c r="T271" i="3"/>
  <c r="R271" i="3"/>
  <c r="P271" i="3"/>
  <c r="BI270" i="3"/>
  <c r="BH270" i="3"/>
  <c r="BG270" i="3"/>
  <c r="BF270" i="3"/>
  <c r="T270" i="3"/>
  <c r="R270" i="3"/>
  <c r="P270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3" i="3"/>
  <c r="BH263" i="3"/>
  <c r="BG263" i="3"/>
  <c r="BF263" i="3"/>
  <c r="T263" i="3"/>
  <c r="R263" i="3"/>
  <c r="P263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1" i="3"/>
  <c r="BH251" i="3"/>
  <c r="BG251" i="3"/>
  <c r="BF251" i="3"/>
  <c r="T251" i="3"/>
  <c r="R251" i="3"/>
  <c r="P251" i="3"/>
  <c r="BI245" i="3"/>
  <c r="BH245" i="3"/>
  <c r="BG245" i="3"/>
  <c r="BF245" i="3"/>
  <c r="T245" i="3"/>
  <c r="R245" i="3"/>
  <c r="P245" i="3"/>
  <c r="BI240" i="3"/>
  <c r="BH240" i="3"/>
  <c r="BG240" i="3"/>
  <c r="BF240" i="3"/>
  <c r="T240" i="3"/>
  <c r="R240" i="3"/>
  <c r="P240" i="3"/>
  <c r="BI236" i="3"/>
  <c r="BH236" i="3"/>
  <c r="BG236" i="3"/>
  <c r="BF236" i="3"/>
  <c r="T236" i="3"/>
  <c r="R236" i="3"/>
  <c r="P236" i="3"/>
  <c r="BI232" i="3"/>
  <c r="BH232" i="3"/>
  <c r="BG232" i="3"/>
  <c r="BF232" i="3"/>
  <c r="T232" i="3"/>
  <c r="R232" i="3"/>
  <c r="P232" i="3"/>
  <c r="BI227" i="3"/>
  <c r="BH227" i="3"/>
  <c r="BG227" i="3"/>
  <c r="BF227" i="3"/>
  <c r="T227" i="3"/>
  <c r="R227" i="3"/>
  <c r="P227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09" i="3"/>
  <c r="BH209" i="3"/>
  <c r="BG209" i="3"/>
  <c r="BF209" i="3"/>
  <c r="T209" i="3"/>
  <c r="R209" i="3"/>
  <c r="P209" i="3"/>
  <c r="BI205" i="3"/>
  <c r="BH205" i="3"/>
  <c r="BG205" i="3"/>
  <c r="BF205" i="3"/>
  <c r="T205" i="3"/>
  <c r="R205" i="3"/>
  <c r="P205" i="3"/>
  <c r="BI200" i="3"/>
  <c r="BH200" i="3"/>
  <c r="BG200" i="3"/>
  <c r="BF200" i="3"/>
  <c r="T200" i="3"/>
  <c r="T199" i="3"/>
  <c r="R200" i="3"/>
  <c r="R199" i="3"/>
  <c r="P200" i="3"/>
  <c r="P199" i="3"/>
  <c r="BI197" i="3"/>
  <c r="BH197" i="3"/>
  <c r="BG197" i="3"/>
  <c r="BF197" i="3"/>
  <c r="T197" i="3"/>
  <c r="R197" i="3"/>
  <c r="P197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2" i="3"/>
  <c r="BH172" i="3"/>
  <c r="BG172" i="3"/>
  <c r="BF172" i="3"/>
  <c r="T172" i="3"/>
  <c r="R172" i="3"/>
  <c r="P172" i="3"/>
  <c r="BI163" i="3"/>
  <c r="BH163" i="3"/>
  <c r="BG163" i="3"/>
  <c r="BF163" i="3"/>
  <c r="T163" i="3"/>
  <c r="R163" i="3"/>
  <c r="P163" i="3"/>
  <c r="BI157" i="3"/>
  <c r="BH157" i="3"/>
  <c r="BG157" i="3"/>
  <c r="BF157" i="3"/>
  <c r="T157" i="3"/>
  <c r="R157" i="3"/>
  <c r="P157" i="3"/>
  <c r="BI151" i="3"/>
  <c r="BH151" i="3"/>
  <c r="BG151" i="3"/>
  <c r="BF151" i="3"/>
  <c r="T151" i="3"/>
  <c r="R151" i="3"/>
  <c r="P151" i="3"/>
  <c r="BI140" i="3"/>
  <c r="BH140" i="3"/>
  <c r="BG140" i="3"/>
  <c r="BF140" i="3"/>
  <c r="T140" i="3"/>
  <c r="R140" i="3"/>
  <c r="P14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4" i="3"/>
  <c r="BH124" i="3"/>
  <c r="BG124" i="3"/>
  <c r="BF124" i="3"/>
  <c r="T124" i="3"/>
  <c r="R124" i="3"/>
  <c r="P124" i="3"/>
  <c r="BI119" i="3"/>
  <c r="BH119" i="3"/>
  <c r="BG119" i="3"/>
  <c r="BF119" i="3"/>
  <c r="T119" i="3"/>
  <c r="R119" i="3"/>
  <c r="P119" i="3"/>
  <c r="BI114" i="3"/>
  <c r="BH114" i="3"/>
  <c r="BG114" i="3"/>
  <c r="BF114" i="3"/>
  <c r="T114" i="3"/>
  <c r="R114" i="3"/>
  <c r="P114" i="3"/>
  <c r="BI110" i="3"/>
  <c r="BH110" i="3"/>
  <c r="BG110" i="3"/>
  <c r="BF110" i="3"/>
  <c r="T110" i="3"/>
  <c r="R110" i="3"/>
  <c r="P110" i="3"/>
  <c r="BI105" i="3"/>
  <c r="BH105" i="3"/>
  <c r="BG105" i="3"/>
  <c r="BF105" i="3"/>
  <c r="T105" i="3"/>
  <c r="R105" i="3"/>
  <c r="P105" i="3"/>
  <c r="BI101" i="3"/>
  <c r="BH101" i="3"/>
  <c r="BG101" i="3"/>
  <c r="BF101" i="3"/>
  <c r="T101" i="3"/>
  <c r="R101" i="3"/>
  <c r="P101" i="3"/>
  <c r="BI96" i="3"/>
  <c r="BH96" i="3"/>
  <c r="BG96" i="3"/>
  <c r="BF96" i="3"/>
  <c r="T96" i="3"/>
  <c r="R96" i="3"/>
  <c r="P96" i="3"/>
  <c r="BI91" i="3"/>
  <c r="BH91" i="3"/>
  <c r="BG91" i="3"/>
  <c r="BF91" i="3"/>
  <c r="T91" i="3"/>
  <c r="R91" i="3"/>
  <c r="P91" i="3"/>
  <c r="J85" i="3"/>
  <c r="J84" i="3"/>
  <c r="F84" i="3"/>
  <c r="F82" i="3"/>
  <c r="E80" i="3"/>
  <c r="J55" i="3"/>
  <c r="J54" i="3"/>
  <c r="F54" i="3"/>
  <c r="F52" i="3"/>
  <c r="E50" i="3"/>
  <c r="J18" i="3"/>
  <c r="E18" i="3"/>
  <c r="F85" i="3"/>
  <c r="J17" i="3"/>
  <c r="J12" i="3"/>
  <c r="J82" i="3" s="1"/>
  <c r="E7" i="3"/>
  <c r="E48" i="3" s="1"/>
  <c r="J37" i="2"/>
  <c r="J36" i="2"/>
  <c r="AY55" i="1"/>
  <c r="J35" i="2"/>
  <c r="AX55" i="1"/>
  <c r="BI339" i="2"/>
  <c r="BH339" i="2"/>
  <c r="BG339" i="2"/>
  <c r="BF339" i="2"/>
  <c r="T339" i="2"/>
  <c r="T338" i="2"/>
  <c r="R339" i="2"/>
  <c r="R338" i="2"/>
  <c r="P339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28" i="2"/>
  <c r="BH328" i="2"/>
  <c r="BG328" i="2"/>
  <c r="BF328" i="2"/>
  <c r="T328" i="2"/>
  <c r="R328" i="2"/>
  <c r="P328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6" i="2"/>
  <c r="BH316" i="2"/>
  <c r="BG316" i="2"/>
  <c r="BF316" i="2"/>
  <c r="T316" i="2"/>
  <c r="R316" i="2"/>
  <c r="P316" i="2"/>
  <c r="BI312" i="2"/>
  <c r="BH312" i="2"/>
  <c r="BG312" i="2"/>
  <c r="BF312" i="2"/>
  <c r="T312" i="2"/>
  <c r="R312" i="2"/>
  <c r="P312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7" i="2"/>
  <c r="BH297" i="2"/>
  <c r="BG297" i="2"/>
  <c r="BF297" i="2"/>
  <c r="T297" i="2"/>
  <c r="R297" i="2"/>
  <c r="P297" i="2"/>
  <c r="BI293" i="2"/>
  <c r="BH293" i="2"/>
  <c r="BG293" i="2"/>
  <c r="BF293" i="2"/>
  <c r="T293" i="2"/>
  <c r="R293" i="2"/>
  <c r="P293" i="2"/>
  <c r="BI289" i="2"/>
  <c r="BH289" i="2"/>
  <c r="BG289" i="2"/>
  <c r="BF289" i="2"/>
  <c r="T289" i="2"/>
  <c r="R289" i="2"/>
  <c r="P289" i="2"/>
  <c r="BI286" i="2"/>
  <c r="BH286" i="2"/>
  <c r="BG286" i="2"/>
  <c r="BF286" i="2"/>
  <c r="T286" i="2"/>
  <c r="R286" i="2"/>
  <c r="P286" i="2"/>
  <c r="BI281" i="2"/>
  <c r="BH281" i="2"/>
  <c r="BG281" i="2"/>
  <c r="BF281" i="2"/>
  <c r="T281" i="2"/>
  <c r="R281" i="2"/>
  <c r="P281" i="2"/>
  <c r="BI276" i="2"/>
  <c r="BH276" i="2"/>
  <c r="BG276" i="2"/>
  <c r="BF276" i="2"/>
  <c r="T276" i="2"/>
  <c r="R276" i="2"/>
  <c r="P276" i="2"/>
  <c r="BI271" i="2"/>
  <c r="BH271" i="2"/>
  <c r="BG271" i="2"/>
  <c r="BF271" i="2"/>
  <c r="T271" i="2"/>
  <c r="R271" i="2"/>
  <c r="P271" i="2"/>
  <c r="BI267" i="2"/>
  <c r="BH267" i="2"/>
  <c r="BG267" i="2"/>
  <c r="BF267" i="2"/>
  <c r="T267" i="2"/>
  <c r="R267" i="2"/>
  <c r="P267" i="2"/>
  <c r="BI263" i="2"/>
  <c r="BH263" i="2"/>
  <c r="BG263" i="2"/>
  <c r="BF263" i="2"/>
  <c r="T263" i="2"/>
  <c r="R263" i="2"/>
  <c r="P263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R238" i="2"/>
  <c r="P238" i="2"/>
  <c r="BI233" i="2"/>
  <c r="BH233" i="2"/>
  <c r="BG233" i="2"/>
  <c r="BF233" i="2"/>
  <c r="T233" i="2"/>
  <c r="T232" i="2"/>
  <c r="R233" i="2"/>
  <c r="R232" i="2"/>
  <c r="P233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4" i="2"/>
  <c r="BH204" i="2"/>
  <c r="BG204" i="2"/>
  <c r="BF204" i="2"/>
  <c r="T204" i="2"/>
  <c r="R204" i="2"/>
  <c r="P204" i="2"/>
  <c r="BI198" i="2"/>
  <c r="BH198" i="2"/>
  <c r="BG198" i="2"/>
  <c r="BF198" i="2"/>
  <c r="T198" i="2"/>
  <c r="R198" i="2"/>
  <c r="P198" i="2"/>
  <c r="BI189" i="2"/>
  <c r="BH189" i="2"/>
  <c r="BG189" i="2"/>
  <c r="BF189" i="2"/>
  <c r="T189" i="2"/>
  <c r="R189" i="2"/>
  <c r="P189" i="2"/>
  <c r="BI182" i="2"/>
  <c r="BH182" i="2"/>
  <c r="BG182" i="2"/>
  <c r="BF182" i="2"/>
  <c r="T182" i="2"/>
  <c r="R182" i="2"/>
  <c r="P182" i="2"/>
  <c r="BI176" i="2"/>
  <c r="BH176" i="2"/>
  <c r="BG176" i="2"/>
  <c r="BF176" i="2"/>
  <c r="T176" i="2"/>
  <c r="R176" i="2"/>
  <c r="P176" i="2"/>
  <c r="BI165" i="2"/>
  <c r="BH165" i="2"/>
  <c r="BG165" i="2"/>
  <c r="BF165" i="2"/>
  <c r="T165" i="2"/>
  <c r="R165" i="2"/>
  <c r="P165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6" i="2"/>
  <c r="BH116" i="2"/>
  <c r="BG116" i="2"/>
  <c r="BF116" i="2"/>
  <c r="T116" i="2"/>
  <c r="R116" i="2"/>
  <c r="P116" i="2"/>
  <c r="BI112" i="2"/>
  <c r="BH112" i="2"/>
  <c r="BG112" i="2"/>
  <c r="BF112" i="2"/>
  <c r="T112" i="2"/>
  <c r="R112" i="2"/>
  <c r="P112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BI95" i="2"/>
  <c r="BH95" i="2"/>
  <c r="BG95" i="2"/>
  <c r="BF95" i="2"/>
  <c r="T95" i="2"/>
  <c r="R95" i="2"/>
  <c r="P95" i="2"/>
  <c r="BI90" i="2"/>
  <c r="BH90" i="2"/>
  <c r="BG90" i="2"/>
  <c r="BF90" i="2"/>
  <c r="T90" i="2"/>
  <c r="R90" i="2"/>
  <c r="P90" i="2"/>
  <c r="J84" i="2"/>
  <c r="J83" i="2"/>
  <c r="F83" i="2"/>
  <c r="F81" i="2"/>
  <c r="E79" i="2"/>
  <c r="J55" i="2"/>
  <c r="J54" i="2"/>
  <c r="F54" i="2"/>
  <c r="F52" i="2"/>
  <c r="E50" i="2"/>
  <c r="J18" i="2"/>
  <c r="E18" i="2"/>
  <c r="F55" i="2" s="1"/>
  <c r="J17" i="2"/>
  <c r="J12" i="2"/>
  <c r="J52" i="2"/>
  <c r="E7" i="2"/>
  <c r="E77" i="2"/>
  <c r="L50" i="1"/>
  <c r="AM50" i="1"/>
  <c r="AM49" i="1"/>
  <c r="L49" i="1"/>
  <c r="AM47" i="1"/>
  <c r="L47" i="1"/>
  <c r="L45" i="1"/>
  <c r="L44" i="1"/>
  <c r="J94" i="5"/>
  <c r="BK89" i="5"/>
  <c r="J559" i="4"/>
  <c r="J554" i="4"/>
  <c r="J538" i="4"/>
  <c r="J526" i="4"/>
  <c r="BK514" i="4"/>
  <c r="BK474" i="4"/>
  <c r="J466" i="4"/>
  <c r="J447" i="4"/>
  <c r="J373" i="4"/>
  <c r="J296" i="4"/>
  <c r="J175" i="4"/>
  <c r="BK146" i="4"/>
  <c r="BK101" i="4"/>
  <c r="BK287" i="3"/>
  <c r="J270" i="3"/>
  <c r="J263" i="3"/>
  <c r="J251" i="3"/>
  <c r="J232" i="3"/>
  <c r="BK190" i="3"/>
  <c r="J163" i="3"/>
  <c r="J128" i="3"/>
  <c r="BK325" i="2"/>
  <c r="J302" i="2"/>
  <c r="BK271" i="2"/>
  <c r="J224" i="2"/>
  <c r="BK213" i="2"/>
  <c r="BK198" i="2"/>
  <c r="BK176" i="2"/>
  <c r="BK143" i="2"/>
  <c r="J112" i="2"/>
  <c r="BK90" i="2"/>
  <c r="BK94" i="5"/>
  <c r="BK88" i="5"/>
  <c r="BK536" i="4"/>
  <c r="BK529" i="4"/>
  <c r="J520" i="4"/>
  <c r="BK461" i="4"/>
  <c r="BK447" i="4"/>
  <c r="J442" i="4"/>
  <c r="BK315" i="4"/>
  <c r="J203" i="4"/>
  <c r="BK151" i="4"/>
  <c r="BK110" i="4"/>
  <c r="BK275" i="3"/>
  <c r="BK259" i="3"/>
  <c r="J222" i="3"/>
  <c r="J213" i="3"/>
  <c r="J151" i="3"/>
  <c r="J105" i="3"/>
  <c r="J336" i="2"/>
  <c r="J328" i="2"/>
  <c r="BK302" i="2"/>
  <c r="BK276" i="2"/>
  <c r="J253" i="2"/>
  <c r="BK228" i="2"/>
  <c r="J217" i="2"/>
  <c r="J129" i="2"/>
  <c r="J107" i="2"/>
  <c r="BK91" i="5"/>
  <c r="J547" i="4"/>
  <c r="BK515" i="4"/>
  <c r="J470" i="4"/>
  <c r="J444" i="4"/>
  <c r="BK438" i="4"/>
  <c r="BK396" i="4"/>
  <c r="BK175" i="4"/>
  <c r="BK96" i="4"/>
  <c r="J290" i="3"/>
  <c r="BK270" i="3"/>
  <c r="BK257" i="3"/>
  <c r="BK219" i="3"/>
  <c r="J205" i="3"/>
  <c r="J172" i="3"/>
  <c r="BK128" i="3"/>
  <c r="BK332" i="2"/>
  <c r="BK320" i="2"/>
  <c r="BK306" i="2"/>
  <c r="BK281" i="2"/>
  <c r="J250" i="2"/>
  <c r="J228" i="2"/>
  <c r="J165" i="2"/>
  <c r="BK116" i="2"/>
  <c r="BK526" i="4"/>
  <c r="J521" i="4"/>
  <c r="BK506" i="4"/>
  <c r="J474" i="4"/>
  <c r="BK445" i="4"/>
  <c r="BK393" i="4"/>
  <c r="BK277" i="4"/>
  <c r="J91" i="4"/>
  <c r="BK265" i="3"/>
  <c r="BK232" i="3"/>
  <c r="J200" i="3"/>
  <c r="J186" i="3"/>
  <c r="BK114" i="3"/>
  <c r="J334" i="2"/>
  <c r="BK298" i="2"/>
  <c r="J267" i="2"/>
  <c r="J242" i="2"/>
  <c r="BK210" i="2"/>
  <c r="BK165" i="2"/>
  <c r="J138" i="2"/>
  <c r="J123" i="2"/>
  <c r="BK96" i="5"/>
  <c r="J91" i="5"/>
  <c r="BK559" i="4"/>
  <c r="J556" i="4"/>
  <c r="BK550" i="4"/>
  <c r="J535" i="4"/>
  <c r="BK517" i="4"/>
  <c r="J509" i="4"/>
  <c r="J449" i="4"/>
  <c r="J396" i="4"/>
  <c r="J240" i="4"/>
  <c r="BK202" i="4"/>
  <c r="BK166" i="4"/>
  <c r="J137" i="4"/>
  <c r="BK91" i="4"/>
  <c r="BK276" i="3"/>
  <c r="BK269" i="3"/>
  <c r="J257" i="3"/>
  <c r="J240" i="3"/>
  <c r="J197" i="3"/>
  <c r="BK186" i="3"/>
  <c r="BK140" i="3"/>
  <c r="J124" i="3"/>
  <c r="J91" i="3"/>
  <c r="J316" i="2"/>
  <c r="J286" i="2"/>
  <c r="BK250" i="2"/>
  <c r="BK217" i="2"/>
  <c r="BK204" i="2"/>
  <c r="J189" i="2"/>
  <c r="J150" i="2"/>
  <c r="BK138" i="2"/>
  <c r="J95" i="2"/>
  <c r="J98" i="5"/>
  <c r="J92" i="5"/>
  <c r="BK87" i="5"/>
  <c r="J542" i="4"/>
  <c r="J530" i="4"/>
  <c r="J522" i="4"/>
  <c r="J506" i="4"/>
  <c r="J445" i="4"/>
  <c r="BK413" i="4"/>
  <c r="BK296" i="4"/>
  <c r="J202" i="4"/>
  <c r="J146" i="4"/>
  <c r="J105" i="4"/>
  <c r="J278" i="3"/>
  <c r="J265" i="3"/>
  <c r="BK245" i="3"/>
  <c r="J219" i="3"/>
  <c r="BK172" i="3"/>
  <c r="BK129" i="3"/>
  <c r="J101" i="3"/>
  <c r="J339" i="2"/>
  <c r="J332" i="2"/>
  <c r="BK304" i="2"/>
  <c r="J281" i="2"/>
  <c r="BK258" i="2"/>
  <c r="BK226" i="2"/>
  <c r="BK182" i="2"/>
  <c r="BK112" i="2"/>
  <c r="BK92" i="5"/>
  <c r="J88" i="5"/>
  <c r="J525" i="4"/>
  <c r="BK485" i="4"/>
  <c r="BK442" i="4"/>
  <c r="J416" i="4"/>
  <c r="J355" i="4"/>
  <c r="J101" i="4"/>
  <c r="BK296" i="3"/>
  <c r="J275" i="3"/>
  <c r="J236" i="3"/>
  <c r="J215" i="3"/>
  <c r="BK200" i="3"/>
  <c r="BK163" i="3"/>
  <c r="J119" i="3"/>
  <c r="J325" i="2"/>
  <c r="BK308" i="2"/>
  <c r="J289" i="2"/>
  <c r="BK263" i="2"/>
  <c r="J233" i="2"/>
  <c r="J226" i="2"/>
  <c r="BK121" i="2"/>
  <c r="BK538" i="4"/>
  <c r="J523" i="4"/>
  <c r="BK520" i="4"/>
  <c r="J485" i="4"/>
  <c r="J456" i="4"/>
  <c r="J438" i="4"/>
  <c r="BK376" i="4"/>
  <c r="J185" i="4"/>
  <c r="J110" i="4"/>
  <c r="BK290" i="3"/>
  <c r="BK263" i="3"/>
  <c r="BK236" i="3"/>
  <c r="BK205" i="3"/>
  <c r="J190" i="3"/>
  <c r="BK119" i="3"/>
  <c r="BK316" i="2"/>
  <c r="BK300" i="2"/>
  <c r="BK293" i="2"/>
  <c r="BK246" i="2"/>
  <c r="BK230" i="2"/>
  <c r="BK189" i="2"/>
  <c r="BK150" i="2"/>
  <c r="BK129" i="2"/>
  <c r="J102" i="2"/>
  <c r="BK107" i="2"/>
  <c r="J96" i="5"/>
  <c r="J89" i="5"/>
  <c r="J550" i="4"/>
  <c r="J531" i="4"/>
  <c r="J515" i="4"/>
  <c r="J479" i="4"/>
  <c r="BK449" i="4"/>
  <c r="J443" i="4"/>
  <c r="BK336" i="4"/>
  <c r="BK240" i="4"/>
  <c r="J180" i="4"/>
  <c r="BK127" i="4"/>
  <c r="BK282" i="3"/>
  <c r="BK271" i="3"/>
  <c r="BK262" i="3"/>
  <c r="BK240" i="3"/>
  <c r="J212" i="3"/>
  <c r="J114" i="3"/>
  <c r="J96" i="3"/>
  <c r="BK334" i="2"/>
  <c r="BK323" i="2"/>
  <c r="J300" i="2"/>
  <c r="J271" i="2"/>
  <c r="J230" i="2"/>
  <c r="BK220" i="2"/>
  <c r="BK133" i="2"/>
  <c r="BK95" i="2"/>
  <c r="BK90" i="5"/>
  <c r="BK531" i="4"/>
  <c r="J504" i="4"/>
  <c r="J461" i="4"/>
  <c r="J441" i="4"/>
  <c r="J413" i="4"/>
  <c r="BK373" i="4"/>
  <c r="J127" i="4"/>
  <c r="J299" i="3"/>
  <c r="J287" i="3"/>
  <c r="BK266" i="3"/>
  <c r="J227" i="3"/>
  <c r="BK212" i="3"/>
  <c r="BK183" i="3"/>
  <c r="J140" i="3"/>
  <c r="BK105" i="3"/>
  <c r="BK328" i="2"/>
  <c r="J312" i="2"/>
  <c r="BK297" i="2"/>
  <c r="J276" i="2"/>
  <c r="BK238" i="2"/>
  <c r="J198" i="2"/>
  <c r="J147" i="2"/>
  <c r="BK530" i="4"/>
  <c r="BK522" i="4"/>
  <c r="BK509" i="4"/>
  <c r="BK479" i="4"/>
  <c r="BK443" i="4"/>
  <c r="BK416" i="4"/>
  <c r="J315" i="4"/>
  <c r="J151" i="4"/>
  <c r="J296" i="3"/>
  <c r="J276" i="3"/>
  <c r="BK251" i="3"/>
  <c r="J209" i="3"/>
  <c r="BK193" i="3"/>
  <c r="J157" i="3"/>
  <c r="BK101" i="3"/>
  <c r="J306" i="2"/>
  <c r="BK289" i="2"/>
  <c r="BK233" i="2"/>
  <c r="J176" i="2"/>
  <c r="J143" i="2"/>
  <c r="J125" i="2"/>
  <c r="BK98" i="5"/>
  <c r="J90" i="5"/>
  <c r="BK556" i="4"/>
  <c r="BK554" i="4"/>
  <c r="BK547" i="4"/>
  <c r="J536" i="4"/>
  <c r="BK521" i="4"/>
  <c r="J510" i="4"/>
  <c r="BK470" i="4"/>
  <c r="BK453" i="4"/>
  <c r="J421" i="4"/>
  <c r="BK355" i="4"/>
  <c r="BK203" i="4"/>
  <c r="BK180" i="4"/>
  <c r="BK156" i="4"/>
  <c r="BK105" i="4"/>
  <c r="J294" i="3"/>
  <c r="J271" i="3"/>
  <c r="J266" i="3"/>
  <c r="BK255" i="3"/>
  <c r="J245" i="3"/>
  <c r="BK213" i="3"/>
  <c r="J193" i="3"/>
  <c r="J183" i="3"/>
  <c r="BK151" i="3"/>
  <c r="J129" i="3"/>
  <c r="J110" i="3"/>
  <c r="J320" i="2"/>
  <c r="J293" i="2"/>
  <c r="BK253" i="2"/>
  <c r="J246" i="2"/>
  <c r="J220" i="2"/>
  <c r="J210" i="2"/>
  <c r="J182" i="2"/>
  <c r="BK147" i="2"/>
  <c r="J121" i="2"/>
  <c r="BK102" i="2"/>
  <c r="AS54" i="1"/>
  <c r="BK535" i="4"/>
  <c r="BK523" i="4"/>
  <c r="BK510" i="4"/>
  <c r="J453" i="4"/>
  <c r="BK444" i="4"/>
  <c r="J376" i="4"/>
  <c r="J277" i="4"/>
  <c r="BK185" i="4"/>
  <c r="BK137" i="4"/>
  <c r="BK294" i="3"/>
  <c r="J269" i="3"/>
  <c r="J255" i="3"/>
  <c r="BK215" i="3"/>
  <c r="BK157" i="3"/>
  <c r="BK110" i="3"/>
  <c r="BK339" i="2"/>
  <c r="BK336" i="2"/>
  <c r="BK312" i="2"/>
  <c r="J298" i="2"/>
  <c r="BK267" i="2"/>
  <c r="BK242" i="2"/>
  <c r="BK224" i="2"/>
  <c r="J154" i="2"/>
  <c r="BK125" i="2"/>
  <c r="J90" i="2"/>
  <c r="J87" i="5"/>
  <c r="J529" i="4"/>
  <c r="J514" i="4"/>
  <c r="BK456" i="4"/>
  <c r="BK421" i="4"/>
  <c r="J393" i="4"/>
  <c r="J166" i="4"/>
  <c r="BK299" i="3"/>
  <c r="J282" i="3"/>
  <c r="J259" i="3"/>
  <c r="BK222" i="3"/>
  <c r="BK209" i="3"/>
  <c r="BK178" i="3"/>
  <c r="BK124" i="3"/>
  <c r="BK91" i="3"/>
  <c r="J323" i="2"/>
  <c r="J304" i="2"/>
  <c r="BK286" i="2"/>
  <c r="J258" i="2"/>
  <c r="J213" i="2"/>
  <c r="BK123" i="2"/>
  <c r="BK542" i="4"/>
  <c r="BK525" i="4"/>
  <c r="J517" i="4"/>
  <c r="BK504" i="4"/>
  <c r="BK466" i="4"/>
  <c r="BK441" i="4"/>
  <c r="J336" i="4"/>
  <c r="J156" i="4"/>
  <c r="J96" i="4"/>
  <c r="BK278" i="3"/>
  <c r="J262" i="3"/>
  <c r="BK227" i="3"/>
  <c r="BK197" i="3"/>
  <c r="J178" i="3"/>
  <c r="BK96" i="3"/>
  <c r="J308" i="2"/>
  <c r="J297" i="2"/>
  <c r="J263" i="2"/>
  <c r="J238" i="2"/>
  <c r="J204" i="2"/>
  <c r="BK154" i="2"/>
  <c r="J133" i="2"/>
  <c r="J116" i="2"/>
  <c r="P89" i="2" l="1"/>
  <c r="BK237" i="2"/>
  <c r="J237" i="2" s="1"/>
  <c r="J63" i="2" s="1"/>
  <c r="BK288" i="2"/>
  <c r="J288" i="2"/>
  <c r="J64" i="2" s="1"/>
  <c r="BK299" i="2"/>
  <c r="J299" i="2" s="1"/>
  <c r="J65" i="2" s="1"/>
  <c r="BK324" i="2"/>
  <c r="J324" i="2"/>
  <c r="J66" i="2" s="1"/>
  <c r="T90" i="3"/>
  <c r="R204" i="3"/>
  <c r="R214" i="3"/>
  <c r="P250" i="3"/>
  <c r="R277" i="3"/>
  <c r="T286" i="3"/>
  <c r="T90" i="4"/>
  <c r="P420" i="4"/>
  <c r="R448" i="4"/>
  <c r="P484" i="4"/>
  <c r="T537" i="4"/>
  <c r="P546" i="4"/>
  <c r="BK89" i="2"/>
  <c r="P237" i="2"/>
  <c r="R288" i="2"/>
  <c r="T299" i="2"/>
  <c r="T324" i="2"/>
  <c r="P90" i="3"/>
  <c r="BK214" i="3"/>
  <c r="J214" i="3" s="1"/>
  <c r="J64" i="3" s="1"/>
  <c r="BK250" i="3"/>
  <c r="J250" i="3"/>
  <c r="J65" i="3" s="1"/>
  <c r="BK277" i="3"/>
  <c r="J277" i="3" s="1"/>
  <c r="J66" i="3" s="1"/>
  <c r="BK286" i="3"/>
  <c r="J286" i="3"/>
  <c r="J67" i="3" s="1"/>
  <c r="P90" i="4"/>
  <c r="R420" i="4"/>
  <c r="T448" i="4"/>
  <c r="BK484" i="4"/>
  <c r="J484" i="4"/>
  <c r="J65" i="4" s="1"/>
  <c r="BK537" i="4"/>
  <c r="J537" i="4" s="1"/>
  <c r="J66" i="4" s="1"/>
  <c r="BK546" i="4"/>
  <c r="J546" i="4"/>
  <c r="J67" i="4" s="1"/>
  <c r="T89" i="2"/>
  <c r="R237" i="2"/>
  <c r="P288" i="2"/>
  <c r="R299" i="2"/>
  <c r="P324" i="2"/>
  <c r="R90" i="3"/>
  <c r="P204" i="3"/>
  <c r="P214" i="3"/>
  <c r="T250" i="3"/>
  <c r="T277" i="3"/>
  <c r="P286" i="3"/>
  <c r="BK90" i="4"/>
  <c r="J90" i="4"/>
  <c r="J61" i="4" s="1"/>
  <c r="BK420" i="4"/>
  <c r="J420" i="4" s="1"/>
  <c r="J63" i="4" s="1"/>
  <c r="BK448" i="4"/>
  <c r="J448" i="4"/>
  <c r="J64" i="4" s="1"/>
  <c r="R484" i="4"/>
  <c r="R537" i="4"/>
  <c r="R546" i="4"/>
  <c r="R89" i="2"/>
  <c r="R88" i="2"/>
  <c r="R87" i="2" s="1"/>
  <c r="T237" i="2"/>
  <c r="T288" i="2"/>
  <c r="P299" i="2"/>
  <c r="R324" i="2"/>
  <c r="BK90" i="3"/>
  <c r="J90" i="3" s="1"/>
  <c r="J61" i="3" s="1"/>
  <c r="BK204" i="3"/>
  <c r="J204" i="3"/>
  <c r="J63" i="3" s="1"/>
  <c r="T204" i="3"/>
  <c r="T214" i="3"/>
  <c r="R250" i="3"/>
  <c r="P277" i="3"/>
  <c r="R286" i="3"/>
  <c r="R90" i="4"/>
  <c r="R89" i="4"/>
  <c r="R88" i="4" s="1"/>
  <c r="T420" i="4"/>
  <c r="P448" i="4"/>
  <c r="T484" i="4"/>
  <c r="P537" i="4"/>
  <c r="T546" i="4"/>
  <c r="BK86" i="5"/>
  <c r="J86" i="5"/>
  <c r="J61" i="5" s="1"/>
  <c r="P86" i="5"/>
  <c r="P85" i="5" s="1"/>
  <c r="P84" i="5" s="1"/>
  <c r="AU58" i="1" s="1"/>
  <c r="R86" i="5"/>
  <c r="R85" i="5" s="1"/>
  <c r="R84" i="5" s="1"/>
  <c r="T86" i="5"/>
  <c r="T85" i="5"/>
  <c r="T84" i="5" s="1"/>
  <c r="F84" i="2"/>
  <c r="BE90" i="2"/>
  <c r="BE102" i="2"/>
  <c r="BE116" i="2"/>
  <c r="BE143" i="2"/>
  <c r="BE176" i="2"/>
  <c r="BE213" i="2"/>
  <c r="BE217" i="2"/>
  <c r="BE250" i="2"/>
  <c r="BE253" i="2"/>
  <c r="BE271" i="2"/>
  <c r="BE302" i="2"/>
  <c r="BE320" i="2"/>
  <c r="BE323" i="2"/>
  <c r="BE325" i="2"/>
  <c r="BE328" i="2"/>
  <c r="BE332" i="2"/>
  <c r="BK338" i="2"/>
  <c r="J338" i="2"/>
  <c r="J67" i="2" s="1"/>
  <c r="BE105" i="3"/>
  <c r="BE128" i="3"/>
  <c r="BE129" i="3"/>
  <c r="BE157" i="3"/>
  <c r="BE172" i="3"/>
  <c r="BE213" i="3"/>
  <c r="BE215" i="3"/>
  <c r="BE255" i="3"/>
  <c r="BE266" i="3"/>
  <c r="E48" i="4"/>
  <c r="F55" i="4"/>
  <c r="J82" i="4"/>
  <c r="BE101" i="4"/>
  <c r="BE127" i="4"/>
  <c r="BE166" i="4"/>
  <c r="BE175" i="4"/>
  <c r="BE202" i="4"/>
  <c r="BE203" i="4"/>
  <c r="BE336" i="4"/>
  <c r="BE396" i="4"/>
  <c r="BE413" i="4"/>
  <c r="BE447" i="4"/>
  <c r="BE456" i="4"/>
  <c r="BE510" i="4"/>
  <c r="BE531" i="4"/>
  <c r="BE535" i="4"/>
  <c r="BE107" i="2"/>
  <c r="BE112" i="2"/>
  <c r="BE133" i="2"/>
  <c r="BE150" i="2"/>
  <c r="BE154" i="2"/>
  <c r="BE165" i="2"/>
  <c r="BE182" i="2"/>
  <c r="BE220" i="2"/>
  <c r="BE224" i="2"/>
  <c r="BE242" i="2"/>
  <c r="BE267" i="2"/>
  <c r="BE281" i="2"/>
  <c r="BE298" i="2"/>
  <c r="BE300" i="2"/>
  <c r="BE312" i="2"/>
  <c r="BK232" i="2"/>
  <c r="J232" i="2"/>
  <c r="J62" i="2" s="1"/>
  <c r="J52" i="3"/>
  <c r="E78" i="3"/>
  <c r="BE96" i="3"/>
  <c r="BE110" i="3"/>
  <c r="BE140" i="3"/>
  <c r="BE186" i="3"/>
  <c r="BE190" i="3"/>
  <c r="BE212" i="3"/>
  <c r="BE236" i="3"/>
  <c r="BE240" i="3"/>
  <c r="BE245" i="3"/>
  <c r="BE262" i="3"/>
  <c r="BE263" i="3"/>
  <c r="BE275" i="3"/>
  <c r="BE294" i="3"/>
  <c r="BE296" i="3"/>
  <c r="BE299" i="3"/>
  <c r="BK298" i="3"/>
  <c r="J298" i="3"/>
  <c r="J68" i="3" s="1"/>
  <c r="BE105" i="4"/>
  <c r="BE137" i="4"/>
  <c r="BE146" i="4"/>
  <c r="BE151" i="4"/>
  <c r="BE180" i="4"/>
  <c r="BE185" i="4"/>
  <c r="BE277" i="4"/>
  <c r="BE296" i="4"/>
  <c r="BE315" i="4"/>
  <c r="BE443" i="4"/>
  <c r="BE445" i="4"/>
  <c r="BE461" i="4"/>
  <c r="BE466" i="4"/>
  <c r="BE474" i="4"/>
  <c r="BE506" i="4"/>
  <c r="BE509" i="4"/>
  <c r="BE520" i="4"/>
  <c r="BE521" i="4"/>
  <c r="BE522" i="4"/>
  <c r="BE526" i="4"/>
  <c r="BE536" i="4"/>
  <c r="BE538" i="4"/>
  <c r="BK415" i="4"/>
  <c r="J415" i="4" s="1"/>
  <c r="J62" i="4" s="1"/>
  <c r="BK558" i="4"/>
  <c r="J558" i="4"/>
  <c r="J68" i="4" s="1"/>
  <c r="F55" i="5"/>
  <c r="E74" i="5"/>
  <c r="BE87" i="5"/>
  <c r="BE89" i="5"/>
  <c r="E48" i="2"/>
  <c r="J81" i="2"/>
  <c r="BE95" i="2"/>
  <c r="BE121" i="2"/>
  <c r="BE138" i="2"/>
  <c r="BE147" i="2"/>
  <c r="BE189" i="2"/>
  <c r="BE198" i="2"/>
  <c r="BE204" i="2"/>
  <c r="BE210" i="2"/>
  <c r="BE230" i="2"/>
  <c r="BE233" i="2"/>
  <c r="BE246" i="2"/>
  <c r="BE304" i="2"/>
  <c r="BE306" i="2"/>
  <c r="BE334" i="2"/>
  <c r="BE336" i="2"/>
  <c r="BE339" i="2"/>
  <c r="BE119" i="3"/>
  <c r="BE124" i="3"/>
  <c r="BE151" i="3"/>
  <c r="BE163" i="3"/>
  <c r="BE178" i="3"/>
  <c r="BE183" i="3"/>
  <c r="BE193" i="3"/>
  <c r="BE197" i="3"/>
  <c r="BE200" i="3"/>
  <c r="BE205" i="3"/>
  <c r="BE227" i="3"/>
  <c r="BE232" i="3"/>
  <c r="BE257" i="3"/>
  <c r="BE265" i="3"/>
  <c r="BE270" i="3"/>
  <c r="BE276" i="3"/>
  <c r="BE287" i="3"/>
  <c r="BE91" i="4"/>
  <c r="BE96" i="4"/>
  <c r="BE156" i="4"/>
  <c r="BE355" i="4"/>
  <c r="BE376" i="4"/>
  <c r="BE393" i="4"/>
  <c r="BE416" i="4"/>
  <c r="BE438" i="4"/>
  <c r="BE442" i="4"/>
  <c r="BE453" i="4"/>
  <c r="BE470" i="4"/>
  <c r="BE485" i="4"/>
  <c r="BE514" i="4"/>
  <c r="BE515" i="4"/>
  <c r="BE517" i="4"/>
  <c r="BE525" i="4"/>
  <c r="BE547" i="4"/>
  <c r="J52" i="5"/>
  <c r="BE88" i="5"/>
  <c r="BE91" i="5"/>
  <c r="BE123" i="2"/>
  <c r="BE125" i="2"/>
  <c r="BE129" i="2"/>
  <c r="BE226" i="2"/>
  <c r="BE228" i="2"/>
  <c r="BE238" i="2"/>
  <c r="BE258" i="2"/>
  <c r="BE263" i="2"/>
  <c r="BE276" i="2"/>
  <c r="BE286" i="2"/>
  <c r="BE289" i="2"/>
  <c r="BE293" i="2"/>
  <c r="BE297" i="2"/>
  <c r="BE308" i="2"/>
  <c r="BE316" i="2"/>
  <c r="F55" i="3"/>
  <c r="BE91" i="3"/>
  <c r="BE101" i="3"/>
  <c r="BE114" i="3"/>
  <c r="BE209" i="3"/>
  <c r="BE219" i="3"/>
  <c r="BE222" i="3"/>
  <c r="BE251" i="3"/>
  <c r="BE259" i="3"/>
  <c r="BE269" i="3"/>
  <c r="BE271" i="3"/>
  <c r="BE278" i="3"/>
  <c r="BE282" i="3"/>
  <c r="BE290" i="3"/>
  <c r="BK199" i="3"/>
  <c r="J199" i="3" s="1"/>
  <c r="J62" i="3" s="1"/>
  <c r="BE110" i="4"/>
  <c r="BE240" i="4"/>
  <c r="BE373" i="4"/>
  <c r="BE421" i="4"/>
  <c r="BE441" i="4"/>
  <c r="BE444" i="4"/>
  <c r="BE449" i="4"/>
  <c r="BE479" i="4"/>
  <c r="BE504" i="4"/>
  <c r="BE523" i="4"/>
  <c r="BE529" i="4"/>
  <c r="BE530" i="4"/>
  <c r="BE542" i="4"/>
  <c r="BE550" i="4"/>
  <c r="BE554" i="4"/>
  <c r="BE556" i="4"/>
  <c r="BE559" i="4"/>
  <c r="BE90" i="5"/>
  <c r="BE92" i="5"/>
  <c r="BE94" i="5"/>
  <c r="BE96" i="5"/>
  <c r="BE98" i="5"/>
  <c r="BK93" i="5"/>
  <c r="J93" i="5"/>
  <c r="J62" i="5" s="1"/>
  <c r="BK95" i="5"/>
  <c r="J95" i="5" s="1"/>
  <c r="J63" i="5" s="1"/>
  <c r="BK97" i="5"/>
  <c r="J97" i="5"/>
  <c r="J64" i="5" s="1"/>
  <c r="F36" i="5"/>
  <c r="BC58" i="1" s="1"/>
  <c r="F37" i="5"/>
  <c r="BD58" i="1" s="1"/>
  <c r="F36" i="2"/>
  <c r="BC55" i="1" s="1"/>
  <c r="F35" i="2"/>
  <c r="BB55" i="1" s="1"/>
  <c r="F36" i="4"/>
  <c r="BC57" i="1" s="1"/>
  <c r="F35" i="3"/>
  <c r="BB56" i="1" s="1"/>
  <c r="J34" i="3"/>
  <c r="AW56" i="1" s="1"/>
  <c r="J34" i="4"/>
  <c r="AW57" i="1" s="1"/>
  <c r="J34" i="5"/>
  <c r="AW58" i="1" s="1"/>
  <c r="J34" i="2"/>
  <c r="AW55" i="1" s="1"/>
  <c r="F35" i="4"/>
  <c r="BB57" i="1" s="1"/>
  <c r="F35" i="5"/>
  <c r="BB58" i="1" s="1"/>
  <c r="F37" i="2"/>
  <c r="BD55" i="1" s="1"/>
  <c r="F34" i="3"/>
  <c r="BA56" i="1" s="1"/>
  <c r="F34" i="4"/>
  <c r="BA57" i="1" s="1"/>
  <c r="F37" i="3"/>
  <c r="BD56" i="1" s="1"/>
  <c r="F34" i="2"/>
  <c r="BA55" i="1" s="1"/>
  <c r="F34" i="5"/>
  <c r="BA58" i="1" s="1"/>
  <c r="F36" i="3"/>
  <c r="BC56" i="1" s="1"/>
  <c r="F37" i="4"/>
  <c r="BD57" i="1" s="1"/>
  <c r="P89" i="4" l="1"/>
  <c r="P88" i="4"/>
  <c r="AU57" i="1" s="1"/>
  <c r="R89" i="3"/>
  <c r="R88" i="3" s="1"/>
  <c r="T89" i="3"/>
  <c r="T88" i="3" s="1"/>
  <c r="P88" i="2"/>
  <c r="P87" i="2" s="1"/>
  <c r="AU55" i="1" s="1"/>
  <c r="T89" i="4"/>
  <c r="T88" i="4"/>
  <c r="T88" i="2"/>
  <c r="T87" i="2"/>
  <c r="P89" i="3"/>
  <c r="P88" i="3"/>
  <c r="AU56" i="1" s="1"/>
  <c r="BK88" i="2"/>
  <c r="J88" i="2" s="1"/>
  <c r="J60" i="2" s="1"/>
  <c r="J89" i="2"/>
  <c r="J61" i="2"/>
  <c r="BK89" i="3"/>
  <c r="BK88" i="3"/>
  <c r="J88" i="3" s="1"/>
  <c r="J30" i="3" s="1"/>
  <c r="AG56" i="1" s="1"/>
  <c r="BK89" i="4"/>
  <c r="J89" i="4" s="1"/>
  <c r="J60" i="4" s="1"/>
  <c r="BK85" i="5"/>
  <c r="J85" i="5"/>
  <c r="J60" i="5" s="1"/>
  <c r="BD54" i="1"/>
  <c r="W33" i="1" s="1"/>
  <c r="J33" i="5"/>
  <c r="AV58" i="1" s="1"/>
  <c r="AT58" i="1" s="1"/>
  <c r="J33" i="3"/>
  <c r="AV56" i="1"/>
  <c r="AT56" i="1" s="1"/>
  <c r="F33" i="2"/>
  <c r="AZ55" i="1" s="1"/>
  <c r="F33" i="3"/>
  <c r="AZ56" i="1" s="1"/>
  <c r="BB54" i="1"/>
  <c r="W31" i="1" s="1"/>
  <c r="F33" i="4"/>
  <c r="AZ57" i="1" s="1"/>
  <c r="BC54" i="1"/>
  <c r="W32" i="1" s="1"/>
  <c r="F33" i="5"/>
  <c r="AZ58" i="1" s="1"/>
  <c r="BA54" i="1"/>
  <c r="AW54" i="1" s="1"/>
  <c r="AK30" i="1" s="1"/>
  <c r="J33" i="2"/>
  <c r="AV55" i="1"/>
  <c r="AT55" i="1" s="1"/>
  <c r="J33" i="4"/>
  <c r="AV57" i="1" s="1"/>
  <c r="AT57" i="1" s="1"/>
  <c r="J39" i="3" l="1"/>
  <c r="BK87" i="2"/>
  <c r="J87" i="2" s="1"/>
  <c r="J59" i="2" s="1"/>
  <c r="J89" i="3"/>
  <c r="J60" i="3"/>
  <c r="J59" i="3"/>
  <c r="BK88" i="4"/>
  <c r="J88" i="4" s="1"/>
  <c r="J30" i="4" s="1"/>
  <c r="AG57" i="1" s="1"/>
  <c r="AN57" i="1" s="1"/>
  <c r="BK84" i="5"/>
  <c r="J84" i="5" s="1"/>
  <c r="J30" i="5" s="1"/>
  <c r="AG58" i="1" s="1"/>
  <c r="AN58" i="1" s="1"/>
  <c r="AN56" i="1"/>
  <c r="AU54" i="1"/>
  <c r="AX54" i="1"/>
  <c r="AZ54" i="1"/>
  <c r="AV54" i="1"/>
  <c r="AK29" i="1" s="1"/>
  <c r="AY54" i="1"/>
  <c r="W30" i="1"/>
  <c r="J59" i="4" l="1"/>
  <c r="J39" i="4"/>
  <c r="J39" i="5"/>
  <c r="J59" i="5"/>
  <c r="J30" i="2"/>
  <c r="AG55" i="1"/>
  <c r="AN55" i="1" s="1"/>
  <c r="AT54" i="1"/>
  <c r="W29" i="1"/>
  <c r="J39" i="2" l="1"/>
  <c r="AG54" i="1"/>
  <c r="AK26" i="1"/>
  <c r="AK35" i="1" s="1"/>
  <c r="AN54" i="1" l="1"/>
</calcChain>
</file>

<file path=xl/sharedStrings.xml><?xml version="1.0" encoding="utf-8"?>
<sst xmlns="http://schemas.openxmlformats.org/spreadsheetml/2006/main" count="9829" uniqueCount="789">
  <si>
    <t>Export Komplet</t>
  </si>
  <si>
    <t>VZ</t>
  </si>
  <si>
    <t>2.0</t>
  </si>
  <si>
    <t>ZAMOK</t>
  </si>
  <si>
    <t>False</t>
  </si>
  <si>
    <t>{d5c9bd2d-166e-40b3-973f-5b350d17c983}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</si>
  <si>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</si>
  <si>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</si>
  <si>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</si>
  <si>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</si>
  <si>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</si>
  <si>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</si>
  <si>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</si>
  <si>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</si>
  <si>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5599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</si>
  <si>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</si>
  <si>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</si>
  <si>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MALŠOVICE - SPLAŠKOVÁ KANALIZACE</t>
  </si>
  <si>
    <t>KSO:</t>
  </si>
  <si>
    <t/>
  </si>
  <si>
    <t>CC-CZ:</t>
  </si>
  <si>
    <t>Místo:</t>
  </si>
  <si>
    <t xml:space="preserve"> </t>
  </si>
  <si>
    <t>Datum:</t>
  </si>
  <si>
    <t>17. 7. 2020</t>
  </si>
  <si>
    <t>Zadavatel:</t>
  </si>
  <si>
    <t>IČ:</t>
  </si>
  <si>
    <t>OBEC MALŠOVICE</t>
  </si>
  <si>
    <t>DIČ:</t>
  </si>
  <si>
    <t>Uchazeč:</t>
  </si>
  <si>
    <t>Vyplň údaj</t>
  </si>
  <si>
    <t>Projektant:</t>
  </si>
  <si>
    <t>B-PROJEKTY Teplice s.r.o.</t>
  </si>
  <si>
    <t>True</t>
  </si>
  <si>
    <t>Zpracovatel:</t>
  </si>
  <si>
    <t>Ladislav Marek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</si>
  <si>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</si>
  <si>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</si>
  <si>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</si>
  <si>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</si>
  <si>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</si>
  <si>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</si>
  <si>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</si>
  <si>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</si>
  <si>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</si>
  <si>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</si>
  <si>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</si>
  <si>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</si>
  <si>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</si>
  <si>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</si>
  <si>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</si>
  <si>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</si>
  <si>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</si>
  <si>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</si>
  <si>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</si>
  <si>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</si>
  <si>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</si>
  <si>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</si>
  <si>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</si>
  <si>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</si>
  <si>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</si>
  <si>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</si>
  <si>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</si>
  <si>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</si>
  <si>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</si>
  <si>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</si>
  <si>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</si>
  <si>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</si>
  <si>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</si>
  <si>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</si>
  <si>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</si>
  <si>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</si>
  <si>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</si>
  <si>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</si>
  <si>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</si>
  <si>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</si>
  <si>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</si>
  <si>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</si>
  <si>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PŘÍPOJKY</t>
  </si>
  <si>
    <t>STA</t>
  </si>
  <si>
    <t>{3626ab24-2480-433a-b9b1-1a4f5c847cb7}</t>
  </si>
  <si>
    <t>2</t>
  </si>
  <si>
    <t>STOKA A1 - DN 250</t>
  </si>
  <si>
    <t>{7abb0d44-a8f4-49b9-9c6f-834b01869924}</t>
  </si>
  <si>
    <t>3</t>
  </si>
  <si>
    <t>STOKY - DN 300</t>
  </si>
  <si>
    <t>{478a5b72-00d9-49ee-ad87-20a61fb658de}</t>
  </si>
  <si>
    <t>VON</t>
  </si>
  <si>
    <t>VEDLEJŠÍ A OSTATNÍ NÁKLADY</t>
  </si>
  <si>
    <t>{2454c37b-7bad-4a4f-bce2-a2dc5a1f80e1}</t>
  </si>
  <si>
    <t>KRYCÍ LIST SOUPISU PRACÍ</t>
  </si>
  <si>
    <t>Objekt:</t>
  </si>
  <si>
    <t>1 - PŘÍPOJKY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</si>
  <si>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</si>
  <si>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</si>
  <si>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</si>
  <si>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</si>
  <si>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</si>
  <si>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</si>
  <si>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</si>
  <si>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</si>
  <si>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</si>
  <si>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</si>
  <si>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</si>
  <si>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</si>
  <si>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</si>
  <si>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</si>
  <si>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</si>
  <si>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</si>
  <si>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</si>
  <si>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</si>
  <si>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</si>
  <si>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</si>
  <si>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</si>
  <si>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</si>
  <si>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</si>
  <si>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</si>
  <si>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</si>
  <si>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</si>
  <si>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</si>
  <si>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</si>
  <si>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</si>
  <si>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</si>
  <si>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113106343</t>
  </si>
  <si>
    <t>Rozebrání dlažeb a dílců při překopech inženýrských sítí s přemístěním hmot na skládku na vzdálenost do 3 m nebo s naložením na dopravní prostředek strojně plochy jednotlivě do 15 m2 komunikací pro pěší s ložem z kameniva nebo živice a s výplní spár ze zámkové dlažby</t>
  </si>
  <si>
    <t>m2</t>
  </si>
  <si>
    <t>CS ÚRS 2020 01</t>
  </si>
  <si>
    <t>4</t>
  </si>
  <si>
    <t>1482154792</t>
  </si>
  <si>
    <t>PSC</t>
  </si>
  <si>
    <t xml:space="preserve">Poznámka k souboru cen:_x000D_
1. Ceny jsou určeny pouze pro rozebrání dlažeb včetně odstranění lože po překopech inženýrských sítí z důvodu oprav havárií a přeložek._x000D_
2. Ceny nelze použít pro rozebrání dlažeb při zřízení nových inženýrských sítí._x000D_
3. Ceny nelze použít pro rozebrání dlažeb uložených do betonového lože nebo do cementové malty, které se oceňují cenami 113 10-7030 až -7034, -7430 až -7434 a -7530 až -7534 Odstranění podkladů nebo krytů po překopech z betonu prostého._x000D_
4. V cenách nejsou započteny náklady na popř. nutné očištění:_x000D_
a) dlažebních nebo mozaikových kostek, které se oceňuje cenami souboru cen 979 07-11 Očištění vybouraných dlažebních kostek části C 01 tohoto katalogu,_x000D_
b) betonových, kameninových nebo kamenných desek nebo dlaždic, které se oceňuje cenami souboru cen 979 0 . - . . Očištění vybouraných obrubníků, krajníků, desek nebo dílců části C 01 tohoto katalogu._x000D_
5. Přemístění vybourané dlažby včetně materiálu z lože a spár na vzdálenost přes 3 m se oceňuje cenami souborů cen 997 22-1 Vodorovná doprava suti a vybouraných hmot._x000D_
</t>
  </si>
  <si>
    <t>VV</t>
  </si>
  <si>
    <t>POVRCHY</t>
  </si>
  <si>
    <t>ZÁMKOVÁ DLAŽBA VČETNĚ PODKL.VRSTEV</t>
  </si>
  <si>
    <t>13,0</t>
  </si>
  <si>
    <t>113107422</t>
  </si>
  <si>
    <t>Odstranění podkladů nebo krytů při překopech inženýrských sítí s přemístěním hmot na skládku ve vzdálenosti do 3 m nebo s naložením na dopravní prostředek strojně plochy jednotlivě do 15 m2 z kameniva hrubého drceného, o tl. vrstvy přes 100 do 200 mm</t>
  </si>
  <si>
    <t>2030529567</t>
  </si>
  <si>
    <t xml:space="preserve">Poznámka k souboru cen:_x000D_
1. Pro volbu cen z hlediska množství se uvažuje každá souvisle odstraňovaná plocha krytu nebo podkladu stejného druhu samostatně. Odstraňuje-li se několik vrstev vozovky najednou, jednotlivé vrstvy se oceňují každá samostatně._x000D_
2. Ceny jsou určeny pouze pro případy havárií a přeložek._x000D_
3. Ceny nelze použít v rámci výstavby nových inženýrských sítí._x000D_
4. Ceny_x000D_
a) –7011 až –7013, -7411 až -7413 a -7511 až -7513 lze použít i pro odstranění podkladů nebo krytů ze štěrkopísku, škváry, strusky nebo z mechanicky zpevněných zemin,_x000D_
b) –7021 až 7025, -7421 až -7425 a -7521 až -7525 lze použít i pro odstranění podkladů nebo krytů ze zemin stabilizovaných vápnem,_x000D_
c) –7030 až -7034, -7430 až -7434 a -7530 až -7534 lze použít i pro odstranění dlažeb uložených do betonového lože a dlažeb z mozaiky uložených do cementové malty nebo podkladu ze zemin stabilizovaných cementem._x000D_
5. Ceny lze použít i pro odstranění podkladů nebo krytů opatřených živičnými postřiky nebo nátěry._x000D_
6. V cenách nejsou započteny náklady na zarovnání styčných ploch betonových nebo živičných podkladů nebo krytů, které se oceňuje cenami souboru cen 919 73- Zarovnání styčné plochy části C 01 tohoto ceníku. Množství suti získané ze zarovnání styčných ploch podkladů nebo krytů se zanedbává._x000D_
7. Přemístění vybouraného materiálu na vzdálenost přes 3 m se oceňuje cenami souborů cen 997 22-1 Vodorovná doprava suti._x000D_
8. Cenypro odstranění živičných podkladů nebo krytů -704 ., -744 . a -754 . nelze použít pro odstranění podkladu nebo krytu frézováním._x000D_
</t>
  </si>
  <si>
    <t>ŠTĚRKOVÉ PLOCHY</t>
  </si>
  <si>
    <t>1,6</t>
  </si>
  <si>
    <t>Součet</t>
  </si>
  <si>
    <t>113107524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</si>
  <si>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300 do 400 mm</t>
  </si>
  <si>
    <t>-1457710688</t>
  </si>
  <si>
    <t>KOMUNIKACE - PODKLADNÍ VRSTVY</t>
  </si>
  <si>
    <t>53,6</t>
  </si>
  <si>
    <t>113107543</t>
  </si>
  <si>
    <t>Odstranění podkladů nebo krytů při překopech inženýrských sítí s přemístěním hmot na skládku ve vzdálenosti do 3 m nebo s naložením na dopravní prostředek strojně plochy jednotlivě přes 15 m2 živičných, o tl. vrstvy přes 100 do 150 mm</t>
  </si>
  <si>
    <t>-546212813</t>
  </si>
  <si>
    <t>AB KRYT</t>
  </si>
  <si>
    <t>5</t>
  </si>
  <si>
    <t>113107544</t>
  </si>
  <si>
    <t>Odstranění podkladů nebo krytů při překopech inženýrských sítí s přemístěním hmot na skládku ve vzdálenosti do 3 m nebo s naložením na dopravní prostředek strojně plochy jednotlivě přes 15 m2 živičných, o tl. vrstvy přes 150 do 200 mm</t>
  </si>
  <si>
    <t>-605281761</t>
  </si>
  <si>
    <t>R-mat PROZATÍMNÍ KOMUNIKACE - tl. cca 160mm</t>
  </si>
  <si>
    <t>6</t>
  </si>
  <si>
    <t>113154333</t>
  </si>
  <si>
    <t>Frézování živičného podkladu nebo krytu s naložením na dopravní prostředek plochy přes 1 000 do 10 000 m2 bez překážek v trase pruhu šířky přes 1 m do 2 m, tloušťky vrstvy 50 mm</t>
  </si>
  <si>
    <t>574588040</t>
  </si>
  <si>
    <t xml:space="preserve">Poznámka k souboru cen:_x000D_
1. V cenách jsou započteny i náklady na:_x000D_
a) vodu pro chlazení zubů frézy,_x000D_
b) opotřebování frézovacích nástrojů,_x000D_
c) naložení odfrézovaného materiálu na dopravní prostředek._x000D_
2. V cenách nejsou započteny náklady na:_x000D_
a) nutné ruční odstranění (vybourání) živičného krytu kolem překážek, které se oceňují cenami souboru cen 113 10-7 Odstranění podkladů nebo krytů této části katalogu,_x000D_
b) očištění povrchu odfrézované plochy, které se oceňují cenami souboru cen 938 90-9 Odstranění bláta, prachu z povrchu podkladu nebo krytu části C01 tohoto katalogu._x000D_
3. Množství měrných jednotek pro rozpočet určí projekt. Drobné překážky, např. vpusti, uzávěry, sloupy (plochy do 2 m2) se z celkové frézované plochy neodečítají._x000D_
4. Tloušťku frézované vrstvy určí projekt a měří se tloušťka jednotlivých záběrů v mm._x000D_
5. Cena s překážkami je určena v případech, kdy:_x000D_
a) na 200 m2 frézované plochy se vyskytne v průměru více než jedna vpusť nebo vstup inženýrských sítí, popř. stožár, vstupní ostrůvek apod.,_x000D_
b) jsou-li podél frézované plochy osazeny obrubníky s výškovým rozdílem horní plochy obrubníku od frézované plochy větší než 250 mm._x000D_
6. Překážkami se rozumějí obrubníky nebo krajníky, pokud výškový rozdíl horní plochy obrubníku od frézované plochy je větší než 250 mm, vpusti nebo vstupy inženýrských sítí, stožáry, nástupní a ochranné ostrůvky apod._x000D_
</t>
  </si>
  <si>
    <t>FRÉZOVÁNÍ STMELENÝCH VRSTEV KOMUNIKACE - PŘÍPOJKY</t>
  </si>
  <si>
    <t>107,2</t>
  </si>
  <si>
    <t>7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</si>
  <si>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</si>
  <si>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</si>
  <si>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</si>
  <si>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1931529523</t>
  </si>
  <si>
    <t xml:space="preserve">Poznámka k souboru cen:_x000D_
1. Ceny jsou určeny:_x000D_
a) pro vytrhání obrub, obrubníků nebo krajníků jakéhokoliv druhu a velikosti uložených v jakémkoliv loži popř. i s opěrami a vyspárovaných jakýmkoliv materiálem,_x000D_
b) pro obruby z dlažebních kostek uložených v jedné řadě._x000D_
2. V cenách nejsou započteny náklady na popř. nutné očištění:_x000D_
a) vytrhaných obrubníků nebo krajníků, které se oceňuje cenami souboru cen 979 0 . - . . Očištění vybouraných obrubníků, krajníků, desek nebo dílců části C 01 tohoto ceníku,_x000D_
b) vytrhaných dlažebních kostek, které se oceňují cenami souboru cen 979 07-11 Očištění vybouraných dlažebních kostek části C 01 tohoto ceníku._x000D_
3. Vytrhání obrub ze dvou řad kostek se oceňuje jako dvojnásobné množství vytrhání obrub z jedné řady kostek._x000D_
4. Přemístění vybouraných obrub, krajníků nebo dlažebních kostek včetně materiálu z lože a spár na vzdálenost přes 3 m se oceňuje cenami souborů cen 997 22-1 Vodorovná doprava suti a vybouraných hmot._x000D_
</t>
  </si>
  <si>
    <t>8</t>
  </si>
  <si>
    <t>113204111</t>
  </si>
  <si>
    <t>Vytrhání obrub s vybouráním lože, s přemístěním hmot na skládku na vzdálenost do 3 m nebo s naložením na dopravní prostředek záhonových</t>
  </si>
  <si>
    <t>1129224460</t>
  </si>
  <si>
    <t>9</t>
  </si>
  <si>
    <t>121103111</t>
  </si>
  <si>
    <t>Skrývka zemin schopných zúrodnění v rovině a ve sklonu do 1:5</t>
  </si>
  <si>
    <t>m3</t>
  </si>
  <si>
    <t>-2112106155</t>
  </si>
  <si>
    <t xml:space="preserve">Poznámka k souboru cen:_x000D_
1. V ceně jsou započteny i náklady spojené s naložením na dopravní prostředek nebo s přehozením do 3,0 m._x000D_
2. Ceny lze použít i pro těžení zemin schopných zúrodnění ve výkopišti, zemníku, i ulehlých z deponie._x000D_
</t>
  </si>
  <si>
    <t>19,9*0,1</t>
  </si>
  <si>
    <t>10</t>
  </si>
  <si>
    <t>130001101</t>
  </si>
  <si>
    <t>Příplatek k cenám hloubených vykopávek za ztížení vykopávky v blízkosti podzemního vedení nebo výbušnin pro jakoukoliv třídu horniny</t>
  </si>
  <si>
    <t>572080375</t>
  </si>
  <si>
    <t xml:space="preserve">Poznámka k souboru cen:_x000D_
1. Cena je určena:_x000D_
a) pro podzemní vedení procházející hloubenou vykopávkou nebo uložené ve stěně výkopu při jakékoliv hloubce vedení pod původním terénem nebo jeho výšce nade dnem výkopu a jakémkoliv směru vedení ke stranám výkopu;_x000D_
b) pro výbušniny nezaložené dodavatelem._x000D_
2. Cenu lze použít i tehdy, narazí-li se na vedení nebo výbušninu až při vykopávce a to pro zbývající objem výkopu, který je projektantem nebo investorem označen, v němž by toto nebo jiné nepředvídané vedení nebo výbušnina mohlo být uloženo._x000D_
3. Množství ztížení vykopávky v blízkosti_x000D_
a) podzemního vedení, jehož půdorysná a výšková poloha_x000D_
- je v projektu uvedena, se určí jako objem myšleného hranolu, jehož průřez je pravidelný čtyřúhelník jehož horní vodorovná a obě svislé strany jsou ve vzdálenosti 0,5 m a dolní vodorovná hrana ve vzdálenosti 1 m od přilehlého vnějšího líce vedení, příp. jeho obalu a délka se rovná osové délce vedení ve výkopišti nebo délce vedení ve stěně výkopu. Vymezí-li projekt větší prostor, v němž je nutno při vykopávce postupovat opatrně, lze použít cena pro celý objem výkopu v tomto prostoru. Od takto zjištěného množství se odečítá objem vedení i s příp. se vyskytujícím obalem;_x000D_
- není v projektu uvedena, avšak která podle projektu nebo sdělení investora jsou pravděpodobně ve výkopišti uložena, se rovná objemu výkopu, který je projektantem nebo investorem označen._x000D_
b) výbušniny, určí vždy projektant nebo investor, ať je v projektu uvedeno či neuvedeno._x000D_
4. Je-li vedení uloženo ve výkopišti tak, že se vykopávka v celém výše popsaném objemu nevykopává, např. blízko stěn nebo dna výkopu, oceňuje se ztížení vykopávky jen pro tu část objemu, v níž se ztížená vykopávka provádí._x000D_
5. Jsou-li ve výkopišti dvě vedení položena tak blízko sebe, že se výše uvedené objemy pro obě vedení pronikají, určí se množství ztížení vykopávky tak, aby se pronik započetl jen jednou._x000D_
6. Objem ztížení vykopávky se od celkového objemu výkopu neodečítá._x000D_
7. Dočasné zajištění různých podzemních vedení ve výkopišti se oceňuje cenami souboru cen 119 00-14 Dočasné zajištění podzemního potrubí nebo vedení ve výkopišti._x000D_
</t>
  </si>
  <si>
    <t>(24+24*1) * 1 * 1</t>
  </si>
  <si>
    <t>11</t>
  </si>
  <si>
    <t>132254203</t>
  </si>
  <si>
    <t>Hloubení zapažených rýh šířky přes 800 do 2 000 mm strojně s urovnáním dna do předepsaného profilu a spádu v hornině třídy těžitelnosti I skupiny 3 přes 50 do 100 m3</t>
  </si>
  <si>
    <t>-395254816</t>
  </si>
  <si>
    <t xml:space="preserve">Poznámka k souboru cen:_x000D_
1. V cenách jsou započteny i náklady na případné nutné přemístění výkopku ve výkopišti na vzdálenost do 3 m a na přehození výkopku na přilehlém terénu na vzdálenost do 3 m od osy rýhy nebo naložení na dopravní prostředek._x000D_
</t>
  </si>
  <si>
    <t>hornina III tř. - 40%</t>
  </si>
  <si>
    <t>85,68*0,4</t>
  </si>
  <si>
    <t>12</t>
  </si>
  <si>
    <t>132354203</t>
  </si>
  <si>
    <t>Hloubení zapažených rýh šířky přes 800 do 2 000 mm strojně s urovnáním dna do předepsaného profilu a spádu v hornině třídy těžitelnosti II skupiny 4 přes 50 do 100 m3</t>
  </si>
  <si>
    <t>-1306789468</t>
  </si>
  <si>
    <t>hornina IV tř. - 60%</t>
  </si>
  <si>
    <t>85,68*0,6</t>
  </si>
  <si>
    <t>13</t>
  </si>
  <si>
    <t>151101101</t>
  </si>
  <si>
    <t>Zřízení pažení a rozepření stěn rýh pro podzemní vedení příložné pro jakoukoliv mezerovitost, hloubky do 2 m</t>
  </si>
  <si>
    <t>-1939985921</t>
  </si>
  <si>
    <t xml:space="preserve">Poznámka k souboru cen:_x000D_
1. Ceny jsou určeny pro roubení a rozepření stěn i jiných výkopů se svislými stěnami, pokud jsou tyto výkopy pro podzemní vedení rozměru do 1 250 mm._x000D_
2. Plocha mezer mezi pažinami příložného pažení se od plochy příložného pažení neodečítá; nezapažené plochy u pažení zátažného nebo hnaného se od plochy pažení odečítají._x000D_
3. Předepisuje-li projekt:_x000D_
a) ponechat pažení ve výkopu, oceňuje se toto pažení cenami souboru cen 151 . 0-19 Pažení stěn s ponecháním a rozepření stěn cenami souboru cen 151 . 0-13 Zřízení rozepření zapažených stěn výkopů,_x000D_
b) vzepření stěn, oceňuje se toto odstranění pažení stěn výkopu cenami souboru cen 151 . 0-12 Pažení stěn a vzepření stěn cenami souboru cen 151 . 0-14 odstranění vzepření stěn,_x000D_
c) kotvení stěn, toto se oceňuje příslušnými cenami katalogu 800-2 Zvláštní zakládání objektů._x000D_
</t>
  </si>
  <si>
    <t>1,5*81,6*2</t>
  </si>
  <si>
    <t>14</t>
  </si>
  <si>
    <t>151101111</t>
  </si>
  <si>
    <t>Odstranění pažení a rozepření stěn rýh pro podzemní vedení s uložením materiálu na vzdálenost do 3 m od kraje výkopu příložné, hloubky do 2 m</t>
  </si>
  <si>
    <t>1322377157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</si>
  <si>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</si>
  <si>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</si>
  <si>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-363348963</t>
  </si>
  <si>
    <t xml:space="preserve">Poznámka k souboru cen:_x000D_
1. Přemísťuje-li se výkopek z dočasných skládek vzdálených do 50 m, neoceňuje se nakládání výkopku, i když se provádí. Toto ustanovení neplatí, vylučuje-li projekt použití dozeru._x000D_
2. Ceny nelze použít, předepisuje-li projekt přemístit výkopek na místo nepřístupné obvyklým dopravním prostředkům; toto přemístění se oceňuje individuálně._x000D_
</t>
  </si>
  <si>
    <t>"zpětný dovoz ornice" 1,99</t>
  </si>
  <si>
    <t>16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</si>
  <si>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</si>
  <si>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</si>
  <si>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-1158387309</t>
  </si>
  <si>
    <t>Na mezidepo 1km</t>
  </si>
  <si>
    <t>hornina tř.III - 40%</t>
  </si>
  <si>
    <t>ZPĚTNÝ DOVOZ PRO ZÁSYP</t>
  </si>
  <si>
    <t>17</t>
  </si>
  <si>
    <t>162351124</t>
  </si>
  <si>
    <t>Vodorovné přemístění výkopku nebo sypaniny po suchu na obvyklém dopravním prostředku, bez naložení výkopku, avšak se složením bez rozhrnutí z horniny třídy těžitelnosti II na vzdálenost skupiny 4 a 5 na vzdálenost přes 500 do 1 000 m</t>
  </si>
  <si>
    <t>650423416</t>
  </si>
  <si>
    <t>hornina tř.IV - 60%</t>
  </si>
  <si>
    <t>18</t>
  </si>
  <si>
    <t>162651112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</si>
  <si>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</si>
  <si>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598427571</t>
  </si>
  <si>
    <t>přebytek na Recyklační středisko 5km</t>
  </si>
  <si>
    <t>hornina III. tř. - 40%</t>
  </si>
  <si>
    <t>(85,68-34,08)*0,4</t>
  </si>
  <si>
    <t>19</t>
  </si>
  <si>
    <t>162651132</t>
  </si>
  <si>
    <t>Vodorovné přemístění výkopku nebo sypaniny po suchu na obvyklém dopravním prostředku, bez naložení výkopku, avšak se složením bez rozhrnutí z horniny třídy těžitelnosti II na vzdálenost skupiny 4 a 5 na vzdálenost přes 4 000 do 5 000 m</t>
  </si>
  <si>
    <t>575520789</t>
  </si>
  <si>
    <t>přebytek na Recyklační  středisko 5km</t>
  </si>
  <si>
    <t>hornina IV. tř. - 60%</t>
  </si>
  <si>
    <t>(85,68-34,08)*0,6</t>
  </si>
  <si>
    <t>20</t>
  </si>
  <si>
    <t>167151111</t>
  </si>
  <si>
    <t>Nakládání, skládání a překládání neulehlého výkopku nebo sypaniny strojně nakládání, množství přes 100 m3, z hornin třídy těžitelnosti I, skupiny 1 až 3</t>
  </si>
  <si>
    <t>-957142340</t>
  </si>
  <si>
    <t xml:space="preserve">Poznámka k souboru cen:_x000D_
1. Ceny -1131 až -1133 jsou určeny pro nakládání, překládání a vykládání na vzdálenost_x000D_
a) do 20 m vodorovně; vodorovná vzdálenost se měří od těžnice lodi k těžnici druhé lodi, nebo k těžišti hromady na břehu nebo k těžišti dopravního prostředku na suchu,_x000D_
b) do 4 m svisle; svislá vzdálenost se měří od pracovní hladiny vody k úrovni srovna- ného terénu v místě hromady nebo v místě dopravní plochy pro dopravní prostředek na suchu. Uvedenou svislou vzdálenost 4 m lze zvětšit, a to nejvýše do 6 m, jestliže je vodorovná vzdálenost uvedená v bodu a) kratší než 20 m nejméně o trojnásobek zvětšení výšky přes 4 m._x000D_
2. Množství měrných jednotek se určí v rostlém stavu horniny._x000D_
</t>
  </si>
  <si>
    <t>34,08*0,4</t>
  </si>
  <si>
    <t>167151112</t>
  </si>
  <si>
    <t>Nakládání, skládání a překládání neulehlého výkopku nebo sypaniny strojně nakládání, množství přes 100 m3, z hornin třídy těžitelnosti II, skpiny 4 a 5</t>
  </si>
  <si>
    <t>1427523894</t>
  </si>
  <si>
    <t>34,08*0,6</t>
  </si>
  <si>
    <t>22</t>
  </si>
  <si>
    <t>171201201</t>
  </si>
  <si>
    <t>Uložení sypaniny na skládky nebo meziskládky bez hutnění s upravením uložené sypaniny do předepsaného tvaru</t>
  </si>
  <si>
    <t>1190145750</t>
  </si>
  <si>
    <t xml:space="preserve">Poznámka k souboru cen:_x000D_
1. Cena je určena i pro:_x000D_
a) zasypání koryt vodotečí a prohlubní v terénu bez předepsaného zhutnění sypaniny,_x000D_
b) uložení výkopku pod vodou do prohlubní ve dně vodotečí nebo nádrží._x000D_
2. Cenu nelze použít pro uložení výkopku nebo ornice na trvalé skládky s předepsaným zhutněním; toto uložení výkopku se oceňuje cenami souboru cen 171 . . Uložení sypaniny do násypů._x000D_
3. V ceně jsou započteny i náklady na rozprostření sypaniny ve vrstvách s hrubým urovnáním na skládce._x000D_
4. V ceně nejsou započteny náklady na získání skládek ani na poplatky za skládku._x000D_
5. Množství jednotek uložení výkopku (sypaniny) se určí v m3 uloženého výkopku (sypaniny), v rostlém stavu zpravidla ve výkopišti._x000D_
</t>
  </si>
  <si>
    <t>přebytek na Recklační středisko 5km</t>
  </si>
  <si>
    <t>85,68-34,08</t>
  </si>
  <si>
    <t>23</t>
  </si>
  <si>
    <t>171201231R</t>
  </si>
  <si>
    <t>Poplatek za uložení stavebního odpadu na recyklační skládce (skládkovné) zeminy a kamení zatříděného do Katalogu odpadů pod kódem 17 05 04</t>
  </si>
  <si>
    <t>t</t>
  </si>
  <si>
    <t>1863731608</t>
  </si>
  <si>
    <t>P</t>
  </si>
  <si>
    <t>Poznámka k položce:_x000D_
na Recyklační středisko Dobkovice</t>
  </si>
  <si>
    <t>51,6*1,7 'Přepočtené koeficientem množství</t>
  </si>
  <si>
    <t>24</t>
  </si>
  <si>
    <t>174101101</t>
  </si>
  <si>
    <t>Zásyp sypaninou z jakékoliv horniny strojně s uložením výkopku ve vrstvách se zhutněním jam, šachet, rýh nebo kolem objektů v těchto vykopávkách</t>
  </si>
  <si>
    <t>-649568791</t>
  </si>
  <si>
    <t xml:space="preserve">Poznámka k souboru cen:_x000D_
1. Ceny nelze použít pro zásyp rýh pro drenážní trativody pro lesnicko-technické meliorace a zemědělské. Zásyp těchto rýh se oceňuje cenami souboru cen 174 Zásyp rýh pro drény._x000D_
2. V cenách je započteno přemístění sypaniny ze vzdálenosti 10 m od kraje výkopu nebo zasypávaného prostoru, měřeno k těžišti skládky._x000D_
3. Objem zásypu je rozdíl objemu výkopu a objemu do něho vestavěných konstrukcí nebo uložených vedení i s jejich obklady a podklady. Objem potrubí do DN 180, příp. i s obalem, se od objemu zásypu neodečítá. Pro stanovení objemu zásypu se od objemu výkopu odečítá i objem obsypu potrubí oceňovaný cenami souboru cen 175 Obsyp potrubí, přichází-li v úvahu ._x000D_
4. Odklizení zbylého výkopku po provedení zásypu zářezů se šikmými stěnami pro podzemní vedení nebo zásypu jam a rýh pro podzemní vedení se oceňuje cenami souboru cen 167 Nakládání výkopku nebo sypaniny a 162 Vodorovné přemístění výkopku._x000D_
5. Rozprostření zbylého výkopku podél výkopu a nad výkopem po provedení zásypů zářezů se šikmými stěnami pro podzemní vedení nebo zásypu jam a rýh pro podzemní vedení se oceňuje cenami souborů cen 171 Uložení sypaniny do násypů._x000D_
6. V cenách nejsou zahrnuty náklady na prohození sypaniny, tyto náklady se oceňují cenou 17411-1109 Příplatek za prohození sypaniny._x000D_
</t>
  </si>
  <si>
    <t>34,08</t>
  </si>
  <si>
    <t>25</t>
  </si>
  <si>
    <t>17430001R.01</t>
  </si>
  <si>
    <t>Prohození zeminy tř.1-4</t>
  </si>
  <si>
    <t>-2117038997</t>
  </si>
  <si>
    <t>vytřídění</t>
  </si>
  <si>
    <t>85,65</t>
  </si>
  <si>
    <t>26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</si>
  <si>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</si>
  <si>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</si>
  <si>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-352267993</t>
  </si>
  <si>
    <t xml:space="preserve">Poznámka k souboru cen:_x000D_
1. Objem obsypu na 1 m délky potrubí se rovná šířce dna výkopu násobené součtem vnějšího průměru potrubí příp. i s obalem a projektované tloušťky obsypu nad, případně i pod potrubím. Pro odečítání objemu potrubí se započítávají všechny vestavěné konstrukce nebo uložené vedení i s jejich obklady a podklady (tento objem se nazývá objemem horniny vytlačené konstrukcí)._x000D_
2. Míru zhutnění předepisuje projekt._x000D_
3. V cenách nejsou zahrnuty náklady na nakupovanou sypaninu. Tato se oceňuje ve specifikaci._x000D_
4. V cenách nejsou zahrnuty náklady na prohození sypaniny, tyto náklady se oceňují položkou 17511-1109 Příplatek za prohození sypaniny._x000D_
</t>
  </si>
  <si>
    <t>43,44</t>
  </si>
  <si>
    <t>27</t>
  </si>
  <si>
    <t>M</t>
  </si>
  <si>
    <t>58337331</t>
  </si>
  <si>
    <t>štěrkopísek frakce 0/22</t>
  </si>
  <si>
    <t>-1526459473</t>
  </si>
  <si>
    <t>43,44*1,8 'Přepočtené koeficientem množství</t>
  </si>
  <si>
    <t>28</t>
  </si>
  <si>
    <t>181351003</t>
  </si>
  <si>
    <t>Rozprostření a urovnání ornice v rovině nebo ve svahu sklonu do 1:5 strojně při souvislé ploše do 100 m2, tl. vrstvy do 200 mm</t>
  </si>
  <si>
    <t>1157491778</t>
  </si>
  <si>
    <t xml:space="preserve">Poznámka k souboru cen:_x000D_
1. V ceně jsou započteny i náklady na případné nutné přemístění hromad nebo dočasných skládek na místo spotřeby ze vzdálenosti do 50 m._x000D_
2. V ceně nejsou započteny náklady na získání ornice; tyto se oceňují cenami souboru cen 121 Sejmutí ornice._x000D_
</t>
  </si>
  <si>
    <t>29</t>
  </si>
  <si>
    <t>181411121</t>
  </si>
  <si>
    <t>Založení trávníku na půdě předem připravené plochy do 1000 m2 výsevem včetně utažení lučního v rovině nebo na svahu do 1:5</t>
  </si>
  <si>
    <t>1937336030</t>
  </si>
  <si>
    <t xml:space="preserve">Poznámka k souboru cen:_x000D_
1. V cenách jsou započteny i náklady na pokosení, naložení a odvoz odpadu do 20 km se složením._x000D_
2. V cenách -1161 až -1164 nejsou započteny i náklady na zatravňovací textilii._x000D_
3. V cenách nejsou započteny náklady na:_x000D_
a) přípravu půdy,_x000D_
b) travní semeno, tyto náklady se oceňují ve specifikaci,_x000D_
c) vypletí a zalévání; tyto práce se oceňují cenami části C02 souborů cen 185 80-42 Vypletí a 185 80-43 Zalití rostlin vodou,_x000D_
d) srovnání terénu, tyto práce se oceňují souborem cen 181 1.-..Plošná úprava terénu._x000D_
4. V cenách o sklonu svahu přes 1:1 jsou uvažovány podmínky pro svahy běžně schůdné; bez použití lezeckých technik. V případě použití lezeckých technik se tyto náklady oceňují individuálně._x000D_
</t>
  </si>
  <si>
    <t>30</t>
  </si>
  <si>
    <t>00572100</t>
  </si>
  <si>
    <t>osivo jetelotráva intenzivní víceletá</t>
  </si>
  <si>
    <t>kg</t>
  </si>
  <si>
    <t>964300908</t>
  </si>
  <si>
    <t>19,9*0,0315 'Přepočtené koeficientem množství</t>
  </si>
  <si>
    <t>Vodorovné konstrukce</t>
  </si>
  <si>
    <t>31</t>
  </si>
  <si>
    <t>451573111</t>
  </si>
  <si>
    <t>Lože pod potrubí, stoky a drobné objekty v otevřeném výkopu z písku a štěrkopísku do 63 mm</t>
  </si>
  <si>
    <t>1919612660</t>
  </si>
  <si>
    <t xml:space="preserve">Poznámka k souboru cen:_x000D_
1. Ceny -1111 a -1192 lze použít i pro zřízení sběrných vrstev nad drenážními trubkami._x000D_
2. V cenách -5111 a -1192 jsou započteny i náklady na prohození výkopku získaného při zemních pracích._x000D_
</t>
  </si>
  <si>
    <t>8,16</t>
  </si>
  <si>
    <t>Komunikace pozemní</t>
  </si>
  <si>
    <t>32</t>
  </si>
  <si>
    <t>564762111</t>
  </si>
  <si>
    <t>Podklad nebo kryt z vibrovaného štěrku VŠ s rozprostřením, vlhčením a zhutněním, po zhutnění tl. 200 mm</t>
  </si>
  <si>
    <t>-1534433026</t>
  </si>
  <si>
    <t>33</t>
  </si>
  <si>
    <t>564851111</t>
  </si>
  <si>
    <t>Podklad ze štěrkodrti ŠD s rozprostřením a zhutněním, po zhutnění tl. 150 mm</t>
  </si>
  <si>
    <t>826325558</t>
  </si>
  <si>
    <t>DLAŽBA</t>
  </si>
  <si>
    <t>34</t>
  </si>
  <si>
    <t>564871111</t>
  </si>
  <si>
    <t>Podklad ze štěrkodrti ŠD s rozprostřením a zhutněním, po zhutnění tl. 250 mm</t>
  </si>
  <si>
    <t>-1594819639</t>
  </si>
  <si>
    <t>KOMUNIKACE AB KRYT</t>
  </si>
  <si>
    <t>35</t>
  </si>
  <si>
    <t>564951413</t>
  </si>
  <si>
    <t>Podklad nebo podsyp z asfaltového recyklátu s rozprostřením a zhutněním, po zhutnění tl. 150 mm</t>
  </si>
  <si>
    <t>-292356940</t>
  </si>
  <si>
    <t>R-mat PROZATÍMNÍ KOMUNIKACE - tloušťka 160mm</t>
  </si>
  <si>
    <t>36</t>
  </si>
  <si>
    <t>564952113</t>
  </si>
  <si>
    <t>Podklad z mechanicky zpevněného kameniva MZK (minerální beton) s rozprostřením a s hutněním, po zhutnění tl. 170 mm</t>
  </si>
  <si>
    <t>534446591</t>
  </si>
  <si>
    <t xml:space="preserve">Poznámka k souboru cen:_x000D_
1. ČSN 73 6126-1 připouští pro MZK max. tl. 300 mm._x000D_
2. V cenách nejsou započteny náklady na:_x000D_
a) ochranu povrchu podkladu filtračním postřikem, který se oceňuje cenami souboru cen 573 11-11,_x000D_
b) spojovací postřik před pokládkou asfaltových směsí, který se oceňuje cenami souboru cen 573 2.-11._x000D_
</t>
  </si>
  <si>
    <t>37</t>
  </si>
  <si>
    <t>565145111</t>
  </si>
  <si>
    <t>Asfaltový beton vrstva podkladní ACP 16 (obalované kamenivo střednězrnné - OKS) s rozprostřením a zhutněním v pruhu šířky přes 1,5 do 3 m, po zhutnění tl. 60 mm</t>
  </si>
  <si>
    <t>-673307483</t>
  </si>
  <si>
    <t xml:space="preserve">Poznámka k souboru cen:_x000D_
1. Cenami 565 1.-510 lze oceňovat např. chodníky, úzké cesty a vjezdy v pruhu šířky do 1,5 m jakékoliv délky a jednotlivé plochy velikosti do 10 m2._x000D_
2. ČSN EN 13108-1 připouští pro ACP 16 pouze tl. 50 až 80 mm._x000D_
</t>
  </si>
  <si>
    <t>38</t>
  </si>
  <si>
    <t>573111111</t>
  </si>
  <si>
    <t>Postřik infiltrační PI z asfaltu silničního s posypem kamenivem, v množství 0,60 kg/m2</t>
  </si>
  <si>
    <t>-1537347759</t>
  </si>
  <si>
    <t>39</t>
  </si>
  <si>
    <t>573211107</t>
  </si>
  <si>
    <t>Postřik spojovací PS bez posypu kamenivem z asfaltu silničního, v množství 0,30 kg/m2</t>
  </si>
  <si>
    <t>-701941712</t>
  </si>
  <si>
    <t>53,6+107,2</t>
  </si>
  <si>
    <t>40</t>
  </si>
  <si>
    <t>577134211</t>
  </si>
  <si>
    <t>Asfaltový beton vrstva obrusná ACO 11 (ABS) s rozprostřením a se zhutněním z nemodifikovaného asfaltu v pruhu šířky do 3 m tř. II, po zhutnění tl. 40 mm</t>
  </si>
  <si>
    <t>172609272</t>
  </si>
  <si>
    <t xml:space="preserve">Poznámka k souboru cen:_x000D_
1. Cenami 577 1.-40 lze oceňovat např. chodníky, úzké cesty a vjezdy v pruhu šířky do 1,5 m jakékoliv délky a jednotlivé plochy velikosti do 10 m2._x000D_
2. ČSN EN 13108-1 připouští pro ACO 11 pouze tl. 35 až 50 mm._x000D_
</t>
  </si>
  <si>
    <t>41</t>
  </si>
  <si>
    <t>577155112</t>
  </si>
  <si>
    <t>Asfaltový beton vrstva ložní ACL 16 (ABH) s rozprostřením a zhutněním z nemodifikovaného asfaltu v pruhu šířky do 3 m, po zhutnění tl. 60 mm</t>
  </si>
  <si>
    <t>-1382898287</t>
  </si>
  <si>
    <t xml:space="preserve">Poznámka k souboru cen:_x000D_
1. Cenami 577 1.-50 lze oceňovat např. chodníky, úzké cesty a vjezdy v pruhu šířky do 1,5 m jakékoliv délky a jednotlivé plochy velikosti do 10 m2._x000D_
2. ČSN EN 13108-1 připouští pro ACL 16 pouze tl. 50 až 70 mm._x000D_
</t>
  </si>
  <si>
    <t>42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</si>
  <si>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</si>
  <si>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</si>
  <si>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-221123085</t>
  </si>
  <si>
    <t xml:space="preserve">Poznámka k souboru cen:_x000D_
1. Pro volbu cen dlažeb platí toto rozdělení: Skupina A: dlažby z prvků stejného tvaru, Skupina B: dlažby z prvků dvou a více tvarů nebo z obrazců o ploše jednotlivě do 100 m2, Skupina C: dlažby obloukovitých tvarů (oblouky, kruhy, apod.)._x000D_
2. V cenách jsou započteny i náklady na dodání hmot pro lože a na dodání materiálu na výplň spár._x000D_
3. V cenách nejsou započteny náklady na dodání zámkové dlažby, které se oceňuje ve specifikaci; ztratné lze dohodnout u plochy_x000D_
a) do 100 m2 ve výši 3 %,_x000D_
b) přes 100 do 300 m2 ve výši 2 %,_x000D_
c) přes 300 m2 ve výši 1 %._x000D_
4. Část lože přesahující tloušťku 40 mm se oceňuje cenami souboru cen 451 . . -9 . Příplatek za každých dalších 10 mm tloušťky podkladu nebo lože._x000D_
</t>
  </si>
  <si>
    <t>43</t>
  </si>
  <si>
    <t>59245015</t>
  </si>
  <si>
    <t>dlažba zámková tvaru I 200x165x60mm přírodní</t>
  </si>
  <si>
    <t>1820103228</t>
  </si>
  <si>
    <t>13*1,03 'Přepočtené koeficientem množství</t>
  </si>
  <si>
    <t>Trubní vedení</t>
  </si>
  <si>
    <t>44</t>
  </si>
  <si>
    <t>871315221</t>
  </si>
  <si>
    <t>Kanalizační potrubí z tvrdého PVC v otevřeném výkopu ve sklonu do 20 %, hladkého plnostěnného jednovrstvého, tuhost třídy SN 8 DN 160</t>
  </si>
  <si>
    <t>856155401</t>
  </si>
  <si>
    <t xml:space="preserve">Poznámka k souboru cen:_x000D_
1. V cenách jsou započteny i náklady na dodání trub včetně gumového těsnění._x000D_
2. Použití trub dle tuhostí:_x000D_
a) třída SN 4: kanalizační sítě, přípojky, odvodňování pozemků s výškou krytí až 4 m_x000D_
b) třída SN 8: kanalizační sítě v nestandartních podmínkách uložení, vysoké teplotní a mechanické zatížení s výškou krytí do 8 m_x000D_
c) SN 10: kanalizační sítě, přípojky, odvodňování pozemků s výškou krytí &amp;gt; 8 m_x000D_
d) třída SN 12: kanalizační sítě s vysokým statickým zatížením a dynamickými rázy, při rychlosti média až 15 m/s a výškou krytí 0,7-10 m_x000D_
e) třída SN 16: kanalizační sítě s vysokým statickým zatížením a dynamickými rázy avýškou krytí 0,5-12 m._x000D_
</t>
  </si>
  <si>
    <t>KANALIZAČNÍ PŘÍPOJKY</t>
  </si>
  <si>
    <t>5,7+5,0+3,0+7,0+7,0+6,0+5,5+4,7+4,9+4,8+6,0+4,5+7,3+6,0</t>
  </si>
  <si>
    <t>45</t>
  </si>
  <si>
    <t>877315211</t>
  </si>
  <si>
    <t>Montáž tvarovek na kanalizačním potrubí z trub z plastu z tvrdého PVC nebo z polypropylenu v otevřeném výkopu jednoosých DN 160</t>
  </si>
  <si>
    <t>kus</t>
  </si>
  <si>
    <t>-1265094825</t>
  </si>
  <si>
    <t xml:space="preserve">Poznámka k souboru cen:_x000D_
1. V cenách nejsou započteny náklady na dodání tvarovek. Tvarovky se oceňují ve ve specifikaci._x000D_
</t>
  </si>
  <si>
    <t>napojení přípojek</t>
  </si>
  <si>
    <t>46</t>
  </si>
  <si>
    <t>28611360</t>
  </si>
  <si>
    <t>koleno kanalizace PVC KG 160x30°</t>
  </si>
  <si>
    <t>286162069</t>
  </si>
  <si>
    <t>47</t>
  </si>
  <si>
    <t>899722113</t>
  </si>
  <si>
    <t>Krytí potrubí z plastů výstražnou fólií z PVC šířky 34 cm</t>
  </si>
  <si>
    <t>390320449</t>
  </si>
  <si>
    <t>Ostatní konstrukce a práce-bourání</t>
  </si>
  <si>
    <t>48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</si>
  <si>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</si>
  <si>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</si>
  <si>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177943255</t>
  </si>
  <si>
    <t xml:space="preserve">Poznámka k souboru cen:_x000D_
1. V cenách silničních obrubníků ležatých i stojatých jsou započteny:_x000D_
a) pro osazení do lože z kameniva těženého i náklady na dodání hmot pro lože tl. 80 až 100 mm,_x000D_
b) pro osazení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</si>
  <si>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49</t>
  </si>
  <si>
    <t>59217031</t>
  </si>
  <si>
    <t>obrubník betonový silniční 1000x150x250mm</t>
  </si>
  <si>
    <t>1840983315</t>
  </si>
  <si>
    <t>12*1,01 'Přepočtené koeficientem množství</t>
  </si>
  <si>
    <t>50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</si>
  <si>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</si>
  <si>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</si>
  <si>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1502864698</t>
  </si>
  <si>
    <t xml:space="preserve">Poznámka k souboru cen:_x000D_
1. V cenách chodníkových obrubníků ležatých i stojatých jsou započteny pro osazení_x000D_
a) do lože z kameniva těženého i náklady na dodání hmot pro lože tl. 80 až 100 mm,_x000D_
b) do lože z betonu prostého i náklady na dodání hmot pro lože tl. 80 až 100 mm; v cenách -1113 a -1213 též náklady na zřízení bočních opěr._x000D_
2. Část lože z betonu prostého přesahující tl. 100 mm se oceňuje cenou 916 99-1121 Lože pod obrubníky, krajníky nebo obruby z dlažebních kostek._x000D_
3. V cenách nejsou započteny náklady na dodání obrubníků, tyto se oceňují ve specifikaci._x000D_
</t>
  </si>
  <si>
    <t>51</t>
  </si>
  <si>
    <t>59217008</t>
  </si>
  <si>
    <t>obrubník betonový parkový 1000x80x200mm</t>
  </si>
  <si>
    <t>1575508830</t>
  </si>
  <si>
    <t>52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</si>
  <si>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</si>
  <si>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</si>
  <si>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1223987676</t>
  </si>
  <si>
    <t xml:space="preserve">Poznámka k souboru cen:_x000D_
1. V cenách jsou započteny i náklady na vyčištění spár, na impregnaci a zalití spár včetně dodání hmot._x000D_
</t>
  </si>
  <si>
    <t>53</t>
  </si>
  <si>
    <t>919735113</t>
  </si>
  <si>
    <t>Řezání stávajícího živičného krytu nebo podkladu hloubky přes 100 do 150 mm</t>
  </si>
  <si>
    <t>-1825289053</t>
  </si>
  <si>
    <t xml:space="preserve">Poznámka k souboru cen:_x000D_
1. V cenách jsou započteny i náklady na spotřebu vody._x000D_
</t>
  </si>
  <si>
    <t>54</t>
  </si>
  <si>
    <t>977151124</t>
  </si>
  <si>
    <t>Jádrové vrty diamantovými korunkami do stavebních materiálů (železobetonu, betonu, cihel, obkladů, dlažeb, kamene) průměru přes 150 do 180 mm</t>
  </si>
  <si>
    <t>1369872128</t>
  </si>
  <si>
    <t xml:space="preserve">Poznámka k souboru cen:_x000D_
1. V cenách jsou započteny i náklady na rozměření, ukotvení vrtacího stroje, vrtání, opotřebení diamantových vrtacích korunek a spotřebu vody._x000D_
2. V cenách -1211 až -1233 pro dovrchní vrty jsou započteny i náklady na odsátí výplachové vody z vrtu._x000D_
</t>
  </si>
  <si>
    <t>vrt do nových šachet ve výkopu pro přípojky DN 150 - vrt 180mm</t>
  </si>
  <si>
    <t>0,15*1</t>
  </si>
  <si>
    <t>55</t>
  </si>
  <si>
    <t>97715191R.02</t>
  </si>
  <si>
    <t>Osazení šachtové vložky do vyfrézovaného otvoru do rozpínavé malty</t>
  </si>
  <si>
    <t>ks</t>
  </si>
  <si>
    <t>770663163</t>
  </si>
  <si>
    <t>Poznámka k položce:_x000D_
napojení přípojek do šachet</t>
  </si>
  <si>
    <t>56</t>
  </si>
  <si>
    <t>28612250</t>
  </si>
  <si>
    <t>vložka šachtová kanalizační DN 160</t>
  </si>
  <si>
    <t>237066377</t>
  </si>
  <si>
    <t>997</t>
  </si>
  <si>
    <t>Přesun sutě</t>
  </si>
  <si>
    <t>57</t>
  </si>
  <si>
    <t>997221561</t>
  </si>
  <si>
    <t>Vodorovná doprava suti bez naložení, ale se složením a s hrubým urovnáním z kusových materiálů, na vzdálenost do 1 km</t>
  </si>
  <si>
    <t>-427086603</t>
  </si>
  <si>
    <t xml:space="preserve">Poznámka k souboru cen:_x000D_
1. Ceny nelze použít pro vodorovnou dopravu suti po železnici, po vodě nebo neobvyklými dopravními prostředky._x000D_
2. Je-li na dopravní dráze pro vodorovnou dopravu suti překážka, pro kterou je nutno suť překládat z jednoho dopravního prostředku na druhý, oceňuje se tato doprava v každém úseku samostatně._x000D_
3. Ceny 997 22-155 jsou určeny pro sypký materiál, např. kamenivo a hmoty kamenitého charakteru stmelené vápnem, cementem nebo živicí._x000D_
4. Ceny 997 22-156 jsou určeny pro drobný kusový materiál (dlažební kostky, lomový kámen)._x000D_
</t>
  </si>
  <si>
    <t>Poznámka k položce:_x000D_
RECYKLAČNÍ STŘEDISKO  - uvažovaná vzdálenost 5km</t>
  </si>
  <si>
    <t>58</t>
  </si>
  <si>
    <t>997221569</t>
  </si>
  <si>
    <t>Vodorovná doprava suti bez naložení, ale se složením a s hrubým urovnáním Příplatek k ceně za každý další i započatý 1 km přes 1 km</t>
  </si>
  <si>
    <t>326238303</t>
  </si>
  <si>
    <t>96,436*4 'Přepočtené koeficientem množství</t>
  </si>
  <si>
    <t>59</t>
  </si>
  <si>
    <t>997221861R</t>
  </si>
  <si>
    <t>Poplatek za uložení stavebního odpadu na recyklační skládce (skládkovné) z prostého betonu zatříděného do Katalogu odpadů pod kódem 17 01 01</t>
  </si>
  <si>
    <t>-94374424</t>
  </si>
  <si>
    <t>60</t>
  </si>
  <si>
    <t>997221873R</t>
  </si>
  <si>
    <t>366804314</t>
  </si>
  <si>
    <t>61</t>
  </si>
  <si>
    <t>997221875R</t>
  </si>
  <si>
    <t>Poplatek za uložení stavebního odpadu na recyklační skládce (skládkovné) asfaltového bez obsahu dehtu zatříděného do Katalogu odpadů pod kódem 17 03 02</t>
  </si>
  <si>
    <t>1664225605</t>
  </si>
  <si>
    <t>998</t>
  </si>
  <si>
    <t>Přesun hmot</t>
  </si>
  <si>
    <t>62</t>
  </si>
  <si>
    <t>998276101</t>
  </si>
  <si>
    <t>Přesun hmot pro trubní vedení hloubené z trub z plastických hmot nebo sklolaminátových pro vodovody nebo kanalizace v otevřeném výkopu dopravní vzdálenost do 15 m</t>
  </si>
  <si>
    <t>1623607190</t>
  </si>
  <si>
    <t xml:space="preserve">Poznámka k souboru cen:_x000D_
1. Položky přesunu hmot nelze užít pro zeminu, sypaniny, štěrkopísek, kamenivo ap. Případná manipulace s tímto materiálem se oceňuje souborem cen 162 2.-.... Vodorovné přemístění výkopku nebo sypaniny katalogu 800-1 Zemní práce._x000D_
</t>
  </si>
  <si>
    <t>2 - STOKA A1 - DN 250</t>
  </si>
  <si>
    <t xml:space="preserve">    3 - Svislé a kompletní konstrukce</t>
  </si>
  <si>
    <t>5,5</t>
  </si>
  <si>
    <t>FRÉZOVÁNÍ STMELENÝCH VRSTEV KOMUNIKACE - STOKY</t>
  </si>
  <si>
    <t>STOKA A1</t>
  </si>
  <si>
    <t>(1+1*1) * 1 * 1</t>
  </si>
  <si>
    <t>132254201</t>
  </si>
  <si>
    <t>Hloubení zapažených rýh šířky přes 800 do 2 000 mm strojně s urovnáním dna do předepsaného profilu a spádu v hornině třídy těžitelnosti I skupiny 3 do 20 m3</t>
  </si>
  <si>
    <t>950020582</t>
  </si>
  <si>
    <t>9,08*0,4</t>
  </si>
  <si>
    <t>132354201</t>
  </si>
  <si>
    <t>Hloubení zapažených rýh šířky přes 800 do 2 000 mm strojně s urovnáním dna do předepsaného profilu a spádu v hornině třídy těžitelnosti II skupiny 4 do 20 m3</t>
  </si>
  <si>
    <t>-755033095</t>
  </si>
  <si>
    <t>hornina tř.IV- 60%</t>
  </si>
  <si>
    <t>9,08*0,6</t>
  </si>
  <si>
    <t>151101102</t>
  </si>
  <si>
    <t>Zřízení pažení a rozepření stěn rýh pro podzemní vedení příložné pro jakoukoliv mezerovitost, hloubky do 4 m</t>
  </si>
  <si>
    <t>-1790772002</t>
  </si>
  <si>
    <t>21,0</t>
  </si>
  <si>
    <t>151101112</t>
  </si>
  <si>
    <t>Odstranění pažení a rozepření stěn rýh pro podzemní vedení s uložením materiálu na vzdálenost do 3 m od kraje výkopu příložné, hloubky přes 2 do 4 m</t>
  </si>
  <si>
    <t>1448022420</t>
  </si>
  <si>
    <t>4,92*0,4</t>
  </si>
  <si>
    <t>4,92*0,6</t>
  </si>
  <si>
    <t>(9,08-4,92)*0,4</t>
  </si>
  <si>
    <t>(9,08-4,92)*0,6</t>
  </si>
  <si>
    <t>9,08-4,92</t>
  </si>
  <si>
    <t>4,16*1,7 'Přepočtené koeficientem množství</t>
  </si>
  <si>
    <t>4,92</t>
  </si>
  <si>
    <t>9,08</t>
  </si>
  <si>
    <t>3,60</t>
  </si>
  <si>
    <t>3,6*1,8 'Přepočtené koeficientem množství</t>
  </si>
  <si>
    <t>Svislé a kompletní konstrukce</t>
  </si>
  <si>
    <t>359901211</t>
  </si>
  <si>
    <t>Monitoring stok (kamerový systém) jakékoli výšky nová kanalizace</t>
  </si>
  <si>
    <t>-338447289</t>
  </si>
  <si>
    <t xml:space="preserve">Poznámka k souboru cen:_x000D_
1. V ceně jsou započteny náklady na zhotovení záznamu o prohlídce a protokolu prohlídky._x000D_
</t>
  </si>
  <si>
    <t>STOKA</t>
  </si>
  <si>
    <t>5,06</t>
  </si>
  <si>
    <t>0,55</t>
  </si>
  <si>
    <t>452112111</t>
  </si>
  <si>
    <t>Osazení betonových dílců prstenců nebo rámů pod poklopy a mříže, výšky do 100 mm</t>
  </si>
  <si>
    <t>1806335726</t>
  </si>
  <si>
    <t xml:space="preserve">Poznámka k souboru cen:_x000D_
1. V cenách nejsou započteny náklady na dodávku betonových výrobků; tyto se oceňují ve specifikaci._x000D_
</t>
  </si>
  <si>
    <t>1+1</t>
  </si>
  <si>
    <t>PFB.1120101OZ</t>
  </si>
  <si>
    <t>Prstenec šachtový vyrovnávací TBW-Q.1 63/6</t>
  </si>
  <si>
    <t>1215296277</t>
  </si>
  <si>
    <t>PFB.1120102OZ</t>
  </si>
  <si>
    <t>Prstenec šachtový vyrovnávací  TBW-Q.1 63/8</t>
  </si>
  <si>
    <t>-1928131129</t>
  </si>
  <si>
    <t>5,51</t>
  </si>
  <si>
    <t>871360410</t>
  </si>
  <si>
    <t>Montáž kanalizačního potrubí z plastů z polypropylenu PP korugovaného nebo žebrovaného SN 10 DN 250</t>
  </si>
  <si>
    <t>-1983799389</t>
  </si>
  <si>
    <t xml:space="preserve">Poznámka k souboru cen:_x000D_
1. V cenách montáže potrubí nejsou započteny náklady na dodání trub, elektrospojek a těsnicích kroužků pokud tyto nejsou součástí dodávky potrubí. Tyto náklady se oceňují ve specifikaci._x000D_
2. V cenách potrubí z trubek polyetylenových a polypropylenových nejsou započteny náklady na dodání tvarovek použitých pro napojení na jiný druh potrubí; tvarovky se oceňují ve specifikaci._x000D_
3. Ztratné lze dohodnout:_x000D_
a) u trub kanalizačních z tvrdého PVC ve směrné výši 3 %,_x000D_
b) u trub polyetylenových a polypropylenových ve směrné výši 1,5._x000D_
</t>
  </si>
  <si>
    <t>28617045</t>
  </si>
  <si>
    <t>trubka kanalizační PP korugovaná DN 250x6000mm SN10</t>
  </si>
  <si>
    <t>-857101536</t>
  </si>
  <si>
    <t>5,06*1,015 'Přepočtené koeficientem množství</t>
  </si>
  <si>
    <t>892392121</t>
  </si>
  <si>
    <t>Tlakové zkoušky vzduchem těsnícími vaky ucpávkovými DN 400</t>
  </si>
  <si>
    <t>úsek</t>
  </si>
  <si>
    <t>1833462650</t>
  </si>
  <si>
    <t xml:space="preserve">Poznámka k souboru cen:_x000D_
1. Ceny zkoušek jsou vztaženy na úsek stoky mezi dvěma šachtami bez ohledu na druh potrubí._x000D_
2. V cenách jsou započteny i náklady na:_x000D_
a) montáž a demontáž těsnících vaků pro zabezpečení konců zkoušeného úseku potrubí, naplnění a vypuštění vzduchu zkoušeného úseku stoky,_x000D_
b) vystavení zkušebního protokolu._x000D_
3. V cenách nejsou započteny náklady na:_x000D_
a) utěsnění kanalizačních přípojek._x000D_
b) zkoušky vstupních a revizních šachet._x000D_
</t>
  </si>
  <si>
    <t>894411311</t>
  </si>
  <si>
    <t>Osazení betonových nebo železobetonových dílců pro šachty skruží rovných</t>
  </si>
  <si>
    <t>2043650449</t>
  </si>
  <si>
    <t xml:space="preserve">Poznámka k souboru cen:_x000D_
1. V cenách nejsou započteny náklady na dodání betonových nebo železobetonových dílců a těsnění; dodání těchto se oceňuje ve specifikaci._x000D_
</t>
  </si>
  <si>
    <t>PFB.1122183A</t>
  </si>
  <si>
    <t>Skruž výšky 500 mm TBS-Q.1 100/50/10 PS</t>
  </si>
  <si>
    <t>-754039037</t>
  </si>
  <si>
    <t>894412411</t>
  </si>
  <si>
    <t>Osazení betonových nebo železobetonových dílců pro šachty skruží přechodových</t>
  </si>
  <si>
    <t>97383910</t>
  </si>
  <si>
    <t>PFB.1121115A</t>
  </si>
  <si>
    <t>Konus TBR-Q.1 100-63/58/10 KPS</t>
  </si>
  <si>
    <t>855299796</t>
  </si>
  <si>
    <t>894414111</t>
  </si>
  <si>
    <t>Osazení betonových nebo železobetonových dílců pro šachty skruží základových (dno)</t>
  </si>
  <si>
    <t>874944626</t>
  </si>
  <si>
    <t>PFB.1135102</t>
  </si>
  <si>
    <t>Dno jednolité šachtové KOMPAKT TBZ-Q.1 100/51 KOM V15</t>
  </si>
  <si>
    <t>105479886</t>
  </si>
  <si>
    <t>59224348</t>
  </si>
  <si>
    <t>těsnění elastomerové pro spojení šachetních dílů DN 1000</t>
  </si>
  <si>
    <t>-1752942144</t>
  </si>
  <si>
    <t>899104112</t>
  </si>
  <si>
    <t>Osazení poklopů litinových a ocelových včetně rámů pro třídu zatížení D400, E600</t>
  </si>
  <si>
    <t>-11504193</t>
  </si>
  <si>
    <t xml:space="preserve">Poznámka k souboru cen:_x000D_
1. V cenách 899 10 -.112 nejsou započteny náklady na dodání poklopů včetně rámů; tyto náklady se oceňují ve specifikaci._x000D_
2. V cenách 899 10 -.113 nejsou započteny náklady na:_x000D_
a) dodání poklopů; tyto náklady se oceňují ve specifikaci,_x000D_
b) montáž rámů, která se oceňuje cenami souboru 452 11-21.. části A01 tohoto katalogu._x000D_
3. Poklopy a vtokové mříže dělíme do těchto tříd zatížení:_x000D_
a) A15, A50 pro plochy používané výlučně chodci a cyklisty,_x000D_
b) B125 pro chodníky, pěší zóny a plochy srovnatelné, plochy pro stání a parkování osobních automobilů i v patrech,_x000D_
c) C250 pro poklopy umístěné v ploše odvodňovacích proužků pozemní komunikace, která měřeno od hrany obrubníku, zasahuje nejvíce 0,5 m do vozovkya nejvíce 0,2 m do chodníku,_x000D_
d) D400 pro vozovky pozemních komunikací, ulice pro pěší, zpevněné krajnice a parkovací plochy, které jsou přístupné pro všechny druhy silničních vozidel,_x000D_
e) E600 pro plochy, které budou vystavené zvláště vysokému zatížení kol._x000D_
</t>
  </si>
  <si>
    <t>KANALIZAČNÍ ŠACHTY</t>
  </si>
  <si>
    <t>59224661</t>
  </si>
  <si>
    <t>poklop šachtový betonová výplň+litina 785(610)x160mm D 400, s odvětráním</t>
  </si>
  <si>
    <t>-633591724</t>
  </si>
  <si>
    <t>12,32</t>
  </si>
  <si>
    <t>5,06*2+1,1*2</t>
  </si>
  <si>
    <t>8,107*4 'Přepočtené koeficientem množství</t>
  </si>
  <si>
    <t>3 - STOKY - DN 300</t>
  </si>
  <si>
    <t>639,9</t>
  </si>
  <si>
    <t>1226,5+1401,5</t>
  </si>
  <si>
    <t>STOKA A</t>
  </si>
  <si>
    <t>(18+18*1) * 1 * 1</t>
  </si>
  <si>
    <t>STOKA B</t>
  </si>
  <si>
    <t>(3+3*1) * 1 * 1</t>
  </si>
  <si>
    <t>ODBOČKA PRO STOKU (A-1)</t>
  </si>
  <si>
    <t>ODBOČKA PRO STOKU (A-2)</t>
  </si>
  <si>
    <t>ODBOČKA PRO STOKU (A-3)</t>
  </si>
  <si>
    <t>(2+2*1) * 1 * 1</t>
  </si>
  <si>
    <t>ODBOČKA PRO STOKU (A-4)</t>
  </si>
  <si>
    <t>ODBOČKA PRO STOKU (A-6)</t>
  </si>
  <si>
    <t>14,5*0,4</t>
  </si>
  <si>
    <t>18,92*0,4</t>
  </si>
  <si>
    <t>13,86*0,4</t>
  </si>
  <si>
    <t>132254202</t>
  </si>
  <si>
    <t>Hloubení zapažených rýh šířky přes 800 do 2 000 mm strojně s urovnáním dna do předepsaného profilu a spádu v hornině třídy těžitelnosti I skupiny 3 přes 20 do 50 m3</t>
  </si>
  <si>
    <t>2054598288</t>
  </si>
  <si>
    <t>Poznámka k položce:_x000D_
třída těžitelnosti: III tř. - 50%</t>
  </si>
  <si>
    <t>25,47*0,4</t>
  </si>
  <si>
    <t>24,74*0,4</t>
  </si>
  <si>
    <t>-188232611</t>
  </si>
  <si>
    <t>55,54*0,4</t>
  </si>
  <si>
    <t>132254206</t>
  </si>
  <si>
    <t>Hloubení zapažených rýh šířky přes 800 do 2 000 mm strojně s urovnáním dna do předepsaného profilu a spádu v hornině třídy těžitelnosti I skupiny 3 přes 1 000 do 5 000 m3</t>
  </si>
  <si>
    <t>-1499754024</t>
  </si>
  <si>
    <t>1127,06*0,4</t>
  </si>
  <si>
    <t>14,5*0,6</t>
  </si>
  <si>
    <t>18,92*0,6</t>
  </si>
  <si>
    <t>13,86*0,6</t>
  </si>
  <si>
    <t>132354202</t>
  </si>
  <si>
    <t>Hloubení zapažených rýh šířky přes 800 do 2 000 mm strojně s urovnáním dna do předepsaného profilu a spádu v hornině třídy těžitelnosti II skupiny 4 přes 20 do 50 m3</t>
  </si>
  <si>
    <t>-1740086024</t>
  </si>
  <si>
    <t>Poznámka k položce:_x000D_
třída těžitelnosti: IV tř. - 50%</t>
  </si>
  <si>
    <t>25,47*0,6</t>
  </si>
  <si>
    <t>24,74*0,6</t>
  </si>
  <si>
    <t>55,54*0,6</t>
  </si>
  <si>
    <t>132354206</t>
  </si>
  <si>
    <t>Hloubení zapažených rýh šířky přes 800 do 2 000 mm strojně s urovnáním dna do předepsaného profilu a spádu v hornině třídy těžitelnosti II skupiny 4 přes 1 000 do 5 000 m3</t>
  </si>
  <si>
    <t>-666954980</t>
  </si>
  <si>
    <t>1127,06*0,6</t>
  </si>
  <si>
    <t>2510,27</t>
  </si>
  <si>
    <t>127,71</t>
  </si>
  <si>
    <t>53,784</t>
  </si>
  <si>
    <t>30,42</t>
  </si>
  <si>
    <t>42,14</t>
  </si>
  <si>
    <t>31,5</t>
  </si>
  <si>
    <t>55,144</t>
  </si>
  <si>
    <t>Mezisoučet</t>
  </si>
  <si>
    <t>10,86*0,4</t>
  </si>
  <si>
    <t>11,96*0,4</t>
  </si>
  <si>
    <t>8,19*0,4</t>
  </si>
  <si>
    <t>18,76*0,4</t>
  </si>
  <si>
    <t>15,59*0,4</t>
  </si>
  <si>
    <t>31,5*0,4</t>
  </si>
  <si>
    <t>712,43*0,4</t>
  </si>
  <si>
    <t>10,86*0,6</t>
  </si>
  <si>
    <t>11,96*0,6</t>
  </si>
  <si>
    <t>8,19*0,6</t>
  </si>
  <si>
    <t>18,76*0,6</t>
  </si>
  <si>
    <t>15,59*0,6</t>
  </si>
  <si>
    <t>31,5*0,6</t>
  </si>
  <si>
    <t>712,43*0,6</t>
  </si>
  <si>
    <t>(14,5-10,15)*0,4</t>
  </si>
  <si>
    <t>(18,92-11,96)*0,4</t>
  </si>
  <si>
    <t>(13,86-8,19)*0,4</t>
  </si>
  <si>
    <t>(25,47-18,76)*0,4</t>
  </si>
  <si>
    <t>(24,74-15,59)*0,4</t>
  </si>
  <si>
    <t>(55,54-31,5)*0,4</t>
  </si>
  <si>
    <t>(1127,06-712,43)*0,4</t>
  </si>
  <si>
    <t>(14,5-10,15)*0,6</t>
  </si>
  <si>
    <t>(18,92-11,96)*0,6</t>
  </si>
  <si>
    <t>(13,86-8,19)*0,6</t>
  </si>
  <si>
    <t>(25,47-18,76)*0,6</t>
  </si>
  <si>
    <t>(24,74-15,59)*0,6</t>
  </si>
  <si>
    <t>(55,54-31,5)*0,6</t>
  </si>
  <si>
    <t>(1127,06-712,43)*0,6</t>
  </si>
  <si>
    <t>14,5-10,15</t>
  </si>
  <si>
    <t>18,92-11,96</t>
  </si>
  <si>
    <t>13,86-8,19</t>
  </si>
  <si>
    <t>25,47-18,76</t>
  </si>
  <si>
    <t>24,74-15,59</t>
  </si>
  <si>
    <t>55,54-31,5</t>
  </si>
  <si>
    <t>1127,06-712,43</t>
  </si>
  <si>
    <t>471,51*1,7 'Přepočtené koeficientem množství</t>
  </si>
  <si>
    <t>10,86</t>
  </si>
  <si>
    <t>11,96</t>
  </si>
  <si>
    <t>8,19</t>
  </si>
  <si>
    <t>18,76</t>
  </si>
  <si>
    <t>15,59</t>
  </si>
  <si>
    <t>712,43</t>
  </si>
  <si>
    <t>1127,06+55,54+25,47+14,50+18,92+13,86+24,74</t>
  </si>
  <si>
    <t>358,28</t>
  </si>
  <si>
    <t>20,77</t>
  </si>
  <si>
    <t>5,8</t>
  </si>
  <si>
    <t>3,15</t>
  </si>
  <si>
    <t>6,01</t>
  </si>
  <si>
    <t>4,90</t>
  </si>
  <si>
    <t>7,90</t>
  </si>
  <si>
    <t>406,81*1,8 'Přepočtené koeficientem množství</t>
  </si>
  <si>
    <t>581,72</t>
  </si>
  <si>
    <t>56,35</t>
  </si>
  <si>
    <t>3,27</t>
  </si>
  <si>
    <t>0,91</t>
  </si>
  <si>
    <t>0,5</t>
  </si>
  <si>
    <t>0,95</t>
  </si>
  <si>
    <t>0,77</t>
  </si>
  <si>
    <t>1,24</t>
  </si>
  <si>
    <t>1+13+8+4</t>
  </si>
  <si>
    <t>PFB.1120100OZ</t>
  </si>
  <si>
    <t>Prstenec šachtový vyrovnávací TBW-Q.1 63/4</t>
  </si>
  <si>
    <t>-104190824</t>
  </si>
  <si>
    <t>PFB.1120103OZ</t>
  </si>
  <si>
    <t>Prstenec šachtový vyrovnávací  TBW-Q.1 63/10</t>
  </si>
  <si>
    <t>2033341206</t>
  </si>
  <si>
    <t>452112121</t>
  </si>
  <si>
    <t>Osazení betonových dílců prstenců nebo rámů pod poklopy a mříže, výšky přes 100 do 200 mm</t>
  </si>
  <si>
    <t>1959109019</t>
  </si>
  <si>
    <t>PFB.1120104OZ</t>
  </si>
  <si>
    <t>Prstenec šachtový vyrovnávací  TBW-Q.1 63/12</t>
  </si>
  <si>
    <t>-951281251</t>
  </si>
  <si>
    <t>639,9+1232,1+1401,5</t>
  </si>
  <si>
    <t>1226,59+1401,5</t>
  </si>
  <si>
    <t>871370410</t>
  </si>
  <si>
    <t>Montáž kanalizačního potrubí z plastů z polypropylenu PP korugovaného nebo žebrovaného SN 10 DN 300</t>
  </si>
  <si>
    <t>-1356559397</t>
  </si>
  <si>
    <t>512,26</t>
  </si>
  <si>
    <t>29,73</t>
  </si>
  <si>
    <t>8,34</t>
  </si>
  <si>
    <t>4,48</t>
  </si>
  <si>
    <t>8,64</t>
  </si>
  <si>
    <t>6,96</t>
  </si>
  <si>
    <t>11,31</t>
  </si>
  <si>
    <t>PŘÍPOJKA K11 - STOKA A</t>
  </si>
  <si>
    <t>4,2</t>
  </si>
  <si>
    <t>28617046</t>
  </si>
  <si>
    <t>trubka kanalizační PP korugovaná DN 300x6000mm SN10</t>
  </si>
  <si>
    <t>959906420</t>
  </si>
  <si>
    <t>585,92*1,015 'Přepočtené koeficientem množství</t>
  </si>
  <si>
    <t>877355319r</t>
  </si>
  <si>
    <t>Montáž tvarovek na kanalizačním plastovém potrubí z PP záslepek d 315mm</t>
  </si>
  <si>
    <t>281471931</t>
  </si>
  <si>
    <t xml:space="preserve">Poznámka k souboru cen:_x000D_
1. V cenách montáže tvarovek nejsou započteny náklady na dodání tvarovek. Tyto náklady se oceňují ve specifikaci._x000D_
2. V cenách montáže tvarovek jsou započteny náklady na dodání těsnicích kroužků, pokud tyto nejsou součástí dodávky tvarovek._x000D_
</t>
  </si>
  <si>
    <t>8+1</t>
  </si>
  <si>
    <t>ELM.EPZAS315PP</t>
  </si>
  <si>
    <t>Záslepka kanalizační  PP D 315 mm</t>
  </si>
  <si>
    <t>-918001920</t>
  </si>
  <si>
    <t>877370420</t>
  </si>
  <si>
    <t>Montáž tvarovek na kanalizačním plastovém potrubí z polypropylenu PP korugovaného nebo žebrovaného odboček DN 300</t>
  </si>
  <si>
    <t>1171421373</t>
  </si>
  <si>
    <t>pro přípojky</t>
  </si>
  <si>
    <t>28617362</t>
  </si>
  <si>
    <t>odbočka kanalizace PP korugované pro KG 45° DN 300/160</t>
  </si>
  <si>
    <t>-1363326432</t>
  </si>
  <si>
    <t>16+16+6</t>
  </si>
  <si>
    <t>PFB.1122173A</t>
  </si>
  <si>
    <t>Skruž výšky 250 mm TBS-Q.1 100/25/10 PS</t>
  </si>
  <si>
    <t>-403282113</t>
  </si>
  <si>
    <t>PFB.1122193A</t>
  </si>
  <si>
    <t>Skruž výšky 1000 mm TBS-Q.1 100/100/10 PS</t>
  </si>
  <si>
    <t>1691040682</t>
  </si>
  <si>
    <t>PFB.1135101</t>
  </si>
  <si>
    <t>Dno jednolité šachtové KOMPAKT TBZ-Q.1 100/53 KOM V15</t>
  </si>
  <si>
    <t>1284577435</t>
  </si>
  <si>
    <t>63</t>
  </si>
  <si>
    <t>64</t>
  </si>
  <si>
    <t>1268,78</t>
  </si>
  <si>
    <t>65</t>
  </si>
  <si>
    <t>66</t>
  </si>
  <si>
    <t>67</t>
  </si>
  <si>
    <t>1197,689*4 'Přepočtené koeficientem množství</t>
  </si>
  <si>
    <t>68</t>
  </si>
  <si>
    <t>69</t>
  </si>
  <si>
    <t>70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</si>
  <si>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</si>
  <si>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</si>
  <si>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</si>
  <si>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</si>
  <si>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</si>
  <si>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</si>
  <si>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VRN</t>
  </si>
  <si>
    <t>Vedlejší rozpočtové náklady</t>
  </si>
  <si>
    <t>VRN1</t>
  </si>
  <si>
    <t>Průzkumné, geodetické a projektové práce</t>
  </si>
  <si>
    <t>01200200R.01</t>
  </si>
  <si>
    <t>Zaměření inženýrských sítí</t>
  </si>
  <si>
    <t>soubor</t>
  </si>
  <si>
    <t>1024</t>
  </si>
  <si>
    <t>-422553104</t>
  </si>
  <si>
    <t>01210300R.01</t>
  </si>
  <si>
    <t>Geodetické práce před výstavbou</t>
  </si>
  <si>
    <t>691692374</t>
  </si>
  <si>
    <t>01220300R.02</t>
  </si>
  <si>
    <t>Geodetické práce při provádění stavby</t>
  </si>
  <si>
    <t>638494302</t>
  </si>
  <si>
    <t>01230300R.03</t>
  </si>
  <si>
    <t>Geodetické práce po výstavbě</t>
  </si>
  <si>
    <t>-1132680385</t>
  </si>
  <si>
    <t>01300200R.01</t>
  </si>
  <si>
    <t>Dokumentace skutečného provedení stavby</t>
  </si>
  <si>
    <t>-1368887270</t>
  </si>
  <si>
    <t>01320300R.01</t>
  </si>
  <si>
    <t>Dokumentace stavby -fotodokumentace</t>
  </si>
  <si>
    <t>1706332507</t>
  </si>
  <si>
    <t>VRN3</t>
  </si>
  <si>
    <t>Zařízení staveniště</t>
  </si>
  <si>
    <t>03000100R.01</t>
  </si>
  <si>
    <t>-385991651</t>
  </si>
  <si>
    <t>VRN4</t>
  </si>
  <si>
    <t>Inženýrská činnost</t>
  </si>
  <si>
    <t>04000100R.01</t>
  </si>
  <si>
    <t>Inženýrská činnost zhotovitele</t>
  </si>
  <si>
    <t>69791614</t>
  </si>
  <si>
    <t>VRN7</t>
  </si>
  <si>
    <t>Provozní vlivy</t>
  </si>
  <si>
    <t>07900200R.01</t>
  </si>
  <si>
    <t>Dopravně inženýrské opatření</t>
  </si>
  <si>
    <t>-534684621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</si>
</sst>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b/>
      <sz val="14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workbookViewId="0"/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 x14ac:dyDescent="0.2"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 x14ac:dyDescent="0.2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 x14ac:dyDescent="0.2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76" t="s">
        <v>14</v>
      </c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3"/>
      <c r="AQ5" s="23"/>
      <c r="AR5" s="21"/>
      <c r="BE5" s="273" t="s">
        <v>15</v>
      </c>
      <c r="BS5" s="18" t="s">
        <v>6</v>
      </c>
    </row>
    <row r="6" spans="1:74" s="1" customFormat="1" ht="36.950000000000003" customHeight="1" x14ac:dyDescent="0.2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278" t="s">
        <v>17</v>
      </c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3"/>
      <c r="AQ6" s="23"/>
      <c r="AR6" s="21"/>
      <c r="BE6" s="274"/>
      <c r="BS6" s="18" t="s">
        <v>6</v>
      </c>
    </row>
    <row r="7" spans="1:74" s="1" customFormat="1" ht="12" customHeight="1" x14ac:dyDescent="0.2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274"/>
      <c r="BS7" s="18" t="s">
        <v>6</v>
      </c>
    </row>
    <row r="8" spans="1:74" s="1" customFormat="1" ht="12" customHeight="1" x14ac:dyDescent="0.2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274"/>
      <c r="BS8" s="18" t="s">
        <v>6</v>
      </c>
    </row>
    <row r="9" spans="1:74" s="1" customFormat="1" ht="14.45" customHeight="1" x14ac:dyDescent="0.2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274"/>
      <c r="BS9" s="18" t="s">
        <v>6</v>
      </c>
    </row>
    <row r="10" spans="1:74" s="1" customFormat="1" ht="12" customHeight="1" x14ac:dyDescent="0.2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274"/>
      <c r="BS10" s="18" t="s">
        <v>6</v>
      </c>
    </row>
    <row r="11" spans="1:74" s="1" customFormat="1" ht="18.399999999999999" customHeight="1" x14ac:dyDescent="0.2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274"/>
      <c r="BS11" s="18" t="s">
        <v>6</v>
      </c>
    </row>
    <row r="12" spans="1:74" s="1" customFormat="1" ht="6.95" customHeight="1" x14ac:dyDescent="0.2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274"/>
      <c r="BS12" s="18" t="s">
        <v>6</v>
      </c>
    </row>
    <row r="13" spans="1:74" s="1" customFormat="1" ht="12" customHeight="1" x14ac:dyDescent="0.2">
      <c r="B13" s="22"/>
      <c r="C13" s="23"/>
      <c r="D13" s="30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30</v>
      </c>
      <c r="AO13" s="23"/>
      <c r="AP13" s="23"/>
      <c r="AQ13" s="23"/>
      <c r="AR13" s="21"/>
      <c r="BE13" s="274"/>
      <c r="BS13" s="18" t="s">
        <v>6</v>
      </c>
    </row>
    <row r="14" spans="1:74" ht="12.75" x14ac:dyDescent="0.2">
      <c r="B14" s="22"/>
      <c r="C14" s="23"/>
      <c r="D14" s="23"/>
      <c r="E14" s="279" t="s">
        <v>30</v>
      </c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30" t="s">
        <v>28</v>
      </c>
      <c r="AL14" s="23"/>
      <c r="AM14" s="23"/>
      <c r="AN14" s="32" t="s">
        <v>30</v>
      </c>
      <c r="AO14" s="23"/>
      <c r="AP14" s="23"/>
      <c r="AQ14" s="23"/>
      <c r="AR14" s="21"/>
      <c r="BE14" s="274"/>
      <c r="BS14" s="18" t="s">
        <v>6</v>
      </c>
    </row>
    <row r="15" spans="1:74" s="1" customFormat="1" ht="6.95" customHeight="1" x14ac:dyDescent="0.2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274"/>
      <c r="BS15" s="18" t="s">
        <v>4</v>
      </c>
    </row>
    <row r="16" spans="1:74" s="1" customFormat="1" ht="12" customHeight="1" x14ac:dyDescent="0.2">
      <c r="B16" s="22"/>
      <c r="C16" s="23"/>
      <c r="D16" s="30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274"/>
      <c r="BS16" s="18" t="s">
        <v>4</v>
      </c>
    </row>
    <row r="17" spans="1:71" s="1" customFormat="1" ht="18.399999999999999" customHeight="1" x14ac:dyDescent="0.2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274"/>
      <c r="BS17" s="18" t="s">
        <v>33</v>
      </c>
    </row>
    <row r="18" spans="1:71" s="1" customFormat="1" ht="6.95" customHeight="1" x14ac:dyDescent="0.2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274"/>
      <c r="BS18" s="18" t="s">
        <v>6</v>
      </c>
    </row>
    <row r="19" spans="1:71" s="1" customFormat="1" ht="12" customHeight="1" x14ac:dyDescent="0.2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274"/>
      <c r="BS19" s="18" t="s">
        <v>6</v>
      </c>
    </row>
    <row r="20" spans="1:71" s="1" customFormat="1" ht="18.399999999999999" customHeight="1" x14ac:dyDescent="0.2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274"/>
      <c r="BS20" s="18" t="s">
        <v>4</v>
      </c>
    </row>
    <row r="21" spans="1:71" s="1" customFormat="1" ht="6.95" customHeight="1" x14ac:dyDescent="0.2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274"/>
    </row>
    <row r="22" spans="1:71" s="1" customFormat="1" ht="12" customHeight="1" x14ac:dyDescent="0.2">
      <c r="B22" s="22"/>
      <c r="C22" s="23"/>
      <c r="D22" s="30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274"/>
    </row>
    <row r="23" spans="1:71" s="1" customFormat="1" ht="47.25" customHeight="1" x14ac:dyDescent="0.2">
      <c r="B23" s="22"/>
      <c r="C23" s="23"/>
      <c r="D23" s="23"/>
      <c r="E23" s="281" t="s">
        <v>37</v>
      </c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3"/>
      <c r="AP23" s="23"/>
      <c r="AQ23" s="23"/>
      <c r="AR23" s="21"/>
      <c r="BE23" s="274"/>
    </row>
    <row r="24" spans="1:71" s="1" customFormat="1" ht="6.95" customHeight="1" x14ac:dyDescent="0.2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274"/>
    </row>
    <row r="25" spans="1:71" s="1" customFormat="1" ht="6.95" customHeight="1" x14ac:dyDescent="0.2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274"/>
    </row>
    <row r="26" spans="1:71" s="2" customFormat="1" ht="25.9" customHeight="1" x14ac:dyDescent="0.2">
      <c r="A26" s="35"/>
      <c r="B26" s="36"/>
      <c r="C26" s="37"/>
      <c r="D26" s="38" t="s">
        <v>38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282">
        <f>ROUND(AG54,2)</f>
        <v>0</v>
      </c>
      <c r="AL26" s="283"/>
      <c r="AM26" s="283"/>
      <c r="AN26" s="283"/>
      <c r="AO26" s="283"/>
      <c r="AP26" s="37"/>
      <c r="AQ26" s="37"/>
      <c r="AR26" s="40"/>
      <c r="BE26" s="274"/>
    </row>
    <row r="27" spans="1:71" s="2" customFormat="1" ht="6.95" customHeight="1" x14ac:dyDescent="0.2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274"/>
    </row>
    <row r="28" spans="1:71" s="2" customFormat="1" ht="12.75" x14ac:dyDescent="0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284" t="s">
        <v>39</v>
      </c>
      <c r="M28" s="284"/>
      <c r="N28" s="284"/>
      <c r="O28" s="284"/>
      <c r="P28" s="284"/>
      <c r="Q28" s="37"/>
      <c r="R28" s="37"/>
      <c r="S28" s="37"/>
      <c r="T28" s="37"/>
      <c r="U28" s="37"/>
      <c r="V28" s="37"/>
      <c r="W28" s="284" t="s">
        <v>40</v>
      </c>
      <c r="X28" s="284"/>
      <c r="Y28" s="284"/>
      <c r="Z28" s="284"/>
      <c r="AA28" s="284"/>
      <c r="AB28" s="284"/>
      <c r="AC28" s="284"/>
      <c r="AD28" s="284"/>
      <c r="AE28" s="284"/>
      <c r="AF28" s="37"/>
      <c r="AG28" s="37"/>
      <c r="AH28" s="37"/>
      <c r="AI28" s="37"/>
      <c r="AJ28" s="37"/>
      <c r="AK28" s="284" t="s">
        <v>41</v>
      </c>
      <c r="AL28" s="284"/>
      <c r="AM28" s="284"/>
      <c r="AN28" s="284"/>
      <c r="AO28" s="284"/>
      <c r="AP28" s="37"/>
      <c r="AQ28" s="37"/>
      <c r="AR28" s="40"/>
      <c r="BE28" s="274"/>
    </row>
    <row r="29" spans="1:71" s="3" customFormat="1" ht="14.45" customHeight="1" x14ac:dyDescent="0.2">
      <c r="B29" s="41"/>
      <c r="C29" s="42"/>
      <c r="D29" s="30" t="s">
        <v>42</v>
      </c>
      <c r="E29" s="42"/>
      <c r="F29" s="30" t="s">
        <v>43</v>
      </c>
      <c r="G29" s="42"/>
      <c r="H29" s="42"/>
      <c r="I29" s="42"/>
      <c r="J29" s="42"/>
      <c r="K29" s="42"/>
      <c r="L29" s="287">
        <v>0.21</v>
      </c>
      <c r="M29" s="286"/>
      <c r="N29" s="286"/>
      <c r="O29" s="286"/>
      <c r="P29" s="286"/>
      <c r="Q29" s="42"/>
      <c r="R29" s="42"/>
      <c r="S29" s="42"/>
      <c r="T29" s="42"/>
      <c r="U29" s="42"/>
      <c r="V29" s="42"/>
      <c r="W29" s="285">
        <f>ROUND(AZ54, 2)</f>
        <v>0</v>
      </c>
      <c r="X29" s="286"/>
      <c r="Y29" s="286"/>
      <c r="Z29" s="286"/>
      <c r="AA29" s="286"/>
      <c r="AB29" s="286"/>
      <c r="AC29" s="286"/>
      <c r="AD29" s="286"/>
      <c r="AE29" s="286"/>
      <c r="AF29" s="42"/>
      <c r="AG29" s="42"/>
      <c r="AH29" s="42"/>
      <c r="AI29" s="42"/>
      <c r="AJ29" s="42"/>
      <c r="AK29" s="285">
        <f>ROUND(AV54, 2)</f>
        <v>0</v>
      </c>
      <c r="AL29" s="286"/>
      <c r="AM29" s="286"/>
      <c r="AN29" s="286"/>
      <c r="AO29" s="286"/>
      <c r="AP29" s="42"/>
      <c r="AQ29" s="42"/>
      <c r="AR29" s="43"/>
      <c r="BE29" s="275"/>
    </row>
    <row r="30" spans="1:71" s="3" customFormat="1" ht="14.45" customHeight="1" x14ac:dyDescent="0.2">
      <c r="B30" s="41"/>
      <c r="C30" s="42"/>
      <c r="D30" s="42"/>
      <c r="E30" s="42"/>
      <c r="F30" s="30" t="s">
        <v>44</v>
      </c>
      <c r="G30" s="42"/>
      <c r="H30" s="42"/>
      <c r="I30" s="42"/>
      <c r="J30" s="42"/>
      <c r="K30" s="42"/>
      <c r="L30" s="287">
        <v>0.15</v>
      </c>
      <c r="M30" s="286"/>
      <c r="N30" s="286"/>
      <c r="O30" s="286"/>
      <c r="P30" s="286"/>
      <c r="Q30" s="42"/>
      <c r="R30" s="42"/>
      <c r="S30" s="42"/>
      <c r="T30" s="42"/>
      <c r="U30" s="42"/>
      <c r="V30" s="42"/>
      <c r="W30" s="285">
        <f>ROUND(BA54, 2)</f>
        <v>0</v>
      </c>
      <c r="X30" s="286"/>
      <c r="Y30" s="286"/>
      <c r="Z30" s="286"/>
      <c r="AA30" s="286"/>
      <c r="AB30" s="286"/>
      <c r="AC30" s="286"/>
      <c r="AD30" s="286"/>
      <c r="AE30" s="286"/>
      <c r="AF30" s="42"/>
      <c r="AG30" s="42"/>
      <c r="AH30" s="42"/>
      <c r="AI30" s="42"/>
      <c r="AJ30" s="42"/>
      <c r="AK30" s="285">
        <f>ROUND(AW54, 2)</f>
        <v>0</v>
      </c>
      <c r="AL30" s="286"/>
      <c r="AM30" s="286"/>
      <c r="AN30" s="286"/>
      <c r="AO30" s="286"/>
      <c r="AP30" s="42"/>
      <c r="AQ30" s="42"/>
      <c r="AR30" s="43"/>
      <c r="BE30" s="275"/>
    </row>
    <row r="31" spans="1:71" s="3" customFormat="1" ht="14.45" hidden="1" customHeight="1" x14ac:dyDescent="0.2">
      <c r="B31" s="41"/>
      <c r="C31" s="42"/>
      <c r="D31" s="42"/>
      <c r="E31" s="42"/>
      <c r="F31" s="30" t="s">
        <v>45</v>
      </c>
      <c r="G31" s="42"/>
      <c r="H31" s="42"/>
      <c r="I31" s="42"/>
      <c r="J31" s="42"/>
      <c r="K31" s="42"/>
      <c r="L31" s="287">
        <v>0.21</v>
      </c>
      <c r="M31" s="286"/>
      <c r="N31" s="286"/>
      <c r="O31" s="286"/>
      <c r="P31" s="286"/>
      <c r="Q31" s="42"/>
      <c r="R31" s="42"/>
      <c r="S31" s="42"/>
      <c r="T31" s="42"/>
      <c r="U31" s="42"/>
      <c r="V31" s="42"/>
      <c r="W31" s="285">
        <f>ROUND(BB54, 2)</f>
        <v>0</v>
      </c>
      <c r="X31" s="286"/>
      <c r="Y31" s="286"/>
      <c r="Z31" s="286"/>
      <c r="AA31" s="286"/>
      <c r="AB31" s="286"/>
      <c r="AC31" s="286"/>
      <c r="AD31" s="286"/>
      <c r="AE31" s="286"/>
      <c r="AF31" s="42"/>
      <c r="AG31" s="42"/>
      <c r="AH31" s="42"/>
      <c r="AI31" s="42"/>
      <c r="AJ31" s="42"/>
      <c r="AK31" s="285">
        <v>0</v>
      </c>
      <c r="AL31" s="286"/>
      <c r="AM31" s="286"/>
      <c r="AN31" s="286"/>
      <c r="AO31" s="286"/>
      <c r="AP31" s="42"/>
      <c r="AQ31" s="42"/>
      <c r="AR31" s="43"/>
      <c r="BE31" s="275"/>
    </row>
    <row r="32" spans="1:71" s="3" customFormat="1" ht="14.45" hidden="1" customHeight="1" x14ac:dyDescent="0.2">
      <c r="B32" s="41"/>
      <c r="C32" s="42"/>
      <c r="D32" s="42"/>
      <c r="E32" s="42"/>
      <c r="F32" s="30" t="s">
        <v>46</v>
      </c>
      <c r="G32" s="42"/>
      <c r="H32" s="42"/>
      <c r="I32" s="42"/>
      <c r="J32" s="42"/>
      <c r="K32" s="42"/>
      <c r="L32" s="287">
        <v>0.15</v>
      </c>
      <c r="M32" s="286"/>
      <c r="N32" s="286"/>
      <c r="O32" s="286"/>
      <c r="P32" s="286"/>
      <c r="Q32" s="42"/>
      <c r="R32" s="42"/>
      <c r="S32" s="42"/>
      <c r="T32" s="42"/>
      <c r="U32" s="42"/>
      <c r="V32" s="42"/>
      <c r="W32" s="285">
        <f>ROUND(BC54, 2)</f>
        <v>0</v>
      </c>
      <c r="X32" s="286"/>
      <c r="Y32" s="286"/>
      <c r="Z32" s="286"/>
      <c r="AA32" s="286"/>
      <c r="AB32" s="286"/>
      <c r="AC32" s="286"/>
      <c r="AD32" s="286"/>
      <c r="AE32" s="286"/>
      <c r="AF32" s="42"/>
      <c r="AG32" s="42"/>
      <c r="AH32" s="42"/>
      <c r="AI32" s="42"/>
      <c r="AJ32" s="42"/>
      <c r="AK32" s="285">
        <v>0</v>
      </c>
      <c r="AL32" s="286"/>
      <c r="AM32" s="286"/>
      <c r="AN32" s="286"/>
      <c r="AO32" s="286"/>
      <c r="AP32" s="42"/>
      <c r="AQ32" s="42"/>
      <c r="AR32" s="43"/>
      <c r="BE32" s="275"/>
    </row>
    <row r="33" spans="1:57" s="3" customFormat="1" ht="14.45" hidden="1" customHeight="1" x14ac:dyDescent="0.2">
      <c r="B33" s="41"/>
      <c r="C33" s="42"/>
      <c r="D33" s="42"/>
      <c r="E33" s="42"/>
      <c r="F33" s="30" t="s">
        <v>47</v>
      </c>
      <c r="G33" s="42"/>
      <c r="H33" s="42"/>
      <c r="I33" s="42"/>
      <c r="J33" s="42"/>
      <c r="K33" s="42"/>
      <c r="L33" s="287">
        <v>0</v>
      </c>
      <c r="M33" s="286"/>
      <c r="N33" s="286"/>
      <c r="O33" s="286"/>
      <c r="P33" s="286"/>
      <c r="Q33" s="42"/>
      <c r="R33" s="42"/>
      <c r="S33" s="42"/>
      <c r="T33" s="42"/>
      <c r="U33" s="42"/>
      <c r="V33" s="42"/>
      <c r="W33" s="285">
        <f>ROUND(BD54, 2)</f>
        <v>0</v>
      </c>
      <c r="X33" s="286"/>
      <c r="Y33" s="286"/>
      <c r="Z33" s="286"/>
      <c r="AA33" s="286"/>
      <c r="AB33" s="286"/>
      <c r="AC33" s="286"/>
      <c r="AD33" s="286"/>
      <c r="AE33" s="286"/>
      <c r="AF33" s="42"/>
      <c r="AG33" s="42"/>
      <c r="AH33" s="42"/>
      <c r="AI33" s="42"/>
      <c r="AJ33" s="42"/>
      <c r="AK33" s="285">
        <v>0</v>
      </c>
      <c r="AL33" s="286"/>
      <c r="AM33" s="286"/>
      <c r="AN33" s="286"/>
      <c r="AO33" s="286"/>
      <c r="AP33" s="42"/>
      <c r="AQ33" s="42"/>
      <c r="AR33" s="43"/>
    </row>
    <row r="34" spans="1:57" s="2" customFormat="1" ht="6.95" customHeight="1" x14ac:dyDescent="0.2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 x14ac:dyDescent="0.2">
      <c r="A35" s="35"/>
      <c r="B35" s="36"/>
      <c r="C35" s="44"/>
      <c r="D35" s="45" t="s">
        <v>48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49</v>
      </c>
      <c r="U35" s="46"/>
      <c r="V35" s="46"/>
      <c r="W35" s="46"/>
      <c r="X35" s="291" t="s">
        <v>50</v>
      </c>
      <c r="Y35" s="289"/>
      <c r="Z35" s="289"/>
      <c r="AA35" s="289"/>
      <c r="AB35" s="289"/>
      <c r="AC35" s="46"/>
      <c r="AD35" s="46"/>
      <c r="AE35" s="46"/>
      <c r="AF35" s="46"/>
      <c r="AG35" s="46"/>
      <c r="AH35" s="46"/>
      <c r="AI35" s="46"/>
      <c r="AJ35" s="46"/>
      <c r="AK35" s="288">
        <f>SUM(AK26:AK33)</f>
        <v>0</v>
      </c>
      <c r="AL35" s="289"/>
      <c r="AM35" s="289"/>
      <c r="AN35" s="289"/>
      <c r="AO35" s="290"/>
      <c r="AP35" s="44"/>
      <c r="AQ35" s="44"/>
      <c r="AR35" s="40"/>
      <c r="BE35" s="35"/>
    </row>
    <row r="36" spans="1:57" s="2" customFormat="1" ht="6.95" customHeight="1" x14ac:dyDescent="0.2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 x14ac:dyDescent="0.2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 x14ac:dyDescent="0.2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 x14ac:dyDescent="0.2">
      <c r="A42" s="35"/>
      <c r="B42" s="36"/>
      <c r="C42" s="24" t="s">
        <v>51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 x14ac:dyDescent="0.2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 x14ac:dyDescent="0.2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5599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 x14ac:dyDescent="0.2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253" t="str">
        <f>K6</f>
        <v>MALŠOVICE - SPLAŠKOVÁ KANALIZACE</v>
      </c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57"/>
      <c r="AQ45" s="57"/>
      <c r="AR45" s="58"/>
    </row>
    <row r="46" spans="1:57" s="2" customFormat="1" ht="6.95" customHeight="1" x14ac:dyDescent="0.2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 x14ac:dyDescent="0.2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 xml:space="preserve">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255" t="str">
        <f>IF(AN8= "","",AN8)</f>
        <v>17. 7. 2020</v>
      </c>
      <c r="AN47" s="255"/>
      <c r="AO47" s="37"/>
      <c r="AP47" s="37"/>
      <c r="AQ47" s="37"/>
      <c r="AR47" s="40"/>
      <c r="BE47" s="35"/>
    </row>
    <row r="48" spans="1:57" s="2" customFormat="1" ht="6.95" customHeight="1" x14ac:dyDescent="0.2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2" customHeight="1" x14ac:dyDescent="0.2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OBEC MALŠOVICE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31</v>
      </c>
      <c r="AJ49" s="37"/>
      <c r="AK49" s="37"/>
      <c r="AL49" s="37"/>
      <c r="AM49" s="256" t="str">
        <f>IF(E17="","",E17)</f>
        <v>B-PROJEKTY Teplice s.r.o.</v>
      </c>
      <c r="AN49" s="257"/>
      <c r="AO49" s="257"/>
      <c r="AP49" s="257"/>
      <c r="AQ49" s="37"/>
      <c r="AR49" s="40"/>
      <c r="AS49" s="258" t="s">
        <v>52</v>
      </c>
      <c r="AT49" s="259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2" customHeight="1" x14ac:dyDescent="0.2">
      <c r="A50" s="35"/>
      <c r="B50" s="36"/>
      <c r="C50" s="30" t="s">
        <v>29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34</v>
      </c>
      <c r="AJ50" s="37"/>
      <c r="AK50" s="37"/>
      <c r="AL50" s="37"/>
      <c r="AM50" s="256" t="str">
        <f>IF(E20="","",E20)</f>
        <v>Ladislav Marek</v>
      </c>
      <c r="AN50" s="257"/>
      <c r="AO50" s="257"/>
      <c r="AP50" s="257"/>
      <c r="AQ50" s="37"/>
      <c r="AR50" s="40"/>
      <c r="AS50" s="260"/>
      <c r="AT50" s="261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9" customHeight="1" x14ac:dyDescent="0.2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262"/>
      <c r="AT51" s="263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 x14ac:dyDescent="0.2">
      <c r="A52" s="35"/>
      <c r="B52" s="36"/>
      <c r="C52" s="264" t="s">
        <v>53</v>
      </c>
      <c r="D52" s="265"/>
      <c r="E52" s="265"/>
      <c r="F52" s="265"/>
      <c r="G52" s="265"/>
      <c r="H52" s="67"/>
      <c r="I52" s="267" t="s">
        <v>54</v>
      </c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6" t="s">
        <v>55</v>
      </c>
      <c r="AH52" s="265"/>
      <c r="AI52" s="265"/>
      <c r="AJ52" s="265"/>
      <c r="AK52" s="265"/>
      <c r="AL52" s="265"/>
      <c r="AM52" s="265"/>
      <c r="AN52" s="267" t="s">
        <v>56</v>
      </c>
      <c r="AO52" s="265"/>
      <c r="AP52" s="265"/>
      <c r="AQ52" s="68" t="s">
        <v>57</v>
      </c>
      <c r="AR52" s="40"/>
      <c r="AS52" s="69" t="s">
        <v>58</v>
      </c>
      <c r="AT52" s="70" t="s">
        <v>59</v>
      </c>
      <c r="AU52" s="70" t="s">
        <v>60</v>
      </c>
      <c r="AV52" s="70" t="s">
        <v>61</v>
      </c>
      <c r="AW52" s="70" t="s">
        <v>62</v>
      </c>
      <c r="AX52" s="70" t="s">
        <v>63</v>
      </c>
      <c r="AY52" s="70" t="s">
        <v>64</v>
      </c>
      <c r="AZ52" s="70" t="s">
        <v>65</v>
      </c>
      <c r="BA52" s="70" t="s">
        <v>66</v>
      </c>
      <c r="BB52" s="70" t="s">
        <v>67</v>
      </c>
      <c r="BC52" s="70" t="s">
        <v>68</v>
      </c>
      <c r="BD52" s="71" t="s">
        <v>69</v>
      </c>
      <c r="BE52" s="35"/>
    </row>
    <row r="53" spans="1:91" s="2" customFormat="1" ht="10.9" customHeight="1" x14ac:dyDescent="0.2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50000000000003" customHeight="1" x14ac:dyDescent="0.2">
      <c r="B54" s="75"/>
      <c r="C54" s="76" t="s">
        <v>70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271">
        <f>ROUND(SUM(AG55:AG58),2)</f>
        <v>0</v>
      </c>
      <c r="AH54" s="271"/>
      <c r="AI54" s="271"/>
      <c r="AJ54" s="271"/>
      <c r="AK54" s="271"/>
      <c r="AL54" s="271"/>
      <c r="AM54" s="271"/>
      <c r="AN54" s="272">
        <f>SUM(AG54,AT54)</f>
        <v>0</v>
      </c>
      <c r="AO54" s="272"/>
      <c r="AP54" s="272"/>
      <c r="AQ54" s="79" t="s">
        <v>19</v>
      </c>
      <c r="AR54" s="80"/>
      <c r="AS54" s="81">
        <f>ROUND(SUM(AS55:AS58),2)</f>
        <v>0</v>
      </c>
      <c r="AT54" s="82">
        <f>ROUND(SUM(AV54:AW54),2)</f>
        <v>0</v>
      </c>
      <c r="AU54" s="83">
        <f>ROUND(SUM(AU55:AU58),5)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ROUND(SUM(AZ55:AZ58),2)</f>
        <v>0</v>
      </c>
      <c r="BA54" s="82">
        <f>ROUND(SUM(BA55:BA58),2)</f>
        <v>0</v>
      </c>
      <c r="BB54" s="82">
        <f>ROUND(SUM(BB55:BB58),2)</f>
        <v>0</v>
      </c>
      <c r="BC54" s="82">
        <f>ROUND(SUM(BC55:BC58),2)</f>
        <v>0</v>
      </c>
      <c r="BD54" s="84">
        <f>ROUND(SUM(BD55:BD58),2)</f>
        <v>0</v>
      </c>
      <c r="BS54" s="85" t="s">
        <v>71</v>
      </c>
      <c r="BT54" s="85" t="s">
        <v>72</v>
      </c>
      <c r="BU54" s="86" t="s">
        <v>73</v>
      </c>
      <c r="BV54" s="85" t="s">
        <v>74</v>
      </c>
      <c r="BW54" s="85" t="s">
        <v>5</v>
      </c>
      <c r="BX54" s="85" t="s">
        <v>75</v>
      </c>
      <c r="CL54" s="85" t="s">
        <v>19</v>
      </c>
    </row>
    <row r="55" spans="1:91" s="7" customFormat="1" ht="16.5" customHeight="1" x14ac:dyDescent="0.2">
      <c r="A55" s="87" t="s">
        <v>76</v>
      </c>
      <c r="B55" s="88"/>
      <c r="C55" s="89"/>
      <c r="D55" s="268" t="s">
        <v>77</v>
      </c>
      <c r="E55" s="268"/>
      <c r="F55" s="268"/>
      <c r="G55" s="268"/>
      <c r="H55" s="268"/>
      <c r="I55" s="90"/>
      <c r="J55" s="268" t="s">
        <v>78</v>
      </c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268"/>
      <c r="AG55" s="269">
        <f>'1 - PŘÍPOJKY'!J30</f>
        <v>0</v>
      </c>
      <c r="AH55" s="270"/>
      <c r="AI55" s="270"/>
      <c r="AJ55" s="270"/>
      <c r="AK55" s="270"/>
      <c r="AL55" s="270"/>
      <c r="AM55" s="270"/>
      <c r="AN55" s="269">
        <f>SUM(AG55,AT55)</f>
        <v>0</v>
      </c>
      <c r="AO55" s="270"/>
      <c r="AP55" s="270"/>
      <c r="AQ55" s="91" t="s">
        <v>79</v>
      </c>
      <c r="AR55" s="92"/>
      <c r="AS55" s="93">
        <v>0</v>
      </c>
      <c r="AT55" s="94">
        <f>ROUND(SUM(AV55:AW55),2)</f>
        <v>0</v>
      </c>
      <c r="AU55" s="95">
        <f>'1 - PŘÍPOJKY'!P87</f>
        <v>0</v>
      </c>
      <c r="AV55" s="94">
        <f>'1 - PŘÍPOJKY'!J33</f>
        <v>0</v>
      </c>
      <c r="AW55" s="94">
        <f>'1 - PŘÍPOJKY'!J34</f>
        <v>0</v>
      </c>
      <c r="AX55" s="94">
        <f>'1 - PŘÍPOJKY'!J35</f>
        <v>0</v>
      </c>
      <c r="AY55" s="94">
        <f>'1 - PŘÍPOJKY'!J36</f>
        <v>0</v>
      </c>
      <c r="AZ55" s="94">
        <f>'1 - PŘÍPOJKY'!F33</f>
        <v>0</v>
      </c>
      <c r="BA55" s="94">
        <f>'1 - PŘÍPOJKY'!F34</f>
        <v>0</v>
      </c>
      <c r="BB55" s="94">
        <f>'1 - PŘÍPOJKY'!F35</f>
        <v>0</v>
      </c>
      <c r="BC55" s="94">
        <f>'1 - PŘÍPOJKY'!F36</f>
        <v>0</v>
      </c>
      <c r="BD55" s="96">
        <f>'1 - PŘÍPOJKY'!F37</f>
        <v>0</v>
      </c>
      <c r="BT55" s="97" t="s">
        <v>77</v>
      </c>
      <c r="BV55" s="97" t="s">
        <v>74</v>
      </c>
      <c r="BW55" s="97" t="s">
        <v>80</v>
      </c>
      <c r="BX55" s="97" t="s">
        <v>5</v>
      </c>
      <c r="CL55" s="97" t="s">
        <v>19</v>
      </c>
      <c r="CM55" s="97" t="s">
        <v>81</v>
      </c>
    </row>
    <row r="56" spans="1:91" s="7" customFormat="1" ht="16.5" customHeight="1" x14ac:dyDescent="0.2">
      <c r="A56" s="87" t="s">
        <v>76</v>
      </c>
      <c r="B56" s="88"/>
      <c r="C56" s="89"/>
      <c r="D56" s="268" t="s">
        <v>81</v>
      </c>
      <c r="E56" s="268"/>
      <c r="F56" s="268"/>
      <c r="G56" s="268"/>
      <c r="H56" s="268"/>
      <c r="I56" s="90"/>
      <c r="J56" s="268" t="s">
        <v>82</v>
      </c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268"/>
      <c r="AG56" s="269">
        <f>'2 - STOKA A1 - DN 250'!J30</f>
        <v>0</v>
      </c>
      <c r="AH56" s="270"/>
      <c r="AI56" s="270"/>
      <c r="AJ56" s="270"/>
      <c r="AK56" s="270"/>
      <c r="AL56" s="270"/>
      <c r="AM56" s="270"/>
      <c r="AN56" s="269">
        <f>SUM(AG56,AT56)</f>
        <v>0</v>
      </c>
      <c r="AO56" s="270"/>
      <c r="AP56" s="270"/>
      <c r="AQ56" s="91" t="s">
        <v>79</v>
      </c>
      <c r="AR56" s="92"/>
      <c r="AS56" s="93">
        <v>0</v>
      </c>
      <c r="AT56" s="94">
        <f>ROUND(SUM(AV56:AW56),2)</f>
        <v>0</v>
      </c>
      <c r="AU56" s="95">
        <f>'2 - STOKA A1 - DN 250'!P88</f>
        <v>0</v>
      </c>
      <c r="AV56" s="94">
        <f>'2 - STOKA A1 - DN 250'!J33</f>
        <v>0</v>
      </c>
      <c r="AW56" s="94">
        <f>'2 - STOKA A1 - DN 250'!J34</f>
        <v>0</v>
      </c>
      <c r="AX56" s="94">
        <f>'2 - STOKA A1 - DN 250'!J35</f>
        <v>0</v>
      </c>
      <c r="AY56" s="94">
        <f>'2 - STOKA A1 - DN 250'!J36</f>
        <v>0</v>
      </c>
      <c r="AZ56" s="94">
        <f>'2 - STOKA A1 - DN 250'!F33</f>
        <v>0</v>
      </c>
      <c r="BA56" s="94">
        <f>'2 - STOKA A1 - DN 250'!F34</f>
        <v>0</v>
      </c>
      <c r="BB56" s="94">
        <f>'2 - STOKA A1 - DN 250'!F35</f>
        <v>0</v>
      </c>
      <c r="BC56" s="94">
        <f>'2 - STOKA A1 - DN 250'!F36</f>
        <v>0</v>
      </c>
      <c r="BD56" s="96">
        <f>'2 - STOKA A1 - DN 250'!F37</f>
        <v>0</v>
      </c>
      <c r="BT56" s="97" t="s">
        <v>77</v>
      </c>
      <c r="BV56" s="97" t="s">
        <v>74</v>
      </c>
      <c r="BW56" s="97" t="s">
        <v>83</v>
      </c>
      <c r="BX56" s="97" t="s">
        <v>5</v>
      </c>
      <c r="CL56" s="97" t="s">
        <v>19</v>
      </c>
      <c r="CM56" s="97" t="s">
        <v>81</v>
      </c>
    </row>
    <row r="57" spans="1:91" s="7" customFormat="1" ht="16.5" customHeight="1" x14ac:dyDescent="0.2">
      <c r="A57" s="87" t="s">
        <v>76</v>
      </c>
      <c r="B57" s="88"/>
      <c r="C57" s="89"/>
      <c r="D57" s="268" t="s">
        <v>84</v>
      </c>
      <c r="E57" s="268"/>
      <c r="F57" s="268"/>
      <c r="G57" s="268"/>
      <c r="H57" s="268"/>
      <c r="I57" s="90"/>
      <c r="J57" s="268" t="s">
        <v>85</v>
      </c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268"/>
      <c r="AG57" s="269">
        <f>'3 - STOKY - DN 300'!J30</f>
        <v>0</v>
      </c>
      <c r="AH57" s="270"/>
      <c r="AI57" s="270"/>
      <c r="AJ57" s="270"/>
      <c r="AK57" s="270"/>
      <c r="AL57" s="270"/>
      <c r="AM57" s="270"/>
      <c r="AN57" s="269">
        <f>SUM(AG57,AT57)</f>
        <v>0</v>
      </c>
      <c r="AO57" s="270"/>
      <c r="AP57" s="270"/>
      <c r="AQ57" s="91" t="s">
        <v>79</v>
      </c>
      <c r="AR57" s="92"/>
      <c r="AS57" s="93">
        <v>0</v>
      </c>
      <c r="AT57" s="94">
        <f>ROUND(SUM(AV57:AW57),2)</f>
        <v>0</v>
      </c>
      <c r="AU57" s="95">
        <f>'3 - STOKY - DN 300'!P88</f>
        <v>0</v>
      </c>
      <c r="AV57" s="94">
        <f>'3 - STOKY - DN 300'!J33</f>
        <v>0</v>
      </c>
      <c r="AW57" s="94">
        <f>'3 - STOKY - DN 300'!J34</f>
        <v>0</v>
      </c>
      <c r="AX57" s="94">
        <f>'3 - STOKY - DN 300'!J35</f>
        <v>0</v>
      </c>
      <c r="AY57" s="94">
        <f>'3 - STOKY - DN 300'!J36</f>
        <v>0</v>
      </c>
      <c r="AZ57" s="94">
        <f>'3 - STOKY - DN 300'!F33</f>
        <v>0</v>
      </c>
      <c r="BA57" s="94">
        <f>'3 - STOKY - DN 300'!F34</f>
        <v>0</v>
      </c>
      <c r="BB57" s="94">
        <f>'3 - STOKY - DN 300'!F35</f>
        <v>0</v>
      </c>
      <c r="BC57" s="94">
        <f>'3 - STOKY - DN 300'!F36</f>
        <v>0</v>
      </c>
      <c r="BD57" s="96">
        <f>'3 - STOKY - DN 300'!F37</f>
        <v>0</v>
      </c>
      <c r="BT57" s="97" t="s">
        <v>77</v>
      </c>
      <c r="BV57" s="97" t="s">
        <v>74</v>
      </c>
      <c r="BW57" s="97" t="s">
        <v>86</v>
      </c>
      <c r="BX57" s="97" t="s">
        <v>5</v>
      </c>
      <c r="CL57" s="97" t="s">
        <v>19</v>
      </c>
      <c r="CM57" s="97" t="s">
        <v>81</v>
      </c>
    </row>
    <row r="58" spans="1:91" s="7" customFormat="1" ht="16.5" customHeight="1" x14ac:dyDescent="0.2">
      <c r="A58" s="87" t="s">
        <v>76</v>
      </c>
      <c r="B58" s="88"/>
      <c r="C58" s="89"/>
      <c r="D58" s="268" t="s">
        <v>87</v>
      </c>
      <c r="E58" s="268"/>
      <c r="F58" s="268"/>
      <c r="G58" s="268"/>
      <c r="H58" s="268"/>
      <c r="I58" s="90"/>
      <c r="J58" s="268" t="s">
        <v>88</v>
      </c>
      <c r="K58" s="268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268"/>
      <c r="AG58" s="269">
        <f>'VON - VEDLEJŠÍ A OSTATNÍ ...'!J30</f>
        <v>0</v>
      </c>
      <c r="AH58" s="270"/>
      <c r="AI58" s="270"/>
      <c r="AJ58" s="270"/>
      <c r="AK58" s="270"/>
      <c r="AL58" s="270"/>
      <c r="AM58" s="270"/>
      <c r="AN58" s="269">
        <f>SUM(AG58,AT58)</f>
        <v>0</v>
      </c>
      <c r="AO58" s="270"/>
      <c r="AP58" s="270"/>
      <c r="AQ58" s="91" t="s">
        <v>87</v>
      </c>
      <c r="AR58" s="92"/>
      <c r="AS58" s="98">
        <v>0</v>
      </c>
      <c r="AT58" s="99">
        <f>ROUND(SUM(AV58:AW58),2)</f>
        <v>0</v>
      </c>
      <c r="AU58" s="100">
        <f>'VON - VEDLEJŠÍ A OSTATNÍ ...'!P84</f>
        <v>0</v>
      </c>
      <c r="AV58" s="99">
        <f>'VON - VEDLEJŠÍ A OSTATNÍ ...'!J33</f>
        <v>0</v>
      </c>
      <c r="AW58" s="99">
        <f>'VON - VEDLEJŠÍ A OSTATNÍ ...'!J34</f>
        <v>0</v>
      </c>
      <c r="AX58" s="99">
        <f>'VON - VEDLEJŠÍ A OSTATNÍ ...'!J35</f>
        <v>0</v>
      </c>
      <c r="AY58" s="99">
        <f>'VON - VEDLEJŠÍ A OSTATNÍ ...'!J36</f>
        <v>0</v>
      </c>
      <c r="AZ58" s="99">
        <f>'VON - VEDLEJŠÍ A OSTATNÍ ...'!F33</f>
        <v>0</v>
      </c>
      <c r="BA58" s="99">
        <f>'VON - VEDLEJŠÍ A OSTATNÍ ...'!F34</f>
        <v>0</v>
      </c>
      <c r="BB58" s="99">
        <f>'VON - VEDLEJŠÍ A OSTATNÍ ...'!F35</f>
        <v>0</v>
      </c>
      <c r="BC58" s="99">
        <f>'VON - VEDLEJŠÍ A OSTATNÍ ...'!F36</f>
        <v>0</v>
      </c>
      <c r="BD58" s="101">
        <f>'VON - VEDLEJŠÍ A OSTATNÍ ...'!F37</f>
        <v>0</v>
      </c>
      <c r="BT58" s="97" t="s">
        <v>77</v>
      </c>
      <c r="BV58" s="97" t="s">
        <v>74</v>
      </c>
      <c r="BW58" s="97" t="s">
        <v>89</v>
      </c>
      <c r="BX58" s="97" t="s">
        <v>5</v>
      </c>
      <c r="CL58" s="97" t="s">
        <v>19</v>
      </c>
      <c r="CM58" s="97" t="s">
        <v>81</v>
      </c>
    </row>
    <row r="59" spans="1:91" s="2" customFormat="1" ht="30" customHeight="1" x14ac:dyDescent="0.2">
      <c r="A59" s="35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40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91" s="2" customFormat="1" ht="6.95" customHeight="1" x14ac:dyDescent="0.2">
      <c r="A60" s="35"/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0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</sheetData>
  <sheetProtection algorithmName="SHA-512" hashValue="+xKjGExWCOudDkkatSTB+jcv6dEq7TCI+PyxFT7KFqMcQ/6oIt5z5cWnNtiXBMtowqfxbUpHx3SyjfN2o3YxKA==" saltValue="rFJFlQyWWMbermudWkhozjnJSWTg3V1p48VD7cTQedzHeztL/SD23tTHbTT0ixQjZ38RY+bp4ffCeyzdXoz/VA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1 - PŘÍPOJKY'!C2" display="/"/>
    <hyperlink ref="A56" location="'2 - STOKA A1 - DN 250'!C2" display="/"/>
    <hyperlink ref="A57" location="'3 - STOKY - DN 300'!C2" display="/"/>
    <hyperlink ref="A58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1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8" t="s">
        <v>80</v>
      </c>
    </row>
    <row r="3" spans="1:46" s="1" customFormat="1" ht="6.95" customHeight="1" x14ac:dyDescent="0.2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81</v>
      </c>
    </row>
    <row r="4" spans="1:46" s="1" customFormat="1" ht="24.95" customHeight="1" x14ac:dyDescent="0.2">
      <c r="B4" s="21"/>
      <c r="D4" s="104" t="s">
        <v>90</v>
      </c>
      <c r="L4" s="21"/>
      <c r="M4" s="105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06" t="s">
        <v>16</v>
      </c>
      <c r="L6" s="21"/>
    </row>
    <row r="7" spans="1:46" s="1" customFormat="1" ht="16.5" customHeight="1" x14ac:dyDescent="0.2">
      <c r="B7" s="21"/>
      <c r="E7" s="293" t="str">
        <f>'Rekapitulace stavby'!K6</f>
        <v>MALŠOVICE - SPLAŠKOVÁ KANALIZACE</v>
      </c>
      <c r="F7" s="294"/>
      <c r="G7" s="294"/>
      <c r="H7" s="294"/>
      <c r="L7" s="21"/>
    </row>
    <row r="8" spans="1:46" s="2" customFormat="1" ht="12" customHeight="1" x14ac:dyDescent="0.2">
      <c r="A8" s="35"/>
      <c r="B8" s="40"/>
      <c r="C8" s="35"/>
      <c r="D8" s="106" t="s">
        <v>91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 x14ac:dyDescent="0.2">
      <c r="A9" s="35"/>
      <c r="B9" s="40"/>
      <c r="C9" s="35"/>
      <c r="D9" s="35"/>
      <c r="E9" s="295" t="s">
        <v>92</v>
      </c>
      <c r="F9" s="296"/>
      <c r="G9" s="296"/>
      <c r="H9" s="296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 x14ac:dyDescent="0.2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 x14ac:dyDescent="0.2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 x14ac:dyDescent="0.2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17. 7. 2020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 x14ac:dyDescent="0.2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 x14ac:dyDescent="0.2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 x14ac:dyDescent="0.2">
      <c r="A15" s="35"/>
      <c r="B15" s="40"/>
      <c r="C15" s="35"/>
      <c r="D15" s="35"/>
      <c r="E15" s="108" t="s">
        <v>27</v>
      </c>
      <c r="F15" s="35"/>
      <c r="G15" s="35"/>
      <c r="H15" s="35"/>
      <c r="I15" s="106" t="s">
        <v>28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 x14ac:dyDescent="0.2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 x14ac:dyDescent="0.2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 x14ac:dyDescent="0.2">
      <c r="A18" s="35"/>
      <c r="B18" s="40"/>
      <c r="C18" s="35"/>
      <c r="D18" s="35"/>
      <c r="E18" s="297" t="str">
        <f>'Rekapitulace stavby'!E14</f>
        <v>Vyplň údaj</v>
      </c>
      <c r="F18" s="298"/>
      <c r="G18" s="298"/>
      <c r="H18" s="298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 x14ac:dyDescent="0.2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 x14ac:dyDescent="0.2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">
        <v>19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 x14ac:dyDescent="0.2">
      <c r="A21" s="35"/>
      <c r="B21" s="40"/>
      <c r="C21" s="35"/>
      <c r="D21" s="35"/>
      <c r="E21" s="108" t="s">
        <v>32</v>
      </c>
      <c r="F21" s="35"/>
      <c r="G21" s="35"/>
      <c r="H21" s="35"/>
      <c r="I21" s="106" t="s">
        <v>28</v>
      </c>
      <c r="J21" s="108" t="s">
        <v>19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 x14ac:dyDescent="0.2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 x14ac:dyDescent="0.2">
      <c r="A23" s="35"/>
      <c r="B23" s="40"/>
      <c r="C23" s="35"/>
      <c r="D23" s="106" t="s">
        <v>34</v>
      </c>
      <c r="E23" s="35"/>
      <c r="F23" s="35"/>
      <c r="G23" s="35"/>
      <c r="H23" s="35"/>
      <c r="I23" s="106" t="s">
        <v>26</v>
      </c>
      <c r="J23" s="108" t="s">
        <v>19</v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 x14ac:dyDescent="0.2">
      <c r="A24" s="35"/>
      <c r="B24" s="40"/>
      <c r="C24" s="35"/>
      <c r="D24" s="35"/>
      <c r="E24" s="108" t="s">
        <v>35</v>
      </c>
      <c r="F24" s="35"/>
      <c r="G24" s="35"/>
      <c r="H24" s="35"/>
      <c r="I24" s="106" t="s">
        <v>28</v>
      </c>
      <c r="J24" s="108" t="s">
        <v>19</v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 x14ac:dyDescent="0.2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 x14ac:dyDescent="0.2">
      <c r="A26" s="35"/>
      <c r="B26" s="40"/>
      <c r="C26" s="35"/>
      <c r="D26" s="106" t="s">
        <v>36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 x14ac:dyDescent="0.2">
      <c r="A27" s="110"/>
      <c r="B27" s="111"/>
      <c r="C27" s="110"/>
      <c r="D27" s="110"/>
      <c r="E27" s="299" t="s">
        <v>19</v>
      </c>
      <c r="F27" s="299"/>
      <c r="G27" s="299"/>
      <c r="H27" s="299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 x14ac:dyDescent="0.2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 x14ac:dyDescent="0.2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 x14ac:dyDescent="0.2">
      <c r="A30" s="35"/>
      <c r="B30" s="40"/>
      <c r="C30" s="35"/>
      <c r="D30" s="114" t="s">
        <v>38</v>
      </c>
      <c r="E30" s="35"/>
      <c r="F30" s="35"/>
      <c r="G30" s="35"/>
      <c r="H30" s="35"/>
      <c r="I30" s="35"/>
      <c r="J30" s="115">
        <f>ROUND(J87,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 x14ac:dyDescent="0.2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 x14ac:dyDescent="0.2">
      <c r="A32" s="35"/>
      <c r="B32" s="40"/>
      <c r="C32" s="35"/>
      <c r="D32" s="35"/>
      <c r="E32" s="35"/>
      <c r="F32" s="116" t="s">
        <v>40</v>
      </c>
      <c r="G32" s="35"/>
      <c r="H32" s="35"/>
      <c r="I32" s="116" t="s">
        <v>39</v>
      </c>
      <c r="J32" s="116" t="s">
        <v>41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 x14ac:dyDescent="0.2">
      <c r="A33" s="35"/>
      <c r="B33" s="40"/>
      <c r="C33" s="35"/>
      <c r="D33" s="117" t="s">
        <v>42</v>
      </c>
      <c r="E33" s="106" t="s">
        <v>43</v>
      </c>
      <c r="F33" s="118">
        <f>ROUND((SUM(BE87:BE340)),  2)</f>
        <v>0</v>
      </c>
      <c r="G33" s="35"/>
      <c r="H33" s="35"/>
      <c r="I33" s="119">
        <v>0.21</v>
      </c>
      <c r="J33" s="118">
        <f>ROUND(((SUM(BE87:BE340))*I33),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 x14ac:dyDescent="0.2">
      <c r="A34" s="35"/>
      <c r="B34" s="40"/>
      <c r="C34" s="35"/>
      <c r="D34" s="35"/>
      <c r="E34" s="106" t="s">
        <v>44</v>
      </c>
      <c r="F34" s="118">
        <f>ROUND((SUM(BF87:BF340)),  2)</f>
        <v>0</v>
      </c>
      <c r="G34" s="35"/>
      <c r="H34" s="35"/>
      <c r="I34" s="119">
        <v>0.15</v>
      </c>
      <c r="J34" s="118">
        <f>ROUND(((SUM(BF87:BF340))*I34),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 x14ac:dyDescent="0.2">
      <c r="A35" s="35"/>
      <c r="B35" s="40"/>
      <c r="C35" s="35"/>
      <c r="D35" s="35"/>
      <c r="E35" s="106" t="s">
        <v>45</v>
      </c>
      <c r="F35" s="118">
        <f>ROUND((SUM(BG87:BG340)),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 x14ac:dyDescent="0.2">
      <c r="A36" s="35"/>
      <c r="B36" s="40"/>
      <c r="C36" s="35"/>
      <c r="D36" s="35"/>
      <c r="E36" s="106" t="s">
        <v>46</v>
      </c>
      <c r="F36" s="118">
        <f>ROUND((SUM(BH87:BH340)),  2)</f>
        <v>0</v>
      </c>
      <c r="G36" s="35"/>
      <c r="H36" s="35"/>
      <c r="I36" s="119">
        <v>0.15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 x14ac:dyDescent="0.2">
      <c r="A37" s="35"/>
      <c r="B37" s="40"/>
      <c r="C37" s="35"/>
      <c r="D37" s="35"/>
      <c r="E37" s="106" t="s">
        <v>47</v>
      </c>
      <c r="F37" s="118">
        <f>ROUND((SUM(BI87:BI340)),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 x14ac:dyDescent="0.2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 x14ac:dyDescent="0.2">
      <c r="A39" s="35"/>
      <c r="B39" s="40"/>
      <c r="C39" s="120"/>
      <c r="D39" s="121" t="s">
        <v>48</v>
      </c>
      <c r="E39" s="122"/>
      <c r="F39" s="122"/>
      <c r="G39" s="123" t="s">
        <v>49</v>
      </c>
      <c r="H39" s="124" t="s">
        <v>50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 x14ac:dyDescent="0.2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 x14ac:dyDescent="0.2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 x14ac:dyDescent="0.2">
      <c r="A45" s="35"/>
      <c r="B45" s="36"/>
      <c r="C45" s="24" t="s">
        <v>93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 x14ac:dyDescent="0.2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 x14ac:dyDescent="0.2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 x14ac:dyDescent="0.2">
      <c r="A48" s="35"/>
      <c r="B48" s="36"/>
      <c r="C48" s="37"/>
      <c r="D48" s="37"/>
      <c r="E48" s="300" t="str">
        <f>E7</f>
        <v>MALŠOVICE - SPLAŠKOVÁ KANALIZACE</v>
      </c>
      <c r="F48" s="301"/>
      <c r="G48" s="301"/>
      <c r="H48" s="301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 x14ac:dyDescent="0.2">
      <c r="A49" s="35"/>
      <c r="B49" s="36"/>
      <c r="C49" s="30" t="s">
        <v>91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 x14ac:dyDescent="0.2">
      <c r="A50" s="35"/>
      <c r="B50" s="36"/>
      <c r="C50" s="37"/>
      <c r="D50" s="37"/>
      <c r="E50" s="253" t="str">
        <f>E9</f>
        <v>1 - PŘÍPOJKY</v>
      </c>
      <c r="F50" s="302"/>
      <c r="G50" s="302"/>
      <c r="H50" s="302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 x14ac:dyDescent="0.2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 x14ac:dyDescent="0.2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17. 7. 2020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 x14ac:dyDescent="0.2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 x14ac:dyDescent="0.2">
      <c r="A54" s="35"/>
      <c r="B54" s="36"/>
      <c r="C54" s="30" t="s">
        <v>25</v>
      </c>
      <c r="D54" s="37"/>
      <c r="E54" s="37"/>
      <c r="F54" s="28" t="str">
        <f>E15</f>
        <v>OBEC MALŠOVICE</v>
      </c>
      <c r="G54" s="37"/>
      <c r="H54" s="37"/>
      <c r="I54" s="30" t="s">
        <v>31</v>
      </c>
      <c r="J54" s="33" t="str">
        <f>E21</f>
        <v>B-PROJEKTY Teplice s.r.o.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 x14ac:dyDescent="0.2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>Ladislav Marek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 x14ac:dyDescent="0.2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 x14ac:dyDescent="0.2">
      <c r="A57" s="35"/>
      <c r="B57" s="36"/>
      <c r="C57" s="131" t="s">
        <v>94</v>
      </c>
      <c r="D57" s="132"/>
      <c r="E57" s="132"/>
      <c r="F57" s="132"/>
      <c r="G57" s="132"/>
      <c r="H57" s="132"/>
      <c r="I57" s="132"/>
      <c r="J57" s="133" t="s">
        <v>95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 x14ac:dyDescent="0.2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 x14ac:dyDescent="0.2">
      <c r="A59" s="35"/>
      <c r="B59" s="36"/>
      <c r="C59" s="134" t="s">
        <v>70</v>
      </c>
      <c r="D59" s="37"/>
      <c r="E59" s="37"/>
      <c r="F59" s="37"/>
      <c r="G59" s="37"/>
      <c r="H59" s="37"/>
      <c r="I59" s="37"/>
      <c r="J59" s="78">
        <f>J87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96</v>
      </c>
    </row>
    <row r="60" spans="1:47" s="9" customFormat="1" ht="24.95" customHeight="1" x14ac:dyDescent="0.2">
      <c r="B60" s="135"/>
      <c r="C60" s="136"/>
      <c r="D60" s="137" t="s">
        <v>97</v>
      </c>
      <c r="E60" s="138"/>
      <c r="F60" s="138"/>
      <c r="G60" s="138"/>
      <c r="H60" s="138"/>
      <c r="I60" s="138"/>
      <c r="J60" s="139">
        <f>J88</f>
        <v>0</v>
      </c>
      <c r="K60" s="136"/>
      <c r="L60" s="140"/>
    </row>
    <row r="61" spans="1:47" s="10" customFormat="1" ht="19.899999999999999" customHeight="1" x14ac:dyDescent="0.2">
      <c r="B61" s="141"/>
      <c r="C61" s="142"/>
      <c r="D61" s="143" t="s">
        <v>98</v>
      </c>
      <c r="E61" s="144"/>
      <c r="F61" s="144"/>
      <c r="G61" s="144"/>
      <c r="H61" s="144"/>
      <c r="I61" s="144"/>
      <c r="J61" s="145">
        <f>J89</f>
        <v>0</v>
      </c>
      <c r="K61" s="142"/>
      <c r="L61" s="146"/>
    </row>
    <row r="62" spans="1:47" s="10" customFormat="1" ht="19.899999999999999" customHeight="1" x14ac:dyDescent="0.2">
      <c r="B62" s="141"/>
      <c r="C62" s="142"/>
      <c r="D62" s="143" t="s">
        <v>99</v>
      </c>
      <c r="E62" s="144"/>
      <c r="F62" s="144"/>
      <c r="G62" s="144"/>
      <c r="H62" s="144"/>
      <c r="I62" s="144"/>
      <c r="J62" s="145">
        <f>J232</f>
        <v>0</v>
      </c>
      <c r="K62" s="142"/>
      <c r="L62" s="146"/>
    </row>
    <row r="63" spans="1:47" s="10" customFormat="1" ht="19.899999999999999" customHeight="1" x14ac:dyDescent="0.2">
      <c r="B63" s="141"/>
      <c r="C63" s="142"/>
      <c r="D63" s="143" t="s">
        <v>100</v>
      </c>
      <c r="E63" s="144"/>
      <c r="F63" s="144"/>
      <c r="G63" s="144"/>
      <c r="H63" s="144"/>
      <c r="I63" s="144"/>
      <c r="J63" s="145">
        <f>J237</f>
        <v>0</v>
      </c>
      <c r="K63" s="142"/>
      <c r="L63" s="146"/>
    </row>
    <row r="64" spans="1:47" s="10" customFormat="1" ht="19.899999999999999" customHeight="1" x14ac:dyDescent="0.2">
      <c r="B64" s="141"/>
      <c r="C64" s="142"/>
      <c r="D64" s="143" t="s">
        <v>101</v>
      </c>
      <c r="E64" s="144"/>
      <c r="F64" s="144"/>
      <c r="G64" s="144"/>
      <c r="H64" s="144"/>
      <c r="I64" s="144"/>
      <c r="J64" s="145">
        <f>J288</f>
        <v>0</v>
      </c>
      <c r="K64" s="142"/>
      <c r="L64" s="146"/>
    </row>
    <row r="65" spans="1:31" s="10" customFormat="1" ht="19.899999999999999" customHeight="1" x14ac:dyDescent="0.2">
      <c r="B65" s="141"/>
      <c r="C65" s="142"/>
      <c r="D65" s="143" t="s">
        <v>102</v>
      </c>
      <c r="E65" s="144"/>
      <c r="F65" s="144"/>
      <c r="G65" s="144"/>
      <c r="H65" s="144"/>
      <c r="I65" s="144"/>
      <c r="J65" s="145">
        <f>J299</f>
        <v>0</v>
      </c>
      <c r="K65" s="142"/>
      <c r="L65" s="146"/>
    </row>
    <row r="66" spans="1:31" s="10" customFormat="1" ht="19.899999999999999" customHeight="1" x14ac:dyDescent="0.2">
      <c r="B66" s="141"/>
      <c r="C66" s="142"/>
      <c r="D66" s="143" t="s">
        <v>103</v>
      </c>
      <c r="E66" s="144"/>
      <c r="F66" s="144"/>
      <c r="G66" s="144"/>
      <c r="H66" s="144"/>
      <c r="I66" s="144"/>
      <c r="J66" s="145">
        <f>J324</f>
        <v>0</v>
      </c>
      <c r="K66" s="142"/>
      <c r="L66" s="146"/>
    </row>
    <row r="67" spans="1:31" s="10" customFormat="1" ht="19.899999999999999" customHeight="1" x14ac:dyDescent="0.2">
      <c r="B67" s="141"/>
      <c r="C67" s="142"/>
      <c r="D67" s="143" t="s">
        <v>104</v>
      </c>
      <c r="E67" s="144"/>
      <c r="F67" s="144"/>
      <c r="G67" s="144"/>
      <c r="H67" s="144"/>
      <c r="I67" s="144"/>
      <c r="J67" s="145">
        <f>J338</f>
        <v>0</v>
      </c>
      <c r="K67" s="142"/>
      <c r="L67" s="146"/>
    </row>
    <row r="68" spans="1:31" s="2" customFormat="1" ht="21.75" customHeight="1" x14ac:dyDescent="0.2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7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6.95" customHeight="1" x14ac:dyDescent="0.2">
      <c r="A69" s="35"/>
      <c r="B69" s="48"/>
      <c r="C69" s="49"/>
      <c r="D69" s="49"/>
      <c r="E69" s="49"/>
      <c r="F69" s="49"/>
      <c r="G69" s="49"/>
      <c r="H69" s="49"/>
      <c r="I69" s="49"/>
      <c r="J69" s="49"/>
      <c r="K69" s="49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3" spans="1:31" s="2" customFormat="1" ht="6.95" customHeight="1" x14ac:dyDescent="0.2">
      <c r="A73" s="35"/>
      <c r="B73" s="50"/>
      <c r="C73" s="51"/>
      <c r="D73" s="51"/>
      <c r="E73" s="51"/>
      <c r="F73" s="51"/>
      <c r="G73" s="51"/>
      <c r="H73" s="51"/>
      <c r="I73" s="51"/>
      <c r="J73" s="51"/>
      <c r="K73" s="51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24.95" customHeight="1" x14ac:dyDescent="0.2">
      <c r="A74" s="35"/>
      <c r="B74" s="36"/>
      <c r="C74" s="24" t="s">
        <v>105</v>
      </c>
      <c r="D74" s="37"/>
      <c r="E74" s="37"/>
      <c r="F74" s="37"/>
      <c r="G74" s="37"/>
      <c r="H74" s="37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 x14ac:dyDescent="0.2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 x14ac:dyDescent="0.2">
      <c r="A76" s="35"/>
      <c r="B76" s="36"/>
      <c r="C76" s="30" t="s">
        <v>16</v>
      </c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 x14ac:dyDescent="0.2">
      <c r="A77" s="35"/>
      <c r="B77" s="36"/>
      <c r="C77" s="37"/>
      <c r="D77" s="37"/>
      <c r="E77" s="300" t="str">
        <f>E7</f>
        <v>MALŠOVICE - SPLAŠKOVÁ KANALIZACE</v>
      </c>
      <c r="F77" s="301"/>
      <c r="G77" s="301"/>
      <c r="H77" s="301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 x14ac:dyDescent="0.2">
      <c r="A78" s="35"/>
      <c r="B78" s="36"/>
      <c r="C78" s="30" t="s">
        <v>91</v>
      </c>
      <c r="D78" s="37"/>
      <c r="E78" s="37"/>
      <c r="F78" s="37"/>
      <c r="G78" s="37"/>
      <c r="H78" s="37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 x14ac:dyDescent="0.2">
      <c r="A79" s="35"/>
      <c r="B79" s="36"/>
      <c r="C79" s="37"/>
      <c r="D79" s="37"/>
      <c r="E79" s="253" t="str">
        <f>E9</f>
        <v>1 - PŘÍPOJKY</v>
      </c>
      <c r="F79" s="302"/>
      <c r="G79" s="302"/>
      <c r="H79" s="302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 x14ac:dyDescent="0.2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2" customHeight="1" x14ac:dyDescent="0.2">
      <c r="A81" s="35"/>
      <c r="B81" s="36"/>
      <c r="C81" s="30" t="s">
        <v>21</v>
      </c>
      <c r="D81" s="37"/>
      <c r="E81" s="37"/>
      <c r="F81" s="28" t="str">
        <f>F12</f>
        <v xml:space="preserve"> </v>
      </c>
      <c r="G81" s="37"/>
      <c r="H81" s="37"/>
      <c r="I81" s="30" t="s">
        <v>23</v>
      </c>
      <c r="J81" s="60" t="str">
        <f>IF(J12="","",J12)</f>
        <v>17. 7. 2020</v>
      </c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 x14ac:dyDescent="0.2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25.7" customHeight="1" x14ac:dyDescent="0.2">
      <c r="A83" s="35"/>
      <c r="B83" s="36"/>
      <c r="C83" s="30" t="s">
        <v>25</v>
      </c>
      <c r="D83" s="37"/>
      <c r="E83" s="37"/>
      <c r="F83" s="28" t="str">
        <f>E15</f>
        <v>OBEC MALŠOVICE</v>
      </c>
      <c r="G83" s="37"/>
      <c r="H83" s="37"/>
      <c r="I83" s="30" t="s">
        <v>31</v>
      </c>
      <c r="J83" s="33" t="str">
        <f>E21</f>
        <v>B-PROJEKTY Teplice s.r.o.</v>
      </c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15.2" customHeight="1" x14ac:dyDescent="0.2">
      <c r="A84" s="35"/>
      <c r="B84" s="36"/>
      <c r="C84" s="30" t="s">
        <v>29</v>
      </c>
      <c r="D84" s="37"/>
      <c r="E84" s="37"/>
      <c r="F84" s="28" t="str">
        <f>IF(E18="","",E18)</f>
        <v>Vyplň údaj</v>
      </c>
      <c r="G84" s="37"/>
      <c r="H84" s="37"/>
      <c r="I84" s="30" t="s">
        <v>34</v>
      </c>
      <c r="J84" s="33" t="str">
        <f>E24</f>
        <v>Ladislav Marek</v>
      </c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0.35" customHeight="1" x14ac:dyDescent="0.2">
      <c r="A85" s="35"/>
      <c r="B85" s="36"/>
      <c r="C85" s="37"/>
      <c r="D85" s="37"/>
      <c r="E85" s="37"/>
      <c r="F85" s="37"/>
      <c r="G85" s="37"/>
      <c r="H85" s="37"/>
      <c r="I85" s="37"/>
      <c r="J85" s="37"/>
      <c r="K85" s="37"/>
      <c r="L85" s="10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11" customFormat="1" ht="29.25" customHeight="1" x14ac:dyDescent="0.2">
      <c r="A86" s="147"/>
      <c r="B86" s="148"/>
      <c r="C86" s="149" t="s">
        <v>106</v>
      </c>
      <c r="D86" s="150" t="s">
        <v>57</v>
      </c>
      <c r="E86" s="150" t="s">
        <v>53</v>
      </c>
      <c r="F86" s="150" t="s">
        <v>54</v>
      </c>
      <c r="G86" s="150" t="s">
        <v>107</v>
      </c>
      <c r="H86" s="150" t="s">
        <v>108</v>
      </c>
      <c r="I86" s="150" t="s">
        <v>109</v>
      </c>
      <c r="J86" s="150" t="s">
        <v>95</v>
      </c>
      <c r="K86" s="151" t="s">
        <v>110</v>
      </c>
      <c r="L86" s="152"/>
      <c r="M86" s="69" t="s">
        <v>19</v>
      </c>
      <c r="N86" s="70" t="s">
        <v>42</v>
      </c>
      <c r="O86" s="70" t="s">
        <v>111</v>
      </c>
      <c r="P86" s="70" t="s">
        <v>112</v>
      </c>
      <c r="Q86" s="70" t="s">
        <v>113</v>
      </c>
      <c r="R86" s="70" t="s">
        <v>114</v>
      </c>
      <c r="S86" s="70" t="s">
        <v>115</v>
      </c>
      <c r="T86" s="71" t="s">
        <v>116</v>
      </c>
      <c r="U86" s="147"/>
      <c r="V86" s="147"/>
      <c r="W86" s="147"/>
      <c r="X86" s="147"/>
      <c r="Y86" s="147"/>
      <c r="Z86" s="147"/>
      <c r="AA86" s="147"/>
      <c r="AB86" s="147"/>
      <c r="AC86" s="147"/>
      <c r="AD86" s="147"/>
      <c r="AE86" s="147"/>
    </row>
    <row r="87" spans="1:65" s="2" customFormat="1" ht="22.9" customHeight="1" x14ac:dyDescent="0.25">
      <c r="A87" s="35"/>
      <c r="B87" s="36"/>
      <c r="C87" s="76" t="s">
        <v>117</v>
      </c>
      <c r="D87" s="37"/>
      <c r="E87" s="37"/>
      <c r="F87" s="37"/>
      <c r="G87" s="37"/>
      <c r="H87" s="37"/>
      <c r="I87" s="37"/>
      <c r="J87" s="153">
        <f>BK87</f>
        <v>0</v>
      </c>
      <c r="K87" s="37"/>
      <c r="L87" s="40"/>
      <c r="M87" s="72"/>
      <c r="N87" s="154"/>
      <c r="O87" s="73"/>
      <c r="P87" s="155">
        <f>P88</f>
        <v>0</v>
      </c>
      <c r="Q87" s="73"/>
      <c r="R87" s="155">
        <f>R88</f>
        <v>7.9126709999999996</v>
      </c>
      <c r="S87" s="73"/>
      <c r="T87" s="156">
        <f>T88</f>
        <v>96.436350000000004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T87" s="18" t="s">
        <v>71</v>
      </c>
      <c r="AU87" s="18" t="s">
        <v>96</v>
      </c>
      <c r="BK87" s="157">
        <f>BK88</f>
        <v>0</v>
      </c>
    </row>
    <row r="88" spans="1:65" s="12" customFormat="1" ht="25.9" customHeight="1" x14ac:dyDescent="0.2">
      <c r="B88" s="158"/>
      <c r="C88" s="159"/>
      <c r="D88" s="160" t="s">
        <v>71</v>
      </c>
      <c r="E88" s="161" t="s">
        <v>118</v>
      </c>
      <c r="F88" s="161" t="s">
        <v>119</v>
      </c>
      <c r="G88" s="159"/>
      <c r="H88" s="159"/>
      <c r="I88" s="162"/>
      <c r="J88" s="163">
        <f>BK88</f>
        <v>0</v>
      </c>
      <c r="K88" s="159"/>
      <c r="L88" s="164"/>
      <c r="M88" s="165"/>
      <c r="N88" s="166"/>
      <c r="O88" s="166"/>
      <c r="P88" s="167">
        <f>P89+P232+P237+P288+P299+P324+P338</f>
        <v>0</v>
      </c>
      <c r="Q88" s="166"/>
      <c r="R88" s="167">
        <f>R89+R232+R237+R288+R299+R324+R338</f>
        <v>7.9126709999999996</v>
      </c>
      <c r="S88" s="166"/>
      <c r="T88" s="168">
        <f>T89+T232+T237+T288+T299+T324+T338</f>
        <v>96.436350000000004</v>
      </c>
      <c r="AR88" s="169" t="s">
        <v>77</v>
      </c>
      <c r="AT88" s="170" t="s">
        <v>71</v>
      </c>
      <c r="AU88" s="170" t="s">
        <v>72</v>
      </c>
      <c r="AY88" s="169" t="s">
        <v>120</v>
      </c>
      <c r="BK88" s="171">
        <f>BK89+BK232+BK237+BK288+BK299+BK324+BK338</f>
        <v>0</v>
      </c>
    </row>
    <row r="89" spans="1:65" s="12" customFormat="1" ht="22.9" customHeight="1" x14ac:dyDescent="0.2">
      <c r="B89" s="158"/>
      <c r="C89" s="159"/>
      <c r="D89" s="160" t="s">
        <v>71</v>
      </c>
      <c r="E89" s="172" t="s">
        <v>77</v>
      </c>
      <c r="F89" s="172" t="s">
        <v>121</v>
      </c>
      <c r="G89" s="159"/>
      <c r="H89" s="159"/>
      <c r="I89" s="162"/>
      <c r="J89" s="173">
        <f>BK89</f>
        <v>0</v>
      </c>
      <c r="K89" s="159"/>
      <c r="L89" s="164"/>
      <c r="M89" s="165"/>
      <c r="N89" s="166"/>
      <c r="O89" s="166"/>
      <c r="P89" s="167">
        <f>SUM(P90:P231)</f>
        <v>0</v>
      </c>
      <c r="Q89" s="166"/>
      <c r="R89" s="167">
        <f>SUM(R90:R231)</f>
        <v>0.21376300000000001</v>
      </c>
      <c r="S89" s="166"/>
      <c r="T89" s="168">
        <f>SUM(T90:T231)</f>
        <v>96.421199999999999</v>
      </c>
      <c r="AR89" s="169" t="s">
        <v>77</v>
      </c>
      <c r="AT89" s="170" t="s">
        <v>71</v>
      </c>
      <c r="AU89" s="170" t="s">
        <v>77</v>
      </c>
      <c r="AY89" s="169" t="s">
        <v>120</v>
      </c>
      <c r="BK89" s="171">
        <f>SUM(BK90:BK231)</f>
        <v>0</v>
      </c>
    </row>
    <row r="90" spans="1:65" s="2" customFormat="1" ht="37.9" customHeight="1" x14ac:dyDescent="0.2">
      <c r="A90" s="35"/>
      <c r="B90" s="36"/>
      <c r="C90" s="174" t="s">
        <v>77</v>
      </c>
      <c r="D90" s="174" t="s">
        <v>122</v>
      </c>
      <c r="E90" s="175" t="s">
        <v>123</v>
      </c>
      <c r="F90" s="176" t="s">
        <v>124</v>
      </c>
      <c r="G90" s="177" t="s">
        <v>125</v>
      </c>
      <c r="H90" s="178">
        <v>13</v>
      </c>
      <c r="I90" s="179"/>
      <c r="J90" s="180">
        <f>ROUND(I90*H90,2)</f>
        <v>0</v>
      </c>
      <c r="K90" s="176" t="s">
        <v>126</v>
      </c>
      <c r="L90" s="40"/>
      <c r="M90" s="181" t="s">
        <v>19</v>
      </c>
      <c r="N90" s="182" t="s">
        <v>43</v>
      </c>
      <c r="O90" s="65"/>
      <c r="P90" s="183">
        <f>O90*H90</f>
        <v>0</v>
      </c>
      <c r="Q90" s="183">
        <v>0</v>
      </c>
      <c r="R90" s="183">
        <f>Q90*H90</f>
        <v>0</v>
      </c>
      <c r="S90" s="183">
        <v>0.26</v>
      </c>
      <c r="T90" s="184">
        <f>S90*H90</f>
        <v>3.38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127</v>
      </c>
      <c r="AT90" s="185" t="s">
        <v>122</v>
      </c>
      <c r="AU90" s="185" t="s">
        <v>81</v>
      </c>
      <c r="AY90" s="18" t="s">
        <v>120</v>
      </c>
      <c r="BE90" s="186">
        <f>IF(N90="základní",J90,0)</f>
        <v>0</v>
      </c>
      <c r="BF90" s="186">
        <f>IF(N90="snížená",J90,0)</f>
        <v>0</v>
      </c>
      <c r="BG90" s="186">
        <f>IF(N90="zákl. přenesená",J90,0)</f>
        <v>0</v>
      </c>
      <c r="BH90" s="186">
        <f>IF(N90="sníž. přenesená",J90,0)</f>
        <v>0</v>
      </c>
      <c r="BI90" s="186">
        <f>IF(N90="nulová",J90,0)</f>
        <v>0</v>
      </c>
      <c r="BJ90" s="18" t="s">
        <v>77</v>
      </c>
      <c r="BK90" s="186">
        <f>ROUND(I90*H90,2)</f>
        <v>0</v>
      </c>
      <c r="BL90" s="18" t="s">
        <v>127</v>
      </c>
      <c r="BM90" s="185" t="s">
        <v>128</v>
      </c>
    </row>
    <row r="91" spans="1:65" s="2" customFormat="1" ht="126.75" x14ac:dyDescent="0.2">
      <c r="A91" s="35"/>
      <c r="B91" s="36"/>
      <c r="C91" s="37"/>
      <c r="D91" s="187" t="s">
        <v>129</v>
      </c>
      <c r="E91" s="37"/>
      <c r="F91" s="188" t="s">
        <v>130</v>
      </c>
      <c r="G91" s="37"/>
      <c r="H91" s="37"/>
      <c r="I91" s="189"/>
      <c r="J91" s="37"/>
      <c r="K91" s="37"/>
      <c r="L91" s="40"/>
      <c r="M91" s="190"/>
      <c r="N91" s="191"/>
      <c r="O91" s="65"/>
      <c r="P91" s="65"/>
      <c r="Q91" s="65"/>
      <c r="R91" s="65"/>
      <c r="S91" s="65"/>
      <c r="T91" s="66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T91" s="18" t="s">
        <v>129</v>
      </c>
      <c r="AU91" s="18" t="s">
        <v>81</v>
      </c>
    </row>
    <row r="92" spans="1:65" s="13" customFormat="1" ht="11.25" x14ac:dyDescent="0.2">
      <c r="B92" s="192"/>
      <c r="C92" s="193"/>
      <c r="D92" s="187" t="s">
        <v>131</v>
      </c>
      <c r="E92" s="194" t="s">
        <v>19</v>
      </c>
      <c r="F92" s="195" t="s">
        <v>132</v>
      </c>
      <c r="G92" s="193"/>
      <c r="H92" s="194" t="s">
        <v>19</v>
      </c>
      <c r="I92" s="196"/>
      <c r="J92" s="193"/>
      <c r="K92" s="193"/>
      <c r="L92" s="197"/>
      <c r="M92" s="198"/>
      <c r="N92" s="199"/>
      <c r="O92" s="199"/>
      <c r="P92" s="199"/>
      <c r="Q92" s="199"/>
      <c r="R92" s="199"/>
      <c r="S92" s="199"/>
      <c r="T92" s="200"/>
      <c r="AT92" s="201" t="s">
        <v>131</v>
      </c>
      <c r="AU92" s="201" t="s">
        <v>81</v>
      </c>
      <c r="AV92" s="13" t="s">
        <v>77</v>
      </c>
      <c r="AW92" s="13" t="s">
        <v>33</v>
      </c>
      <c r="AX92" s="13" t="s">
        <v>72</v>
      </c>
      <c r="AY92" s="201" t="s">
        <v>120</v>
      </c>
    </row>
    <row r="93" spans="1:65" s="13" customFormat="1" ht="11.25" x14ac:dyDescent="0.2">
      <c r="B93" s="192"/>
      <c r="C93" s="193"/>
      <c r="D93" s="187" t="s">
        <v>131</v>
      </c>
      <c r="E93" s="194" t="s">
        <v>19</v>
      </c>
      <c r="F93" s="195" t="s">
        <v>133</v>
      </c>
      <c r="G93" s="193"/>
      <c r="H93" s="194" t="s">
        <v>19</v>
      </c>
      <c r="I93" s="196"/>
      <c r="J93" s="193"/>
      <c r="K93" s="193"/>
      <c r="L93" s="197"/>
      <c r="M93" s="198"/>
      <c r="N93" s="199"/>
      <c r="O93" s="199"/>
      <c r="P93" s="199"/>
      <c r="Q93" s="199"/>
      <c r="R93" s="199"/>
      <c r="S93" s="199"/>
      <c r="T93" s="200"/>
      <c r="AT93" s="201" t="s">
        <v>131</v>
      </c>
      <c r="AU93" s="201" t="s">
        <v>81</v>
      </c>
      <c r="AV93" s="13" t="s">
        <v>77</v>
      </c>
      <c r="AW93" s="13" t="s">
        <v>33</v>
      </c>
      <c r="AX93" s="13" t="s">
        <v>72</v>
      </c>
      <c r="AY93" s="201" t="s">
        <v>120</v>
      </c>
    </row>
    <row r="94" spans="1:65" s="14" customFormat="1" ht="11.25" x14ac:dyDescent="0.2">
      <c r="B94" s="202"/>
      <c r="C94" s="203"/>
      <c r="D94" s="187" t="s">
        <v>131</v>
      </c>
      <c r="E94" s="204" t="s">
        <v>19</v>
      </c>
      <c r="F94" s="205" t="s">
        <v>134</v>
      </c>
      <c r="G94" s="203"/>
      <c r="H94" s="206">
        <v>13</v>
      </c>
      <c r="I94" s="207"/>
      <c r="J94" s="203"/>
      <c r="K94" s="203"/>
      <c r="L94" s="208"/>
      <c r="M94" s="209"/>
      <c r="N94" s="210"/>
      <c r="O94" s="210"/>
      <c r="P94" s="210"/>
      <c r="Q94" s="210"/>
      <c r="R94" s="210"/>
      <c r="S94" s="210"/>
      <c r="T94" s="211"/>
      <c r="AT94" s="212" t="s">
        <v>131</v>
      </c>
      <c r="AU94" s="212" t="s">
        <v>81</v>
      </c>
      <c r="AV94" s="14" t="s">
        <v>81</v>
      </c>
      <c r="AW94" s="14" t="s">
        <v>33</v>
      </c>
      <c r="AX94" s="14" t="s">
        <v>77</v>
      </c>
      <c r="AY94" s="212" t="s">
        <v>120</v>
      </c>
    </row>
    <row r="95" spans="1:65" s="2" customFormat="1" ht="37.9" customHeight="1" x14ac:dyDescent="0.2">
      <c r="A95" s="35"/>
      <c r="B95" s="36"/>
      <c r="C95" s="174" t="s">
        <v>81</v>
      </c>
      <c r="D95" s="174" t="s">
        <v>122</v>
      </c>
      <c r="E95" s="175" t="s">
        <v>135</v>
      </c>
      <c r="F95" s="176" t="s">
        <v>136</v>
      </c>
      <c r="G95" s="177" t="s">
        <v>125</v>
      </c>
      <c r="H95" s="178">
        <v>14.6</v>
      </c>
      <c r="I95" s="179"/>
      <c r="J95" s="180">
        <f>ROUND(I95*H95,2)</f>
        <v>0</v>
      </c>
      <c r="K95" s="176" t="s">
        <v>126</v>
      </c>
      <c r="L95" s="40"/>
      <c r="M95" s="181" t="s">
        <v>19</v>
      </c>
      <c r="N95" s="182" t="s">
        <v>43</v>
      </c>
      <c r="O95" s="65"/>
      <c r="P95" s="183">
        <f>O95*H95</f>
        <v>0</v>
      </c>
      <c r="Q95" s="183">
        <v>0</v>
      </c>
      <c r="R95" s="183">
        <f>Q95*H95</f>
        <v>0</v>
      </c>
      <c r="S95" s="183">
        <v>0.28999999999999998</v>
      </c>
      <c r="T95" s="184">
        <f>S95*H95</f>
        <v>4.234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5" t="s">
        <v>127</v>
      </c>
      <c r="AT95" s="185" t="s">
        <v>122</v>
      </c>
      <c r="AU95" s="185" t="s">
        <v>81</v>
      </c>
      <c r="AY95" s="18" t="s">
        <v>120</v>
      </c>
      <c r="BE95" s="186">
        <f>IF(N95="základní",J95,0)</f>
        <v>0</v>
      </c>
      <c r="BF95" s="186">
        <f>IF(N95="snížená",J95,0)</f>
        <v>0</v>
      </c>
      <c r="BG95" s="186">
        <f>IF(N95="zákl. přenesená",J95,0)</f>
        <v>0</v>
      </c>
      <c r="BH95" s="186">
        <f>IF(N95="sníž. přenesená",J95,0)</f>
        <v>0</v>
      </c>
      <c r="BI95" s="186">
        <f>IF(N95="nulová",J95,0)</f>
        <v>0</v>
      </c>
      <c r="BJ95" s="18" t="s">
        <v>77</v>
      </c>
      <c r="BK95" s="186">
        <f>ROUND(I95*H95,2)</f>
        <v>0</v>
      </c>
      <c r="BL95" s="18" t="s">
        <v>127</v>
      </c>
      <c r="BM95" s="185" t="s">
        <v>137</v>
      </c>
    </row>
    <row r="96" spans="1:65" s="2" customFormat="1" ht="175.5" x14ac:dyDescent="0.2">
      <c r="A96" s="35"/>
      <c r="B96" s="36"/>
      <c r="C96" s="37"/>
      <c r="D96" s="187" t="s">
        <v>129</v>
      </c>
      <c r="E96" s="37"/>
      <c r="F96" s="188" t="s">
        <v>138</v>
      </c>
      <c r="G96" s="37"/>
      <c r="H96" s="37"/>
      <c r="I96" s="189"/>
      <c r="J96" s="37"/>
      <c r="K96" s="37"/>
      <c r="L96" s="40"/>
      <c r="M96" s="190"/>
      <c r="N96" s="191"/>
      <c r="O96" s="65"/>
      <c r="P96" s="65"/>
      <c r="Q96" s="65"/>
      <c r="R96" s="65"/>
      <c r="S96" s="65"/>
      <c r="T96" s="66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T96" s="18" t="s">
        <v>129</v>
      </c>
      <c r="AU96" s="18" t="s">
        <v>81</v>
      </c>
    </row>
    <row r="97" spans="1:65" s="13" customFormat="1" ht="11.25" x14ac:dyDescent="0.2">
      <c r="B97" s="192"/>
      <c r="C97" s="193"/>
      <c r="D97" s="187" t="s">
        <v>131</v>
      </c>
      <c r="E97" s="194" t="s">
        <v>19</v>
      </c>
      <c r="F97" s="195" t="s">
        <v>139</v>
      </c>
      <c r="G97" s="193"/>
      <c r="H97" s="194" t="s">
        <v>19</v>
      </c>
      <c r="I97" s="196"/>
      <c r="J97" s="193"/>
      <c r="K97" s="193"/>
      <c r="L97" s="197"/>
      <c r="M97" s="198"/>
      <c r="N97" s="199"/>
      <c r="O97" s="199"/>
      <c r="P97" s="199"/>
      <c r="Q97" s="199"/>
      <c r="R97" s="199"/>
      <c r="S97" s="199"/>
      <c r="T97" s="200"/>
      <c r="AT97" s="201" t="s">
        <v>131</v>
      </c>
      <c r="AU97" s="201" t="s">
        <v>81</v>
      </c>
      <c r="AV97" s="13" t="s">
        <v>77</v>
      </c>
      <c r="AW97" s="13" t="s">
        <v>33</v>
      </c>
      <c r="AX97" s="13" t="s">
        <v>72</v>
      </c>
      <c r="AY97" s="201" t="s">
        <v>120</v>
      </c>
    </row>
    <row r="98" spans="1:65" s="14" customFormat="1" ht="11.25" x14ac:dyDescent="0.2">
      <c r="B98" s="202"/>
      <c r="C98" s="203"/>
      <c r="D98" s="187" t="s">
        <v>131</v>
      </c>
      <c r="E98" s="204" t="s">
        <v>19</v>
      </c>
      <c r="F98" s="205" t="s">
        <v>140</v>
      </c>
      <c r="G98" s="203"/>
      <c r="H98" s="206">
        <v>1.6</v>
      </c>
      <c r="I98" s="207"/>
      <c r="J98" s="203"/>
      <c r="K98" s="203"/>
      <c r="L98" s="208"/>
      <c r="M98" s="209"/>
      <c r="N98" s="210"/>
      <c r="O98" s="210"/>
      <c r="P98" s="210"/>
      <c r="Q98" s="210"/>
      <c r="R98" s="210"/>
      <c r="S98" s="210"/>
      <c r="T98" s="211"/>
      <c r="AT98" s="212" t="s">
        <v>131</v>
      </c>
      <c r="AU98" s="212" t="s">
        <v>81</v>
      </c>
      <c r="AV98" s="14" t="s">
        <v>81</v>
      </c>
      <c r="AW98" s="14" t="s">
        <v>33</v>
      </c>
      <c r="AX98" s="14" t="s">
        <v>72</v>
      </c>
      <c r="AY98" s="212" t="s">
        <v>120</v>
      </c>
    </row>
    <row r="99" spans="1:65" s="13" customFormat="1" ht="11.25" x14ac:dyDescent="0.2">
      <c r="B99" s="192"/>
      <c r="C99" s="193"/>
      <c r="D99" s="187" t="s">
        <v>131</v>
      </c>
      <c r="E99" s="194" t="s">
        <v>19</v>
      </c>
      <c r="F99" s="195" t="s">
        <v>133</v>
      </c>
      <c r="G99" s="193"/>
      <c r="H99" s="194" t="s">
        <v>19</v>
      </c>
      <c r="I99" s="196"/>
      <c r="J99" s="193"/>
      <c r="K99" s="193"/>
      <c r="L99" s="197"/>
      <c r="M99" s="198"/>
      <c r="N99" s="199"/>
      <c r="O99" s="199"/>
      <c r="P99" s="199"/>
      <c r="Q99" s="199"/>
      <c r="R99" s="199"/>
      <c r="S99" s="199"/>
      <c r="T99" s="200"/>
      <c r="AT99" s="201" t="s">
        <v>131</v>
      </c>
      <c r="AU99" s="201" t="s">
        <v>81</v>
      </c>
      <c r="AV99" s="13" t="s">
        <v>77</v>
      </c>
      <c r="AW99" s="13" t="s">
        <v>33</v>
      </c>
      <c r="AX99" s="13" t="s">
        <v>72</v>
      </c>
      <c r="AY99" s="201" t="s">
        <v>120</v>
      </c>
    </row>
    <row r="100" spans="1:65" s="14" customFormat="1" ht="11.25" x14ac:dyDescent="0.2">
      <c r="B100" s="202"/>
      <c r="C100" s="203"/>
      <c r="D100" s="187" t="s">
        <v>131</v>
      </c>
      <c r="E100" s="204" t="s">
        <v>19</v>
      </c>
      <c r="F100" s="205" t="s">
        <v>134</v>
      </c>
      <c r="G100" s="203"/>
      <c r="H100" s="206">
        <v>13</v>
      </c>
      <c r="I100" s="207"/>
      <c r="J100" s="203"/>
      <c r="K100" s="203"/>
      <c r="L100" s="208"/>
      <c r="M100" s="209"/>
      <c r="N100" s="210"/>
      <c r="O100" s="210"/>
      <c r="P100" s="210"/>
      <c r="Q100" s="210"/>
      <c r="R100" s="210"/>
      <c r="S100" s="210"/>
      <c r="T100" s="211"/>
      <c r="AT100" s="212" t="s">
        <v>131</v>
      </c>
      <c r="AU100" s="212" t="s">
        <v>81</v>
      </c>
      <c r="AV100" s="14" t="s">
        <v>81</v>
      </c>
      <c r="AW100" s="14" t="s">
        <v>33</v>
      </c>
      <c r="AX100" s="14" t="s">
        <v>72</v>
      </c>
      <c r="AY100" s="212" t="s">
        <v>120</v>
      </c>
    </row>
    <row r="101" spans="1:65" s="15" customFormat="1" ht="11.25" x14ac:dyDescent="0.2">
      <c r="B101" s="213"/>
      <c r="C101" s="214"/>
      <c r="D101" s="187" t="s">
        <v>131</v>
      </c>
      <c r="E101" s="215" t="s">
        <v>19</v>
      </c>
      <c r="F101" s="216" t="s">
        <v>141</v>
      </c>
      <c r="G101" s="214"/>
      <c r="H101" s="217">
        <v>14.6</v>
      </c>
      <c r="I101" s="218"/>
      <c r="J101" s="214"/>
      <c r="K101" s="214"/>
      <c r="L101" s="219"/>
      <c r="M101" s="220"/>
      <c r="N101" s="221"/>
      <c r="O101" s="221"/>
      <c r="P101" s="221"/>
      <c r="Q101" s="221"/>
      <c r="R101" s="221"/>
      <c r="S101" s="221"/>
      <c r="T101" s="222"/>
      <c r="AT101" s="223" t="s">
        <v>131</v>
      </c>
      <c r="AU101" s="223" t="s">
        <v>81</v>
      </c>
      <c r="AV101" s="15" t="s">
        <v>127</v>
      </c>
      <c r="AW101" s="15" t="s">
        <v>33</v>
      </c>
      <c r="AX101" s="15" t="s">
        <v>77</v>
      </c>
      <c r="AY101" s="223" t="s">
        <v>120</v>
      </c>
    </row>
    <row r="102" spans="1:65" s="2" customFormat="1" ht="37.9" customHeight="1" x14ac:dyDescent="0.2">
      <c r="A102" s="35"/>
      <c r="B102" s="36"/>
      <c r="C102" s="174" t="s">
        <v>84</v>
      </c>
      <c r="D102" s="174" t="s">
        <v>122</v>
      </c>
      <c r="E102" s="175" t="s">
        <v>142</v>
      </c>
      <c r="F102" s="176" t="s">
        <v>143</v>
      </c>
      <c r="G102" s="177" t="s">
        <v>125</v>
      </c>
      <c r="H102" s="178">
        <v>53.6</v>
      </c>
      <c r="I102" s="179"/>
      <c r="J102" s="180">
        <f>ROUND(I102*H102,2)</f>
        <v>0</v>
      </c>
      <c r="K102" s="176" t="s">
        <v>126</v>
      </c>
      <c r="L102" s="40"/>
      <c r="M102" s="181" t="s">
        <v>19</v>
      </c>
      <c r="N102" s="182" t="s">
        <v>43</v>
      </c>
      <c r="O102" s="65"/>
      <c r="P102" s="183">
        <f>O102*H102</f>
        <v>0</v>
      </c>
      <c r="Q102" s="183">
        <v>0</v>
      </c>
      <c r="R102" s="183">
        <f>Q102*H102</f>
        <v>0</v>
      </c>
      <c r="S102" s="183">
        <v>0.57999999999999996</v>
      </c>
      <c r="T102" s="184">
        <f>S102*H102</f>
        <v>31.087999999999997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5" t="s">
        <v>127</v>
      </c>
      <c r="AT102" s="185" t="s">
        <v>122</v>
      </c>
      <c r="AU102" s="185" t="s">
        <v>81</v>
      </c>
      <c r="AY102" s="18" t="s">
        <v>120</v>
      </c>
      <c r="BE102" s="186">
        <f>IF(N102="základní",J102,0)</f>
        <v>0</v>
      </c>
      <c r="BF102" s="186">
        <f>IF(N102="snížená",J102,0)</f>
        <v>0</v>
      </c>
      <c r="BG102" s="186">
        <f>IF(N102="zákl. přenesená",J102,0)</f>
        <v>0</v>
      </c>
      <c r="BH102" s="186">
        <f>IF(N102="sníž. přenesená",J102,0)</f>
        <v>0</v>
      </c>
      <c r="BI102" s="186">
        <f>IF(N102="nulová",J102,0)</f>
        <v>0</v>
      </c>
      <c r="BJ102" s="18" t="s">
        <v>77</v>
      </c>
      <c r="BK102" s="186">
        <f>ROUND(I102*H102,2)</f>
        <v>0</v>
      </c>
      <c r="BL102" s="18" t="s">
        <v>127</v>
      </c>
      <c r="BM102" s="185" t="s">
        <v>144</v>
      </c>
    </row>
    <row r="103" spans="1:65" s="2" customFormat="1" ht="175.5" x14ac:dyDescent="0.2">
      <c r="A103" s="35"/>
      <c r="B103" s="36"/>
      <c r="C103" s="37"/>
      <c r="D103" s="187" t="s">
        <v>129</v>
      </c>
      <c r="E103" s="37"/>
      <c r="F103" s="188" t="s">
        <v>138</v>
      </c>
      <c r="G103" s="37"/>
      <c r="H103" s="37"/>
      <c r="I103" s="189"/>
      <c r="J103" s="37"/>
      <c r="K103" s="37"/>
      <c r="L103" s="40"/>
      <c r="M103" s="190"/>
      <c r="N103" s="191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129</v>
      </c>
      <c r="AU103" s="18" t="s">
        <v>81</v>
      </c>
    </row>
    <row r="104" spans="1:65" s="13" customFormat="1" ht="11.25" x14ac:dyDescent="0.2">
      <c r="B104" s="192"/>
      <c r="C104" s="193"/>
      <c r="D104" s="187" t="s">
        <v>131</v>
      </c>
      <c r="E104" s="194" t="s">
        <v>19</v>
      </c>
      <c r="F104" s="195" t="s">
        <v>132</v>
      </c>
      <c r="G104" s="193"/>
      <c r="H104" s="194" t="s">
        <v>19</v>
      </c>
      <c r="I104" s="196"/>
      <c r="J104" s="193"/>
      <c r="K104" s="193"/>
      <c r="L104" s="197"/>
      <c r="M104" s="198"/>
      <c r="N104" s="199"/>
      <c r="O104" s="199"/>
      <c r="P104" s="199"/>
      <c r="Q104" s="199"/>
      <c r="R104" s="199"/>
      <c r="S104" s="199"/>
      <c r="T104" s="200"/>
      <c r="AT104" s="201" t="s">
        <v>131</v>
      </c>
      <c r="AU104" s="201" t="s">
        <v>81</v>
      </c>
      <c r="AV104" s="13" t="s">
        <v>77</v>
      </c>
      <c r="AW104" s="13" t="s">
        <v>33</v>
      </c>
      <c r="AX104" s="13" t="s">
        <v>72</v>
      </c>
      <c r="AY104" s="201" t="s">
        <v>120</v>
      </c>
    </row>
    <row r="105" spans="1:65" s="13" customFormat="1" ht="11.25" x14ac:dyDescent="0.2">
      <c r="B105" s="192"/>
      <c r="C105" s="193"/>
      <c r="D105" s="187" t="s">
        <v>131</v>
      </c>
      <c r="E105" s="194" t="s">
        <v>19</v>
      </c>
      <c r="F105" s="195" t="s">
        <v>145</v>
      </c>
      <c r="G105" s="193"/>
      <c r="H105" s="194" t="s">
        <v>19</v>
      </c>
      <c r="I105" s="196"/>
      <c r="J105" s="193"/>
      <c r="K105" s="193"/>
      <c r="L105" s="197"/>
      <c r="M105" s="198"/>
      <c r="N105" s="199"/>
      <c r="O105" s="199"/>
      <c r="P105" s="199"/>
      <c r="Q105" s="199"/>
      <c r="R105" s="199"/>
      <c r="S105" s="199"/>
      <c r="T105" s="200"/>
      <c r="AT105" s="201" t="s">
        <v>131</v>
      </c>
      <c r="AU105" s="201" t="s">
        <v>81</v>
      </c>
      <c r="AV105" s="13" t="s">
        <v>77</v>
      </c>
      <c r="AW105" s="13" t="s">
        <v>33</v>
      </c>
      <c r="AX105" s="13" t="s">
        <v>72</v>
      </c>
      <c r="AY105" s="201" t="s">
        <v>120</v>
      </c>
    </row>
    <row r="106" spans="1:65" s="14" customFormat="1" ht="11.25" x14ac:dyDescent="0.2">
      <c r="B106" s="202"/>
      <c r="C106" s="203"/>
      <c r="D106" s="187" t="s">
        <v>131</v>
      </c>
      <c r="E106" s="204" t="s">
        <v>19</v>
      </c>
      <c r="F106" s="205" t="s">
        <v>146</v>
      </c>
      <c r="G106" s="203"/>
      <c r="H106" s="206">
        <v>53.6</v>
      </c>
      <c r="I106" s="207"/>
      <c r="J106" s="203"/>
      <c r="K106" s="203"/>
      <c r="L106" s="208"/>
      <c r="M106" s="209"/>
      <c r="N106" s="210"/>
      <c r="O106" s="210"/>
      <c r="P106" s="210"/>
      <c r="Q106" s="210"/>
      <c r="R106" s="210"/>
      <c r="S106" s="210"/>
      <c r="T106" s="211"/>
      <c r="AT106" s="212" t="s">
        <v>131</v>
      </c>
      <c r="AU106" s="212" t="s">
        <v>81</v>
      </c>
      <c r="AV106" s="14" t="s">
        <v>81</v>
      </c>
      <c r="AW106" s="14" t="s">
        <v>33</v>
      </c>
      <c r="AX106" s="14" t="s">
        <v>77</v>
      </c>
      <c r="AY106" s="212" t="s">
        <v>120</v>
      </c>
    </row>
    <row r="107" spans="1:65" s="2" customFormat="1" ht="37.9" customHeight="1" x14ac:dyDescent="0.2">
      <c r="A107" s="35"/>
      <c r="B107" s="36"/>
      <c r="C107" s="174" t="s">
        <v>127</v>
      </c>
      <c r="D107" s="174" t="s">
        <v>122</v>
      </c>
      <c r="E107" s="175" t="s">
        <v>147</v>
      </c>
      <c r="F107" s="176" t="s">
        <v>148</v>
      </c>
      <c r="G107" s="177" t="s">
        <v>125</v>
      </c>
      <c r="H107" s="178">
        <v>53.6</v>
      </c>
      <c r="I107" s="179"/>
      <c r="J107" s="180">
        <f>ROUND(I107*H107,2)</f>
        <v>0</v>
      </c>
      <c r="K107" s="176" t="s">
        <v>126</v>
      </c>
      <c r="L107" s="40"/>
      <c r="M107" s="181" t="s">
        <v>19</v>
      </c>
      <c r="N107" s="182" t="s">
        <v>43</v>
      </c>
      <c r="O107" s="65"/>
      <c r="P107" s="183">
        <f>O107*H107</f>
        <v>0</v>
      </c>
      <c r="Q107" s="183">
        <v>0</v>
      </c>
      <c r="R107" s="183">
        <f>Q107*H107</f>
        <v>0</v>
      </c>
      <c r="S107" s="183">
        <v>0.316</v>
      </c>
      <c r="T107" s="184">
        <f>S107*H107</f>
        <v>16.9376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5" t="s">
        <v>127</v>
      </c>
      <c r="AT107" s="185" t="s">
        <v>122</v>
      </c>
      <c r="AU107" s="185" t="s">
        <v>81</v>
      </c>
      <c r="AY107" s="18" t="s">
        <v>120</v>
      </c>
      <c r="BE107" s="186">
        <f>IF(N107="základní",J107,0)</f>
        <v>0</v>
      </c>
      <c r="BF107" s="186">
        <f>IF(N107="snížená",J107,0)</f>
        <v>0</v>
      </c>
      <c r="BG107" s="186">
        <f>IF(N107="zákl. přenesená",J107,0)</f>
        <v>0</v>
      </c>
      <c r="BH107" s="186">
        <f>IF(N107="sníž. přenesená",J107,0)</f>
        <v>0</v>
      </c>
      <c r="BI107" s="186">
        <f>IF(N107="nulová",J107,0)</f>
        <v>0</v>
      </c>
      <c r="BJ107" s="18" t="s">
        <v>77</v>
      </c>
      <c r="BK107" s="186">
        <f>ROUND(I107*H107,2)</f>
        <v>0</v>
      </c>
      <c r="BL107" s="18" t="s">
        <v>127</v>
      </c>
      <c r="BM107" s="185" t="s">
        <v>149</v>
      </c>
    </row>
    <row r="108" spans="1:65" s="2" customFormat="1" ht="175.5" x14ac:dyDescent="0.2">
      <c r="A108" s="35"/>
      <c r="B108" s="36"/>
      <c r="C108" s="37"/>
      <c r="D108" s="187" t="s">
        <v>129</v>
      </c>
      <c r="E108" s="37"/>
      <c r="F108" s="188" t="s">
        <v>138</v>
      </c>
      <c r="G108" s="37"/>
      <c r="H108" s="37"/>
      <c r="I108" s="189"/>
      <c r="J108" s="37"/>
      <c r="K108" s="37"/>
      <c r="L108" s="40"/>
      <c r="M108" s="190"/>
      <c r="N108" s="191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129</v>
      </c>
      <c r="AU108" s="18" t="s">
        <v>81</v>
      </c>
    </row>
    <row r="109" spans="1:65" s="13" customFormat="1" ht="11.25" x14ac:dyDescent="0.2">
      <c r="B109" s="192"/>
      <c r="C109" s="193"/>
      <c r="D109" s="187" t="s">
        <v>131</v>
      </c>
      <c r="E109" s="194" t="s">
        <v>19</v>
      </c>
      <c r="F109" s="195" t="s">
        <v>132</v>
      </c>
      <c r="G109" s="193"/>
      <c r="H109" s="194" t="s">
        <v>19</v>
      </c>
      <c r="I109" s="196"/>
      <c r="J109" s="193"/>
      <c r="K109" s="193"/>
      <c r="L109" s="197"/>
      <c r="M109" s="198"/>
      <c r="N109" s="199"/>
      <c r="O109" s="199"/>
      <c r="P109" s="199"/>
      <c r="Q109" s="199"/>
      <c r="R109" s="199"/>
      <c r="S109" s="199"/>
      <c r="T109" s="200"/>
      <c r="AT109" s="201" t="s">
        <v>131</v>
      </c>
      <c r="AU109" s="201" t="s">
        <v>81</v>
      </c>
      <c r="AV109" s="13" t="s">
        <v>77</v>
      </c>
      <c r="AW109" s="13" t="s">
        <v>33</v>
      </c>
      <c r="AX109" s="13" t="s">
        <v>72</v>
      </c>
      <c r="AY109" s="201" t="s">
        <v>120</v>
      </c>
    </row>
    <row r="110" spans="1:65" s="13" customFormat="1" ht="11.25" x14ac:dyDescent="0.2">
      <c r="B110" s="192"/>
      <c r="C110" s="193"/>
      <c r="D110" s="187" t="s">
        <v>131</v>
      </c>
      <c r="E110" s="194" t="s">
        <v>19</v>
      </c>
      <c r="F110" s="195" t="s">
        <v>150</v>
      </c>
      <c r="G110" s="193"/>
      <c r="H110" s="194" t="s">
        <v>19</v>
      </c>
      <c r="I110" s="196"/>
      <c r="J110" s="193"/>
      <c r="K110" s="193"/>
      <c r="L110" s="197"/>
      <c r="M110" s="198"/>
      <c r="N110" s="199"/>
      <c r="O110" s="199"/>
      <c r="P110" s="199"/>
      <c r="Q110" s="199"/>
      <c r="R110" s="199"/>
      <c r="S110" s="199"/>
      <c r="T110" s="200"/>
      <c r="AT110" s="201" t="s">
        <v>131</v>
      </c>
      <c r="AU110" s="201" t="s">
        <v>81</v>
      </c>
      <c r="AV110" s="13" t="s">
        <v>77</v>
      </c>
      <c r="AW110" s="13" t="s">
        <v>33</v>
      </c>
      <c r="AX110" s="13" t="s">
        <v>72</v>
      </c>
      <c r="AY110" s="201" t="s">
        <v>120</v>
      </c>
    </row>
    <row r="111" spans="1:65" s="14" customFormat="1" ht="11.25" x14ac:dyDescent="0.2">
      <c r="B111" s="202"/>
      <c r="C111" s="203"/>
      <c r="D111" s="187" t="s">
        <v>131</v>
      </c>
      <c r="E111" s="204" t="s">
        <v>19</v>
      </c>
      <c r="F111" s="205" t="s">
        <v>146</v>
      </c>
      <c r="G111" s="203"/>
      <c r="H111" s="206">
        <v>53.6</v>
      </c>
      <c r="I111" s="207"/>
      <c r="J111" s="203"/>
      <c r="K111" s="203"/>
      <c r="L111" s="208"/>
      <c r="M111" s="209"/>
      <c r="N111" s="210"/>
      <c r="O111" s="210"/>
      <c r="P111" s="210"/>
      <c r="Q111" s="210"/>
      <c r="R111" s="210"/>
      <c r="S111" s="210"/>
      <c r="T111" s="211"/>
      <c r="AT111" s="212" t="s">
        <v>131</v>
      </c>
      <c r="AU111" s="212" t="s">
        <v>81</v>
      </c>
      <c r="AV111" s="14" t="s">
        <v>81</v>
      </c>
      <c r="AW111" s="14" t="s">
        <v>33</v>
      </c>
      <c r="AX111" s="14" t="s">
        <v>77</v>
      </c>
      <c r="AY111" s="212" t="s">
        <v>120</v>
      </c>
    </row>
    <row r="112" spans="1:65" s="2" customFormat="1" ht="37.9" customHeight="1" x14ac:dyDescent="0.2">
      <c r="A112" s="35"/>
      <c r="B112" s="36"/>
      <c r="C112" s="174" t="s">
        <v>151</v>
      </c>
      <c r="D112" s="174" t="s">
        <v>122</v>
      </c>
      <c r="E112" s="175" t="s">
        <v>152</v>
      </c>
      <c r="F112" s="176" t="s">
        <v>153</v>
      </c>
      <c r="G112" s="177" t="s">
        <v>125</v>
      </c>
      <c r="H112" s="178">
        <v>53.6</v>
      </c>
      <c r="I112" s="179"/>
      <c r="J112" s="180">
        <f>ROUND(I112*H112,2)</f>
        <v>0</v>
      </c>
      <c r="K112" s="176" t="s">
        <v>126</v>
      </c>
      <c r="L112" s="40"/>
      <c r="M112" s="181" t="s">
        <v>19</v>
      </c>
      <c r="N112" s="182" t="s">
        <v>43</v>
      </c>
      <c r="O112" s="65"/>
      <c r="P112" s="183">
        <f>O112*H112</f>
        <v>0</v>
      </c>
      <c r="Q112" s="183">
        <v>0</v>
      </c>
      <c r="R112" s="183">
        <f>Q112*H112</f>
        <v>0</v>
      </c>
      <c r="S112" s="183">
        <v>0.45</v>
      </c>
      <c r="T112" s="184">
        <f>S112*H112</f>
        <v>24.12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5" t="s">
        <v>127</v>
      </c>
      <c r="AT112" s="185" t="s">
        <v>122</v>
      </c>
      <c r="AU112" s="185" t="s">
        <v>81</v>
      </c>
      <c r="AY112" s="18" t="s">
        <v>120</v>
      </c>
      <c r="BE112" s="186">
        <f>IF(N112="základní",J112,0)</f>
        <v>0</v>
      </c>
      <c r="BF112" s="186">
        <f>IF(N112="snížená",J112,0)</f>
        <v>0</v>
      </c>
      <c r="BG112" s="186">
        <f>IF(N112="zákl. přenesená",J112,0)</f>
        <v>0</v>
      </c>
      <c r="BH112" s="186">
        <f>IF(N112="sníž. přenesená",J112,0)</f>
        <v>0</v>
      </c>
      <c r="BI112" s="186">
        <f>IF(N112="nulová",J112,0)</f>
        <v>0</v>
      </c>
      <c r="BJ112" s="18" t="s">
        <v>77</v>
      </c>
      <c r="BK112" s="186">
        <f>ROUND(I112*H112,2)</f>
        <v>0</v>
      </c>
      <c r="BL112" s="18" t="s">
        <v>127</v>
      </c>
      <c r="BM112" s="185" t="s">
        <v>154</v>
      </c>
    </row>
    <row r="113" spans="1:65" s="2" customFormat="1" ht="175.5" x14ac:dyDescent="0.2">
      <c r="A113" s="35"/>
      <c r="B113" s="36"/>
      <c r="C113" s="37"/>
      <c r="D113" s="187" t="s">
        <v>129</v>
      </c>
      <c r="E113" s="37"/>
      <c r="F113" s="188" t="s">
        <v>138</v>
      </c>
      <c r="G113" s="37"/>
      <c r="H113" s="37"/>
      <c r="I113" s="189"/>
      <c r="J113" s="37"/>
      <c r="K113" s="37"/>
      <c r="L113" s="40"/>
      <c r="M113" s="190"/>
      <c r="N113" s="191"/>
      <c r="O113" s="65"/>
      <c r="P113" s="65"/>
      <c r="Q113" s="65"/>
      <c r="R113" s="65"/>
      <c r="S113" s="65"/>
      <c r="T113" s="66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T113" s="18" t="s">
        <v>129</v>
      </c>
      <c r="AU113" s="18" t="s">
        <v>81</v>
      </c>
    </row>
    <row r="114" spans="1:65" s="13" customFormat="1" ht="11.25" x14ac:dyDescent="0.2">
      <c r="B114" s="192"/>
      <c r="C114" s="193"/>
      <c r="D114" s="187" t="s">
        <v>131</v>
      </c>
      <c r="E114" s="194" t="s">
        <v>19</v>
      </c>
      <c r="F114" s="195" t="s">
        <v>155</v>
      </c>
      <c r="G114" s="193"/>
      <c r="H114" s="194" t="s">
        <v>19</v>
      </c>
      <c r="I114" s="196"/>
      <c r="J114" s="193"/>
      <c r="K114" s="193"/>
      <c r="L114" s="197"/>
      <c r="M114" s="198"/>
      <c r="N114" s="199"/>
      <c r="O114" s="199"/>
      <c r="P114" s="199"/>
      <c r="Q114" s="199"/>
      <c r="R114" s="199"/>
      <c r="S114" s="199"/>
      <c r="T114" s="200"/>
      <c r="AT114" s="201" t="s">
        <v>131</v>
      </c>
      <c r="AU114" s="201" t="s">
        <v>81</v>
      </c>
      <c r="AV114" s="13" t="s">
        <v>77</v>
      </c>
      <c r="AW114" s="13" t="s">
        <v>33</v>
      </c>
      <c r="AX114" s="13" t="s">
        <v>72</v>
      </c>
      <c r="AY114" s="201" t="s">
        <v>120</v>
      </c>
    </row>
    <row r="115" spans="1:65" s="14" customFormat="1" ht="11.25" x14ac:dyDescent="0.2">
      <c r="B115" s="202"/>
      <c r="C115" s="203"/>
      <c r="D115" s="187" t="s">
        <v>131</v>
      </c>
      <c r="E115" s="204" t="s">
        <v>19</v>
      </c>
      <c r="F115" s="205" t="s">
        <v>146</v>
      </c>
      <c r="G115" s="203"/>
      <c r="H115" s="206">
        <v>53.6</v>
      </c>
      <c r="I115" s="207"/>
      <c r="J115" s="203"/>
      <c r="K115" s="203"/>
      <c r="L115" s="208"/>
      <c r="M115" s="209"/>
      <c r="N115" s="210"/>
      <c r="O115" s="210"/>
      <c r="P115" s="210"/>
      <c r="Q115" s="210"/>
      <c r="R115" s="210"/>
      <c r="S115" s="210"/>
      <c r="T115" s="211"/>
      <c r="AT115" s="212" t="s">
        <v>131</v>
      </c>
      <c r="AU115" s="212" t="s">
        <v>81</v>
      </c>
      <c r="AV115" s="14" t="s">
        <v>81</v>
      </c>
      <c r="AW115" s="14" t="s">
        <v>33</v>
      </c>
      <c r="AX115" s="14" t="s">
        <v>77</v>
      </c>
      <c r="AY115" s="212" t="s">
        <v>120</v>
      </c>
    </row>
    <row r="116" spans="1:65" s="2" customFormat="1" ht="24.2" customHeight="1" x14ac:dyDescent="0.2">
      <c r="A116" s="35"/>
      <c r="B116" s="36"/>
      <c r="C116" s="174" t="s">
        <v>156</v>
      </c>
      <c r="D116" s="174" t="s">
        <v>122</v>
      </c>
      <c r="E116" s="175" t="s">
        <v>157</v>
      </c>
      <c r="F116" s="176" t="s">
        <v>158</v>
      </c>
      <c r="G116" s="177" t="s">
        <v>125</v>
      </c>
      <c r="H116" s="178">
        <v>107.2</v>
      </c>
      <c r="I116" s="179"/>
      <c r="J116" s="180">
        <f>ROUND(I116*H116,2)</f>
        <v>0</v>
      </c>
      <c r="K116" s="176" t="s">
        <v>126</v>
      </c>
      <c r="L116" s="40"/>
      <c r="M116" s="181" t="s">
        <v>19</v>
      </c>
      <c r="N116" s="182" t="s">
        <v>43</v>
      </c>
      <c r="O116" s="65"/>
      <c r="P116" s="183">
        <f>O116*H116</f>
        <v>0</v>
      </c>
      <c r="Q116" s="183">
        <v>6.9999999999999994E-5</v>
      </c>
      <c r="R116" s="183">
        <f>Q116*H116</f>
        <v>7.5039999999999994E-3</v>
      </c>
      <c r="S116" s="183">
        <v>0.128</v>
      </c>
      <c r="T116" s="184">
        <f>S116*H116</f>
        <v>13.7216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5" t="s">
        <v>127</v>
      </c>
      <c r="AT116" s="185" t="s">
        <v>122</v>
      </c>
      <c r="AU116" s="185" t="s">
        <v>81</v>
      </c>
      <c r="AY116" s="18" t="s">
        <v>120</v>
      </c>
      <c r="BE116" s="186">
        <f>IF(N116="základní",J116,0)</f>
        <v>0</v>
      </c>
      <c r="BF116" s="186">
        <f>IF(N116="snížená",J116,0)</f>
        <v>0</v>
      </c>
      <c r="BG116" s="186">
        <f>IF(N116="zákl. přenesená",J116,0)</f>
        <v>0</v>
      </c>
      <c r="BH116" s="186">
        <f>IF(N116="sníž. přenesená",J116,0)</f>
        <v>0</v>
      </c>
      <c r="BI116" s="186">
        <f>IF(N116="nulová",J116,0)</f>
        <v>0</v>
      </c>
      <c r="BJ116" s="18" t="s">
        <v>77</v>
      </c>
      <c r="BK116" s="186">
        <f>ROUND(I116*H116,2)</f>
        <v>0</v>
      </c>
      <c r="BL116" s="18" t="s">
        <v>127</v>
      </c>
      <c r="BM116" s="185" t="s">
        <v>159</v>
      </c>
    </row>
    <row r="117" spans="1:65" s="2" customFormat="1" ht="195" x14ac:dyDescent="0.2">
      <c r="A117" s="35"/>
      <c r="B117" s="36"/>
      <c r="C117" s="37"/>
      <c r="D117" s="187" t="s">
        <v>129</v>
      </c>
      <c r="E117" s="37"/>
      <c r="F117" s="188" t="s">
        <v>160</v>
      </c>
      <c r="G117" s="37"/>
      <c r="H117" s="37"/>
      <c r="I117" s="189"/>
      <c r="J117" s="37"/>
      <c r="K117" s="37"/>
      <c r="L117" s="40"/>
      <c r="M117" s="190"/>
      <c r="N117" s="191"/>
      <c r="O117" s="65"/>
      <c r="P117" s="65"/>
      <c r="Q117" s="65"/>
      <c r="R117" s="65"/>
      <c r="S117" s="65"/>
      <c r="T117" s="66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T117" s="18" t="s">
        <v>129</v>
      </c>
      <c r="AU117" s="18" t="s">
        <v>81</v>
      </c>
    </row>
    <row r="118" spans="1:65" s="13" customFormat="1" ht="11.25" x14ac:dyDescent="0.2">
      <c r="B118" s="192"/>
      <c r="C118" s="193"/>
      <c r="D118" s="187" t="s">
        <v>131</v>
      </c>
      <c r="E118" s="194" t="s">
        <v>19</v>
      </c>
      <c r="F118" s="195" t="s">
        <v>132</v>
      </c>
      <c r="G118" s="193"/>
      <c r="H118" s="194" t="s">
        <v>19</v>
      </c>
      <c r="I118" s="196"/>
      <c r="J118" s="193"/>
      <c r="K118" s="193"/>
      <c r="L118" s="197"/>
      <c r="M118" s="198"/>
      <c r="N118" s="199"/>
      <c r="O118" s="199"/>
      <c r="P118" s="199"/>
      <c r="Q118" s="199"/>
      <c r="R118" s="199"/>
      <c r="S118" s="199"/>
      <c r="T118" s="200"/>
      <c r="AT118" s="201" t="s">
        <v>131</v>
      </c>
      <c r="AU118" s="201" t="s">
        <v>81</v>
      </c>
      <c r="AV118" s="13" t="s">
        <v>77</v>
      </c>
      <c r="AW118" s="13" t="s">
        <v>33</v>
      </c>
      <c r="AX118" s="13" t="s">
        <v>72</v>
      </c>
      <c r="AY118" s="201" t="s">
        <v>120</v>
      </c>
    </row>
    <row r="119" spans="1:65" s="13" customFormat="1" ht="11.25" x14ac:dyDescent="0.2">
      <c r="B119" s="192"/>
      <c r="C119" s="193"/>
      <c r="D119" s="187" t="s">
        <v>131</v>
      </c>
      <c r="E119" s="194" t="s">
        <v>19</v>
      </c>
      <c r="F119" s="195" t="s">
        <v>161</v>
      </c>
      <c r="G119" s="193"/>
      <c r="H119" s="194" t="s">
        <v>19</v>
      </c>
      <c r="I119" s="196"/>
      <c r="J119" s="193"/>
      <c r="K119" s="193"/>
      <c r="L119" s="197"/>
      <c r="M119" s="198"/>
      <c r="N119" s="199"/>
      <c r="O119" s="199"/>
      <c r="P119" s="199"/>
      <c r="Q119" s="199"/>
      <c r="R119" s="199"/>
      <c r="S119" s="199"/>
      <c r="T119" s="200"/>
      <c r="AT119" s="201" t="s">
        <v>131</v>
      </c>
      <c r="AU119" s="201" t="s">
        <v>81</v>
      </c>
      <c r="AV119" s="13" t="s">
        <v>77</v>
      </c>
      <c r="AW119" s="13" t="s">
        <v>33</v>
      </c>
      <c r="AX119" s="13" t="s">
        <v>72</v>
      </c>
      <c r="AY119" s="201" t="s">
        <v>120</v>
      </c>
    </row>
    <row r="120" spans="1:65" s="14" customFormat="1" ht="11.25" x14ac:dyDescent="0.2">
      <c r="B120" s="202"/>
      <c r="C120" s="203"/>
      <c r="D120" s="187" t="s">
        <v>131</v>
      </c>
      <c r="E120" s="204" t="s">
        <v>19</v>
      </c>
      <c r="F120" s="205" t="s">
        <v>162</v>
      </c>
      <c r="G120" s="203"/>
      <c r="H120" s="206">
        <v>107.2</v>
      </c>
      <c r="I120" s="207"/>
      <c r="J120" s="203"/>
      <c r="K120" s="203"/>
      <c r="L120" s="208"/>
      <c r="M120" s="209"/>
      <c r="N120" s="210"/>
      <c r="O120" s="210"/>
      <c r="P120" s="210"/>
      <c r="Q120" s="210"/>
      <c r="R120" s="210"/>
      <c r="S120" s="210"/>
      <c r="T120" s="211"/>
      <c r="AT120" s="212" t="s">
        <v>131</v>
      </c>
      <c r="AU120" s="212" t="s">
        <v>81</v>
      </c>
      <c r="AV120" s="14" t="s">
        <v>81</v>
      </c>
      <c r="AW120" s="14" t="s">
        <v>33</v>
      </c>
      <c r="AX120" s="14" t="s">
        <v>77</v>
      </c>
      <c r="AY120" s="212" t="s">
        <v>120</v>
      </c>
    </row>
    <row r="121" spans="1:65" s="2" customFormat="1" ht="24.2" customHeight="1" x14ac:dyDescent="0.2">
      <c r="A121" s="35"/>
      <c r="B121" s="36"/>
      <c r="C121" s="174" t="s">
        <v>163</v>
      </c>
      <c r="D121" s="174" t="s">
        <v>122</v>
      </c>
      <c r="E121" s="175" t="s">
        <v>164</v>
      </c>
      <c r="F121" s="176" t="s">
        <v>165</v>
      </c>
      <c r="G121" s="177" t="s">
        <v>166</v>
      </c>
      <c r="H121" s="178">
        <v>12</v>
      </c>
      <c r="I121" s="179"/>
      <c r="J121" s="180">
        <f>ROUND(I121*H121,2)</f>
        <v>0</v>
      </c>
      <c r="K121" s="176" t="s">
        <v>126</v>
      </c>
      <c r="L121" s="40"/>
      <c r="M121" s="181" t="s">
        <v>19</v>
      </c>
      <c r="N121" s="182" t="s">
        <v>43</v>
      </c>
      <c r="O121" s="65"/>
      <c r="P121" s="183">
        <f>O121*H121</f>
        <v>0</v>
      </c>
      <c r="Q121" s="183">
        <v>0</v>
      </c>
      <c r="R121" s="183">
        <f>Q121*H121</f>
        <v>0</v>
      </c>
      <c r="S121" s="183">
        <v>0.20499999999999999</v>
      </c>
      <c r="T121" s="184">
        <f>S121*H121</f>
        <v>2.46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5" t="s">
        <v>127</v>
      </c>
      <c r="AT121" s="185" t="s">
        <v>122</v>
      </c>
      <c r="AU121" s="185" t="s">
        <v>81</v>
      </c>
      <c r="AY121" s="18" t="s">
        <v>120</v>
      </c>
      <c r="BE121" s="186">
        <f>IF(N121="základní",J121,0)</f>
        <v>0</v>
      </c>
      <c r="BF121" s="186">
        <f>IF(N121="snížená",J121,0)</f>
        <v>0</v>
      </c>
      <c r="BG121" s="186">
        <f>IF(N121="zákl. přenesená",J121,0)</f>
        <v>0</v>
      </c>
      <c r="BH121" s="186">
        <f>IF(N121="sníž. přenesená",J121,0)</f>
        <v>0</v>
      </c>
      <c r="BI121" s="186">
        <f>IF(N121="nulová",J121,0)</f>
        <v>0</v>
      </c>
      <c r="BJ121" s="18" t="s">
        <v>77</v>
      </c>
      <c r="BK121" s="186">
        <f>ROUND(I121*H121,2)</f>
        <v>0</v>
      </c>
      <c r="BL121" s="18" t="s">
        <v>127</v>
      </c>
      <c r="BM121" s="185" t="s">
        <v>167</v>
      </c>
    </row>
    <row r="122" spans="1:65" s="2" customFormat="1" ht="136.5" x14ac:dyDescent="0.2">
      <c r="A122" s="35"/>
      <c r="B122" s="36"/>
      <c r="C122" s="37"/>
      <c r="D122" s="187" t="s">
        <v>129</v>
      </c>
      <c r="E122" s="37"/>
      <c r="F122" s="188" t="s">
        <v>168</v>
      </c>
      <c r="G122" s="37"/>
      <c r="H122" s="37"/>
      <c r="I122" s="189"/>
      <c r="J122" s="37"/>
      <c r="K122" s="37"/>
      <c r="L122" s="40"/>
      <c r="M122" s="190"/>
      <c r="N122" s="191"/>
      <c r="O122" s="65"/>
      <c r="P122" s="65"/>
      <c r="Q122" s="65"/>
      <c r="R122" s="65"/>
      <c r="S122" s="65"/>
      <c r="T122" s="66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8" t="s">
        <v>129</v>
      </c>
      <c r="AU122" s="18" t="s">
        <v>81</v>
      </c>
    </row>
    <row r="123" spans="1:65" s="2" customFormat="1" ht="24.2" customHeight="1" x14ac:dyDescent="0.2">
      <c r="A123" s="35"/>
      <c r="B123" s="36"/>
      <c r="C123" s="174" t="s">
        <v>169</v>
      </c>
      <c r="D123" s="174" t="s">
        <v>122</v>
      </c>
      <c r="E123" s="175" t="s">
        <v>170</v>
      </c>
      <c r="F123" s="176" t="s">
        <v>171</v>
      </c>
      <c r="G123" s="177" t="s">
        <v>166</v>
      </c>
      <c r="H123" s="178">
        <v>12</v>
      </c>
      <c r="I123" s="179"/>
      <c r="J123" s="180">
        <f>ROUND(I123*H123,2)</f>
        <v>0</v>
      </c>
      <c r="K123" s="176" t="s">
        <v>126</v>
      </c>
      <c r="L123" s="40"/>
      <c r="M123" s="181" t="s">
        <v>19</v>
      </c>
      <c r="N123" s="182" t="s">
        <v>43</v>
      </c>
      <c r="O123" s="65"/>
      <c r="P123" s="183">
        <f>O123*H123</f>
        <v>0</v>
      </c>
      <c r="Q123" s="183">
        <v>0</v>
      </c>
      <c r="R123" s="183">
        <f>Q123*H123</f>
        <v>0</v>
      </c>
      <c r="S123" s="183">
        <v>0.04</v>
      </c>
      <c r="T123" s="184">
        <f>S123*H123</f>
        <v>0.48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5" t="s">
        <v>127</v>
      </c>
      <c r="AT123" s="185" t="s">
        <v>122</v>
      </c>
      <c r="AU123" s="185" t="s">
        <v>81</v>
      </c>
      <c r="AY123" s="18" t="s">
        <v>120</v>
      </c>
      <c r="BE123" s="186">
        <f>IF(N123="základní",J123,0)</f>
        <v>0</v>
      </c>
      <c r="BF123" s="186">
        <f>IF(N123="snížená",J123,0)</f>
        <v>0</v>
      </c>
      <c r="BG123" s="186">
        <f>IF(N123="zákl. přenesená",J123,0)</f>
        <v>0</v>
      </c>
      <c r="BH123" s="186">
        <f>IF(N123="sníž. přenesená",J123,0)</f>
        <v>0</v>
      </c>
      <c r="BI123" s="186">
        <f>IF(N123="nulová",J123,0)</f>
        <v>0</v>
      </c>
      <c r="BJ123" s="18" t="s">
        <v>77</v>
      </c>
      <c r="BK123" s="186">
        <f>ROUND(I123*H123,2)</f>
        <v>0</v>
      </c>
      <c r="BL123" s="18" t="s">
        <v>127</v>
      </c>
      <c r="BM123" s="185" t="s">
        <v>172</v>
      </c>
    </row>
    <row r="124" spans="1:65" s="2" customFormat="1" ht="136.5" x14ac:dyDescent="0.2">
      <c r="A124" s="35"/>
      <c r="B124" s="36"/>
      <c r="C124" s="37"/>
      <c r="D124" s="187" t="s">
        <v>129</v>
      </c>
      <c r="E124" s="37"/>
      <c r="F124" s="188" t="s">
        <v>168</v>
      </c>
      <c r="G124" s="37"/>
      <c r="H124" s="37"/>
      <c r="I124" s="189"/>
      <c r="J124" s="37"/>
      <c r="K124" s="37"/>
      <c r="L124" s="40"/>
      <c r="M124" s="190"/>
      <c r="N124" s="191"/>
      <c r="O124" s="65"/>
      <c r="P124" s="65"/>
      <c r="Q124" s="65"/>
      <c r="R124" s="65"/>
      <c r="S124" s="65"/>
      <c r="T124" s="66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129</v>
      </c>
      <c r="AU124" s="18" t="s">
        <v>81</v>
      </c>
    </row>
    <row r="125" spans="1:65" s="2" customFormat="1" ht="14.45" customHeight="1" x14ac:dyDescent="0.2">
      <c r="A125" s="35"/>
      <c r="B125" s="36"/>
      <c r="C125" s="174" t="s">
        <v>173</v>
      </c>
      <c r="D125" s="174" t="s">
        <v>122</v>
      </c>
      <c r="E125" s="175" t="s">
        <v>174</v>
      </c>
      <c r="F125" s="176" t="s">
        <v>175</v>
      </c>
      <c r="G125" s="177" t="s">
        <v>176</v>
      </c>
      <c r="H125" s="178">
        <v>1.99</v>
      </c>
      <c r="I125" s="179"/>
      <c r="J125" s="180">
        <f>ROUND(I125*H125,2)</f>
        <v>0</v>
      </c>
      <c r="K125" s="176" t="s">
        <v>126</v>
      </c>
      <c r="L125" s="40"/>
      <c r="M125" s="181" t="s">
        <v>19</v>
      </c>
      <c r="N125" s="182" t="s">
        <v>43</v>
      </c>
      <c r="O125" s="65"/>
      <c r="P125" s="183">
        <f>O125*H125</f>
        <v>0</v>
      </c>
      <c r="Q125" s="183">
        <v>0</v>
      </c>
      <c r="R125" s="183">
        <f>Q125*H125</f>
        <v>0</v>
      </c>
      <c r="S125" s="183">
        <v>0</v>
      </c>
      <c r="T125" s="184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5" t="s">
        <v>127</v>
      </c>
      <c r="AT125" s="185" t="s">
        <v>122</v>
      </c>
      <c r="AU125" s="185" t="s">
        <v>81</v>
      </c>
      <c r="AY125" s="18" t="s">
        <v>120</v>
      </c>
      <c r="BE125" s="186">
        <f>IF(N125="základní",J125,0)</f>
        <v>0</v>
      </c>
      <c r="BF125" s="186">
        <f>IF(N125="snížená",J125,0)</f>
        <v>0</v>
      </c>
      <c r="BG125" s="186">
        <f>IF(N125="zákl. přenesená",J125,0)</f>
        <v>0</v>
      </c>
      <c r="BH125" s="186">
        <f>IF(N125="sníž. přenesená",J125,0)</f>
        <v>0</v>
      </c>
      <c r="BI125" s="186">
        <f>IF(N125="nulová",J125,0)</f>
        <v>0</v>
      </c>
      <c r="BJ125" s="18" t="s">
        <v>77</v>
      </c>
      <c r="BK125" s="186">
        <f>ROUND(I125*H125,2)</f>
        <v>0</v>
      </c>
      <c r="BL125" s="18" t="s">
        <v>127</v>
      </c>
      <c r="BM125" s="185" t="s">
        <v>177</v>
      </c>
    </row>
    <row r="126" spans="1:65" s="2" customFormat="1" ht="39" x14ac:dyDescent="0.2">
      <c r="A126" s="35"/>
      <c r="B126" s="36"/>
      <c r="C126" s="37"/>
      <c r="D126" s="187" t="s">
        <v>129</v>
      </c>
      <c r="E126" s="37"/>
      <c r="F126" s="188" t="s">
        <v>178</v>
      </c>
      <c r="G126" s="37"/>
      <c r="H126" s="37"/>
      <c r="I126" s="189"/>
      <c r="J126" s="37"/>
      <c r="K126" s="37"/>
      <c r="L126" s="40"/>
      <c r="M126" s="190"/>
      <c r="N126" s="191"/>
      <c r="O126" s="65"/>
      <c r="P126" s="65"/>
      <c r="Q126" s="65"/>
      <c r="R126" s="65"/>
      <c r="S126" s="65"/>
      <c r="T126" s="66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8" t="s">
        <v>129</v>
      </c>
      <c r="AU126" s="18" t="s">
        <v>81</v>
      </c>
    </row>
    <row r="127" spans="1:65" s="13" customFormat="1" ht="11.25" x14ac:dyDescent="0.2">
      <c r="B127" s="192"/>
      <c r="C127" s="193"/>
      <c r="D127" s="187" t="s">
        <v>131</v>
      </c>
      <c r="E127" s="194" t="s">
        <v>19</v>
      </c>
      <c r="F127" s="195" t="s">
        <v>132</v>
      </c>
      <c r="G127" s="193"/>
      <c r="H127" s="194" t="s">
        <v>19</v>
      </c>
      <c r="I127" s="196"/>
      <c r="J127" s="193"/>
      <c r="K127" s="193"/>
      <c r="L127" s="197"/>
      <c r="M127" s="198"/>
      <c r="N127" s="199"/>
      <c r="O127" s="199"/>
      <c r="P127" s="199"/>
      <c r="Q127" s="199"/>
      <c r="R127" s="199"/>
      <c r="S127" s="199"/>
      <c r="T127" s="200"/>
      <c r="AT127" s="201" t="s">
        <v>131</v>
      </c>
      <c r="AU127" s="201" t="s">
        <v>81</v>
      </c>
      <c r="AV127" s="13" t="s">
        <v>77</v>
      </c>
      <c r="AW127" s="13" t="s">
        <v>33</v>
      </c>
      <c r="AX127" s="13" t="s">
        <v>72</v>
      </c>
      <c r="AY127" s="201" t="s">
        <v>120</v>
      </c>
    </row>
    <row r="128" spans="1:65" s="14" customFormat="1" ht="11.25" x14ac:dyDescent="0.2">
      <c r="B128" s="202"/>
      <c r="C128" s="203"/>
      <c r="D128" s="187" t="s">
        <v>131</v>
      </c>
      <c r="E128" s="204" t="s">
        <v>19</v>
      </c>
      <c r="F128" s="205" t="s">
        <v>179</v>
      </c>
      <c r="G128" s="203"/>
      <c r="H128" s="206">
        <v>1.99</v>
      </c>
      <c r="I128" s="207"/>
      <c r="J128" s="203"/>
      <c r="K128" s="203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131</v>
      </c>
      <c r="AU128" s="212" t="s">
        <v>81</v>
      </c>
      <c r="AV128" s="14" t="s">
        <v>81</v>
      </c>
      <c r="AW128" s="14" t="s">
        <v>33</v>
      </c>
      <c r="AX128" s="14" t="s">
        <v>77</v>
      </c>
      <c r="AY128" s="212" t="s">
        <v>120</v>
      </c>
    </row>
    <row r="129" spans="1:65" s="2" customFormat="1" ht="24.2" customHeight="1" x14ac:dyDescent="0.2">
      <c r="A129" s="35"/>
      <c r="B129" s="36"/>
      <c r="C129" s="174" t="s">
        <v>180</v>
      </c>
      <c r="D129" s="174" t="s">
        <v>122</v>
      </c>
      <c r="E129" s="175" t="s">
        <v>181</v>
      </c>
      <c r="F129" s="176" t="s">
        <v>182</v>
      </c>
      <c r="G129" s="177" t="s">
        <v>176</v>
      </c>
      <c r="H129" s="178">
        <v>48</v>
      </c>
      <c r="I129" s="179"/>
      <c r="J129" s="180">
        <f>ROUND(I129*H129,2)</f>
        <v>0</v>
      </c>
      <c r="K129" s="176" t="s">
        <v>126</v>
      </c>
      <c r="L129" s="40"/>
      <c r="M129" s="181" t="s">
        <v>19</v>
      </c>
      <c r="N129" s="182" t="s">
        <v>43</v>
      </c>
      <c r="O129" s="65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5" t="s">
        <v>127</v>
      </c>
      <c r="AT129" s="185" t="s">
        <v>122</v>
      </c>
      <c r="AU129" s="185" t="s">
        <v>81</v>
      </c>
      <c r="AY129" s="18" t="s">
        <v>120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8" t="s">
        <v>77</v>
      </c>
      <c r="BK129" s="186">
        <f>ROUND(I129*H129,2)</f>
        <v>0</v>
      </c>
      <c r="BL129" s="18" t="s">
        <v>127</v>
      </c>
      <c r="BM129" s="185" t="s">
        <v>183</v>
      </c>
    </row>
    <row r="130" spans="1:65" s="2" customFormat="1" ht="243.75" x14ac:dyDescent="0.2">
      <c r="A130" s="35"/>
      <c r="B130" s="36"/>
      <c r="C130" s="37"/>
      <c r="D130" s="187" t="s">
        <v>129</v>
      </c>
      <c r="E130" s="37"/>
      <c r="F130" s="188" t="s">
        <v>184</v>
      </c>
      <c r="G130" s="37"/>
      <c r="H130" s="37"/>
      <c r="I130" s="189"/>
      <c r="J130" s="37"/>
      <c r="K130" s="37"/>
      <c r="L130" s="40"/>
      <c r="M130" s="190"/>
      <c r="N130" s="191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129</v>
      </c>
      <c r="AU130" s="18" t="s">
        <v>81</v>
      </c>
    </row>
    <row r="131" spans="1:65" s="13" customFormat="1" ht="11.25" x14ac:dyDescent="0.2">
      <c r="B131" s="192"/>
      <c r="C131" s="193"/>
      <c r="D131" s="187" t="s">
        <v>131</v>
      </c>
      <c r="E131" s="194" t="s">
        <v>19</v>
      </c>
      <c r="F131" s="195" t="s">
        <v>78</v>
      </c>
      <c r="G131" s="193"/>
      <c r="H131" s="194" t="s">
        <v>19</v>
      </c>
      <c r="I131" s="196"/>
      <c r="J131" s="193"/>
      <c r="K131" s="193"/>
      <c r="L131" s="197"/>
      <c r="M131" s="198"/>
      <c r="N131" s="199"/>
      <c r="O131" s="199"/>
      <c r="P131" s="199"/>
      <c r="Q131" s="199"/>
      <c r="R131" s="199"/>
      <c r="S131" s="199"/>
      <c r="T131" s="200"/>
      <c r="AT131" s="201" t="s">
        <v>131</v>
      </c>
      <c r="AU131" s="201" t="s">
        <v>81</v>
      </c>
      <c r="AV131" s="13" t="s">
        <v>77</v>
      </c>
      <c r="AW131" s="13" t="s">
        <v>33</v>
      </c>
      <c r="AX131" s="13" t="s">
        <v>72</v>
      </c>
      <c r="AY131" s="201" t="s">
        <v>120</v>
      </c>
    </row>
    <row r="132" spans="1:65" s="14" customFormat="1" ht="11.25" x14ac:dyDescent="0.2">
      <c r="B132" s="202"/>
      <c r="C132" s="203"/>
      <c r="D132" s="187" t="s">
        <v>131</v>
      </c>
      <c r="E132" s="204" t="s">
        <v>19</v>
      </c>
      <c r="F132" s="205" t="s">
        <v>185</v>
      </c>
      <c r="G132" s="203"/>
      <c r="H132" s="206">
        <v>48</v>
      </c>
      <c r="I132" s="207"/>
      <c r="J132" s="203"/>
      <c r="K132" s="203"/>
      <c r="L132" s="208"/>
      <c r="M132" s="209"/>
      <c r="N132" s="210"/>
      <c r="O132" s="210"/>
      <c r="P132" s="210"/>
      <c r="Q132" s="210"/>
      <c r="R132" s="210"/>
      <c r="S132" s="210"/>
      <c r="T132" s="211"/>
      <c r="AT132" s="212" t="s">
        <v>131</v>
      </c>
      <c r="AU132" s="212" t="s">
        <v>81</v>
      </c>
      <c r="AV132" s="14" t="s">
        <v>81</v>
      </c>
      <c r="AW132" s="14" t="s">
        <v>33</v>
      </c>
      <c r="AX132" s="14" t="s">
        <v>77</v>
      </c>
      <c r="AY132" s="212" t="s">
        <v>120</v>
      </c>
    </row>
    <row r="133" spans="1:65" s="2" customFormat="1" ht="24.2" customHeight="1" x14ac:dyDescent="0.2">
      <c r="A133" s="35"/>
      <c r="B133" s="36"/>
      <c r="C133" s="174" t="s">
        <v>186</v>
      </c>
      <c r="D133" s="174" t="s">
        <v>122</v>
      </c>
      <c r="E133" s="175" t="s">
        <v>187</v>
      </c>
      <c r="F133" s="176" t="s">
        <v>188</v>
      </c>
      <c r="G133" s="177" t="s">
        <v>176</v>
      </c>
      <c r="H133" s="178">
        <v>34.271999999999998</v>
      </c>
      <c r="I133" s="179"/>
      <c r="J133" s="180">
        <f>ROUND(I133*H133,2)</f>
        <v>0</v>
      </c>
      <c r="K133" s="176" t="s">
        <v>126</v>
      </c>
      <c r="L133" s="40"/>
      <c r="M133" s="181" t="s">
        <v>19</v>
      </c>
      <c r="N133" s="182" t="s">
        <v>43</v>
      </c>
      <c r="O133" s="65"/>
      <c r="P133" s="183">
        <f>O133*H133</f>
        <v>0</v>
      </c>
      <c r="Q133" s="183">
        <v>0</v>
      </c>
      <c r="R133" s="183">
        <f>Q133*H133</f>
        <v>0</v>
      </c>
      <c r="S133" s="183">
        <v>0</v>
      </c>
      <c r="T133" s="184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5" t="s">
        <v>127</v>
      </c>
      <c r="AT133" s="185" t="s">
        <v>122</v>
      </c>
      <c r="AU133" s="185" t="s">
        <v>81</v>
      </c>
      <c r="AY133" s="18" t="s">
        <v>120</v>
      </c>
      <c r="BE133" s="186">
        <f>IF(N133="základní",J133,0)</f>
        <v>0</v>
      </c>
      <c r="BF133" s="186">
        <f>IF(N133="snížená",J133,0)</f>
        <v>0</v>
      </c>
      <c r="BG133" s="186">
        <f>IF(N133="zákl. přenesená",J133,0)</f>
        <v>0</v>
      </c>
      <c r="BH133" s="186">
        <f>IF(N133="sníž. přenesená",J133,0)</f>
        <v>0</v>
      </c>
      <c r="BI133" s="186">
        <f>IF(N133="nulová",J133,0)</f>
        <v>0</v>
      </c>
      <c r="BJ133" s="18" t="s">
        <v>77</v>
      </c>
      <c r="BK133" s="186">
        <f>ROUND(I133*H133,2)</f>
        <v>0</v>
      </c>
      <c r="BL133" s="18" t="s">
        <v>127</v>
      </c>
      <c r="BM133" s="185" t="s">
        <v>189</v>
      </c>
    </row>
    <row r="134" spans="1:65" s="2" customFormat="1" ht="39" x14ac:dyDescent="0.2">
      <c r="A134" s="35"/>
      <c r="B134" s="36"/>
      <c r="C134" s="37"/>
      <c r="D134" s="187" t="s">
        <v>129</v>
      </c>
      <c r="E134" s="37"/>
      <c r="F134" s="188" t="s">
        <v>190</v>
      </c>
      <c r="G134" s="37"/>
      <c r="H134" s="37"/>
      <c r="I134" s="189"/>
      <c r="J134" s="37"/>
      <c r="K134" s="37"/>
      <c r="L134" s="40"/>
      <c r="M134" s="190"/>
      <c r="N134" s="191"/>
      <c r="O134" s="65"/>
      <c r="P134" s="65"/>
      <c r="Q134" s="65"/>
      <c r="R134" s="65"/>
      <c r="S134" s="65"/>
      <c r="T134" s="66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8" t="s">
        <v>129</v>
      </c>
      <c r="AU134" s="18" t="s">
        <v>81</v>
      </c>
    </row>
    <row r="135" spans="1:65" s="13" customFormat="1" ht="11.25" x14ac:dyDescent="0.2">
      <c r="B135" s="192"/>
      <c r="C135" s="193"/>
      <c r="D135" s="187" t="s">
        <v>131</v>
      </c>
      <c r="E135" s="194" t="s">
        <v>19</v>
      </c>
      <c r="F135" s="195" t="s">
        <v>191</v>
      </c>
      <c r="G135" s="193"/>
      <c r="H135" s="194" t="s">
        <v>19</v>
      </c>
      <c r="I135" s="196"/>
      <c r="J135" s="193"/>
      <c r="K135" s="193"/>
      <c r="L135" s="197"/>
      <c r="M135" s="198"/>
      <c r="N135" s="199"/>
      <c r="O135" s="199"/>
      <c r="P135" s="199"/>
      <c r="Q135" s="199"/>
      <c r="R135" s="199"/>
      <c r="S135" s="199"/>
      <c r="T135" s="200"/>
      <c r="AT135" s="201" t="s">
        <v>131</v>
      </c>
      <c r="AU135" s="201" t="s">
        <v>81</v>
      </c>
      <c r="AV135" s="13" t="s">
        <v>77</v>
      </c>
      <c r="AW135" s="13" t="s">
        <v>33</v>
      </c>
      <c r="AX135" s="13" t="s">
        <v>72</v>
      </c>
      <c r="AY135" s="201" t="s">
        <v>120</v>
      </c>
    </row>
    <row r="136" spans="1:65" s="13" customFormat="1" ht="11.25" x14ac:dyDescent="0.2">
      <c r="B136" s="192"/>
      <c r="C136" s="193"/>
      <c r="D136" s="187" t="s">
        <v>131</v>
      </c>
      <c r="E136" s="194" t="s">
        <v>19</v>
      </c>
      <c r="F136" s="195" t="s">
        <v>78</v>
      </c>
      <c r="G136" s="193"/>
      <c r="H136" s="194" t="s">
        <v>19</v>
      </c>
      <c r="I136" s="196"/>
      <c r="J136" s="193"/>
      <c r="K136" s="193"/>
      <c r="L136" s="197"/>
      <c r="M136" s="198"/>
      <c r="N136" s="199"/>
      <c r="O136" s="199"/>
      <c r="P136" s="199"/>
      <c r="Q136" s="199"/>
      <c r="R136" s="199"/>
      <c r="S136" s="199"/>
      <c r="T136" s="200"/>
      <c r="AT136" s="201" t="s">
        <v>131</v>
      </c>
      <c r="AU136" s="201" t="s">
        <v>81</v>
      </c>
      <c r="AV136" s="13" t="s">
        <v>77</v>
      </c>
      <c r="AW136" s="13" t="s">
        <v>33</v>
      </c>
      <c r="AX136" s="13" t="s">
        <v>72</v>
      </c>
      <c r="AY136" s="201" t="s">
        <v>120</v>
      </c>
    </row>
    <row r="137" spans="1:65" s="14" customFormat="1" ht="11.25" x14ac:dyDescent="0.2">
      <c r="B137" s="202"/>
      <c r="C137" s="203"/>
      <c r="D137" s="187" t="s">
        <v>131</v>
      </c>
      <c r="E137" s="204" t="s">
        <v>19</v>
      </c>
      <c r="F137" s="205" t="s">
        <v>192</v>
      </c>
      <c r="G137" s="203"/>
      <c r="H137" s="206">
        <v>34.271999999999998</v>
      </c>
      <c r="I137" s="207"/>
      <c r="J137" s="203"/>
      <c r="K137" s="203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131</v>
      </c>
      <c r="AU137" s="212" t="s">
        <v>81</v>
      </c>
      <c r="AV137" s="14" t="s">
        <v>81</v>
      </c>
      <c r="AW137" s="14" t="s">
        <v>33</v>
      </c>
      <c r="AX137" s="14" t="s">
        <v>77</v>
      </c>
      <c r="AY137" s="212" t="s">
        <v>120</v>
      </c>
    </row>
    <row r="138" spans="1:65" s="2" customFormat="1" ht="24.2" customHeight="1" x14ac:dyDescent="0.2">
      <c r="A138" s="35"/>
      <c r="B138" s="36"/>
      <c r="C138" s="174" t="s">
        <v>193</v>
      </c>
      <c r="D138" s="174" t="s">
        <v>122</v>
      </c>
      <c r="E138" s="175" t="s">
        <v>194</v>
      </c>
      <c r="F138" s="176" t="s">
        <v>195</v>
      </c>
      <c r="G138" s="177" t="s">
        <v>176</v>
      </c>
      <c r="H138" s="178">
        <v>51.408000000000001</v>
      </c>
      <c r="I138" s="179"/>
      <c r="J138" s="180">
        <f>ROUND(I138*H138,2)</f>
        <v>0</v>
      </c>
      <c r="K138" s="176" t="s">
        <v>126</v>
      </c>
      <c r="L138" s="40"/>
      <c r="M138" s="181" t="s">
        <v>19</v>
      </c>
      <c r="N138" s="182" t="s">
        <v>43</v>
      </c>
      <c r="O138" s="65"/>
      <c r="P138" s="183">
        <f>O138*H138</f>
        <v>0</v>
      </c>
      <c r="Q138" s="183">
        <v>0</v>
      </c>
      <c r="R138" s="183">
        <f>Q138*H138</f>
        <v>0</v>
      </c>
      <c r="S138" s="183">
        <v>0</v>
      </c>
      <c r="T138" s="184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5" t="s">
        <v>127</v>
      </c>
      <c r="AT138" s="185" t="s">
        <v>122</v>
      </c>
      <c r="AU138" s="185" t="s">
        <v>81</v>
      </c>
      <c r="AY138" s="18" t="s">
        <v>120</v>
      </c>
      <c r="BE138" s="186">
        <f>IF(N138="základní",J138,0)</f>
        <v>0</v>
      </c>
      <c r="BF138" s="186">
        <f>IF(N138="snížená",J138,0)</f>
        <v>0</v>
      </c>
      <c r="BG138" s="186">
        <f>IF(N138="zákl. přenesená",J138,0)</f>
        <v>0</v>
      </c>
      <c r="BH138" s="186">
        <f>IF(N138="sníž. přenesená",J138,0)</f>
        <v>0</v>
      </c>
      <c r="BI138" s="186">
        <f>IF(N138="nulová",J138,0)</f>
        <v>0</v>
      </c>
      <c r="BJ138" s="18" t="s">
        <v>77</v>
      </c>
      <c r="BK138" s="186">
        <f>ROUND(I138*H138,2)</f>
        <v>0</v>
      </c>
      <c r="BL138" s="18" t="s">
        <v>127</v>
      </c>
      <c r="BM138" s="185" t="s">
        <v>196</v>
      </c>
    </row>
    <row r="139" spans="1:65" s="2" customFormat="1" ht="39" x14ac:dyDescent="0.2">
      <c r="A139" s="35"/>
      <c r="B139" s="36"/>
      <c r="C139" s="37"/>
      <c r="D139" s="187" t="s">
        <v>129</v>
      </c>
      <c r="E139" s="37"/>
      <c r="F139" s="188" t="s">
        <v>190</v>
      </c>
      <c r="G139" s="37"/>
      <c r="H139" s="37"/>
      <c r="I139" s="189"/>
      <c r="J139" s="37"/>
      <c r="K139" s="37"/>
      <c r="L139" s="40"/>
      <c r="M139" s="190"/>
      <c r="N139" s="191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129</v>
      </c>
      <c r="AU139" s="18" t="s">
        <v>81</v>
      </c>
    </row>
    <row r="140" spans="1:65" s="13" customFormat="1" ht="11.25" x14ac:dyDescent="0.2">
      <c r="B140" s="192"/>
      <c r="C140" s="193"/>
      <c r="D140" s="187" t="s">
        <v>131</v>
      </c>
      <c r="E140" s="194" t="s">
        <v>19</v>
      </c>
      <c r="F140" s="195" t="s">
        <v>197</v>
      </c>
      <c r="G140" s="193"/>
      <c r="H140" s="194" t="s">
        <v>19</v>
      </c>
      <c r="I140" s="196"/>
      <c r="J140" s="193"/>
      <c r="K140" s="193"/>
      <c r="L140" s="197"/>
      <c r="M140" s="198"/>
      <c r="N140" s="199"/>
      <c r="O140" s="199"/>
      <c r="P140" s="199"/>
      <c r="Q140" s="199"/>
      <c r="R140" s="199"/>
      <c r="S140" s="199"/>
      <c r="T140" s="200"/>
      <c r="AT140" s="201" t="s">
        <v>131</v>
      </c>
      <c r="AU140" s="201" t="s">
        <v>81</v>
      </c>
      <c r="AV140" s="13" t="s">
        <v>77</v>
      </c>
      <c r="AW140" s="13" t="s">
        <v>33</v>
      </c>
      <c r="AX140" s="13" t="s">
        <v>72</v>
      </c>
      <c r="AY140" s="201" t="s">
        <v>120</v>
      </c>
    </row>
    <row r="141" spans="1:65" s="13" customFormat="1" ht="11.25" x14ac:dyDescent="0.2">
      <c r="B141" s="192"/>
      <c r="C141" s="193"/>
      <c r="D141" s="187" t="s">
        <v>131</v>
      </c>
      <c r="E141" s="194" t="s">
        <v>19</v>
      </c>
      <c r="F141" s="195" t="s">
        <v>78</v>
      </c>
      <c r="G141" s="193"/>
      <c r="H141" s="194" t="s">
        <v>19</v>
      </c>
      <c r="I141" s="196"/>
      <c r="J141" s="193"/>
      <c r="K141" s="193"/>
      <c r="L141" s="197"/>
      <c r="M141" s="198"/>
      <c r="N141" s="199"/>
      <c r="O141" s="199"/>
      <c r="P141" s="199"/>
      <c r="Q141" s="199"/>
      <c r="R141" s="199"/>
      <c r="S141" s="199"/>
      <c r="T141" s="200"/>
      <c r="AT141" s="201" t="s">
        <v>131</v>
      </c>
      <c r="AU141" s="201" t="s">
        <v>81</v>
      </c>
      <c r="AV141" s="13" t="s">
        <v>77</v>
      </c>
      <c r="AW141" s="13" t="s">
        <v>33</v>
      </c>
      <c r="AX141" s="13" t="s">
        <v>72</v>
      </c>
      <c r="AY141" s="201" t="s">
        <v>120</v>
      </c>
    </row>
    <row r="142" spans="1:65" s="14" customFormat="1" ht="11.25" x14ac:dyDescent="0.2">
      <c r="B142" s="202"/>
      <c r="C142" s="203"/>
      <c r="D142" s="187" t="s">
        <v>131</v>
      </c>
      <c r="E142" s="204" t="s">
        <v>19</v>
      </c>
      <c r="F142" s="205" t="s">
        <v>198</v>
      </c>
      <c r="G142" s="203"/>
      <c r="H142" s="206">
        <v>51.408000000000001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131</v>
      </c>
      <c r="AU142" s="212" t="s">
        <v>81</v>
      </c>
      <c r="AV142" s="14" t="s">
        <v>81</v>
      </c>
      <c r="AW142" s="14" t="s">
        <v>33</v>
      </c>
      <c r="AX142" s="14" t="s">
        <v>77</v>
      </c>
      <c r="AY142" s="212" t="s">
        <v>120</v>
      </c>
    </row>
    <row r="143" spans="1:65" s="2" customFormat="1" ht="14.45" customHeight="1" x14ac:dyDescent="0.2">
      <c r="A143" s="35"/>
      <c r="B143" s="36"/>
      <c r="C143" s="174" t="s">
        <v>199</v>
      </c>
      <c r="D143" s="174" t="s">
        <v>122</v>
      </c>
      <c r="E143" s="175" t="s">
        <v>200</v>
      </c>
      <c r="F143" s="176" t="s">
        <v>201</v>
      </c>
      <c r="G143" s="177" t="s">
        <v>125</v>
      </c>
      <c r="H143" s="178">
        <v>244.8</v>
      </c>
      <c r="I143" s="179"/>
      <c r="J143" s="180">
        <f>ROUND(I143*H143,2)</f>
        <v>0</v>
      </c>
      <c r="K143" s="176" t="s">
        <v>126</v>
      </c>
      <c r="L143" s="40"/>
      <c r="M143" s="181" t="s">
        <v>19</v>
      </c>
      <c r="N143" s="182" t="s">
        <v>43</v>
      </c>
      <c r="O143" s="65"/>
      <c r="P143" s="183">
        <f>O143*H143</f>
        <v>0</v>
      </c>
      <c r="Q143" s="183">
        <v>8.4000000000000003E-4</v>
      </c>
      <c r="R143" s="183">
        <f>Q143*H143</f>
        <v>0.20563200000000001</v>
      </c>
      <c r="S143" s="183">
        <v>0</v>
      </c>
      <c r="T143" s="184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5" t="s">
        <v>127</v>
      </c>
      <c r="AT143" s="185" t="s">
        <v>122</v>
      </c>
      <c r="AU143" s="185" t="s">
        <v>81</v>
      </c>
      <c r="AY143" s="18" t="s">
        <v>120</v>
      </c>
      <c r="BE143" s="186">
        <f>IF(N143="základní",J143,0)</f>
        <v>0</v>
      </c>
      <c r="BF143" s="186">
        <f>IF(N143="snížená",J143,0)</f>
        <v>0</v>
      </c>
      <c r="BG143" s="186">
        <f>IF(N143="zákl. přenesená",J143,0)</f>
        <v>0</v>
      </c>
      <c r="BH143" s="186">
        <f>IF(N143="sníž. přenesená",J143,0)</f>
        <v>0</v>
      </c>
      <c r="BI143" s="186">
        <f>IF(N143="nulová",J143,0)</f>
        <v>0</v>
      </c>
      <c r="BJ143" s="18" t="s">
        <v>77</v>
      </c>
      <c r="BK143" s="186">
        <f>ROUND(I143*H143,2)</f>
        <v>0</v>
      </c>
      <c r="BL143" s="18" t="s">
        <v>127</v>
      </c>
      <c r="BM143" s="185" t="s">
        <v>202</v>
      </c>
    </row>
    <row r="144" spans="1:65" s="2" customFormat="1" ht="117" x14ac:dyDescent="0.2">
      <c r="A144" s="35"/>
      <c r="B144" s="36"/>
      <c r="C144" s="37"/>
      <c r="D144" s="187" t="s">
        <v>129</v>
      </c>
      <c r="E144" s="37"/>
      <c r="F144" s="188" t="s">
        <v>203</v>
      </c>
      <c r="G144" s="37"/>
      <c r="H144" s="37"/>
      <c r="I144" s="189"/>
      <c r="J144" s="37"/>
      <c r="K144" s="37"/>
      <c r="L144" s="40"/>
      <c r="M144" s="190"/>
      <c r="N144" s="191"/>
      <c r="O144" s="65"/>
      <c r="P144" s="65"/>
      <c r="Q144" s="65"/>
      <c r="R144" s="65"/>
      <c r="S144" s="65"/>
      <c r="T144" s="66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8" t="s">
        <v>129</v>
      </c>
      <c r="AU144" s="18" t="s">
        <v>81</v>
      </c>
    </row>
    <row r="145" spans="1:65" s="13" customFormat="1" ht="11.25" x14ac:dyDescent="0.2">
      <c r="B145" s="192"/>
      <c r="C145" s="193"/>
      <c r="D145" s="187" t="s">
        <v>131</v>
      </c>
      <c r="E145" s="194" t="s">
        <v>19</v>
      </c>
      <c r="F145" s="195" t="s">
        <v>78</v>
      </c>
      <c r="G145" s="193"/>
      <c r="H145" s="194" t="s">
        <v>19</v>
      </c>
      <c r="I145" s="196"/>
      <c r="J145" s="193"/>
      <c r="K145" s="193"/>
      <c r="L145" s="197"/>
      <c r="M145" s="198"/>
      <c r="N145" s="199"/>
      <c r="O145" s="199"/>
      <c r="P145" s="199"/>
      <c r="Q145" s="199"/>
      <c r="R145" s="199"/>
      <c r="S145" s="199"/>
      <c r="T145" s="200"/>
      <c r="AT145" s="201" t="s">
        <v>131</v>
      </c>
      <c r="AU145" s="201" t="s">
        <v>81</v>
      </c>
      <c r="AV145" s="13" t="s">
        <v>77</v>
      </c>
      <c r="AW145" s="13" t="s">
        <v>33</v>
      </c>
      <c r="AX145" s="13" t="s">
        <v>72</v>
      </c>
      <c r="AY145" s="201" t="s">
        <v>120</v>
      </c>
    </row>
    <row r="146" spans="1:65" s="14" customFormat="1" ht="11.25" x14ac:dyDescent="0.2">
      <c r="B146" s="202"/>
      <c r="C146" s="203"/>
      <c r="D146" s="187" t="s">
        <v>131</v>
      </c>
      <c r="E146" s="204" t="s">
        <v>19</v>
      </c>
      <c r="F146" s="205" t="s">
        <v>204</v>
      </c>
      <c r="G146" s="203"/>
      <c r="H146" s="206">
        <v>244.8</v>
      </c>
      <c r="I146" s="207"/>
      <c r="J146" s="203"/>
      <c r="K146" s="203"/>
      <c r="L146" s="208"/>
      <c r="M146" s="209"/>
      <c r="N146" s="210"/>
      <c r="O146" s="210"/>
      <c r="P146" s="210"/>
      <c r="Q146" s="210"/>
      <c r="R146" s="210"/>
      <c r="S146" s="210"/>
      <c r="T146" s="211"/>
      <c r="AT146" s="212" t="s">
        <v>131</v>
      </c>
      <c r="AU146" s="212" t="s">
        <v>81</v>
      </c>
      <c r="AV146" s="14" t="s">
        <v>81</v>
      </c>
      <c r="AW146" s="14" t="s">
        <v>33</v>
      </c>
      <c r="AX146" s="14" t="s">
        <v>77</v>
      </c>
      <c r="AY146" s="212" t="s">
        <v>120</v>
      </c>
    </row>
    <row r="147" spans="1:65" s="2" customFormat="1" ht="24.2" customHeight="1" x14ac:dyDescent="0.2">
      <c r="A147" s="35"/>
      <c r="B147" s="36"/>
      <c r="C147" s="174" t="s">
        <v>205</v>
      </c>
      <c r="D147" s="174" t="s">
        <v>122</v>
      </c>
      <c r="E147" s="175" t="s">
        <v>206</v>
      </c>
      <c r="F147" s="176" t="s">
        <v>207</v>
      </c>
      <c r="G147" s="177" t="s">
        <v>125</v>
      </c>
      <c r="H147" s="178">
        <v>244.8</v>
      </c>
      <c r="I147" s="179"/>
      <c r="J147" s="180">
        <f>ROUND(I147*H147,2)</f>
        <v>0</v>
      </c>
      <c r="K147" s="176" t="s">
        <v>126</v>
      </c>
      <c r="L147" s="40"/>
      <c r="M147" s="181" t="s">
        <v>19</v>
      </c>
      <c r="N147" s="182" t="s">
        <v>43</v>
      </c>
      <c r="O147" s="65"/>
      <c r="P147" s="183">
        <f>O147*H147</f>
        <v>0</v>
      </c>
      <c r="Q147" s="183">
        <v>0</v>
      </c>
      <c r="R147" s="183">
        <f>Q147*H147</f>
        <v>0</v>
      </c>
      <c r="S147" s="183">
        <v>0</v>
      </c>
      <c r="T147" s="184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5" t="s">
        <v>127</v>
      </c>
      <c r="AT147" s="185" t="s">
        <v>122</v>
      </c>
      <c r="AU147" s="185" t="s">
        <v>81</v>
      </c>
      <c r="AY147" s="18" t="s">
        <v>120</v>
      </c>
      <c r="BE147" s="186">
        <f>IF(N147="základní",J147,0)</f>
        <v>0</v>
      </c>
      <c r="BF147" s="186">
        <f>IF(N147="snížená",J147,0)</f>
        <v>0</v>
      </c>
      <c r="BG147" s="186">
        <f>IF(N147="zákl. přenesená",J147,0)</f>
        <v>0</v>
      </c>
      <c r="BH147" s="186">
        <f>IF(N147="sníž. přenesená",J147,0)</f>
        <v>0</v>
      </c>
      <c r="BI147" s="186">
        <f>IF(N147="nulová",J147,0)</f>
        <v>0</v>
      </c>
      <c r="BJ147" s="18" t="s">
        <v>77</v>
      </c>
      <c r="BK147" s="186">
        <f>ROUND(I147*H147,2)</f>
        <v>0</v>
      </c>
      <c r="BL147" s="18" t="s">
        <v>127</v>
      </c>
      <c r="BM147" s="185" t="s">
        <v>208</v>
      </c>
    </row>
    <row r="148" spans="1:65" s="13" customFormat="1" ht="11.25" x14ac:dyDescent="0.2">
      <c r="B148" s="192"/>
      <c r="C148" s="193"/>
      <c r="D148" s="187" t="s">
        <v>131</v>
      </c>
      <c r="E148" s="194" t="s">
        <v>19</v>
      </c>
      <c r="F148" s="195" t="s">
        <v>78</v>
      </c>
      <c r="G148" s="193"/>
      <c r="H148" s="194" t="s">
        <v>19</v>
      </c>
      <c r="I148" s="196"/>
      <c r="J148" s="193"/>
      <c r="K148" s="193"/>
      <c r="L148" s="197"/>
      <c r="M148" s="198"/>
      <c r="N148" s="199"/>
      <c r="O148" s="199"/>
      <c r="P148" s="199"/>
      <c r="Q148" s="199"/>
      <c r="R148" s="199"/>
      <c r="S148" s="199"/>
      <c r="T148" s="200"/>
      <c r="AT148" s="201" t="s">
        <v>131</v>
      </c>
      <c r="AU148" s="201" t="s">
        <v>81</v>
      </c>
      <c r="AV148" s="13" t="s">
        <v>77</v>
      </c>
      <c r="AW148" s="13" t="s">
        <v>33</v>
      </c>
      <c r="AX148" s="13" t="s">
        <v>72</v>
      </c>
      <c r="AY148" s="201" t="s">
        <v>120</v>
      </c>
    </row>
    <row r="149" spans="1:65" s="14" customFormat="1" ht="11.25" x14ac:dyDescent="0.2">
      <c r="B149" s="202"/>
      <c r="C149" s="203"/>
      <c r="D149" s="187" t="s">
        <v>131</v>
      </c>
      <c r="E149" s="204" t="s">
        <v>19</v>
      </c>
      <c r="F149" s="205" t="s">
        <v>204</v>
      </c>
      <c r="G149" s="203"/>
      <c r="H149" s="206">
        <v>244.8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131</v>
      </c>
      <c r="AU149" s="212" t="s">
        <v>81</v>
      </c>
      <c r="AV149" s="14" t="s">
        <v>81</v>
      </c>
      <c r="AW149" s="14" t="s">
        <v>33</v>
      </c>
      <c r="AX149" s="14" t="s">
        <v>77</v>
      </c>
      <c r="AY149" s="212" t="s">
        <v>120</v>
      </c>
    </row>
    <row r="150" spans="1:65" s="2" customFormat="1" ht="37.9" customHeight="1" x14ac:dyDescent="0.2">
      <c r="A150" s="35"/>
      <c r="B150" s="36"/>
      <c r="C150" s="174" t="s">
        <v>8</v>
      </c>
      <c r="D150" s="174" t="s">
        <v>122</v>
      </c>
      <c r="E150" s="175" t="s">
        <v>209</v>
      </c>
      <c r="F150" s="176" t="s">
        <v>210</v>
      </c>
      <c r="G150" s="177" t="s">
        <v>176</v>
      </c>
      <c r="H150" s="178">
        <v>1.99</v>
      </c>
      <c r="I150" s="179"/>
      <c r="J150" s="180">
        <f>ROUND(I150*H150,2)</f>
        <v>0</v>
      </c>
      <c r="K150" s="176" t="s">
        <v>126</v>
      </c>
      <c r="L150" s="40"/>
      <c r="M150" s="181" t="s">
        <v>19</v>
      </c>
      <c r="N150" s="182" t="s">
        <v>43</v>
      </c>
      <c r="O150" s="65"/>
      <c r="P150" s="183">
        <f>O150*H150</f>
        <v>0</v>
      </c>
      <c r="Q150" s="183">
        <v>0</v>
      </c>
      <c r="R150" s="183">
        <f>Q150*H150</f>
        <v>0</v>
      </c>
      <c r="S150" s="183">
        <v>0</v>
      </c>
      <c r="T150" s="184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5" t="s">
        <v>127</v>
      </c>
      <c r="AT150" s="185" t="s">
        <v>122</v>
      </c>
      <c r="AU150" s="185" t="s">
        <v>81</v>
      </c>
      <c r="AY150" s="18" t="s">
        <v>120</v>
      </c>
      <c r="BE150" s="186">
        <f>IF(N150="základní",J150,0)</f>
        <v>0</v>
      </c>
      <c r="BF150" s="186">
        <f>IF(N150="snížená",J150,0)</f>
        <v>0</v>
      </c>
      <c r="BG150" s="186">
        <f>IF(N150="zákl. přenesená",J150,0)</f>
        <v>0</v>
      </c>
      <c r="BH150" s="186">
        <f>IF(N150="sníž. přenesená",J150,0)</f>
        <v>0</v>
      </c>
      <c r="BI150" s="186">
        <f>IF(N150="nulová",J150,0)</f>
        <v>0</v>
      </c>
      <c r="BJ150" s="18" t="s">
        <v>77</v>
      </c>
      <c r="BK150" s="186">
        <f>ROUND(I150*H150,2)</f>
        <v>0</v>
      </c>
      <c r="BL150" s="18" t="s">
        <v>127</v>
      </c>
      <c r="BM150" s="185" t="s">
        <v>211</v>
      </c>
    </row>
    <row r="151" spans="1:65" s="2" customFormat="1" ht="58.5" x14ac:dyDescent="0.2">
      <c r="A151" s="35"/>
      <c r="B151" s="36"/>
      <c r="C151" s="37"/>
      <c r="D151" s="187" t="s">
        <v>129</v>
      </c>
      <c r="E151" s="37"/>
      <c r="F151" s="188" t="s">
        <v>212</v>
      </c>
      <c r="G151" s="37"/>
      <c r="H151" s="37"/>
      <c r="I151" s="189"/>
      <c r="J151" s="37"/>
      <c r="K151" s="37"/>
      <c r="L151" s="40"/>
      <c r="M151" s="190"/>
      <c r="N151" s="191"/>
      <c r="O151" s="65"/>
      <c r="P151" s="65"/>
      <c r="Q151" s="65"/>
      <c r="R151" s="65"/>
      <c r="S151" s="65"/>
      <c r="T151" s="66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8" t="s">
        <v>129</v>
      </c>
      <c r="AU151" s="18" t="s">
        <v>81</v>
      </c>
    </row>
    <row r="152" spans="1:65" s="13" customFormat="1" ht="11.25" x14ac:dyDescent="0.2">
      <c r="B152" s="192"/>
      <c r="C152" s="193"/>
      <c r="D152" s="187" t="s">
        <v>131</v>
      </c>
      <c r="E152" s="194" t="s">
        <v>19</v>
      </c>
      <c r="F152" s="195" t="s">
        <v>132</v>
      </c>
      <c r="G152" s="193"/>
      <c r="H152" s="194" t="s">
        <v>19</v>
      </c>
      <c r="I152" s="196"/>
      <c r="J152" s="193"/>
      <c r="K152" s="193"/>
      <c r="L152" s="197"/>
      <c r="M152" s="198"/>
      <c r="N152" s="199"/>
      <c r="O152" s="199"/>
      <c r="P152" s="199"/>
      <c r="Q152" s="199"/>
      <c r="R152" s="199"/>
      <c r="S152" s="199"/>
      <c r="T152" s="200"/>
      <c r="AT152" s="201" t="s">
        <v>131</v>
      </c>
      <c r="AU152" s="201" t="s">
        <v>81</v>
      </c>
      <c r="AV152" s="13" t="s">
        <v>77</v>
      </c>
      <c r="AW152" s="13" t="s">
        <v>33</v>
      </c>
      <c r="AX152" s="13" t="s">
        <v>72</v>
      </c>
      <c r="AY152" s="201" t="s">
        <v>120</v>
      </c>
    </row>
    <row r="153" spans="1:65" s="14" customFormat="1" ht="11.25" x14ac:dyDescent="0.2">
      <c r="B153" s="202"/>
      <c r="C153" s="203"/>
      <c r="D153" s="187" t="s">
        <v>131</v>
      </c>
      <c r="E153" s="204" t="s">
        <v>19</v>
      </c>
      <c r="F153" s="205" t="s">
        <v>213</v>
      </c>
      <c r="G153" s="203"/>
      <c r="H153" s="206">
        <v>1.99</v>
      </c>
      <c r="I153" s="207"/>
      <c r="J153" s="203"/>
      <c r="K153" s="203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131</v>
      </c>
      <c r="AU153" s="212" t="s">
        <v>81</v>
      </c>
      <c r="AV153" s="14" t="s">
        <v>81</v>
      </c>
      <c r="AW153" s="14" t="s">
        <v>33</v>
      </c>
      <c r="AX153" s="14" t="s">
        <v>77</v>
      </c>
      <c r="AY153" s="212" t="s">
        <v>120</v>
      </c>
    </row>
    <row r="154" spans="1:65" s="2" customFormat="1" ht="37.9" customHeight="1" x14ac:dyDescent="0.2">
      <c r="A154" s="35"/>
      <c r="B154" s="36"/>
      <c r="C154" s="174" t="s">
        <v>214</v>
      </c>
      <c r="D154" s="174" t="s">
        <v>122</v>
      </c>
      <c r="E154" s="175" t="s">
        <v>215</v>
      </c>
      <c r="F154" s="176" t="s">
        <v>216</v>
      </c>
      <c r="G154" s="177" t="s">
        <v>176</v>
      </c>
      <c r="H154" s="178">
        <v>68.543999999999997</v>
      </c>
      <c r="I154" s="179"/>
      <c r="J154" s="180">
        <f>ROUND(I154*H154,2)</f>
        <v>0</v>
      </c>
      <c r="K154" s="176" t="s">
        <v>126</v>
      </c>
      <c r="L154" s="40"/>
      <c r="M154" s="181" t="s">
        <v>19</v>
      </c>
      <c r="N154" s="182" t="s">
        <v>43</v>
      </c>
      <c r="O154" s="65"/>
      <c r="P154" s="183">
        <f>O154*H154</f>
        <v>0</v>
      </c>
      <c r="Q154" s="183">
        <v>0</v>
      </c>
      <c r="R154" s="183">
        <f>Q154*H154</f>
        <v>0</v>
      </c>
      <c r="S154" s="183">
        <v>0</v>
      </c>
      <c r="T154" s="184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5" t="s">
        <v>127</v>
      </c>
      <c r="AT154" s="185" t="s">
        <v>122</v>
      </c>
      <c r="AU154" s="185" t="s">
        <v>81</v>
      </c>
      <c r="AY154" s="18" t="s">
        <v>120</v>
      </c>
      <c r="BE154" s="186">
        <f>IF(N154="základní",J154,0)</f>
        <v>0</v>
      </c>
      <c r="BF154" s="186">
        <f>IF(N154="snížená",J154,0)</f>
        <v>0</v>
      </c>
      <c r="BG154" s="186">
        <f>IF(N154="zákl. přenesená",J154,0)</f>
        <v>0</v>
      </c>
      <c r="BH154" s="186">
        <f>IF(N154="sníž. přenesená",J154,0)</f>
        <v>0</v>
      </c>
      <c r="BI154" s="186">
        <f>IF(N154="nulová",J154,0)</f>
        <v>0</v>
      </c>
      <c r="BJ154" s="18" t="s">
        <v>77</v>
      </c>
      <c r="BK154" s="186">
        <f>ROUND(I154*H154,2)</f>
        <v>0</v>
      </c>
      <c r="BL154" s="18" t="s">
        <v>127</v>
      </c>
      <c r="BM154" s="185" t="s">
        <v>217</v>
      </c>
    </row>
    <row r="155" spans="1:65" s="2" customFormat="1" ht="58.5" x14ac:dyDescent="0.2">
      <c r="A155" s="35"/>
      <c r="B155" s="36"/>
      <c r="C155" s="37"/>
      <c r="D155" s="187" t="s">
        <v>129</v>
      </c>
      <c r="E155" s="37"/>
      <c r="F155" s="188" t="s">
        <v>212</v>
      </c>
      <c r="G155" s="37"/>
      <c r="H155" s="37"/>
      <c r="I155" s="189"/>
      <c r="J155" s="37"/>
      <c r="K155" s="37"/>
      <c r="L155" s="40"/>
      <c r="M155" s="190"/>
      <c r="N155" s="191"/>
      <c r="O155" s="65"/>
      <c r="P155" s="65"/>
      <c r="Q155" s="65"/>
      <c r="R155" s="65"/>
      <c r="S155" s="65"/>
      <c r="T155" s="66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8" t="s">
        <v>129</v>
      </c>
      <c r="AU155" s="18" t="s">
        <v>81</v>
      </c>
    </row>
    <row r="156" spans="1:65" s="13" customFormat="1" ht="11.25" x14ac:dyDescent="0.2">
      <c r="B156" s="192"/>
      <c r="C156" s="193"/>
      <c r="D156" s="187" t="s">
        <v>131</v>
      </c>
      <c r="E156" s="194" t="s">
        <v>19</v>
      </c>
      <c r="F156" s="195" t="s">
        <v>218</v>
      </c>
      <c r="G156" s="193"/>
      <c r="H156" s="194" t="s">
        <v>19</v>
      </c>
      <c r="I156" s="196"/>
      <c r="J156" s="193"/>
      <c r="K156" s="193"/>
      <c r="L156" s="197"/>
      <c r="M156" s="198"/>
      <c r="N156" s="199"/>
      <c r="O156" s="199"/>
      <c r="P156" s="199"/>
      <c r="Q156" s="199"/>
      <c r="R156" s="199"/>
      <c r="S156" s="199"/>
      <c r="T156" s="200"/>
      <c r="AT156" s="201" t="s">
        <v>131</v>
      </c>
      <c r="AU156" s="201" t="s">
        <v>81</v>
      </c>
      <c r="AV156" s="13" t="s">
        <v>77</v>
      </c>
      <c r="AW156" s="13" t="s">
        <v>33</v>
      </c>
      <c r="AX156" s="13" t="s">
        <v>72</v>
      </c>
      <c r="AY156" s="201" t="s">
        <v>120</v>
      </c>
    </row>
    <row r="157" spans="1:65" s="13" customFormat="1" ht="11.25" x14ac:dyDescent="0.2">
      <c r="B157" s="192"/>
      <c r="C157" s="193"/>
      <c r="D157" s="187" t="s">
        <v>131</v>
      </c>
      <c r="E157" s="194" t="s">
        <v>19</v>
      </c>
      <c r="F157" s="195" t="s">
        <v>219</v>
      </c>
      <c r="G157" s="193"/>
      <c r="H157" s="194" t="s">
        <v>19</v>
      </c>
      <c r="I157" s="196"/>
      <c r="J157" s="193"/>
      <c r="K157" s="193"/>
      <c r="L157" s="197"/>
      <c r="M157" s="198"/>
      <c r="N157" s="199"/>
      <c r="O157" s="199"/>
      <c r="P157" s="199"/>
      <c r="Q157" s="199"/>
      <c r="R157" s="199"/>
      <c r="S157" s="199"/>
      <c r="T157" s="200"/>
      <c r="AT157" s="201" t="s">
        <v>131</v>
      </c>
      <c r="AU157" s="201" t="s">
        <v>81</v>
      </c>
      <c r="AV157" s="13" t="s">
        <v>77</v>
      </c>
      <c r="AW157" s="13" t="s">
        <v>33</v>
      </c>
      <c r="AX157" s="13" t="s">
        <v>72</v>
      </c>
      <c r="AY157" s="201" t="s">
        <v>120</v>
      </c>
    </row>
    <row r="158" spans="1:65" s="13" customFormat="1" ht="11.25" x14ac:dyDescent="0.2">
      <c r="B158" s="192"/>
      <c r="C158" s="193"/>
      <c r="D158" s="187" t="s">
        <v>131</v>
      </c>
      <c r="E158" s="194" t="s">
        <v>19</v>
      </c>
      <c r="F158" s="195" t="s">
        <v>78</v>
      </c>
      <c r="G158" s="193"/>
      <c r="H158" s="194" t="s">
        <v>19</v>
      </c>
      <c r="I158" s="196"/>
      <c r="J158" s="193"/>
      <c r="K158" s="193"/>
      <c r="L158" s="197"/>
      <c r="M158" s="198"/>
      <c r="N158" s="199"/>
      <c r="O158" s="199"/>
      <c r="P158" s="199"/>
      <c r="Q158" s="199"/>
      <c r="R158" s="199"/>
      <c r="S158" s="199"/>
      <c r="T158" s="200"/>
      <c r="AT158" s="201" t="s">
        <v>131</v>
      </c>
      <c r="AU158" s="201" t="s">
        <v>81</v>
      </c>
      <c r="AV158" s="13" t="s">
        <v>77</v>
      </c>
      <c r="AW158" s="13" t="s">
        <v>33</v>
      </c>
      <c r="AX158" s="13" t="s">
        <v>72</v>
      </c>
      <c r="AY158" s="201" t="s">
        <v>120</v>
      </c>
    </row>
    <row r="159" spans="1:65" s="14" customFormat="1" ht="11.25" x14ac:dyDescent="0.2">
      <c r="B159" s="202"/>
      <c r="C159" s="203"/>
      <c r="D159" s="187" t="s">
        <v>131</v>
      </c>
      <c r="E159" s="204" t="s">
        <v>19</v>
      </c>
      <c r="F159" s="205" t="s">
        <v>192</v>
      </c>
      <c r="G159" s="203"/>
      <c r="H159" s="206">
        <v>34.271999999999998</v>
      </c>
      <c r="I159" s="207"/>
      <c r="J159" s="203"/>
      <c r="K159" s="203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131</v>
      </c>
      <c r="AU159" s="212" t="s">
        <v>81</v>
      </c>
      <c r="AV159" s="14" t="s">
        <v>81</v>
      </c>
      <c r="AW159" s="14" t="s">
        <v>33</v>
      </c>
      <c r="AX159" s="14" t="s">
        <v>72</v>
      </c>
      <c r="AY159" s="212" t="s">
        <v>120</v>
      </c>
    </row>
    <row r="160" spans="1:65" s="13" customFormat="1" ht="11.25" x14ac:dyDescent="0.2">
      <c r="B160" s="192"/>
      <c r="C160" s="193"/>
      <c r="D160" s="187" t="s">
        <v>131</v>
      </c>
      <c r="E160" s="194" t="s">
        <v>19</v>
      </c>
      <c r="F160" s="195" t="s">
        <v>220</v>
      </c>
      <c r="G160" s="193"/>
      <c r="H160" s="194" t="s">
        <v>19</v>
      </c>
      <c r="I160" s="196"/>
      <c r="J160" s="193"/>
      <c r="K160" s="193"/>
      <c r="L160" s="197"/>
      <c r="M160" s="198"/>
      <c r="N160" s="199"/>
      <c r="O160" s="199"/>
      <c r="P160" s="199"/>
      <c r="Q160" s="199"/>
      <c r="R160" s="199"/>
      <c r="S160" s="199"/>
      <c r="T160" s="200"/>
      <c r="AT160" s="201" t="s">
        <v>131</v>
      </c>
      <c r="AU160" s="201" t="s">
        <v>81</v>
      </c>
      <c r="AV160" s="13" t="s">
        <v>77</v>
      </c>
      <c r="AW160" s="13" t="s">
        <v>33</v>
      </c>
      <c r="AX160" s="13" t="s">
        <v>72</v>
      </c>
      <c r="AY160" s="201" t="s">
        <v>120</v>
      </c>
    </row>
    <row r="161" spans="1:65" s="13" customFormat="1" ht="11.25" x14ac:dyDescent="0.2">
      <c r="B161" s="192"/>
      <c r="C161" s="193"/>
      <c r="D161" s="187" t="s">
        <v>131</v>
      </c>
      <c r="E161" s="194" t="s">
        <v>19</v>
      </c>
      <c r="F161" s="195" t="s">
        <v>219</v>
      </c>
      <c r="G161" s="193"/>
      <c r="H161" s="194" t="s">
        <v>19</v>
      </c>
      <c r="I161" s="196"/>
      <c r="J161" s="193"/>
      <c r="K161" s="193"/>
      <c r="L161" s="197"/>
      <c r="M161" s="198"/>
      <c r="N161" s="199"/>
      <c r="O161" s="199"/>
      <c r="P161" s="199"/>
      <c r="Q161" s="199"/>
      <c r="R161" s="199"/>
      <c r="S161" s="199"/>
      <c r="T161" s="200"/>
      <c r="AT161" s="201" t="s">
        <v>131</v>
      </c>
      <c r="AU161" s="201" t="s">
        <v>81</v>
      </c>
      <c r="AV161" s="13" t="s">
        <v>77</v>
      </c>
      <c r="AW161" s="13" t="s">
        <v>33</v>
      </c>
      <c r="AX161" s="13" t="s">
        <v>72</v>
      </c>
      <c r="AY161" s="201" t="s">
        <v>120</v>
      </c>
    </row>
    <row r="162" spans="1:65" s="13" customFormat="1" ht="11.25" x14ac:dyDescent="0.2">
      <c r="B162" s="192"/>
      <c r="C162" s="193"/>
      <c r="D162" s="187" t="s">
        <v>131</v>
      </c>
      <c r="E162" s="194" t="s">
        <v>19</v>
      </c>
      <c r="F162" s="195" t="s">
        <v>78</v>
      </c>
      <c r="G162" s="193"/>
      <c r="H162" s="194" t="s">
        <v>19</v>
      </c>
      <c r="I162" s="196"/>
      <c r="J162" s="193"/>
      <c r="K162" s="193"/>
      <c r="L162" s="197"/>
      <c r="M162" s="198"/>
      <c r="N162" s="199"/>
      <c r="O162" s="199"/>
      <c r="P162" s="199"/>
      <c r="Q162" s="199"/>
      <c r="R162" s="199"/>
      <c r="S162" s="199"/>
      <c r="T162" s="200"/>
      <c r="AT162" s="201" t="s">
        <v>131</v>
      </c>
      <c r="AU162" s="201" t="s">
        <v>81</v>
      </c>
      <c r="AV162" s="13" t="s">
        <v>77</v>
      </c>
      <c r="AW162" s="13" t="s">
        <v>33</v>
      </c>
      <c r="AX162" s="13" t="s">
        <v>72</v>
      </c>
      <c r="AY162" s="201" t="s">
        <v>120</v>
      </c>
    </row>
    <row r="163" spans="1:65" s="14" customFormat="1" ht="11.25" x14ac:dyDescent="0.2">
      <c r="B163" s="202"/>
      <c r="C163" s="203"/>
      <c r="D163" s="187" t="s">
        <v>131</v>
      </c>
      <c r="E163" s="204" t="s">
        <v>19</v>
      </c>
      <c r="F163" s="205" t="s">
        <v>192</v>
      </c>
      <c r="G163" s="203"/>
      <c r="H163" s="206">
        <v>34.271999999999998</v>
      </c>
      <c r="I163" s="207"/>
      <c r="J163" s="203"/>
      <c r="K163" s="203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131</v>
      </c>
      <c r="AU163" s="212" t="s">
        <v>81</v>
      </c>
      <c r="AV163" s="14" t="s">
        <v>81</v>
      </c>
      <c r="AW163" s="14" t="s">
        <v>33</v>
      </c>
      <c r="AX163" s="14" t="s">
        <v>72</v>
      </c>
      <c r="AY163" s="212" t="s">
        <v>120</v>
      </c>
    </row>
    <row r="164" spans="1:65" s="15" customFormat="1" ht="11.25" x14ac:dyDescent="0.2">
      <c r="B164" s="213"/>
      <c r="C164" s="214"/>
      <c r="D164" s="187" t="s">
        <v>131</v>
      </c>
      <c r="E164" s="215" t="s">
        <v>19</v>
      </c>
      <c r="F164" s="216" t="s">
        <v>141</v>
      </c>
      <c r="G164" s="214"/>
      <c r="H164" s="217">
        <v>68.543999999999997</v>
      </c>
      <c r="I164" s="218"/>
      <c r="J164" s="214"/>
      <c r="K164" s="214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131</v>
      </c>
      <c r="AU164" s="223" t="s">
        <v>81</v>
      </c>
      <c r="AV164" s="15" t="s">
        <v>127</v>
      </c>
      <c r="AW164" s="15" t="s">
        <v>33</v>
      </c>
      <c r="AX164" s="15" t="s">
        <v>77</v>
      </c>
      <c r="AY164" s="223" t="s">
        <v>120</v>
      </c>
    </row>
    <row r="165" spans="1:65" s="2" customFormat="1" ht="37.9" customHeight="1" x14ac:dyDescent="0.2">
      <c r="A165" s="35"/>
      <c r="B165" s="36"/>
      <c r="C165" s="174" t="s">
        <v>221</v>
      </c>
      <c r="D165" s="174" t="s">
        <v>122</v>
      </c>
      <c r="E165" s="175" t="s">
        <v>222</v>
      </c>
      <c r="F165" s="176" t="s">
        <v>223</v>
      </c>
      <c r="G165" s="177" t="s">
        <v>176</v>
      </c>
      <c r="H165" s="178">
        <v>102.816</v>
      </c>
      <c r="I165" s="179"/>
      <c r="J165" s="180">
        <f>ROUND(I165*H165,2)</f>
        <v>0</v>
      </c>
      <c r="K165" s="176" t="s">
        <v>126</v>
      </c>
      <c r="L165" s="40"/>
      <c r="M165" s="181" t="s">
        <v>19</v>
      </c>
      <c r="N165" s="182" t="s">
        <v>43</v>
      </c>
      <c r="O165" s="65"/>
      <c r="P165" s="183">
        <f>O165*H165</f>
        <v>0</v>
      </c>
      <c r="Q165" s="183">
        <v>0</v>
      </c>
      <c r="R165" s="183">
        <f>Q165*H165</f>
        <v>0</v>
      </c>
      <c r="S165" s="183">
        <v>0</v>
      </c>
      <c r="T165" s="184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5" t="s">
        <v>127</v>
      </c>
      <c r="AT165" s="185" t="s">
        <v>122</v>
      </c>
      <c r="AU165" s="185" t="s">
        <v>81</v>
      </c>
      <c r="AY165" s="18" t="s">
        <v>120</v>
      </c>
      <c r="BE165" s="186">
        <f>IF(N165="základní",J165,0)</f>
        <v>0</v>
      </c>
      <c r="BF165" s="186">
        <f>IF(N165="snížená",J165,0)</f>
        <v>0</v>
      </c>
      <c r="BG165" s="186">
        <f>IF(N165="zákl. přenesená",J165,0)</f>
        <v>0</v>
      </c>
      <c r="BH165" s="186">
        <f>IF(N165="sníž. přenesená",J165,0)</f>
        <v>0</v>
      </c>
      <c r="BI165" s="186">
        <f>IF(N165="nulová",J165,0)</f>
        <v>0</v>
      </c>
      <c r="BJ165" s="18" t="s">
        <v>77</v>
      </c>
      <c r="BK165" s="186">
        <f>ROUND(I165*H165,2)</f>
        <v>0</v>
      </c>
      <c r="BL165" s="18" t="s">
        <v>127</v>
      </c>
      <c r="BM165" s="185" t="s">
        <v>224</v>
      </c>
    </row>
    <row r="166" spans="1:65" s="2" customFormat="1" ht="58.5" x14ac:dyDescent="0.2">
      <c r="A166" s="35"/>
      <c r="B166" s="36"/>
      <c r="C166" s="37"/>
      <c r="D166" s="187" t="s">
        <v>129</v>
      </c>
      <c r="E166" s="37"/>
      <c r="F166" s="188" t="s">
        <v>212</v>
      </c>
      <c r="G166" s="37"/>
      <c r="H166" s="37"/>
      <c r="I166" s="189"/>
      <c r="J166" s="37"/>
      <c r="K166" s="37"/>
      <c r="L166" s="40"/>
      <c r="M166" s="190"/>
      <c r="N166" s="191"/>
      <c r="O166" s="65"/>
      <c r="P166" s="65"/>
      <c r="Q166" s="65"/>
      <c r="R166" s="65"/>
      <c r="S166" s="65"/>
      <c r="T166" s="66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8" t="s">
        <v>129</v>
      </c>
      <c r="AU166" s="18" t="s">
        <v>81</v>
      </c>
    </row>
    <row r="167" spans="1:65" s="13" customFormat="1" ht="11.25" x14ac:dyDescent="0.2">
      <c r="B167" s="192"/>
      <c r="C167" s="193"/>
      <c r="D167" s="187" t="s">
        <v>131</v>
      </c>
      <c r="E167" s="194" t="s">
        <v>19</v>
      </c>
      <c r="F167" s="195" t="s">
        <v>218</v>
      </c>
      <c r="G167" s="193"/>
      <c r="H167" s="194" t="s">
        <v>19</v>
      </c>
      <c r="I167" s="196"/>
      <c r="J167" s="193"/>
      <c r="K167" s="193"/>
      <c r="L167" s="197"/>
      <c r="M167" s="198"/>
      <c r="N167" s="199"/>
      <c r="O167" s="199"/>
      <c r="P167" s="199"/>
      <c r="Q167" s="199"/>
      <c r="R167" s="199"/>
      <c r="S167" s="199"/>
      <c r="T167" s="200"/>
      <c r="AT167" s="201" t="s">
        <v>131</v>
      </c>
      <c r="AU167" s="201" t="s">
        <v>81</v>
      </c>
      <c r="AV167" s="13" t="s">
        <v>77</v>
      </c>
      <c r="AW167" s="13" t="s">
        <v>33</v>
      </c>
      <c r="AX167" s="13" t="s">
        <v>72</v>
      </c>
      <c r="AY167" s="201" t="s">
        <v>120</v>
      </c>
    </row>
    <row r="168" spans="1:65" s="13" customFormat="1" ht="11.25" x14ac:dyDescent="0.2">
      <c r="B168" s="192"/>
      <c r="C168" s="193"/>
      <c r="D168" s="187" t="s">
        <v>131</v>
      </c>
      <c r="E168" s="194" t="s">
        <v>19</v>
      </c>
      <c r="F168" s="195" t="s">
        <v>225</v>
      </c>
      <c r="G168" s="193"/>
      <c r="H168" s="194" t="s">
        <v>19</v>
      </c>
      <c r="I168" s="196"/>
      <c r="J168" s="193"/>
      <c r="K168" s="193"/>
      <c r="L168" s="197"/>
      <c r="M168" s="198"/>
      <c r="N168" s="199"/>
      <c r="O168" s="199"/>
      <c r="P168" s="199"/>
      <c r="Q168" s="199"/>
      <c r="R168" s="199"/>
      <c r="S168" s="199"/>
      <c r="T168" s="200"/>
      <c r="AT168" s="201" t="s">
        <v>131</v>
      </c>
      <c r="AU168" s="201" t="s">
        <v>81</v>
      </c>
      <c r="AV168" s="13" t="s">
        <v>77</v>
      </c>
      <c r="AW168" s="13" t="s">
        <v>33</v>
      </c>
      <c r="AX168" s="13" t="s">
        <v>72</v>
      </c>
      <c r="AY168" s="201" t="s">
        <v>120</v>
      </c>
    </row>
    <row r="169" spans="1:65" s="13" customFormat="1" ht="11.25" x14ac:dyDescent="0.2">
      <c r="B169" s="192"/>
      <c r="C169" s="193"/>
      <c r="D169" s="187" t="s">
        <v>131</v>
      </c>
      <c r="E169" s="194" t="s">
        <v>19</v>
      </c>
      <c r="F169" s="195" t="s">
        <v>78</v>
      </c>
      <c r="G169" s="193"/>
      <c r="H169" s="194" t="s">
        <v>19</v>
      </c>
      <c r="I169" s="196"/>
      <c r="J169" s="193"/>
      <c r="K169" s="193"/>
      <c r="L169" s="197"/>
      <c r="M169" s="198"/>
      <c r="N169" s="199"/>
      <c r="O169" s="199"/>
      <c r="P169" s="199"/>
      <c r="Q169" s="199"/>
      <c r="R169" s="199"/>
      <c r="S169" s="199"/>
      <c r="T169" s="200"/>
      <c r="AT169" s="201" t="s">
        <v>131</v>
      </c>
      <c r="AU169" s="201" t="s">
        <v>81</v>
      </c>
      <c r="AV169" s="13" t="s">
        <v>77</v>
      </c>
      <c r="AW169" s="13" t="s">
        <v>33</v>
      </c>
      <c r="AX169" s="13" t="s">
        <v>72</v>
      </c>
      <c r="AY169" s="201" t="s">
        <v>120</v>
      </c>
    </row>
    <row r="170" spans="1:65" s="14" customFormat="1" ht="11.25" x14ac:dyDescent="0.2">
      <c r="B170" s="202"/>
      <c r="C170" s="203"/>
      <c r="D170" s="187" t="s">
        <v>131</v>
      </c>
      <c r="E170" s="204" t="s">
        <v>19</v>
      </c>
      <c r="F170" s="205" t="s">
        <v>198</v>
      </c>
      <c r="G170" s="203"/>
      <c r="H170" s="206">
        <v>51.408000000000001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131</v>
      </c>
      <c r="AU170" s="212" t="s">
        <v>81</v>
      </c>
      <c r="AV170" s="14" t="s">
        <v>81</v>
      </c>
      <c r="AW170" s="14" t="s">
        <v>33</v>
      </c>
      <c r="AX170" s="14" t="s">
        <v>72</v>
      </c>
      <c r="AY170" s="212" t="s">
        <v>120</v>
      </c>
    </row>
    <row r="171" spans="1:65" s="13" customFormat="1" ht="11.25" x14ac:dyDescent="0.2">
      <c r="B171" s="192"/>
      <c r="C171" s="193"/>
      <c r="D171" s="187" t="s">
        <v>131</v>
      </c>
      <c r="E171" s="194" t="s">
        <v>19</v>
      </c>
      <c r="F171" s="195" t="s">
        <v>220</v>
      </c>
      <c r="G171" s="193"/>
      <c r="H171" s="194" t="s">
        <v>19</v>
      </c>
      <c r="I171" s="196"/>
      <c r="J171" s="193"/>
      <c r="K171" s="193"/>
      <c r="L171" s="197"/>
      <c r="M171" s="198"/>
      <c r="N171" s="199"/>
      <c r="O171" s="199"/>
      <c r="P171" s="199"/>
      <c r="Q171" s="199"/>
      <c r="R171" s="199"/>
      <c r="S171" s="199"/>
      <c r="T171" s="200"/>
      <c r="AT171" s="201" t="s">
        <v>131</v>
      </c>
      <c r="AU171" s="201" t="s">
        <v>81</v>
      </c>
      <c r="AV171" s="13" t="s">
        <v>77</v>
      </c>
      <c r="AW171" s="13" t="s">
        <v>33</v>
      </c>
      <c r="AX171" s="13" t="s">
        <v>72</v>
      </c>
      <c r="AY171" s="201" t="s">
        <v>120</v>
      </c>
    </row>
    <row r="172" spans="1:65" s="13" customFormat="1" ht="11.25" x14ac:dyDescent="0.2">
      <c r="B172" s="192"/>
      <c r="C172" s="193"/>
      <c r="D172" s="187" t="s">
        <v>131</v>
      </c>
      <c r="E172" s="194" t="s">
        <v>19</v>
      </c>
      <c r="F172" s="195" t="s">
        <v>225</v>
      </c>
      <c r="G172" s="193"/>
      <c r="H172" s="194" t="s">
        <v>19</v>
      </c>
      <c r="I172" s="196"/>
      <c r="J172" s="193"/>
      <c r="K172" s="193"/>
      <c r="L172" s="197"/>
      <c r="M172" s="198"/>
      <c r="N172" s="199"/>
      <c r="O172" s="199"/>
      <c r="P172" s="199"/>
      <c r="Q172" s="199"/>
      <c r="R172" s="199"/>
      <c r="S172" s="199"/>
      <c r="T172" s="200"/>
      <c r="AT172" s="201" t="s">
        <v>131</v>
      </c>
      <c r="AU172" s="201" t="s">
        <v>81</v>
      </c>
      <c r="AV172" s="13" t="s">
        <v>77</v>
      </c>
      <c r="AW172" s="13" t="s">
        <v>33</v>
      </c>
      <c r="AX172" s="13" t="s">
        <v>72</v>
      </c>
      <c r="AY172" s="201" t="s">
        <v>120</v>
      </c>
    </row>
    <row r="173" spans="1:65" s="13" customFormat="1" ht="11.25" x14ac:dyDescent="0.2">
      <c r="B173" s="192"/>
      <c r="C173" s="193"/>
      <c r="D173" s="187" t="s">
        <v>131</v>
      </c>
      <c r="E173" s="194" t="s">
        <v>19</v>
      </c>
      <c r="F173" s="195" t="s">
        <v>78</v>
      </c>
      <c r="G173" s="193"/>
      <c r="H173" s="194" t="s">
        <v>19</v>
      </c>
      <c r="I173" s="196"/>
      <c r="J173" s="193"/>
      <c r="K173" s="193"/>
      <c r="L173" s="197"/>
      <c r="M173" s="198"/>
      <c r="N173" s="199"/>
      <c r="O173" s="199"/>
      <c r="P173" s="199"/>
      <c r="Q173" s="199"/>
      <c r="R173" s="199"/>
      <c r="S173" s="199"/>
      <c r="T173" s="200"/>
      <c r="AT173" s="201" t="s">
        <v>131</v>
      </c>
      <c r="AU173" s="201" t="s">
        <v>81</v>
      </c>
      <c r="AV173" s="13" t="s">
        <v>77</v>
      </c>
      <c r="AW173" s="13" t="s">
        <v>33</v>
      </c>
      <c r="AX173" s="13" t="s">
        <v>72</v>
      </c>
      <c r="AY173" s="201" t="s">
        <v>120</v>
      </c>
    </row>
    <row r="174" spans="1:65" s="14" customFormat="1" ht="11.25" x14ac:dyDescent="0.2">
      <c r="B174" s="202"/>
      <c r="C174" s="203"/>
      <c r="D174" s="187" t="s">
        <v>131</v>
      </c>
      <c r="E174" s="204" t="s">
        <v>19</v>
      </c>
      <c r="F174" s="205" t="s">
        <v>198</v>
      </c>
      <c r="G174" s="203"/>
      <c r="H174" s="206">
        <v>51.408000000000001</v>
      </c>
      <c r="I174" s="207"/>
      <c r="J174" s="203"/>
      <c r="K174" s="203"/>
      <c r="L174" s="208"/>
      <c r="M174" s="209"/>
      <c r="N174" s="210"/>
      <c r="O174" s="210"/>
      <c r="P174" s="210"/>
      <c r="Q174" s="210"/>
      <c r="R174" s="210"/>
      <c r="S174" s="210"/>
      <c r="T174" s="211"/>
      <c r="AT174" s="212" t="s">
        <v>131</v>
      </c>
      <c r="AU174" s="212" t="s">
        <v>81</v>
      </c>
      <c r="AV174" s="14" t="s">
        <v>81</v>
      </c>
      <c r="AW174" s="14" t="s">
        <v>33</v>
      </c>
      <c r="AX174" s="14" t="s">
        <v>72</v>
      </c>
      <c r="AY174" s="212" t="s">
        <v>120</v>
      </c>
    </row>
    <row r="175" spans="1:65" s="15" customFormat="1" ht="11.25" x14ac:dyDescent="0.2">
      <c r="B175" s="213"/>
      <c r="C175" s="214"/>
      <c r="D175" s="187" t="s">
        <v>131</v>
      </c>
      <c r="E175" s="215" t="s">
        <v>19</v>
      </c>
      <c r="F175" s="216" t="s">
        <v>141</v>
      </c>
      <c r="G175" s="214"/>
      <c r="H175" s="217">
        <v>102.816</v>
      </c>
      <c r="I175" s="218"/>
      <c r="J175" s="214"/>
      <c r="K175" s="214"/>
      <c r="L175" s="219"/>
      <c r="M175" s="220"/>
      <c r="N175" s="221"/>
      <c r="O175" s="221"/>
      <c r="P175" s="221"/>
      <c r="Q175" s="221"/>
      <c r="R175" s="221"/>
      <c r="S175" s="221"/>
      <c r="T175" s="222"/>
      <c r="AT175" s="223" t="s">
        <v>131</v>
      </c>
      <c r="AU175" s="223" t="s">
        <v>81</v>
      </c>
      <c r="AV175" s="15" t="s">
        <v>127</v>
      </c>
      <c r="AW175" s="15" t="s">
        <v>33</v>
      </c>
      <c r="AX175" s="15" t="s">
        <v>77</v>
      </c>
      <c r="AY175" s="223" t="s">
        <v>120</v>
      </c>
    </row>
    <row r="176" spans="1:65" s="2" customFormat="1" ht="37.9" customHeight="1" x14ac:dyDescent="0.2">
      <c r="A176" s="35"/>
      <c r="B176" s="36"/>
      <c r="C176" s="174" t="s">
        <v>226</v>
      </c>
      <c r="D176" s="174" t="s">
        <v>122</v>
      </c>
      <c r="E176" s="175" t="s">
        <v>227</v>
      </c>
      <c r="F176" s="176" t="s">
        <v>228</v>
      </c>
      <c r="G176" s="177" t="s">
        <v>176</v>
      </c>
      <c r="H176" s="178">
        <v>20.64</v>
      </c>
      <c r="I176" s="179"/>
      <c r="J176" s="180">
        <f>ROUND(I176*H176,2)</f>
        <v>0</v>
      </c>
      <c r="K176" s="176" t="s">
        <v>126</v>
      </c>
      <c r="L176" s="40"/>
      <c r="M176" s="181" t="s">
        <v>19</v>
      </c>
      <c r="N176" s="182" t="s">
        <v>43</v>
      </c>
      <c r="O176" s="65"/>
      <c r="P176" s="183">
        <f>O176*H176</f>
        <v>0</v>
      </c>
      <c r="Q176" s="183">
        <v>0</v>
      </c>
      <c r="R176" s="183">
        <f>Q176*H176</f>
        <v>0</v>
      </c>
      <c r="S176" s="183">
        <v>0</v>
      </c>
      <c r="T176" s="184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5" t="s">
        <v>127</v>
      </c>
      <c r="AT176" s="185" t="s">
        <v>122</v>
      </c>
      <c r="AU176" s="185" t="s">
        <v>81</v>
      </c>
      <c r="AY176" s="18" t="s">
        <v>120</v>
      </c>
      <c r="BE176" s="186">
        <f>IF(N176="základní",J176,0)</f>
        <v>0</v>
      </c>
      <c r="BF176" s="186">
        <f>IF(N176="snížená",J176,0)</f>
        <v>0</v>
      </c>
      <c r="BG176" s="186">
        <f>IF(N176="zákl. přenesená",J176,0)</f>
        <v>0</v>
      </c>
      <c r="BH176" s="186">
        <f>IF(N176="sníž. přenesená",J176,0)</f>
        <v>0</v>
      </c>
      <c r="BI176" s="186">
        <f>IF(N176="nulová",J176,0)</f>
        <v>0</v>
      </c>
      <c r="BJ176" s="18" t="s">
        <v>77</v>
      </c>
      <c r="BK176" s="186">
        <f>ROUND(I176*H176,2)</f>
        <v>0</v>
      </c>
      <c r="BL176" s="18" t="s">
        <v>127</v>
      </c>
      <c r="BM176" s="185" t="s">
        <v>229</v>
      </c>
    </row>
    <row r="177" spans="1:65" s="2" customFormat="1" ht="58.5" x14ac:dyDescent="0.2">
      <c r="A177" s="35"/>
      <c r="B177" s="36"/>
      <c r="C177" s="37"/>
      <c r="D177" s="187" t="s">
        <v>129</v>
      </c>
      <c r="E177" s="37"/>
      <c r="F177" s="188" t="s">
        <v>212</v>
      </c>
      <c r="G177" s="37"/>
      <c r="H177" s="37"/>
      <c r="I177" s="189"/>
      <c r="J177" s="37"/>
      <c r="K177" s="37"/>
      <c r="L177" s="40"/>
      <c r="M177" s="190"/>
      <c r="N177" s="191"/>
      <c r="O177" s="65"/>
      <c r="P177" s="65"/>
      <c r="Q177" s="65"/>
      <c r="R177" s="65"/>
      <c r="S177" s="65"/>
      <c r="T177" s="66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8" t="s">
        <v>129</v>
      </c>
      <c r="AU177" s="18" t="s">
        <v>81</v>
      </c>
    </row>
    <row r="178" spans="1:65" s="13" customFormat="1" ht="11.25" x14ac:dyDescent="0.2">
      <c r="B178" s="192"/>
      <c r="C178" s="193"/>
      <c r="D178" s="187" t="s">
        <v>131</v>
      </c>
      <c r="E178" s="194" t="s">
        <v>19</v>
      </c>
      <c r="F178" s="195" t="s">
        <v>230</v>
      </c>
      <c r="G178" s="193"/>
      <c r="H178" s="194" t="s">
        <v>19</v>
      </c>
      <c r="I178" s="196"/>
      <c r="J178" s="193"/>
      <c r="K178" s="193"/>
      <c r="L178" s="197"/>
      <c r="M178" s="198"/>
      <c r="N178" s="199"/>
      <c r="O178" s="199"/>
      <c r="P178" s="199"/>
      <c r="Q178" s="199"/>
      <c r="R178" s="199"/>
      <c r="S178" s="199"/>
      <c r="T178" s="200"/>
      <c r="AT178" s="201" t="s">
        <v>131</v>
      </c>
      <c r="AU178" s="201" t="s">
        <v>81</v>
      </c>
      <c r="AV178" s="13" t="s">
        <v>77</v>
      </c>
      <c r="AW178" s="13" t="s">
        <v>33</v>
      </c>
      <c r="AX178" s="13" t="s">
        <v>72</v>
      </c>
      <c r="AY178" s="201" t="s">
        <v>120</v>
      </c>
    </row>
    <row r="179" spans="1:65" s="13" customFormat="1" ht="11.25" x14ac:dyDescent="0.2">
      <c r="B179" s="192"/>
      <c r="C179" s="193"/>
      <c r="D179" s="187" t="s">
        <v>131</v>
      </c>
      <c r="E179" s="194" t="s">
        <v>19</v>
      </c>
      <c r="F179" s="195" t="s">
        <v>231</v>
      </c>
      <c r="G179" s="193"/>
      <c r="H179" s="194" t="s">
        <v>19</v>
      </c>
      <c r="I179" s="196"/>
      <c r="J179" s="193"/>
      <c r="K179" s="193"/>
      <c r="L179" s="197"/>
      <c r="M179" s="198"/>
      <c r="N179" s="199"/>
      <c r="O179" s="199"/>
      <c r="P179" s="199"/>
      <c r="Q179" s="199"/>
      <c r="R179" s="199"/>
      <c r="S179" s="199"/>
      <c r="T179" s="200"/>
      <c r="AT179" s="201" t="s">
        <v>131</v>
      </c>
      <c r="AU179" s="201" t="s">
        <v>81</v>
      </c>
      <c r="AV179" s="13" t="s">
        <v>77</v>
      </c>
      <c r="AW179" s="13" t="s">
        <v>33</v>
      </c>
      <c r="AX179" s="13" t="s">
        <v>72</v>
      </c>
      <c r="AY179" s="201" t="s">
        <v>120</v>
      </c>
    </row>
    <row r="180" spans="1:65" s="13" customFormat="1" ht="11.25" x14ac:dyDescent="0.2">
      <c r="B180" s="192"/>
      <c r="C180" s="193"/>
      <c r="D180" s="187" t="s">
        <v>131</v>
      </c>
      <c r="E180" s="194" t="s">
        <v>19</v>
      </c>
      <c r="F180" s="195" t="s">
        <v>78</v>
      </c>
      <c r="G180" s="193"/>
      <c r="H180" s="194" t="s">
        <v>19</v>
      </c>
      <c r="I180" s="196"/>
      <c r="J180" s="193"/>
      <c r="K180" s="193"/>
      <c r="L180" s="197"/>
      <c r="M180" s="198"/>
      <c r="N180" s="199"/>
      <c r="O180" s="199"/>
      <c r="P180" s="199"/>
      <c r="Q180" s="199"/>
      <c r="R180" s="199"/>
      <c r="S180" s="199"/>
      <c r="T180" s="200"/>
      <c r="AT180" s="201" t="s">
        <v>131</v>
      </c>
      <c r="AU180" s="201" t="s">
        <v>81</v>
      </c>
      <c r="AV180" s="13" t="s">
        <v>77</v>
      </c>
      <c r="AW180" s="13" t="s">
        <v>33</v>
      </c>
      <c r="AX180" s="13" t="s">
        <v>72</v>
      </c>
      <c r="AY180" s="201" t="s">
        <v>120</v>
      </c>
    </row>
    <row r="181" spans="1:65" s="14" customFormat="1" ht="11.25" x14ac:dyDescent="0.2">
      <c r="B181" s="202"/>
      <c r="C181" s="203"/>
      <c r="D181" s="187" t="s">
        <v>131</v>
      </c>
      <c r="E181" s="204" t="s">
        <v>19</v>
      </c>
      <c r="F181" s="205" t="s">
        <v>232</v>
      </c>
      <c r="G181" s="203"/>
      <c r="H181" s="206">
        <v>20.64</v>
      </c>
      <c r="I181" s="207"/>
      <c r="J181" s="203"/>
      <c r="K181" s="203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131</v>
      </c>
      <c r="AU181" s="212" t="s">
        <v>81</v>
      </c>
      <c r="AV181" s="14" t="s">
        <v>81</v>
      </c>
      <c r="AW181" s="14" t="s">
        <v>33</v>
      </c>
      <c r="AX181" s="14" t="s">
        <v>77</v>
      </c>
      <c r="AY181" s="212" t="s">
        <v>120</v>
      </c>
    </row>
    <row r="182" spans="1:65" s="2" customFormat="1" ht="37.9" customHeight="1" x14ac:dyDescent="0.2">
      <c r="A182" s="35"/>
      <c r="B182" s="36"/>
      <c r="C182" s="174" t="s">
        <v>233</v>
      </c>
      <c r="D182" s="174" t="s">
        <v>122</v>
      </c>
      <c r="E182" s="175" t="s">
        <v>234</v>
      </c>
      <c r="F182" s="176" t="s">
        <v>235</v>
      </c>
      <c r="G182" s="177" t="s">
        <v>176</v>
      </c>
      <c r="H182" s="178">
        <v>30.96</v>
      </c>
      <c r="I182" s="179"/>
      <c r="J182" s="180">
        <f>ROUND(I182*H182,2)</f>
        <v>0</v>
      </c>
      <c r="K182" s="176" t="s">
        <v>126</v>
      </c>
      <c r="L182" s="40"/>
      <c r="M182" s="181" t="s">
        <v>19</v>
      </c>
      <c r="N182" s="182" t="s">
        <v>43</v>
      </c>
      <c r="O182" s="65"/>
      <c r="P182" s="183">
        <f>O182*H182</f>
        <v>0</v>
      </c>
      <c r="Q182" s="183">
        <v>0</v>
      </c>
      <c r="R182" s="183">
        <f>Q182*H182</f>
        <v>0</v>
      </c>
      <c r="S182" s="183">
        <v>0</v>
      </c>
      <c r="T182" s="184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5" t="s">
        <v>127</v>
      </c>
      <c r="AT182" s="185" t="s">
        <v>122</v>
      </c>
      <c r="AU182" s="185" t="s">
        <v>81</v>
      </c>
      <c r="AY182" s="18" t="s">
        <v>120</v>
      </c>
      <c r="BE182" s="186">
        <f>IF(N182="základní",J182,0)</f>
        <v>0</v>
      </c>
      <c r="BF182" s="186">
        <f>IF(N182="snížená",J182,0)</f>
        <v>0</v>
      </c>
      <c r="BG182" s="186">
        <f>IF(N182="zákl. přenesená",J182,0)</f>
        <v>0</v>
      </c>
      <c r="BH182" s="186">
        <f>IF(N182="sníž. přenesená",J182,0)</f>
        <v>0</v>
      </c>
      <c r="BI182" s="186">
        <f>IF(N182="nulová",J182,0)</f>
        <v>0</v>
      </c>
      <c r="BJ182" s="18" t="s">
        <v>77</v>
      </c>
      <c r="BK182" s="186">
        <f>ROUND(I182*H182,2)</f>
        <v>0</v>
      </c>
      <c r="BL182" s="18" t="s">
        <v>127</v>
      </c>
      <c r="BM182" s="185" t="s">
        <v>236</v>
      </c>
    </row>
    <row r="183" spans="1:65" s="2" customFormat="1" ht="58.5" x14ac:dyDescent="0.2">
      <c r="A183" s="35"/>
      <c r="B183" s="36"/>
      <c r="C183" s="37"/>
      <c r="D183" s="187" t="s">
        <v>129</v>
      </c>
      <c r="E183" s="37"/>
      <c r="F183" s="188" t="s">
        <v>212</v>
      </c>
      <c r="G183" s="37"/>
      <c r="H183" s="37"/>
      <c r="I183" s="189"/>
      <c r="J183" s="37"/>
      <c r="K183" s="37"/>
      <c r="L183" s="40"/>
      <c r="M183" s="190"/>
      <c r="N183" s="191"/>
      <c r="O183" s="65"/>
      <c r="P183" s="65"/>
      <c r="Q183" s="65"/>
      <c r="R183" s="65"/>
      <c r="S183" s="65"/>
      <c r="T183" s="66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8" t="s">
        <v>129</v>
      </c>
      <c r="AU183" s="18" t="s">
        <v>81</v>
      </c>
    </row>
    <row r="184" spans="1:65" s="13" customFormat="1" ht="11.25" x14ac:dyDescent="0.2">
      <c r="B184" s="192"/>
      <c r="C184" s="193"/>
      <c r="D184" s="187" t="s">
        <v>131</v>
      </c>
      <c r="E184" s="194" t="s">
        <v>19</v>
      </c>
      <c r="F184" s="195" t="s">
        <v>237</v>
      </c>
      <c r="G184" s="193"/>
      <c r="H184" s="194" t="s">
        <v>19</v>
      </c>
      <c r="I184" s="196"/>
      <c r="J184" s="193"/>
      <c r="K184" s="193"/>
      <c r="L184" s="197"/>
      <c r="M184" s="198"/>
      <c r="N184" s="199"/>
      <c r="O184" s="199"/>
      <c r="P184" s="199"/>
      <c r="Q184" s="199"/>
      <c r="R184" s="199"/>
      <c r="S184" s="199"/>
      <c r="T184" s="200"/>
      <c r="AT184" s="201" t="s">
        <v>131</v>
      </c>
      <c r="AU184" s="201" t="s">
        <v>81</v>
      </c>
      <c r="AV184" s="13" t="s">
        <v>77</v>
      </c>
      <c r="AW184" s="13" t="s">
        <v>33</v>
      </c>
      <c r="AX184" s="13" t="s">
        <v>72</v>
      </c>
      <c r="AY184" s="201" t="s">
        <v>120</v>
      </c>
    </row>
    <row r="185" spans="1:65" s="13" customFormat="1" ht="11.25" x14ac:dyDescent="0.2">
      <c r="B185" s="192"/>
      <c r="C185" s="193"/>
      <c r="D185" s="187" t="s">
        <v>131</v>
      </c>
      <c r="E185" s="194" t="s">
        <v>19</v>
      </c>
      <c r="F185" s="195" t="s">
        <v>238</v>
      </c>
      <c r="G185" s="193"/>
      <c r="H185" s="194" t="s">
        <v>19</v>
      </c>
      <c r="I185" s="196"/>
      <c r="J185" s="193"/>
      <c r="K185" s="193"/>
      <c r="L185" s="197"/>
      <c r="M185" s="198"/>
      <c r="N185" s="199"/>
      <c r="O185" s="199"/>
      <c r="P185" s="199"/>
      <c r="Q185" s="199"/>
      <c r="R185" s="199"/>
      <c r="S185" s="199"/>
      <c r="T185" s="200"/>
      <c r="AT185" s="201" t="s">
        <v>131</v>
      </c>
      <c r="AU185" s="201" t="s">
        <v>81</v>
      </c>
      <c r="AV185" s="13" t="s">
        <v>77</v>
      </c>
      <c r="AW185" s="13" t="s">
        <v>33</v>
      </c>
      <c r="AX185" s="13" t="s">
        <v>72</v>
      </c>
      <c r="AY185" s="201" t="s">
        <v>120</v>
      </c>
    </row>
    <row r="186" spans="1:65" s="13" customFormat="1" ht="11.25" x14ac:dyDescent="0.2">
      <c r="B186" s="192"/>
      <c r="C186" s="193"/>
      <c r="D186" s="187" t="s">
        <v>131</v>
      </c>
      <c r="E186" s="194" t="s">
        <v>19</v>
      </c>
      <c r="F186" s="195" t="s">
        <v>78</v>
      </c>
      <c r="G186" s="193"/>
      <c r="H186" s="194" t="s">
        <v>19</v>
      </c>
      <c r="I186" s="196"/>
      <c r="J186" s="193"/>
      <c r="K186" s="193"/>
      <c r="L186" s="197"/>
      <c r="M186" s="198"/>
      <c r="N186" s="199"/>
      <c r="O186" s="199"/>
      <c r="P186" s="199"/>
      <c r="Q186" s="199"/>
      <c r="R186" s="199"/>
      <c r="S186" s="199"/>
      <c r="T186" s="200"/>
      <c r="AT186" s="201" t="s">
        <v>131</v>
      </c>
      <c r="AU186" s="201" t="s">
        <v>81</v>
      </c>
      <c r="AV186" s="13" t="s">
        <v>77</v>
      </c>
      <c r="AW186" s="13" t="s">
        <v>33</v>
      </c>
      <c r="AX186" s="13" t="s">
        <v>72</v>
      </c>
      <c r="AY186" s="201" t="s">
        <v>120</v>
      </c>
    </row>
    <row r="187" spans="1:65" s="14" customFormat="1" ht="11.25" x14ac:dyDescent="0.2">
      <c r="B187" s="202"/>
      <c r="C187" s="203"/>
      <c r="D187" s="187" t="s">
        <v>131</v>
      </c>
      <c r="E187" s="204" t="s">
        <v>19</v>
      </c>
      <c r="F187" s="205" t="s">
        <v>239</v>
      </c>
      <c r="G187" s="203"/>
      <c r="H187" s="206">
        <v>30.96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131</v>
      </c>
      <c r="AU187" s="212" t="s">
        <v>81</v>
      </c>
      <c r="AV187" s="14" t="s">
        <v>81</v>
      </c>
      <c r="AW187" s="14" t="s">
        <v>33</v>
      </c>
      <c r="AX187" s="14" t="s">
        <v>72</v>
      </c>
      <c r="AY187" s="212" t="s">
        <v>120</v>
      </c>
    </row>
    <row r="188" spans="1:65" s="15" customFormat="1" ht="11.25" x14ac:dyDescent="0.2">
      <c r="B188" s="213"/>
      <c r="C188" s="214"/>
      <c r="D188" s="187" t="s">
        <v>131</v>
      </c>
      <c r="E188" s="215" t="s">
        <v>19</v>
      </c>
      <c r="F188" s="216" t="s">
        <v>141</v>
      </c>
      <c r="G188" s="214"/>
      <c r="H188" s="217">
        <v>30.96</v>
      </c>
      <c r="I188" s="218"/>
      <c r="J188" s="214"/>
      <c r="K188" s="214"/>
      <c r="L188" s="219"/>
      <c r="M188" s="220"/>
      <c r="N188" s="221"/>
      <c r="O188" s="221"/>
      <c r="P188" s="221"/>
      <c r="Q188" s="221"/>
      <c r="R188" s="221"/>
      <c r="S188" s="221"/>
      <c r="T188" s="222"/>
      <c r="AT188" s="223" t="s">
        <v>131</v>
      </c>
      <c r="AU188" s="223" t="s">
        <v>81</v>
      </c>
      <c r="AV188" s="15" t="s">
        <v>127</v>
      </c>
      <c r="AW188" s="15" t="s">
        <v>33</v>
      </c>
      <c r="AX188" s="15" t="s">
        <v>77</v>
      </c>
      <c r="AY188" s="223" t="s">
        <v>120</v>
      </c>
    </row>
    <row r="189" spans="1:65" s="2" customFormat="1" ht="24.2" customHeight="1" x14ac:dyDescent="0.2">
      <c r="A189" s="35"/>
      <c r="B189" s="36"/>
      <c r="C189" s="174" t="s">
        <v>240</v>
      </c>
      <c r="D189" s="174" t="s">
        <v>122</v>
      </c>
      <c r="E189" s="175" t="s">
        <v>241</v>
      </c>
      <c r="F189" s="176" t="s">
        <v>242</v>
      </c>
      <c r="G189" s="177" t="s">
        <v>176</v>
      </c>
      <c r="H189" s="178">
        <v>15.622</v>
      </c>
      <c r="I189" s="179"/>
      <c r="J189" s="180">
        <f>ROUND(I189*H189,2)</f>
        <v>0</v>
      </c>
      <c r="K189" s="176" t="s">
        <v>126</v>
      </c>
      <c r="L189" s="40"/>
      <c r="M189" s="181" t="s">
        <v>19</v>
      </c>
      <c r="N189" s="182" t="s">
        <v>43</v>
      </c>
      <c r="O189" s="65"/>
      <c r="P189" s="183">
        <f>O189*H189</f>
        <v>0</v>
      </c>
      <c r="Q189" s="183">
        <v>0</v>
      </c>
      <c r="R189" s="183">
        <f>Q189*H189</f>
        <v>0</v>
      </c>
      <c r="S189" s="183">
        <v>0</v>
      </c>
      <c r="T189" s="184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5" t="s">
        <v>127</v>
      </c>
      <c r="AT189" s="185" t="s">
        <v>122</v>
      </c>
      <c r="AU189" s="185" t="s">
        <v>81</v>
      </c>
      <c r="AY189" s="18" t="s">
        <v>120</v>
      </c>
      <c r="BE189" s="186">
        <f>IF(N189="základní",J189,0)</f>
        <v>0</v>
      </c>
      <c r="BF189" s="186">
        <f>IF(N189="snížená",J189,0)</f>
        <v>0</v>
      </c>
      <c r="BG189" s="186">
        <f>IF(N189="zákl. přenesená",J189,0)</f>
        <v>0</v>
      </c>
      <c r="BH189" s="186">
        <f>IF(N189="sníž. přenesená",J189,0)</f>
        <v>0</v>
      </c>
      <c r="BI189" s="186">
        <f>IF(N189="nulová",J189,0)</f>
        <v>0</v>
      </c>
      <c r="BJ189" s="18" t="s">
        <v>77</v>
      </c>
      <c r="BK189" s="186">
        <f>ROUND(I189*H189,2)</f>
        <v>0</v>
      </c>
      <c r="BL189" s="18" t="s">
        <v>127</v>
      </c>
      <c r="BM189" s="185" t="s">
        <v>243</v>
      </c>
    </row>
    <row r="190" spans="1:65" s="2" customFormat="1" ht="87.75" x14ac:dyDescent="0.2">
      <c r="A190" s="35"/>
      <c r="B190" s="36"/>
      <c r="C190" s="37"/>
      <c r="D190" s="187" t="s">
        <v>129</v>
      </c>
      <c r="E190" s="37"/>
      <c r="F190" s="188" t="s">
        <v>244</v>
      </c>
      <c r="G190" s="37"/>
      <c r="H190" s="37"/>
      <c r="I190" s="189"/>
      <c r="J190" s="37"/>
      <c r="K190" s="37"/>
      <c r="L190" s="40"/>
      <c r="M190" s="190"/>
      <c r="N190" s="191"/>
      <c r="O190" s="65"/>
      <c r="P190" s="65"/>
      <c r="Q190" s="65"/>
      <c r="R190" s="65"/>
      <c r="S190" s="65"/>
      <c r="T190" s="66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8" t="s">
        <v>129</v>
      </c>
      <c r="AU190" s="18" t="s">
        <v>81</v>
      </c>
    </row>
    <row r="191" spans="1:65" s="13" customFormat="1" ht="11.25" x14ac:dyDescent="0.2">
      <c r="B191" s="192"/>
      <c r="C191" s="193"/>
      <c r="D191" s="187" t="s">
        <v>131</v>
      </c>
      <c r="E191" s="194" t="s">
        <v>19</v>
      </c>
      <c r="F191" s="195" t="s">
        <v>132</v>
      </c>
      <c r="G191" s="193"/>
      <c r="H191" s="194" t="s">
        <v>19</v>
      </c>
      <c r="I191" s="196"/>
      <c r="J191" s="193"/>
      <c r="K191" s="193"/>
      <c r="L191" s="197"/>
      <c r="M191" s="198"/>
      <c r="N191" s="199"/>
      <c r="O191" s="199"/>
      <c r="P191" s="199"/>
      <c r="Q191" s="199"/>
      <c r="R191" s="199"/>
      <c r="S191" s="199"/>
      <c r="T191" s="200"/>
      <c r="AT191" s="201" t="s">
        <v>131</v>
      </c>
      <c r="AU191" s="201" t="s">
        <v>81</v>
      </c>
      <c r="AV191" s="13" t="s">
        <v>77</v>
      </c>
      <c r="AW191" s="13" t="s">
        <v>33</v>
      </c>
      <c r="AX191" s="13" t="s">
        <v>72</v>
      </c>
      <c r="AY191" s="201" t="s">
        <v>120</v>
      </c>
    </row>
    <row r="192" spans="1:65" s="14" customFormat="1" ht="11.25" x14ac:dyDescent="0.2">
      <c r="B192" s="202"/>
      <c r="C192" s="203"/>
      <c r="D192" s="187" t="s">
        <v>131</v>
      </c>
      <c r="E192" s="204" t="s">
        <v>19</v>
      </c>
      <c r="F192" s="205" t="s">
        <v>213</v>
      </c>
      <c r="G192" s="203"/>
      <c r="H192" s="206">
        <v>1.99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131</v>
      </c>
      <c r="AU192" s="212" t="s">
        <v>81</v>
      </c>
      <c r="AV192" s="14" t="s">
        <v>81</v>
      </c>
      <c r="AW192" s="14" t="s">
        <v>33</v>
      </c>
      <c r="AX192" s="14" t="s">
        <v>72</v>
      </c>
      <c r="AY192" s="212" t="s">
        <v>120</v>
      </c>
    </row>
    <row r="193" spans="1:65" s="13" customFormat="1" ht="11.25" x14ac:dyDescent="0.2">
      <c r="B193" s="192"/>
      <c r="C193" s="193"/>
      <c r="D193" s="187" t="s">
        <v>131</v>
      </c>
      <c r="E193" s="194" t="s">
        <v>19</v>
      </c>
      <c r="F193" s="195" t="s">
        <v>220</v>
      </c>
      <c r="G193" s="193"/>
      <c r="H193" s="194" t="s">
        <v>19</v>
      </c>
      <c r="I193" s="196"/>
      <c r="J193" s="193"/>
      <c r="K193" s="193"/>
      <c r="L193" s="197"/>
      <c r="M193" s="198"/>
      <c r="N193" s="199"/>
      <c r="O193" s="199"/>
      <c r="P193" s="199"/>
      <c r="Q193" s="199"/>
      <c r="R193" s="199"/>
      <c r="S193" s="199"/>
      <c r="T193" s="200"/>
      <c r="AT193" s="201" t="s">
        <v>131</v>
      </c>
      <c r="AU193" s="201" t="s">
        <v>81</v>
      </c>
      <c r="AV193" s="13" t="s">
        <v>77</v>
      </c>
      <c r="AW193" s="13" t="s">
        <v>33</v>
      </c>
      <c r="AX193" s="13" t="s">
        <v>72</v>
      </c>
      <c r="AY193" s="201" t="s">
        <v>120</v>
      </c>
    </row>
    <row r="194" spans="1:65" s="13" customFormat="1" ht="11.25" x14ac:dyDescent="0.2">
      <c r="B194" s="192"/>
      <c r="C194" s="193"/>
      <c r="D194" s="187" t="s">
        <v>131</v>
      </c>
      <c r="E194" s="194" t="s">
        <v>19</v>
      </c>
      <c r="F194" s="195" t="s">
        <v>219</v>
      </c>
      <c r="G194" s="193"/>
      <c r="H194" s="194" t="s">
        <v>19</v>
      </c>
      <c r="I194" s="196"/>
      <c r="J194" s="193"/>
      <c r="K194" s="193"/>
      <c r="L194" s="197"/>
      <c r="M194" s="198"/>
      <c r="N194" s="199"/>
      <c r="O194" s="199"/>
      <c r="P194" s="199"/>
      <c r="Q194" s="199"/>
      <c r="R194" s="199"/>
      <c r="S194" s="199"/>
      <c r="T194" s="200"/>
      <c r="AT194" s="201" t="s">
        <v>131</v>
      </c>
      <c r="AU194" s="201" t="s">
        <v>81</v>
      </c>
      <c r="AV194" s="13" t="s">
        <v>77</v>
      </c>
      <c r="AW194" s="13" t="s">
        <v>33</v>
      </c>
      <c r="AX194" s="13" t="s">
        <v>72</v>
      </c>
      <c r="AY194" s="201" t="s">
        <v>120</v>
      </c>
    </row>
    <row r="195" spans="1:65" s="13" customFormat="1" ht="11.25" x14ac:dyDescent="0.2">
      <c r="B195" s="192"/>
      <c r="C195" s="193"/>
      <c r="D195" s="187" t="s">
        <v>131</v>
      </c>
      <c r="E195" s="194" t="s">
        <v>19</v>
      </c>
      <c r="F195" s="195" t="s">
        <v>78</v>
      </c>
      <c r="G195" s="193"/>
      <c r="H195" s="194" t="s">
        <v>19</v>
      </c>
      <c r="I195" s="196"/>
      <c r="J195" s="193"/>
      <c r="K195" s="193"/>
      <c r="L195" s="197"/>
      <c r="M195" s="198"/>
      <c r="N195" s="199"/>
      <c r="O195" s="199"/>
      <c r="P195" s="199"/>
      <c r="Q195" s="199"/>
      <c r="R195" s="199"/>
      <c r="S195" s="199"/>
      <c r="T195" s="200"/>
      <c r="AT195" s="201" t="s">
        <v>131</v>
      </c>
      <c r="AU195" s="201" t="s">
        <v>81</v>
      </c>
      <c r="AV195" s="13" t="s">
        <v>77</v>
      </c>
      <c r="AW195" s="13" t="s">
        <v>33</v>
      </c>
      <c r="AX195" s="13" t="s">
        <v>72</v>
      </c>
      <c r="AY195" s="201" t="s">
        <v>120</v>
      </c>
    </row>
    <row r="196" spans="1:65" s="14" customFormat="1" ht="11.25" x14ac:dyDescent="0.2">
      <c r="B196" s="202"/>
      <c r="C196" s="203"/>
      <c r="D196" s="187" t="s">
        <v>131</v>
      </c>
      <c r="E196" s="204" t="s">
        <v>19</v>
      </c>
      <c r="F196" s="205" t="s">
        <v>245</v>
      </c>
      <c r="G196" s="203"/>
      <c r="H196" s="206">
        <v>13.632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131</v>
      </c>
      <c r="AU196" s="212" t="s">
        <v>81</v>
      </c>
      <c r="AV196" s="14" t="s">
        <v>81</v>
      </c>
      <c r="AW196" s="14" t="s">
        <v>33</v>
      </c>
      <c r="AX196" s="14" t="s">
        <v>72</v>
      </c>
      <c r="AY196" s="212" t="s">
        <v>120</v>
      </c>
    </row>
    <row r="197" spans="1:65" s="15" customFormat="1" ht="11.25" x14ac:dyDescent="0.2">
      <c r="B197" s="213"/>
      <c r="C197" s="214"/>
      <c r="D197" s="187" t="s">
        <v>131</v>
      </c>
      <c r="E197" s="215" t="s">
        <v>19</v>
      </c>
      <c r="F197" s="216" t="s">
        <v>141</v>
      </c>
      <c r="G197" s="214"/>
      <c r="H197" s="217">
        <v>15.622</v>
      </c>
      <c r="I197" s="218"/>
      <c r="J197" s="214"/>
      <c r="K197" s="214"/>
      <c r="L197" s="219"/>
      <c r="M197" s="220"/>
      <c r="N197" s="221"/>
      <c r="O197" s="221"/>
      <c r="P197" s="221"/>
      <c r="Q197" s="221"/>
      <c r="R197" s="221"/>
      <c r="S197" s="221"/>
      <c r="T197" s="222"/>
      <c r="AT197" s="223" t="s">
        <v>131</v>
      </c>
      <c r="AU197" s="223" t="s">
        <v>81</v>
      </c>
      <c r="AV197" s="15" t="s">
        <v>127</v>
      </c>
      <c r="AW197" s="15" t="s">
        <v>33</v>
      </c>
      <c r="AX197" s="15" t="s">
        <v>77</v>
      </c>
      <c r="AY197" s="223" t="s">
        <v>120</v>
      </c>
    </row>
    <row r="198" spans="1:65" s="2" customFormat="1" ht="24.2" customHeight="1" x14ac:dyDescent="0.2">
      <c r="A198" s="35"/>
      <c r="B198" s="36"/>
      <c r="C198" s="174" t="s">
        <v>7</v>
      </c>
      <c r="D198" s="174" t="s">
        <v>122</v>
      </c>
      <c r="E198" s="175" t="s">
        <v>246</v>
      </c>
      <c r="F198" s="176" t="s">
        <v>247</v>
      </c>
      <c r="G198" s="177" t="s">
        <v>176</v>
      </c>
      <c r="H198" s="178">
        <v>20.448</v>
      </c>
      <c r="I198" s="179"/>
      <c r="J198" s="180">
        <f>ROUND(I198*H198,2)</f>
        <v>0</v>
      </c>
      <c r="K198" s="176" t="s">
        <v>126</v>
      </c>
      <c r="L198" s="40"/>
      <c r="M198" s="181" t="s">
        <v>19</v>
      </c>
      <c r="N198" s="182" t="s">
        <v>43</v>
      </c>
      <c r="O198" s="65"/>
      <c r="P198" s="183">
        <f>O198*H198</f>
        <v>0</v>
      </c>
      <c r="Q198" s="183">
        <v>0</v>
      </c>
      <c r="R198" s="183">
        <f>Q198*H198</f>
        <v>0</v>
      </c>
      <c r="S198" s="183">
        <v>0</v>
      </c>
      <c r="T198" s="184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5" t="s">
        <v>127</v>
      </c>
      <c r="AT198" s="185" t="s">
        <v>122</v>
      </c>
      <c r="AU198" s="185" t="s">
        <v>81</v>
      </c>
      <c r="AY198" s="18" t="s">
        <v>120</v>
      </c>
      <c r="BE198" s="186">
        <f>IF(N198="základní",J198,0)</f>
        <v>0</v>
      </c>
      <c r="BF198" s="186">
        <f>IF(N198="snížená",J198,0)</f>
        <v>0</v>
      </c>
      <c r="BG198" s="186">
        <f>IF(N198="zákl. přenesená",J198,0)</f>
        <v>0</v>
      </c>
      <c r="BH198" s="186">
        <f>IF(N198="sníž. přenesená",J198,0)</f>
        <v>0</v>
      </c>
      <c r="BI198" s="186">
        <f>IF(N198="nulová",J198,0)</f>
        <v>0</v>
      </c>
      <c r="BJ198" s="18" t="s">
        <v>77</v>
      </c>
      <c r="BK198" s="186">
        <f>ROUND(I198*H198,2)</f>
        <v>0</v>
      </c>
      <c r="BL198" s="18" t="s">
        <v>127</v>
      </c>
      <c r="BM198" s="185" t="s">
        <v>248</v>
      </c>
    </row>
    <row r="199" spans="1:65" s="2" customFormat="1" ht="87.75" x14ac:dyDescent="0.2">
      <c r="A199" s="35"/>
      <c r="B199" s="36"/>
      <c r="C199" s="37"/>
      <c r="D199" s="187" t="s">
        <v>129</v>
      </c>
      <c r="E199" s="37"/>
      <c r="F199" s="188" t="s">
        <v>244</v>
      </c>
      <c r="G199" s="37"/>
      <c r="H199" s="37"/>
      <c r="I199" s="189"/>
      <c r="J199" s="37"/>
      <c r="K199" s="37"/>
      <c r="L199" s="40"/>
      <c r="M199" s="190"/>
      <c r="N199" s="191"/>
      <c r="O199" s="65"/>
      <c r="P199" s="65"/>
      <c r="Q199" s="65"/>
      <c r="R199" s="65"/>
      <c r="S199" s="65"/>
      <c r="T199" s="66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T199" s="18" t="s">
        <v>129</v>
      </c>
      <c r="AU199" s="18" t="s">
        <v>81</v>
      </c>
    </row>
    <row r="200" spans="1:65" s="13" customFormat="1" ht="11.25" x14ac:dyDescent="0.2">
      <c r="B200" s="192"/>
      <c r="C200" s="193"/>
      <c r="D200" s="187" t="s">
        <v>131</v>
      </c>
      <c r="E200" s="194" t="s">
        <v>19</v>
      </c>
      <c r="F200" s="195" t="s">
        <v>220</v>
      </c>
      <c r="G200" s="193"/>
      <c r="H200" s="194" t="s">
        <v>19</v>
      </c>
      <c r="I200" s="196"/>
      <c r="J200" s="193"/>
      <c r="K200" s="193"/>
      <c r="L200" s="197"/>
      <c r="M200" s="198"/>
      <c r="N200" s="199"/>
      <c r="O200" s="199"/>
      <c r="P200" s="199"/>
      <c r="Q200" s="199"/>
      <c r="R200" s="199"/>
      <c r="S200" s="199"/>
      <c r="T200" s="200"/>
      <c r="AT200" s="201" t="s">
        <v>131</v>
      </c>
      <c r="AU200" s="201" t="s">
        <v>81</v>
      </c>
      <c r="AV200" s="13" t="s">
        <v>77</v>
      </c>
      <c r="AW200" s="13" t="s">
        <v>33</v>
      </c>
      <c r="AX200" s="13" t="s">
        <v>72</v>
      </c>
      <c r="AY200" s="201" t="s">
        <v>120</v>
      </c>
    </row>
    <row r="201" spans="1:65" s="13" customFormat="1" ht="11.25" x14ac:dyDescent="0.2">
      <c r="B201" s="192"/>
      <c r="C201" s="193"/>
      <c r="D201" s="187" t="s">
        <v>131</v>
      </c>
      <c r="E201" s="194" t="s">
        <v>19</v>
      </c>
      <c r="F201" s="195" t="s">
        <v>225</v>
      </c>
      <c r="G201" s="193"/>
      <c r="H201" s="194" t="s">
        <v>19</v>
      </c>
      <c r="I201" s="196"/>
      <c r="J201" s="193"/>
      <c r="K201" s="193"/>
      <c r="L201" s="197"/>
      <c r="M201" s="198"/>
      <c r="N201" s="199"/>
      <c r="O201" s="199"/>
      <c r="P201" s="199"/>
      <c r="Q201" s="199"/>
      <c r="R201" s="199"/>
      <c r="S201" s="199"/>
      <c r="T201" s="200"/>
      <c r="AT201" s="201" t="s">
        <v>131</v>
      </c>
      <c r="AU201" s="201" t="s">
        <v>81</v>
      </c>
      <c r="AV201" s="13" t="s">
        <v>77</v>
      </c>
      <c r="AW201" s="13" t="s">
        <v>33</v>
      </c>
      <c r="AX201" s="13" t="s">
        <v>72</v>
      </c>
      <c r="AY201" s="201" t="s">
        <v>120</v>
      </c>
    </row>
    <row r="202" spans="1:65" s="13" customFormat="1" ht="11.25" x14ac:dyDescent="0.2">
      <c r="B202" s="192"/>
      <c r="C202" s="193"/>
      <c r="D202" s="187" t="s">
        <v>131</v>
      </c>
      <c r="E202" s="194" t="s">
        <v>19</v>
      </c>
      <c r="F202" s="195" t="s">
        <v>78</v>
      </c>
      <c r="G202" s="193"/>
      <c r="H202" s="194" t="s">
        <v>19</v>
      </c>
      <c r="I202" s="196"/>
      <c r="J202" s="193"/>
      <c r="K202" s="193"/>
      <c r="L202" s="197"/>
      <c r="M202" s="198"/>
      <c r="N202" s="199"/>
      <c r="O202" s="199"/>
      <c r="P202" s="199"/>
      <c r="Q202" s="199"/>
      <c r="R202" s="199"/>
      <c r="S202" s="199"/>
      <c r="T202" s="200"/>
      <c r="AT202" s="201" t="s">
        <v>131</v>
      </c>
      <c r="AU202" s="201" t="s">
        <v>81</v>
      </c>
      <c r="AV202" s="13" t="s">
        <v>77</v>
      </c>
      <c r="AW202" s="13" t="s">
        <v>33</v>
      </c>
      <c r="AX202" s="13" t="s">
        <v>72</v>
      </c>
      <c r="AY202" s="201" t="s">
        <v>120</v>
      </c>
    </row>
    <row r="203" spans="1:65" s="14" customFormat="1" ht="11.25" x14ac:dyDescent="0.2">
      <c r="B203" s="202"/>
      <c r="C203" s="203"/>
      <c r="D203" s="187" t="s">
        <v>131</v>
      </c>
      <c r="E203" s="204" t="s">
        <v>19</v>
      </c>
      <c r="F203" s="205" t="s">
        <v>249</v>
      </c>
      <c r="G203" s="203"/>
      <c r="H203" s="206">
        <v>20.448</v>
      </c>
      <c r="I203" s="207"/>
      <c r="J203" s="203"/>
      <c r="K203" s="203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131</v>
      </c>
      <c r="AU203" s="212" t="s">
        <v>81</v>
      </c>
      <c r="AV203" s="14" t="s">
        <v>81</v>
      </c>
      <c r="AW203" s="14" t="s">
        <v>33</v>
      </c>
      <c r="AX203" s="14" t="s">
        <v>77</v>
      </c>
      <c r="AY203" s="212" t="s">
        <v>120</v>
      </c>
    </row>
    <row r="204" spans="1:65" s="2" customFormat="1" ht="24.2" customHeight="1" x14ac:dyDescent="0.2">
      <c r="A204" s="35"/>
      <c r="B204" s="36"/>
      <c r="C204" s="174" t="s">
        <v>250</v>
      </c>
      <c r="D204" s="174" t="s">
        <v>122</v>
      </c>
      <c r="E204" s="175" t="s">
        <v>251</v>
      </c>
      <c r="F204" s="176" t="s">
        <v>252</v>
      </c>
      <c r="G204" s="177" t="s">
        <v>176</v>
      </c>
      <c r="H204" s="178">
        <v>51.6</v>
      </c>
      <c r="I204" s="179"/>
      <c r="J204" s="180">
        <f>ROUND(I204*H204,2)</f>
        <v>0</v>
      </c>
      <c r="K204" s="176" t="s">
        <v>126</v>
      </c>
      <c r="L204" s="40"/>
      <c r="M204" s="181" t="s">
        <v>19</v>
      </c>
      <c r="N204" s="182" t="s">
        <v>43</v>
      </c>
      <c r="O204" s="65"/>
      <c r="P204" s="183">
        <f>O204*H204</f>
        <v>0</v>
      </c>
      <c r="Q204" s="183">
        <v>0</v>
      </c>
      <c r="R204" s="183">
        <f>Q204*H204</f>
        <v>0</v>
      </c>
      <c r="S204" s="183">
        <v>0</v>
      </c>
      <c r="T204" s="184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5" t="s">
        <v>127</v>
      </c>
      <c r="AT204" s="185" t="s">
        <v>122</v>
      </c>
      <c r="AU204" s="185" t="s">
        <v>81</v>
      </c>
      <c r="AY204" s="18" t="s">
        <v>120</v>
      </c>
      <c r="BE204" s="186">
        <f>IF(N204="základní",J204,0)</f>
        <v>0</v>
      </c>
      <c r="BF204" s="186">
        <f>IF(N204="snížená",J204,0)</f>
        <v>0</v>
      </c>
      <c r="BG204" s="186">
        <f>IF(N204="zákl. přenesená",J204,0)</f>
        <v>0</v>
      </c>
      <c r="BH204" s="186">
        <f>IF(N204="sníž. přenesená",J204,0)</f>
        <v>0</v>
      </c>
      <c r="BI204" s="186">
        <f>IF(N204="nulová",J204,0)</f>
        <v>0</v>
      </c>
      <c r="BJ204" s="18" t="s">
        <v>77</v>
      </c>
      <c r="BK204" s="186">
        <f>ROUND(I204*H204,2)</f>
        <v>0</v>
      </c>
      <c r="BL204" s="18" t="s">
        <v>127</v>
      </c>
      <c r="BM204" s="185" t="s">
        <v>253</v>
      </c>
    </row>
    <row r="205" spans="1:65" s="2" customFormat="1" ht="97.5" x14ac:dyDescent="0.2">
      <c r="A205" s="35"/>
      <c r="B205" s="36"/>
      <c r="C205" s="37"/>
      <c r="D205" s="187" t="s">
        <v>129</v>
      </c>
      <c r="E205" s="37"/>
      <c r="F205" s="188" t="s">
        <v>254</v>
      </c>
      <c r="G205" s="37"/>
      <c r="H205" s="37"/>
      <c r="I205" s="189"/>
      <c r="J205" s="37"/>
      <c r="K205" s="37"/>
      <c r="L205" s="40"/>
      <c r="M205" s="190"/>
      <c r="N205" s="191"/>
      <c r="O205" s="65"/>
      <c r="P205" s="65"/>
      <c r="Q205" s="65"/>
      <c r="R205" s="65"/>
      <c r="S205" s="65"/>
      <c r="T205" s="66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8" t="s">
        <v>129</v>
      </c>
      <c r="AU205" s="18" t="s">
        <v>81</v>
      </c>
    </row>
    <row r="206" spans="1:65" s="13" customFormat="1" ht="11.25" x14ac:dyDescent="0.2">
      <c r="B206" s="192"/>
      <c r="C206" s="193"/>
      <c r="D206" s="187" t="s">
        <v>131</v>
      </c>
      <c r="E206" s="194" t="s">
        <v>19</v>
      </c>
      <c r="F206" s="195" t="s">
        <v>255</v>
      </c>
      <c r="G206" s="193"/>
      <c r="H206" s="194" t="s">
        <v>19</v>
      </c>
      <c r="I206" s="196"/>
      <c r="J206" s="193"/>
      <c r="K206" s="193"/>
      <c r="L206" s="197"/>
      <c r="M206" s="198"/>
      <c r="N206" s="199"/>
      <c r="O206" s="199"/>
      <c r="P206" s="199"/>
      <c r="Q206" s="199"/>
      <c r="R206" s="199"/>
      <c r="S206" s="199"/>
      <c r="T206" s="200"/>
      <c r="AT206" s="201" t="s">
        <v>131</v>
      </c>
      <c r="AU206" s="201" t="s">
        <v>81</v>
      </c>
      <c r="AV206" s="13" t="s">
        <v>77</v>
      </c>
      <c r="AW206" s="13" t="s">
        <v>33</v>
      </c>
      <c r="AX206" s="13" t="s">
        <v>72</v>
      </c>
      <c r="AY206" s="201" t="s">
        <v>120</v>
      </c>
    </row>
    <row r="207" spans="1:65" s="13" customFormat="1" ht="11.25" x14ac:dyDescent="0.2">
      <c r="B207" s="192"/>
      <c r="C207" s="193"/>
      <c r="D207" s="187" t="s">
        <v>131</v>
      </c>
      <c r="E207" s="194" t="s">
        <v>19</v>
      </c>
      <c r="F207" s="195" t="s">
        <v>78</v>
      </c>
      <c r="G207" s="193"/>
      <c r="H207" s="194" t="s">
        <v>19</v>
      </c>
      <c r="I207" s="196"/>
      <c r="J207" s="193"/>
      <c r="K207" s="193"/>
      <c r="L207" s="197"/>
      <c r="M207" s="198"/>
      <c r="N207" s="199"/>
      <c r="O207" s="199"/>
      <c r="P207" s="199"/>
      <c r="Q207" s="199"/>
      <c r="R207" s="199"/>
      <c r="S207" s="199"/>
      <c r="T207" s="200"/>
      <c r="AT207" s="201" t="s">
        <v>131</v>
      </c>
      <c r="AU207" s="201" t="s">
        <v>81</v>
      </c>
      <c r="AV207" s="13" t="s">
        <v>77</v>
      </c>
      <c r="AW207" s="13" t="s">
        <v>33</v>
      </c>
      <c r="AX207" s="13" t="s">
        <v>72</v>
      </c>
      <c r="AY207" s="201" t="s">
        <v>120</v>
      </c>
    </row>
    <row r="208" spans="1:65" s="14" customFormat="1" ht="11.25" x14ac:dyDescent="0.2">
      <c r="B208" s="202"/>
      <c r="C208" s="203"/>
      <c r="D208" s="187" t="s">
        <v>131</v>
      </c>
      <c r="E208" s="204" t="s">
        <v>19</v>
      </c>
      <c r="F208" s="205" t="s">
        <v>256</v>
      </c>
      <c r="G208" s="203"/>
      <c r="H208" s="206">
        <v>51.6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131</v>
      </c>
      <c r="AU208" s="212" t="s">
        <v>81</v>
      </c>
      <c r="AV208" s="14" t="s">
        <v>81</v>
      </c>
      <c r="AW208" s="14" t="s">
        <v>33</v>
      </c>
      <c r="AX208" s="14" t="s">
        <v>72</v>
      </c>
      <c r="AY208" s="212" t="s">
        <v>120</v>
      </c>
    </row>
    <row r="209" spans="1:65" s="15" customFormat="1" ht="11.25" x14ac:dyDescent="0.2">
      <c r="B209" s="213"/>
      <c r="C209" s="214"/>
      <c r="D209" s="187" t="s">
        <v>131</v>
      </c>
      <c r="E209" s="215" t="s">
        <v>19</v>
      </c>
      <c r="F209" s="216" t="s">
        <v>141</v>
      </c>
      <c r="G209" s="214"/>
      <c r="H209" s="217">
        <v>51.6</v>
      </c>
      <c r="I209" s="218"/>
      <c r="J209" s="214"/>
      <c r="K209" s="214"/>
      <c r="L209" s="219"/>
      <c r="M209" s="220"/>
      <c r="N209" s="221"/>
      <c r="O209" s="221"/>
      <c r="P209" s="221"/>
      <c r="Q209" s="221"/>
      <c r="R209" s="221"/>
      <c r="S209" s="221"/>
      <c r="T209" s="222"/>
      <c r="AT209" s="223" t="s">
        <v>131</v>
      </c>
      <c r="AU209" s="223" t="s">
        <v>81</v>
      </c>
      <c r="AV209" s="15" t="s">
        <v>127</v>
      </c>
      <c r="AW209" s="15" t="s">
        <v>33</v>
      </c>
      <c r="AX209" s="15" t="s">
        <v>77</v>
      </c>
      <c r="AY209" s="223" t="s">
        <v>120</v>
      </c>
    </row>
    <row r="210" spans="1:65" s="2" customFormat="1" ht="24.2" customHeight="1" x14ac:dyDescent="0.2">
      <c r="A210" s="35"/>
      <c r="B210" s="36"/>
      <c r="C210" s="174" t="s">
        <v>257</v>
      </c>
      <c r="D210" s="174" t="s">
        <v>122</v>
      </c>
      <c r="E210" s="175" t="s">
        <v>258</v>
      </c>
      <c r="F210" s="176" t="s">
        <v>259</v>
      </c>
      <c r="G210" s="177" t="s">
        <v>260</v>
      </c>
      <c r="H210" s="178">
        <v>87.72</v>
      </c>
      <c r="I210" s="179"/>
      <c r="J210" s="180">
        <f>ROUND(I210*H210,2)</f>
        <v>0</v>
      </c>
      <c r="K210" s="176" t="s">
        <v>19</v>
      </c>
      <c r="L210" s="40"/>
      <c r="M210" s="181" t="s">
        <v>19</v>
      </c>
      <c r="N210" s="182" t="s">
        <v>43</v>
      </c>
      <c r="O210" s="65"/>
      <c r="P210" s="183">
        <f>O210*H210</f>
        <v>0</v>
      </c>
      <c r="Q210" s="183">
        <v>0</v>
      </c>
      <c r="R210" s="183">
        <f>Q210*H210</f>
        <v>0</v>
      </c>
      <c r="S210" s="183">
        <v>0</v>
      </c>
      <c r="T210" s="184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5" t="s">
        <v>127</v>
      </c>
      <c r="AT210" s="185" t="s">
        <v>122</v>
      </c>
      <c r="AU210" s="185" t="s">
        <v>81</v>
      </c>
      <c r="AY210" s="18" t="s">
        <v>120</v>
      </c>
      <c r="BE210" s="186">
        <f>IF(N210="základní",J210,0)</f>
        <v>0</v>
      </c>
      <c r="BF210" s="186">
        <f>IF(N210="snížená",J210,0)</f>
        <v>0</v>
      </c>
      <c r="BG210" s="186">
        <f>IF(N210="zákl. přenesená",J210,0)</f>
        <v>0</v>
      </c>
      <c r="BH210" s="186">
        <f>IF(N210="sníž. přenesená",J210,0)</f>
        <v>0</v>
      </c>
      <c r="BI210" s="186">
        <f>IF(N210="nulová",J210,0)</f>
        <v>0</v>
      </c>
      <c r="BJ210" s="18" t="s">
        <v>77</v>
      </c>
      <c r="BK210" s="186">
        <f>ROUND(I210*H210,2)</f>
        <v>0</v>
      </c>
      <c r="BL210" s="18" t="s">
        <v>127</v>
      </c>
      <c r="BM210" s="185" t="s">
        <v>261</v>
      </c>
    </row>
    <row r="211" spans="1:65" s="2" customFormat="1" ht="19.5" x14ac:dyDescent="0.2">
      <c r="A211" s="35"/>
      <c r="B211" s="36"/>
      <c r="C211" s="37"/>
      <c r="D211" s="187" t="s">
        <v>262</v>
      </c>
      <c r="E211" s="37"/>
      <c r="F211" s="188" t="s">
        <v>263</v>
      </c>
      <c r="G211" s="37"/>
      <c r="H211" s="37"/>
      <c r="I211" s="189"/>
      <c r="J211" s="37"/>
      <c r="K211" s="37"/>
      <c r="L211" s="40"/>
      <c r="M211" s="190"/>
      <c r="N211" s="191"/>
      <c r="O211" s="65"/>
      <c r="P211" s="65"/>
      <c r="Q211" s="65"/>
      <c r="R211" s="65"/>
      <c r="S211" s="65"/>
      <c r="T211" s="66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T211" s="18" t="s">
        <v>262</v>
      </c>
      <c r="AU211" s="18" t="s">
        <v>81</v>
      </c>
    </row>
    <row r="212" spans="1:65" s="14" customFormat="1" ht="11.25" x14ac:dyDescent="0.2">
      <c r="B212" s="202"/>
      <c r="C212" s="203"/>
      <c r="D212" s="187" t="s">
        <v>131</v>
      </c>
      <c r="E212" s="203"/>
      <c r="F212" s="205" t="s">
        <v>264</v>
      </c>
      <c r="G212" s="203"/>
      <c r="H212" s="206">
        <v>87.72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131</v>
      </c>
      <c r="AU212" s="212" t="s">
        <v>81</v>
      </c>
      <c r="AV212" s="14" t="s">
        <v>81</v>
      </c>
      <c r="AW212" s="14" t="s">
        <v>4</v>
      </c>
      <c r="AX212" s="14" t="s">
        <v>77</v>
      </c>
      <c r="AY212" s="212" t="s">
        <v>120</v>
      </c>
    </row>
    <row r="213" spans="1:65" s="2" customFormat="1" ht="24.2" customHeight="1" x14ac:dyDescent="0.2">
      <c r="A213" s="35"/>
      <c r="B213" s="36"/>
      <c r="C213" s="174" t="s">
        <v>265</v>
      </c>
      <c r="D213" s="174" t="s">
        <v>122</v>
      </c>
      <c r="E213" s="175" t="s">
        <v>266</v>
      </c>
      <c r="F213" s="176" t="s">
        <v>267</v>
      </c>
      <c r="G213" s="177" t="s">
        <v>176</v>
      </c>
      <c r="H213" s="178">
        <v>34.08</v>
      </c>
      <c r="I213" s="179"/>
      <c r="J213" s="180">
        <f>ROUND(I213*H213,2)</f>
        <v>0</v>
      </c>
      <c r="K213" s="176" t="s">
        <v>126</v>
      </c>
      <c r="L213" s="40"/>
      <c r="M213" s="181" t="s">
        <v>19</v>
      </c>
      <c r="N213" s="182" t="s">
        <v>43</v>
      </c>
      <c r="O213" s="65"/>
      <c r="P213" s="183">
        <f>O213*H213</f>
        <v>0</v>
      </c>
      <c r="Q213" s="183">
        <v>0</v>
      </c>
      <c r="R213" s="183">
        <f>Q213*H213</f>
        <v>0</v>
      </c>
      <c r="S213" s="183">
        <v>0</v>
      </c>
      <c r="T213" s="184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5" t="s">
        <v>127</v>
      </c>
      <c r="AT213" s="185" t="s">
        <v>122</v>
      </c>
      <c r="AU213" s="185" t="s">
        <v>81</v>
      </c>
      <c r="AY213" s="18" t="s">
        <v>120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18" t="s">
        <v>77</v>
      </c>
      <c r="BK213" s="186">
        <f>ROUND(I213*H213,2)</f>
        <v>0</v>
      </c>
      <c r="BL213" s="18" t="s">
        <v>127</v>
      </c>
      <c r="BM213" s="185" t="s">
        <v>268</v>
      </c>
    </row>
    <row r="214" spans="1:65" s="2" customFormat="1" ht="126.75" x14ac:dyDescent="0.2">
      <c r="A214" s="35"/>
      <c r="B214" s="36"/>
      <c r="C214" s="37"/>
      <c r="D214" s="187" t="s">
        <v>129</v>
      </c>
      <c r="E214" s="37"/>
      <c r="F214" s="188" t="s">
        <v>269</v>
      </c>
      <c r="G214" s="37"/>
      <c r="H214" s="37"/>
      <c r="I214" s="189"/>
      <c r="J214" s="37"/>
      <c r="K214" s="37"/>
      <c r="L214" s="40"/>
      <c r="M214" s="190"/>
      <c r="N214" s="191"/>
      <c r="O214" s="65"/>
      <c r="P214" s="65"/>
      <c r="Q214" s="65"/>
      <c r="R214" s="65"/>
      <c r="S214" s="65"/>
      <c r="T214" s="66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T214" s="18" t="s">
        <v>129</v>
      </c>
      <c r="AU214" s="18" t="s">
        <v>81</v>
      </c>
    </row>
    <row r="215" spans="1:65" s="13" customFormat="1" ht="11.25" x14ac:dyDescent="0.2">
      <c r="B215" s="192"/>
      <c r="C215" s="193"/>
      <c r="D215" s="187" t="s">
        <v>131</v>
      </c>
      <c r="E215" s="194" t="s">
        <v>19</v>
      </c>
      <c r="F215" s="195" t="s">
        <v>78</v>
      </c>
      <c r="G215" s="193"/>
      <c r="H215" s="194" t="s">
        <v>19</v>
      </c>
      <c r="I215" s="196"/>
      <c r="J215" s="193"/>
      <c r="K215" s="193"/>
      <c r="L215" s="197"/>
      <c r="M215" s="198"/>
      <c r="N215" s="199"/>
      <c r="O215" s="199"/>
      <c r="P215" s="199"/>
      <c r="Q215" s="199"/>
      <c r="R215" s="199"/>
      <c r="S215" s="199"/>
      <c r="T215" s="200"/>
      <c r="AT215" s="201" t="s">
        <v>131</v>
      </c>
      <c r="AU215" s="201" t="s">
        <v>81</v>
      </c>
      <c r="AV215" s="13" t="s">
        <v>77</v>
      </c>
      <c r="AW215" s="13" t="s">
        <v>33</v>
      </c>
      <c r="AX215" s="13" t="s">
        <v>72</v>
      </c>
      <c r="AY215" s="201" t="s">
        <v>120</v>
      </c>
    </row>
    <row r="216" spans="1:65" s="14" customFormat="1" ht="11.25" x14ac:dyDescent="0.2">
      <c r="B216" s="202"/>
      <c r="C216" s="203"/>
      <c r="D216" s="187" t="s">
        <v>131</v>
      </c>
      <c r="E216" s="204" t="s">
        <v>19</v>
      </c>
      <c r="F216" s="205" t="s">
        <v>270</v>
      </c>
      <c r="G216" s="203"/>
      <c r="H216" s="206">
        <v>34.08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131</v>
      </c>
      <c r="AU216" s="212" t="s">
        <v>81</v>
      </c>
      <c r="AV216" s="14" t="s">
        <v>81</v>
      </c>
      <c r="AW216" s="14" t="s">
        <v>33</v>
      </c>
      <c r="AX216" s="14" t="s">
        <v>77</v>
      </c>
      <c r="AY216" s="212" t="s">
        <v>120</v>
      </c>
    </row>
    <row r="217" spans="1:65" s="2" customFormat="1" ht="14.45" customHeight="1" x14ac:dyDescent="0.2">
      <c r="A217" s="35"/>
      <c r="B217" s="36"/>
      <c r="C217" s="174" t="s">
        <v>271</v>
      </c>
      <c r="D217" s="174" t="s">
        <v>122</v>
      </c>
      <c r="E217" s="175" t="s">
        <v>272</v>
      </c>
      <c r="F217" s="176" t="s">
        <v>273</v>
      </c>
      <c r="G217" s="177" t="s">
        <v>176</v>
      </c>
      <c r="H217" s="178">
        <v>85.65</v>
      </c>
      <c r="I217" s="179"/>
      <c r="J217" s="180">
        <f>ROUND(I217*H217,2)</f>
        <v>0</v>
      </c>
      <c r="K217" s="176" t="s">
        <v>19</v>
      </c>
      <c r="L217" s="40"/>
      <c r="M217" s="181" t="s">
        <v>19</v>
      </c>
      <c r="N217" s="182" t="s">
        <v>43</v>
      </c>
      <c r="O217" s="65"/>
      <c r="P217" s="183">
        <f>O217*H217</f>
        <v>0</v>
      </c>
      <c r="Q217" s="183">
        <v>0</v>
      </c>
      <c r="R217" s="183">
        <f>Q217*H217</f>
        <v>0</v>
      </c>
      <c r="S217" s="183">
        <v>0</v>
      </c>
      <c r="T217" s="184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5" t="s">
        <v>127</v>
      </c>
      <c r="AT217" s="185" t="s">
        <v>122</v>
      </c>
      <c r="AU217" s="185" t="s">
        <v>81</v>
      </c>
      <c r="AY217" s="18" t="s">
        <v>120</v>
      </c>
      <c r="BE217" s="186">
        <f>IF(N217="základní",J217,0)</f>
        <v>0</v>
      </c>
      <c r="BF217" s="186">
        <f>IF(N217="snížená",J217,0)</f>
        <v>0</v>
      </c>
      <c r="BG217" s="186">
        <f>IF(N217="zákl. přenesená",J217,0)</f>
        <v>0</v>
      </c>
      <c r="BH217" s="186">
        <f>IF(N217="sníž. přenesená",J217,0)</f>
        <v>0</v>
      </c>
      <c r="BI217" s="186">
        <f>IF(N217="nulová",J217,0)</f>
        <v>0</v>
      </c>
      <c r="BJ217" s="18" t="s">
        <v>77</v>
      </c>
      <c r="BK217" s="186">
        <f>ROUND(I217*H217,2)</f>
        <v>0</v>
      </c>
      <c r="BL217" s="18" t="s">
        <v>127</v>
      </c>
      <c r="BM217" s="185" t="s">
        <v>274</v>
      </c>
    </row>
    <row r="218" spans="1:65" s="13" customFormat="1" ht="11.25" x14ac:dyDescent="0.2">
      <c r="B218" s="192"/>
      <c r="C218" s="193"/>
      <c r="D218" s="187" t="s">
        <v>131</v>
      </c>
      <c r="E218" s="194" t="s">
        <v>19</v>
      </c>
      <c r="F218" s="195" t="s">
        <v>275</v>
      </c>
      <c r="G218" s="193"/>
      <c r="H218" s="194" t="s">
        <v>19</v>
      </c>
      <c r="I218" s="196"/>
      <c r="J218" s="193"/>
      <c r="K218" s="193"/>
      <c r="L218" s="197"/>
      <c r="M218" s="198"/>
      <c r="N218" s="199"/>
      <c r="O218" s="199"/>
      <c r="P218" s="199"/>
      <c r="Q218" s="199"/>
      <c r="R218" s="199"/>
      <c r="S218" s="199"/>
      <c r="T218" s="200"/>
      <c r="AT218" s="201" t="s">
        <v>131</v>
      </c>
      <c r="AU218" s="201" t="s">
        <v>81</v>
      </c>
      <c r="AV218" s="13" t="s">
        <v>77</v>
      </c>
      <c r="AW218" s="13" t="s">
        <v>33</v>
      </c>
      <c r="AX218" s="13" t="s">
        <v>72</v>
      </c>
      <c r="AY218" s="201" t="s">
        <v>120</v>
      </c>
    </row>
    <row r="219" spans="1:65" s="14" customFormat="1" ht="11.25" x14ac:dyDescent="0.2">
      <c r="B219" s="202"/>
      <c r="C219" s="203"/>
      <c r="D219" s="187" t="s">
        <v>131</v>
      </c>
      <c r="E219" s="204" t="s">
        <v>19</v>
      </c>
      <c r="F219" s="205" t="s">
        <v>276</v>
      </c>
      <c r="G219" s="203"/>
      <c r="H219" s="206">
        <v>85.65</v>
      </c>
      <c r="I219" s="207"/>
      <c r="J219" s="203"/>
      <c r="K219" s="203"/>
      <c r="L219" s="208"/>
      <c r="M219" s="209"/>
      <c r="N219" s="210"/>
      <c r="O219" s="210"/>
      <c r="P219" s="210"/>
      <c r="Q219" s="210"/>
      <c r="R219" s="210"/>
      <c r="S219" s="210"/>
      <c r="T219" s="211"/>
      <c r="AT219" s="212" t="s">
        <v>131</v>
      </c>
      <c r="AU219" s="212" t="s">
        <v>81</v>
      </c>
      <c r="AV219" s="14" t="s">
        <v>81</v>
      </c>
      <c r="AW219" s="14" t="s">
        <v>33</v>
      </c>
      <c r="AX219" s="14" t="s">
        <v>77</v>
      </c>
      <c r="AY219" s="212" t="s">
        <v>120</v>
      </c>
    </row>
    <row r="220" spans="1:65" s="2" customFormat="1" ht="37.9" customHeight="1" x14ac:dyDescent="0.2">
      <c r="A220" s="35"/>
      <c r="B220" s="36"/>
      <c r="C220" s="174" t="s">
        <v>277</v>
      </c>
      <c r="D220" s="174" t="s">
        <v>122</v>
      </c>
      <c r="E220" s="175" t="s">
        <v>278</v>
      </c>
      <c r="F220" s="176" t="s">
        <v>279</v>
      </c>
      <c r="G220" s="177" t="s">
        <v>176</v>
      </c>
      <c r="H220" s="178">
        <v>43.44</v>
      </c>
      <c r="I220" s="179"/>
      <c r="J220" s="180">
        <f>ROUND(I220*H220,2)</f>
        <v>0</v>
      </c>
      <c r="K220" s="176" t="s">
        <v>126</v>
      </c>
      <c r="L220" s="40"/>
      <c r="M220" s="181" t="s">
        <v>19</v>
      </c>
      <c r="N220" s="182" t="s">
        <v>43</v>
      </c>
      <c r="O220" s="65"/>
      <c r="P220" s="183">
        <f>O220*H220</f>
        <v>0</v>
      </c>
      <c r="Q220" s="183">
        <v>0</v>
      </c>
      <c r="R220" s="183">
        <f>Q220*H220</f>
        <v>0</v>
      </c>
      <c r="S220" s="183">
        <v>0</v>
      </c>
      <c r="T220" s="184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5" t="s">
        <v>127</v>
      </c>
      <c r="AT220" s="185" t="s">
        <v>122</v>
      </c>
      <c r="AU220" s="185" t="s">
        <v>81</v>
      </c>
      <c r="AY220" s="18" t="s">
        <v>120</v>
      </c>
      <c r="BE220" s="186">
        <f>IF(N220="základní",J220,0)</f>
        <v>0</v>
      </c>
      <c r="BF220" s="186">
        <f>IF(N220="snížená",J220,0)</f>
        <v>0</v>
      </c>
      <c r="BG220" s="186">
        <f>IF(N220="zákl. přenesená",J220,0)</f>
        <v>0</v>
      </c>
      <c r="BH220" s="186">
        <f>IF(N220="sníž. přenesená",J220,0)</f>
        <v>0</v>
      </c>
      <c r="BI220" s="186">
        <f>IF(N220="nulová",J220,0)</f>
        <v>0</v>
      </c>
      <c r="BJ220" s="18" t="s">
        <v>77</v>
      </c>
      <c r="BK220" s="186">
        <f>ROUND(I220*H220,2)</f>
        <v>0</v>
      </c>
      <c r="BL220" s="18" t="s">
        <v>127</v>
      </c>
      <c r="BM220" s="185" t="s">
        <v>280</v>
      </c>
    </row>
    <row r="221" spans="1:65" s="2" customFormat="1" ht="87.75" x14ac:dyDescent="0.2">
      <c r="A221" s="35"/>
      <c r="B221" s="36"/>
      <c r="C221" s="37"/>
      <c r="D221" s="187" t="s">
        <v>129</v>
      </c>
      <c r="E221" s="37"/>
      <c r="F221" s="188" t="s">
        <v>281</v>
      </c>
      <c r="G221" s="37"/>
      <c r="H221" s="37"/>
      <c r="I221" s="189"/>
      <c r="J221" s="37"/>
      <c r="K221" s="37"/>
      <c r="L221" s="40"/>
      <c r="M221" s="190"/>
      <c r="N221" s="191"/>
      <c r="O221" s="65"/>
      <c r="P221" s="65"/>
      <c r="Q221" s="65"/>
      <c r="R221" s="65"/>
      <c r="S221" s="65"/>
      <c r="T221" s="66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T221" s="18" t="s">
        <v>129</v>
      </c>
      <c r="AU221" s="18" t="s">
        <v>81</v>
      </c>
    </row>
    <row r="222" spans="1:65" s="13" customFormat="1" ht="11.25" x14ac:dyDescent="0.2">
      <c r="B222" s="192"/>
      <c r="C222" s="193"/>
      <c r="D222" s="187" t="s">
        <v>131</v>
      </c>
      <c r="E222" s="194" t="s">
        <v>19</v>
      </c>
      <c r="F222" s="195" t="s">
        <v>78</v>
      </c>
      <c r="G222" s="193"/>
      <c r="H222" s="194" t="s">
        <v>19</v>
      </c>
      <c r="I222" s="196"/>
      <c r="J222" s="193"/>
      <c r="K222" s="193"/>
      <c r="L222" s="197"/>
      <c r="M222" s="198"/>
      <c r="N222" s="199"/>
      <c r="O222" s="199"/>
      <c r="P222" s="199"/>
      <c r="Q222" s="199"/>
      <c r="R222" s="199"/>
      <c r="S222" s="199"/>
      <c r="T222" s="200"/>
      <c r="AT222" s="201" t="s">
        <v>131</v>
      </c>
      <c r="AU222" s="201" t="s">
        <v>81</v>
      </c>
      <c r="AV222" s="13" t="s">
        <v>77</v>
      </c>
      <c r="AW222" s="13" t="s">
        <v>33</v>
      </c>
      <c r="AX222" s="13" t="s">
        <v>72</v>
      </c>
      <c r="AY222" s="201" t="s">
        <v>120</v>
      </c>
    </row>
    <row r="223" spans="1:65" s="14" customFormat="1" ht="11.25" x14ac:dyDescent="0.2">
      <c r="B223" s="202"/>
      <c r="C223" s="203"/>
      <c r="D223" s="187" t="s">
        <v>131</v>
      </c>
      <c r="E223" s="204" t="s">
        <v>19</v>
      </c>
      <c r="F223" s="205" t="s">
        <v>282</v>
      </c>
      <c r="G223" s="203"/>
      <c r="H223" s="206">
        <v>43.44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131</v>
      </c>
      <c r="AU223" s="212" t="s">
        <v>81</v>
      </c>
      <c r="AV223" s="14" t="s">
        <v>81</v>
      </c>
      <c r="AW223" s="14" t="s">
        <v>33</v>
      </c>
      <c r="AX223" s="14" t="s">
        <v>77</v>
      </c>
      <c r="AY223" s="212" t="s">
        <v>120</v>
      </c>
    </row>
    <row r="224" spans="1:65" s="2" customFormat="1" ht="14.45" customHeight="1" x14ac:dyDescent="0.2">
      <c r="A224" s="35"/>
      <c r="B224" s="36"/>
      <c r="C224" s="224" t="s">
        <v>283</v>
      </c>
      <c r="D224" s="224" t="s">
        <v>284</v>
      </c>
      <c r="E224" s="225" t="s">
        <v>285</v>
      </c>
      <c r="F224" s="226" t="s">
        <v>286</v>
      </c>
      <c r="G224" s="227" t="s">
        <v>260</v>
      </c>
      <c r="H224" s="228">
        <v>78.191999999999993</v>
      </c>
      <c r="I224" s="229"/>
      <c r="J224" s="230">
        <f>ROUND(I224*H224,2)</f>
        <v>0</v>
      </c>
      <c r="K224" s="226" t="s">
        <v>126</v>
      </c>
      <c r="L224" s="231"/>
      <c r="M224" s="232" t="s">
        <v>19</v>
      </c>
      <c r="N224" s="233" t="s">
        <v>43</v>
      </c>
      <c r="O224" s="65"/>
      <c r="P224" s="183">
        <f>O224*H224</f>
        <v>0</v>
      </c>
      <c r="Q224" s="183">
        <v>0</v>
      </c>
      <c r="R224" s="183">
        <f>Q224*H224</f>
        <v>0</v>
      </c>
      <c r="S224" s="183">
        <v>0</v>
      </c>
      <c r="T224" s="184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5" t="s">
        <v>169</v>
      </c>
      <c r="AT224" s="185" t="s">
        <v>284</v>
      </c>
      <c r="AU224" s="185" t="s">
        <v>81</v>
      </c>
      <c r="AY224" s="18" t="s">
        <v>120</v>
      </c>
      <c r="BE224" s="186">
        <f>IF(N224="základní",J224,0)</f>
        <v>0</v>
      </c>
      <c r="BF224" s="186">
        <f>IF(N224="snížená",J224,0)</f>
        <v>0</v>
      </c>
      <c r="BG224" s="186">
        <f>IF(N224="zákl. přenesená",J224,0)</f>
        <v>0</v>
      </c>
      <c r="BH224" s="186">
        <f>IF(N224="sníž. přenesená",J224,0)</f>
        <v>0</v>
      </c>
      <c r="BI224" s="186">
        <f>IF(N224="nulová",J224,0)</f>
        <v>0</v>
      </c>
      <c r="BJ224" s="18" t="s">
        <v>77</v>
      </c>
      <c r="BK224" s="186">
        <f>ROUND(I224*H224,2)</f>
        <v>0</v>
      </c>
      <c r="BL224" s="18" t="s">
        <v>127</v>
      </c>
      <c r="BM224" s="185" t="s">
        <v>287</v>
      </c>
    </row>
    <row r="225" spans="1:65" s="14" customFormat="1" ht="11.25" x14ac:dyDescent="0.2">
      <c r="B225" s="202"/>
      <c r="C225" s="203"/>
      <c r="D225" s="187" t="s">
        <v>131</v>
      </c>
      <c r="E225" s="203"/>
      <c r="F225" s="205" t="s">
        <v>288</v>
      </c>
      <c r="G225" s="203"/>
      <c r="H225" s="206">
        <v>78.191999999999993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131</v>
      </c>
      <c r="AU225" s="212" t="s">
        <v>81</v>
      </c>
      <c r="AV225" s="14" t="s">
        <v>81</v>
      </c>
      <c r="AW225" s="14" t="s">
        <v>4</v>
      </c>
      <c r="AX225" s="14" t="s">
        <v>77</v>
      </c>
      <c r="AY225" s="212" t="s">
        <v>120</v>
      </c>
    </row>
    <row r="226" spans="1:65" s="2" customFormat="1" ht="24.2" customHeight="1" x14ac:dyDescent="0.2">
      <c r="A226" s="35"/>
      <c r="B226" s="36"/>
      <c r="C226" s="174" t="s">
        <v>289</v>
      </c>
      <c r="D226" s="174" t="s">
        <v>122</v>
      </c>
      <c r="E226" s="175" t="s">
        <v>290</v>
      </c>
      <c r="F226" s="176" t="s">
        <v>291</v>
      </c>
      <c r="G226" s="177" t="s">
        <v>125</v>
      </c>
      <c r="H226" s="178">
        <v>19.899999999999999</v>
      </c>
      <c r="I226" s="179"/>
      <c r="J226" s="180">
        <f>ROUND(I226*H226,2)</f>
        <v>0</v>
      </c>
      <c r="K226" s="176" t="s">
        <v>126</v>
      </c>
      <c r="L226" s="40"/>
      <c r="M226" s="181" t="s">
        <v>19</v>
      </c>
      <c r="N226" s="182" t="s">
        <v>43</v>
      </c>
      <c r="O226" s="65"/>
      <c r="P226" s="183">
        <f>O226*H226</f>
        <v>0</v>
      </c>
      <c r="Q226" s="183">
        <v>0</v>
      </c>
      <c r="R226" s="183">
        <f>Q226*H226</f>
        <v>0</v>
      </c>
      <c r="S226" s="183">
        <v>0</v>
      </c>
      <c r="T226" s="184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5" t="s">
        <v>127</v>
      </c>
      <c r="AT226" s="185" t="s">
        <v>122</v>
      </c>
      <c r="AU226" s="185" t="s">
        <v>81</v>
      </c>
      <c r="AY226" s="18" t="s">
        <v>120</v>
      </c>
      <c r="BE226" s="186">
        <f>IF(N226="základní",J226,0)</f>
        <v>0</v>
      </c>
      <c r="BF226" s="186">
        <f>IF(N226="snížená",J226,0)</f>
        <v>0</v>
      </c>
      <c r="BG226" s="186">
        <f>IF(N226="zákl. přenesená",J226,0)</f>
        <v>0</v>
      </c>
      <c r="BH226" s="186">
        <f>IF(N226="sníž. přenesená",J226,0)</f>
        <v>0</v>
      </c>
      <c r="BI226" s="186">
        <f>IF(N226="nulová",J226,0)</f>
        <v>0</v>
      </c>
      <c r="BJ226" s="18" t="s">
        <v>77</v>
      </c>
      <c r="BK226" s="186">
        <f>ROUND(I226*H226,2)</f>
        <v>0</v>
      </c>
      <c r="BL226" s="18" t="s">
        <v>127</v>
      </c>
      <c r="BM226" s="185" t="s">
        <v>292</v>
      </c>
    </row>
    <row r="227" spans="1:65" s="2" customFormat="1" ht="48.75" x14ac:dyDescent="0.2">
      <c r="A227" s="35"/>
      <c r="B227" s="36"/>
      <c r="C227" s="37"/>
      <c r="D227" s="187" t="s">
        <v>129</v>
      </c>
      <c r="E227" s="37"/>
      <c r="F227" s="188" t="s">
        <v>293</v>
      </c>
      <c r="G227" s="37"/>
      <c r="H227" s="37"/>
      <c r="I227" s="189"/>
      <c r="J227" s="37"/>
      <c r="K227" s="37"/>
      <c r="L227" s="40"/>
      <c r="M227" s="190"/>
      <c r="N227" s="191"/>
      <c r="O227" s="65"/>
      <c r="P227" s="65"/>
      <c r="Q227" s="65"/>
      <c r="R227" s="65"/>
      <c r="S227" s="65"/>
      <c r="T227" s="66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T227" s="18" t="s">
        <v>129</v>
      </c>
      <c r="AU227" s="18" t="s">
        <v>81</v>
      </c>
    </row>
    <row r="228" spans="1:65" s="2" customFormat="1" ht="24.2" customHeight="1" x14ac:dyDescent="0.2">
      <c r="A228" s="35"/>
      <c r="B228" s="36"/>
      <c r="C228" s="174" t="s">
        <v>294</v>
      </c>
      <c r="D228" s="174" t="s">
        <v>122</v>
      </c>
      <c r="E228" s="175" t="s">
        <v>295</v>
      </c>
      <c r="F228" s="176" t="s">
        <v>296</v>
      </c>
      <c r="G228" s="177" t="s">
        <v>125</v>
      </c>
      <c r="H228" s="178">
        <v>19.899999999999999</v>
      </c>
      <c r="I228" s="179"/>
      <c r="J228" s="180">
        <f>ROUND(I228*H228,2)</f>
        <v>0</v>
      </c>
      <c r="K228" s="176" t="s">
        <v>126</v>
      </c>
      <c r="L228" s="40"/>
      <c r="M228" s="181" t="s">
        <v>19</v>
      </c>
      <c r="N228" s="182" t="s">
        <v>43</v>
      </c>
      <c r="O228" s="65"/>
      <c r="P228" s="183">
        <f>O228*H228</f>
        <v>0</v>
      </c>
      <c r="Q228" s="183">
        <v>0</v>
      </c>
      <c r="R228" s="183">
        <f>Q228*H228</f>
        <v>0</v>
      </c>
      <c r="S228" s="183">
        <v>0</v>
      </c>
      <c r="T228" s="184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5" t="s">
        <v>127</v>
      </c>
      <c r="AT228" s="185" t="s">
        <v>122</v>
      </c>
      <c r="AU228" s="185" t="s">
        <v>81</v>
      </c>
      <c r="AY228" s="18" t="s">
        <v>120</v>
      </c>
      <c r="BE228" s="186">
        <f>IF(N228="základní",J228,0)</f>
        <v>0</v>
      </c>
      <c r="BF228" s="186">
        <f>IF(N228="snížená",J228,0)</f>
        <v>0</v>
      </c>
      <c r="BG228" s="186">
        <f>IF(N228="zákl. přenesená",J228,0)</f>
        <v>0</v>
      </c>
      <c r="BH228" s="186">
        <f>IF(N228="sníž. přenesená",J228,0)</f>
        <v>0</v>
      </c>
      <c r="BI228" s="186">
        <f>IF(N228="nulová",J228,0)</f>
        <v>0</v>
      </c>
      <c r="BJ228" s="18" t="s">
        <v>77</v>
      </c>
      <c r="BK228" s="186">
        <f>ROUND(I228*H228,2)</f>
        <v>0</v>
      </c>
      <c r="BL228" s="18" t="s">
        <v>127</v>
      </c>
      <c r="BM228" s="185" t="s">
        <v>297</v>
      </c>
    </row>
    <row r="229" spans="1:65" s="2" customFormat="1" ht="107.25" x14ac:dyDescent="0.2">
      <c r="A229" s="35"/>
      <c r="B229" s="36"/>
      <c r="C229" s="37"/>
      <c r="D229" s="187" t="s">
        <v>129</v>
      </c>
      <c r="E229" s="37"/>
      <c r="F229" s="188" t="s">
        <v>298</v>
      </c>
      <c r="G229" s="37"/>
      <c r="H229" s="37"/>
      <c r="I229" s="189"/>
      <c r="J229" s="37"/>
      <c r="K229" s="37"/>
      <c r="L229" s="40"/>
      <c r="M229" s="190"/>
      <c r="N229" s="191"/>
      <c r="O229" s="65"/>
      <c r="P229" s="65"/>
      <c r="Q229" s="65"/>
      <c r="R229" s="65"/>
      <c r="S229" s="65"/>
      <c r="T229" s="66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T229" s="18" t="s">
        <v>129</v>
      </c>
      <c r="AU229" s="18" t="s">
        <v>81</v>
      </c>
    </row>
    <row r="230" spans="1:65" s="2" customFormat="1" ht="14.45" customHeight="1" x14ac:dyDescent="0.2">
      <c r="A230" s="35"/>
      <c r="B230" s="36"/>
      <c r="C230" s="224" t="s">
        <v>299</v>
      </c>
      <c r="D230" s="224" t="s">
        <v>284</v>
      </c>
      <c r="E230" s="225" t="s">
        <v>300</v>
      </c>
      <c r="F230" s="226" t="s">
        <v>301</v>
      </c>
      <c r="G230" s="227" t="s">
        <v>302</v>
      </c>
      <c r="H230" s="228">
        <v>0.627</v>
      </c>
      <c r="I230" s="229"/>
      <c r="J230" s="230">
        <f>ROUND(I230*H230,2)</f>
        <v>0</v>
      </c>
      <c r="K230" s="226" t="s">
        <v>126</v>
      </c>
      <c r="L230" s="231"/>
      <c r="M230" s="232" t="s">
        <v>19</v>
      </c>
      <c r="N230" s="233" t="s">
        <v>43</v>
      </c>
      <c r="O230" s="65"/>
      <c r="P230" s="183">
        <f>O230*H230</f>
        <v>0</v>
      </c>
      <c r="Q230" s="183">
        <v>1E-3</v>
      </c>
      <c r="R230" s="183">
        <f>Q230*H230</f>
        <v>6.2700000000000006E-4</v>
      </c>
      <c r="S230" s="183">
        <v>0</v>
      </c>
      <c r="T230" s="184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5" t="s">
        <v>169</v>
      </c>
      <c r="AT230" s="185" t="s">
        <v>284</v>
      </c>
      <c r="AU230" s="185" t="s">
        <v>81</v>
      </c>
      <c r="AY230" s="18" t="s">
        <v>120</v>
      </c>
      <c r="BE230" s="186">
        <f>IF(N230="základní",J230,0)</f>
        <v>0</v>
      </c>
      <c r="BF230" s="186">
        <f>IF(N230="snížená",J230,0)</f>
        <v>0</v>
      </c>
      <c r="BG230" s="186">
        <f>IF(N230="zákl. přenesená",J230,0)</f>
        <v>0</v>
      </c>
      <c r="BH230" s="186">
        <f>IF(N230="sníž. přenesená",J230,0)</f>
        <v>0</v>
      </c>
      <c r="BI230" s="186">
        <f>IF(N230="nulová",J230,0)</f>
        <v>0</v>
      </c>
      <c r="BJ230" s="18" t="s">
        <v>77</v>
      </c>
      <c r="BK230" s="186">
        <f>ROUND(I230*H230,2)</f>
        <v>0</v>
      </c>
      <c r="BL230" s="18" t="s">
        <v>127</v>
      </c>
      <c r="BM230" s="185" t="s">
        <v>303</v>
      </c>
    </row>
    <row r="231" spans="1:65" s="14" customFormat="1" ht="11.25" x14ac:dyDescent="0.2">
      <c r="B231" s="202"/>
      <c r="C231" s="203"/>
      <c r="D231" s="187" t="s">
        <v>131</v>
      </c>
      <c r="E231" s="203"/>
      <c r="F231" s="205" t="s">
        <v>304</v>
      </c>
      <c r="G231" s="203"/>
      <c r="H231" s="206">
        <v>0.627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131</v>
      </c>
      <c r="AU231" s="212" t="s">
        <v>81</v>
      </c>
      <c r="AV231" s="14" t="s">
        <v>81</v>
      </c>
      <c r="AW231" s="14" t="s">
        <v>4</v>
      </c>
      <c r="AX231" s="14" t="s">
        <v>77</v>
      </c>
      <c r="AY231" s="212" t="s">
        <v>120</v>
      </c>
    </row>
    <row r="232" spans="1:65" s="12" customFormat="1" ht="22.9" customHeight="1" x14ac:dyDescent="0.2">
      <c r="B232" s="158"/>
      <c r="C232" s="159"/>
      <c r="D232" s="160" t="s">
        <v>71</v>
      </c>
      <c r="E232" s="172" t="s">
        <v>127</v>
      </c>
      <c r="F232" s="172" t="s">
        <v>305</v>
      </c>
      <c r="G232" s="159"/>
      <c r="H232" s="159"/>
      <c r="I232" s="162"/>
      <c r="J232" s="173">
        <f>BK232</f>
        <v>0</v>
      </c>
      <c r="K232" s="159"/>
      <c r="L232" s="164"/>
      <c r="M232" s="165"/>
      <c r="N232" s="166"/>
      <c r="O232" s="166"/>
      <c r="P232" s="167">
        <f>SUM(P233:P236)</f>
        <v>0</v>
      </c>
      <c r="Q232" s="166"/>
      <c r="R232" s="167">
        <f>SUM(R233:R236)</f>
        <v>0</v>
      </c>
      <c r="S232" s="166"/>
      <c r="T232" s="168">
        <f>SUM(T233:T236)</f>
        <v>0</v>
      </c>
      <c r="AR232" s="169" t="s">
        <v>77</v>
      </c>
      <c r="AT232" s="170" t="s">
        <v>71</v>
      </c>
      <c r="AU232" s="170" t="s">
        <v>77</v>
      </c>
      <c r="AY232" s="169" t="s">
        <v>120</v>
      </c>
      <c r="BK232" s="171">
        <f>SUM(BK233:BK236)</f>
        <v>0</v>
      </c>
    </row>
    <row r="233" spans="1:65" s="2" customFormat="1" ht="14.45" customHeight="1" x14ac:dyDescent="0.2">
      <c r="A233" s="35"/>
      <c r="B233" s="36"/>
      <c r="C233" s="174" t="s">
        <v>306</v>
      </c>
      <c r="D233" s="174" t="s">
        <v>122</v>
      </c>
      <c r="E233" s="175" t="s">
        <v>307</v>
      </c>
      <c r="F233" s="176" t="s">
        <v>308</v>
      </c>
      <c r="G233" s="177" t="s">
        <v>176</v>
      </c>
      <c r="H233" s="178">
        <v>8.16</v>
      </c>
      <c r="I233" s="179"/>
      <c r="J233" s="180">
        <f>ROUND(I233*H233,2)</f>
        <v>0</v>
      </c>
      <c r="K233" s="176" t="s">
        <v>126</v>
      </c>
      <c r="L233" s="40"/>
      <c r="M233" s="181" t="s">
        <v>19</v>
      </c>
      <c r="N233" s="182" t="s">
        <v>43</v>
      </c>
      <c r="O233" s="65"/>
      <c r="P233" s="183">
        <f>O233*H233</f>
        <v>0</v>
      </c>
      <c r="Q233" s="183">
        <v>0</v>
      </c>
      <c r="R233" s="183">
        <f>Q233*H233</f>
        <v>0</v>
      </c>
      <c r="S233" s="183">
        <v>0</v>
      </c>
      <c r="T233" s="184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85" t="s">
        <v>127</v>
      </c>
      <c r="AT233" s="185" t="s">
        <v>122</v>
      </c>
      <c r="AU233" s="185" t="s">
        <v>81</v>
      </c>
      <c r="AY233" s="18" t="s">
        <v>120</v>
      </c>
      <c r="BE233" s="186">
        <f>IF(N233="základní",J233,0)</f>
        <v>0</v>
      </c>
      <c r="BF233" s="186">
        <f>IF(N233="snížená",J233,0)</f>
        <v>0</v>
      </c>
      <c r="BG233" s="186">
        <f>IF(N233="zákl. přenesená",J233,0)</f>
        <v>0</v>
      </c>
      <c r="BH233" s="186">
        <f>IF(N233="sníž. přenesená",J233,0)</f>
        <v>0</v>
      </c>
      <c r="BI233" s="186">
        <f>IF(N233="nulová",J233,0)</f>
        <v>0</v>
      </c>
      <c r="BJ233" s="18" t="s">
        <v>77</v>
      </c>
      <c r="BK233" s="186">
        <f>ROUND(I233*H233,2)</f>
        <v>0</v>
      </c>
      <c r="BL233" s="18" t="s">
        <v>127</v>
      </c>
      <c r="BM233" s="185" t="s">
        <v>309</v>
      </c>
    </row>
    <row r="234" spans="1:65" s="2" customFormat="1" ht="39" x14ac:dyDescent="0.2">
      <c r="A234" s="35"/>
      <c r="B234" s="36"/>
      <c r="C234" s="37"/>
      <c r="D234" s="187" t="s">
        <v>129</v>
      </c>
      <c r="E234" s="37"/>
      <c r="F234" s="188" t="s">
        <v>310</v>
      </c>
      <c r="G234" s="37"/>
      <c r="H234" s="37"/>
      <c r="I234" s="189"/>
      <c r="J234" s="37"/>
      <c r="K234" s="37"/>
      <c r="L234" s="40"/>
      <c r="M234" s="190"/>
      <c r="N234" s="191"/>
      <c r="O234" s="65"/>
      <c r="P234" s="65"/>
      <c r="Q234" s="65"/>
      <c r="R234" s="65"/>
      <c r="S234" s="65"/>
      <c r="T234" s="66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T234" s="18" t="s">
        <v>129</v>
      </c>
      <c r="AU234" s="18" t="s">
        <v>81</v>
      </c>
    </row>
    <row r="235" spans="1:65" s="13" customFormat="1" ht="11.25" x14ac:dyDescent="0.2">
      <c r="B235" s="192"/>
      <c r="C235" s="193"/>
      <c r="D235" s="187" t="s">
        <v>131</v>
      </c>
      <c r="E235" s="194" t="s">
        <v>19</v>
      </c>
      <c r="F235" s="195" t="s">
        <v>78</v>
      </c>
      <c r="G235" s="193"/>
      <c r="H235" s="194" t="s">
        <v>19</v>
      </c>
      <c r="I235" s="196"/>
      <c r="J235" s="193"/>
      <c r="K235" s="193"/>
      <c r="L235" s="197"/>
      <c r="M235" s="198"/>
      <c r="N235" s="199"/>
      <c r="O235" s="199"/>
      <c r="P235" s="199"/>
      <c r="Q235" s="199"/>
      <c r="R235" s="199"/>
      <c r="S235" s="199"/>
      <c r="T235" s="200"/>
      <c r="AT235" s="201" t="s">
        <v>131</v>
      </c>
      <c r="AU235" s="201" t="s">
        <v>81</v>
      </c>
      <c r="AV235" s="13" t="s">
        <v>77</v>
      </c>
      <c r="AW235" s="13" t="s">
        <v>33</v>
      </c>
      <c r="AX235" s="13" t="s">
        <v>72</v>
      </c>
      <c r="AY235" s="201" t="s">
        <v>120</v>
      </c>
    </row>
    <row r="236" spans="1:65" s="14" customFormat="1" ht="11.25" x14ac:dyDescent="0.2">
      <c r="B236" s="202"/>
      <c r="C236" s="203"/>
      <c r="D236" s="187" t="s">
        <v>131</v>
      </c>
      <c r="E236" s="204" t="s">
        <v>19</v>
      </c>
      <c r="F236" s="205" t="s">
        <v>311</v>
      </c>
      <c r="G236" s="203"/>
      <c r="H236" s="206">
        <v>8.16</v>
      </c>
      <c r="I236" s="207"/>
      <c r="J236" s="203"/>
      <c r="K236" s="203"/>
      <c r="L236" s="208"/>
      <c r="M236" s="209"/>
      <c r="N236" s="210"/>
      <c r="O236" s="210"/>
      <c r="P236" s="210"/>
      <c r="Q236" s="210"/>
      <c r="R236" s="210"/>
      <c r="S236" s="210"/>
      <c r="T236" s="211"/>
      <c r="AT236" s="212" t="s">
        <v>131</v>
      </c>
      <c r="AU236" s="212" t="s">
        <v>81</v>
      </c>
      <c r="AV236" s="14" t="s">
        <v>81</v>
      </c>
      <c r="AW236" s="14" t="s">
        <v>33</v>
      </c>
      <c r="AX236" s="14" t="s">
        <v>77</v>
      </c>
      <c r="AY236" s="212" t="s">
        <v>120</v>
      </c>
    </row>
    <row r="237" spans="1:65" s="12" customFormat="1" ht="22.9" customHeight="1" x14ac:dyDescent="0.2">
      <c r="B237" s="158"/>
      <c r="C237" s="159"/>
      <c r="D237" s="160" t="s">
        <v>71</v>
      </c>
      <c r="E237" s="172" t="s">
        <v>151</v>
      </c>
      <c r="F237" s="172" t="s">
        <v>312</v>
      </c>
      <c r="G237" s="159"/>
      <c r="H237" s="159"/>
      <c r="I237" s="162"/>
      <c r="J237" s="173">
        <f>BK237</f>
        <v>0</v>
      </c>
      <c r="K237" s="159"/>
      <c r="L237" s="164"/>
      <c r="M237" s="165"/>
      <c r="N237" s="166"/>
      <c r="O237" s="166"/>
      <c r="P237" s="167">
        <f>SUM(P238:P287)</f>
        <v>0</v>
      </c>
      <c r="Q237" s="166"/>
      <c r="R237" s="167">
        <f>SUM(R238:R287)</f>
        <v>2.60832</v>
      </c>
      <c r="S237" s="166"/>
      <c r="T237" s="168">
        <f>SUM(T238:T287)</f>
        <v>0</v>
      </c>
      <c r="AR237" s="169" t="s">
        <v>77</v>
      </c>
      <c r="AT237" s="170" t="s">
        <v>71</v>
      </c>
      <c r="AU237" s="170" t="s">
        <v>77</v>
      </c>
      <c r="AY237" s="169" t="s">
        <v>120</v>
      </c>
      <c r="BK237" s="171">
        <f>SUM(BK238:BK287)</f>
        <v>0</v>
      </c>
    </row>
    <row r="238" spans="1:65" s="2" customFormat="1" ht="14.45" customHeight="1" x14ac:dyDescent="0.2">
      <c r="A238" s="35"/>
      <c r="B238" s="36"/>
      <c r="C238" s="174" t="s">
        <v>313</v>
      </c>
      <c r="D238" s="174" t="s">
        <v>122</v>
      </c>
      <c r="E238" s="175" t="s">
        <v>314</v>
      </c>
      <c r="F238" s="176" t="s">
        <v>315</v>
      </c>
      <c r="G238" s="177" t="s">
        <v>125</v>
      </c>
      <c r="H238" s="178">
        <v>1.6</v>
      </c>
      <c r="I238" s="179"/>
      <c r="J238" s="180">
        <f>ROUND(I238*H238,2)</f>
        <v>0</v>
      </c>
      <c r="K238" s="176" t="s">
        <v>126</v>
      </c>
      <c r="L238" s="40"/>
      <c r="M238" s="181" t="s">
        <v>19</v>
      </c>
      <c r="N238" s="182" t="s">
        <v>43</v>
      </c>
      <c r="O238" s="65"/>
      <c r="P238" s="183">
        <f>O238*H238</f>
        <v>0</v>
      </c>
      <c r="Q238" s="183">
        <v>0</v>
      </c>
      <c r="R238" s="183">
        <f>Q238*H238</f>
        <v>0</v>
      </c>
      <c r="S238" s="183">
        <v>0</v>
      </c>
      <c r="T238" s="184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5" t="s">
        <v>127</v>
      </c>
      <c r="AT238" s="185" t="s">
        <v>122</v>
      </c>
      <c r="AU238" s="185" t="s">
        <v>81</v>
      </c>
      <c r="AY238" s="18" t="s">
        <v>120</v>
      </c>
      <c r="BE238" s="186">
        <f>IF(N238="základní",J238,0)</f>
        <v>0</v>
      </c>
      <c r="BF238" s="186">
        <f>IF(N238="snížená",J238,0)</f>
        <v>0</v>
      </c>
      <c r="BG238" s="186">
        <f>IF(N238="zákl. přenesená",J238,0)</f>
        <v>0</v>
      </c>
      <c r="BH238" s="186">
        <f>IF(N238="sníž. přenesená",J238,0)</f>
        <v>0</v>
      </c>
      <c r="BI238" s="186">
        <f>IF(N238="nulová",J238,0)</f>
        <v>0</v>
      </c>
      <c r="BJ238" s="18" t="s">
        <v>77</v>
      </c>
      <c r="BK238" s="186">
        <f>ROUND(I238*H238,2)</f>
        <v>0</v>
      </c>
      <c r="BL238" s="18" t="s">
        <v>127</v>
      </c>
      <c r="BM238" s="185" t="s">
        <v>316</v>
      </c>
    </row>
    <row r="239" spans="1:65" s="13" customFormat="1" ht="11.25" x14ac:dyDescent="0.2">
      <c r="B239" s="192"/>
      <c r="C239" s="193"/>
      <c r="D239" s="187" t="s">
        <v>131</v>
      </c>
      <c r="E239" s="194" t="s">
        <v>19</v>
      </c>
      <c r="F239" s="195" t="s">
        <v>132</v>
      </c>
      <c r="G239" s="193"/>
      <c r="H239" s="194" t="s">
        <v>19</v>
      </c>
      <c r="I239" s="196"/>
      <c r="J239" s="193"/>
      <c r="K239" s="193"/>
      <c r="L239" s="197"/>
      <c r="M239" s="198"/>
      <c r="N239" s="199"/>
      <c r="O239" s="199"/>
      <c r="P239" s="199"/>
      <c r="Q239" s="199"/>
      <c r="R239" s="199"/>
      <c r="S239" s="199"/>
      <c r="T239" s="200"/>
      <c r="AT239" s="201" t="s">
        <v>131</v>
      </c>
      <c r="AU239" s="201" t="s">
        <v>81</v>
      </c>
      <c r="AV239" s="13" t="s">
        <v>77</v>
      </c>
      <c r="AW239" s="13" t="s">
        <v>33</v>
      </c>
      <c r="AX239" s="13" t="s">
        <v>72</v>
      </c>
      <c r="AY239" s="201" t="s">
        <v>120</v>
      </c>
    </row>
    <row r="240" spans="1:65" s="13" customFormat="1" ht="11.25" x14ac:dyDescent="0.2">
      <c r="B240" s="192"/>
      <c r="C240" s="193"/>
      <c r="D240" s="187" t="s">
        <v>131</v>
      </c>
      <c r="E240" s="194" t="s">
        <v>19</v>
      </c>
      <c r="F240" s="195" t="s">
        <v>139</v>
      </c>
      <c r="G240" s="193"/>
      <c r="H240" s="194" t="s">
        <v>19</v>
      </c>
      <c r="I240" s="196"/>
      <c r="J240" s="193"/>
      <c r="K240" s="193"/>
      <c r="L240" s="197"/>
      <c r="M240" s="198"/>
      <c r="N240" s="199"/>
      <c r="O240" s="199"/>
      <c r="P240" s="199"/>
      <c r="Q240" s="199"/>
      <c r="R240" s="199"/>
      <c r="S240" s="199"/>
      <c r="T240" s="200"/>
      <c r="AT240" s="201" t="s">
        <v>131</v>
      </c>
      <c r="AU240" s="201" t="s">
        <v>81</v>
      </c>
      <c r="AV240" s="13" t="s">
        <v>77</v>
      </c>
      <c r="AW240" s="13" t="s">
        <v>33</v>
      </c>
      <c r="AX240" s="13" t="s">
        <v>72</v>
      </c>
      <c r="AY240" s="201" t="s">
        <v>120</v>
      </c>
    </row>
    <row r="241" spans="1:65" s="14" customFormat="1" ht="11.25" x14ac:dyDescent="0.2">
      <c r="B241" s="202"/>
      <c r="C241" s="203"/>
      <c r="D241" s="187" t="s">
        <v>131</v>
      </c>
      <c r="E241" s="204" t="s">
        <v>19</v>
      </c>
      <c r="F241" s="205" t="s">
        <v>140</v>
      </c>
      <c r="G241" s="203"/>
      <c r="H241" s="206">
        <v>1.6</v>
      </c>
      <c r="I241" s="207"/>
      <c r="J241" s="203"/>
      <c r="K241" s="203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131</v>
      </c>
      <c r="AU241" s="212" t="s">
        <v>81</v>
      </c>
      <c r="AV241" s="14" t="s">
        <v>81</v>
      </c>
      <c r="AW241" s="14" t="s">
        <v>33</v>
      </c>
      <c r="AX241" s="14" t="s">
        <v>77</v>
      </c>
      <c r="AY241" s="212" t="s">
        <v>120</v>
      </c>
    </row>
    <row r="242" spans="1:65" s="2" customFormat="1" ht="14.45" customHeight="1" x14ac:dyDescent="0.2">
      <c r="A242" s="35"/>
      <c r="B242" s="36"/>
      <c r="C242" s="174" t="s">
        <v>317</v>
      </c>
      <c r="D242" s="174" t="s">
        <v>122</v>
      </c>
      <c r="E242" s="175" t="s">
        <v>318</v>
      </c>
      <c r="F242" s="176" t="s">
        <v>319</v>
      </c>
      <c r="G242" s="177" t="s">
        <v>125</v>
      </c>
      <c r="H242" s="178">
        <v>13</v>
      </c>
      <c r="I242" s="179"/>
      <c r="J242" s="180">
        <f>ROUND(I242*H242,2)</f>
        <v>0</v>
      </c>
      <c r="K242" s="176" t="s">
        <v>126</v>
      </c>
      <c r="L242" s="40"/>
      <c r="M242" s="181" t="s">
        <v>19</v>
      </c>
      <c r="N242" s="182" t="s">
        <v>43</v>
      </c>
      <c r="O242" s="65"/>
      <c r="P242" s="183">
        <f>O242*H242</f>
        <v>0</v>
      </c>
      <c r="Q242" s="183">
        <v>0</v>
      </c>
      <c r="R242" s="183">
        <f>Q242*H242</f>
        <v>0</v>
      </c>
      <c r="S242" s="183">
        <v>0</v>
      </c>
      <c r="T242" s="184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5" t="s">
        <v>127</v>
      </c>
      <c r="AT242" s="185" t="s">
        <v>122</v>
      </c>
      <c r="AU242" s="185" t="s">
        <v>81</v>
      </c>
      <c r="AY242" s="18" t="s">
        <v>120</v>
      </c>
      <c r="BE242" s="186">
        <f>IF(N242="základní",J242,0)</f>
        <v>0</v>
      </c>
      <c r="BF242" s="186">
        <f>IF(N242="snížená",J242,0)</f>
        <v>0</v>
      </c>
      <c r="BG242" s="186">
        <f>IF(N242="zákl. přenesená",J242,0)</f>
        <v>0</v>
      </c>
      <c r="BH242" s="186">
        <f>IF(N242="sníž. přenesená",J242,0)</f>
        <v>0</v>
      </c>
      <c r="BI242" s="186">
        <f>IF(N242="nulová",J242,0)</f>
        <v>0</v>
      </c>
      <c r="BJ242" s="18" t="s">
        <v>77</v>
      </c>
      <c r="BK242" s="186">
        <f>ROUND(I242*H242,2)</f>
        <v>0</v>
      </c>
      <c r="BL242" s="18" t="s">
        <v>127</v>
      </c>
      <c r="BM242" s="185" t="s">
        <v>320</v>
      </c>
    </row>
    <row r="243" spans="1:65" s="13" customFormat="1" ht="11.25" x14ac:dyDescent="0.2">
      <c r="B243" s="192"/>
      <c r="C243" s="193"/>
      <c r="D243" s="187" t="s">
        <v>131</v>
      </c>
      <c r="E243" s="194" t="s">
        <v>19</v>
      </c>
      <c r="F243" s="195" t="s">
        <v>132</v>
      </c>
      <c r="G243" s="193"/>
      <c r="H243" s="194" t="s">
        <v>19</v>
      </c>
      <c r="I243" s="196"/>
      <c r="J243" s="193"/>
      <c r="K243" s="193"/>
      <c r="L243" s="197"/>
      <c r="M243" s="198"/>
      <c r="N243" s="199"/>
      <c r="O243" s="199"/>
      <c r="P243" s="199"/>
      <c r="Q243" s="199"/>
      <c r="R243" s="199"/>
      <c r="S243" s="199"/>
      <c r="T243" s="200"/>
      <c r="AT243" s="201" t="s">
        <v>131</v>
      </c>
      <c r="AU243" s="201" t="s">
        <v>81</v>
      </c>
      <c r="AV243" s="13" t="s">
        <v>77</v>
      </c>
      <c r="AW243" s="13" t="s">
        <v>33</v>
      </c>
      <c r="AX243" s="13" t="s">
        <v>72</v>
      </c>
      <c r="AY243" s="201" t="s">
        <v>120</v>
      </c>
    </row>
    <row r="244" spans="1:65" s="13" customFormat="1" ht="11.25" x14ac:dyDescent="0.2">
      <c r="B244" s="192"/>
      <c r="C244" s="193"/>
      <c r="D244" s="187" t="s">
        <v>131</v>
      </c>
      <c r="E244" s="194" t="s">
        <v>19</v>
      </c>
      <c r="F244" s="195" t="s">
        <v>321</v>
      </c>
      <c r="G244" s="193"/>
      <c r="H244" s="194" t="s">
        <v>19</v>
      </c>
      <c r="I244" s="196"/>
      <c r="J244" s="193"/>
      <c r="K244" s="193"/>
      <c r="L244" s="197"/>
      <c r="M244" s="198"/>
      <c r="N244" s="199"/>
      <c r="O244" s="199"/>
      <c r="P244" s="199"/>
      <c r="Q244" s="199"/>
      <c r="R244" s="199"/>
      <c r="S244" s="199"/>
      <c r="T244" s="200"/>
      <c r="AT244" s="201" t="s">
        <v>131</v>
      </c>
      <c r="AU244" s="201" t="s">
        <v>81</v>
      </c>
      <c r="AV244" s="13" t="s">
        <v>77</v>
      </c>
      <c r="AW244" s="13" t="s">
        <v>33</v>
      </c>
      <c r="AX244" s="13" t="s">
        <v>72</v>
      </c>
      <c r="AY244" s="201" t="s">
        <v>120</v>
      </c>
    </row>
    <row r="245" spans="1:65" s="14" customFormat="1" ht="11.25" x14ac:dyDescent="0.2">
      <c r="B245" s="202"/>
      <c r="C245" s="203"/>
      <c r="D245" s="187" t="s">
        <v>131</v>
      </c>
      <c r="E245" s="204" t="s">
        <v>19</v>
      </c>
      <c r="F245" s="205" t="s">
        <v>134</v>
      </c>
      <c r="G245" s="203"/>
      <c r="H245" s="206">
        <v>13</v>
      </c>
      <c r="I245" s="207"/>
      <c r="J245" s="203"/>
      <c r="K245" s="203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131</v>
      </c>
      <c r="AU245" s="212" t="s">
        <v>81</v>
      </c>
      <c r="AV245" s="14" t="s">
        <v>81</v>
      </c>
      <c r="AW245" s="14" t="s">
        <v>33</v>
      </c>
      <c r="AX245" s="14" t="s">
        <v>77</v>
      </c>
      <c r="AY245" s="212" t="s">
        <v>120</v>
      </c>
    </row>
    <row r="246" spans="1:65" s="2" customFormat="1" ht="14.45" customHeight="1" x14ac:dyDescent="0.2">
      <c r="A246" s="35"/>
      <c r="B246" s="36"/>
      <c r="C246" s="174" t="s">
        <v>322</v>
      </c>
      <c r="D246" s="174" t="s">
        <v>122</v>
      </c>
      <c r="E246" s="175" t="s">
        <v>323</v>
      </c>
      <c r="F246" s="176" t="s">
        <v>324</v>
      </c>
      <c r="G246" s="177" t="s">
        <v>125</v>
      </c>
      <c r="H246" s="178">
        <v>53.6</v>
      </c>
      <c r="I246" s="179"/>
      <c r="J246" s="180">
        <f>ROUND(I246*H246,2)</f>
        <v>0</v>
      </c>
      <c r="K246" s="176" t="s">
        <v>126</v>
      </c>
      <c r="L246" s="40"/>
      <c r="M246" s="181" t="s">
        <v>19</v>
      </c>
      <c r="N246" s="182" t="s">
        <v>43</v>
      </c>
      <c r="O246" s="65"/>
      <c r="P246" s="183">
        <f>O246*H246</f>
        <v>0</v>
      </c>
      <c r="Q246" s="183">
        <v>0</v>
      </c>
      <c r="R246" s="183">
        <f>Q246*H246</f>
        <v>0</v>
      </c>
      <c r="S246" s="183">
        <v>0</v>
      </c>
      <c r="T246" s="184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85" t="s">
        <v>127</v>
      </c>
      <c r="AT246" s="185" t="s">
        <v>122</v>
      </c>
      <c r="AU246" s="185" t="s">
        <v>81</v>
      </c>
      <c r="AY246" s="18" t="s">
        <v>120</v>
      </c>
      <c r="BE246" s="186">
        <f>IF(N246="základní",J246,0)</f>
        <v>0</v>
      </c>
      <c r="BF246" s="186">
        <f>IF(N246="snížená",J246,0)</f>
        <v>0</v>
      </c>
      <c r="BG246" s="186">
        <f>IF(N246="zákl. přenesená",J246,0)</f>
        <v>0</v>
      </c>
      <c r="BH246" s="186">
        <f>IF(N246="sníž. přenesená",J246,0)</f>
        <v>0</v>
      </c>
      <c r="BI246" s="186">
        <f>IF(N246="nulová",J246,0)</f>
        <v>0</v>
      </c>
      <c r="BJ246" s="18" t="s">
        <v>77</v>
      </c>
      <c r="BK246" s="186">
        <f>ROUND(I246*H246,2)</f>
        <v>0</v>
      </c>
      <c r="BL246" s="18" t="s">
        <v>127</v>
      </c>
      <c r="BM246" s="185" t="s">
        <v>325</v>
      </c>
    </row>
    <row r="247" spans="1:65" s="13" customFormat="1" ht="11.25" x14ac:dyDescent="0.2">
      <c r="B247" s="192"/>
      <c r="C247" s="193"/>
      <c r="D247" s="187" t="s">
        <v>131</v>
      </c>
      <c r="E247" s="194" t="s">
        <v>19</v>
      </c>
      <c r="F247" s="195" t="s">
        <v>132</v>
      </c>
      <c r="G247" s="193"/>
      <c r="H247" s="194" t="s">
        <v>19</v>
      </c>
      <c r="I247" s="196"/>
      <c r="J247" s="193"/>
      <c r="K247" s="193"/>
      <c r="L247" s="197"/>
      <c r="M247" s="198"/>
      <c r="N247" s="199"/>
      <c r="O247" s="199"/>
      <c r="P247" s="199"/>
      <c r="Q247" s="199"/>
      <c r="R247" s="199"/>
      <c r="S247" s="199"/>
      <c r="T247" s="200"/>
      <c r="AT247" s="201" t="s">
        <v>131</v>
      </c>
      <c r="AU247" s="201" t="s">
        <v>81</v>
      </c>
      <c r="AV247" s="13" t="s">
        <v>77</v>
      </c>
      <c r="AW247" s="13" t="s">
        <v>33</v>
      </c>
      <c r="AX247" s="13" t="s">
        <v>72</v>
      </c>
      <c r="AY247" s="201" t="s">
        <v>120</v>
      </c>
    </row>
    <row r="248" spans="1:65" s="13" customFormat="1" ht="11.25" x14ac:dyDescent="0.2">
      <c r="B248" s="192"/>
      <c r="C248" s="193"/>
      <c r="D248" s="187" t="s">
        <v>131</v>
      </c>
      <c r="E248" s="194" t="s">
        <v>19</v>
      </c>
      <c r="F248" s="195" t="s">
        <v>326</v>
      </c>
      <c r="G248" s="193"/>
      <c r="H248" s="194" t="s">
        <v>19</v>
      </c>
      <c r="I248" s="196"/>
      <c r="J248" s="193"/>
      <c r="K248" s="193"/>
      <c r="L248" s="197"/>
      <c r="M248" s="198"/>
      <c r="N248" s="199"/>
      <c r="O248" s="199"/>
      <c r="P248" s="199"/>
      <c r="Q248" s="199"/>
      <c r="R248" s="199"/>
      <c r="S248" s="199"/>
      <c r="T248" s="200"/>
      <c r="AT248" s="201" t="s">
        <v>131</v>
      </c>
      <c r="AU248" s="201" t="s">
        <v>81</v>
      </c>
      <c r="AV248" s="13" t="s">
        <v>77</v>
      </c>
      <c r="AW248" s="13" t="s">
        <v>33</v>
      </c>
      <c r="AX248" s="13" t="s">
        <v>72</v>
      </c>
      <c r="AY248" s="201" t="s">
        <v>120</v>
      </c>
    </row>
    <row r="249" spans="1:65" s="14" customFormat="1" ht="11.25" x14ac:dyDescent="0.2">
      <c r="B249" s="202"/>
      <c r="C249" s="203"/>
      <c r="D249" s="187" t="s">
        <v>131</v>
      </c>
      <c r="E249" s="204" t="s">
        <v>19</v>
      </c>
      <c r="F249" s="205" t="s">
        <v>146</v>
      </c>
      <c r="G249" s="203"/>
      <c r="H249" s="206">
        <v>53.6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131</v>
      </c>
      <c r="AU249" s="212" t="s">
        <v>81</v>
      </c>
      <c r="AV249" s="14" t="s">
        <v>81</v>
      </c>
      <c r="AW249" s="14" t="s">
        <v>33</v>
      </c>
      <c r="AX249" s="14" t="s">
        <v>77</v>
      </c>
      <c r="AY249" s="212" t="s">
        <v>120</v>
      </c>
    </row>
    <row r="250" spans="1:65" s="2" customFormat="1" ht="14.45" customHeight="1" x14ac:dyDescent="0.2">
      <c r="A250" s="35"/>
      <c r="B250" s="36"/>
      <c r="C250" s="174" t="s">
        <v>327</v>
      </c>
      <c r="D250" s="174" t="s">
        <v>122</v>
      </c>
      <c r="E250" s="175" t="s">
        <v>328</v>
      </c>
      <c r="F250" s="176" t="s">
        <v>329</v>
      </c>
      <c r="G250" s="177" t="s">
        <v>125</v>
      </c>
      <c r="H250" s="178">
        <v>53.6</v>
      </c>
      <c r="I250" s="179"/>
      <c r="J250" s="180">
        <f>ROUND(I250*H250,2)</f>
        <v>0</v>
      </c>
      <c r="K250" s="176" t="s">
        <v>126</v>
      </c>
      <c r="L250" s="40"/>
      <c r="M250" s="181" t="s">
        <v>19</v>
      </c>
      <c r="N250" s="182" t="s">
        <v>43</v>
      </c>
      <c r="O250" s="65"/>
      <c r="P250" s="183">
        <f>O250*H250</f>
        <v>0</v>
      </c>
      <c r="Q250" s="183">
        <v>0</v>
      </c>
      <c r="R250" s="183">
        <f>Q250*H250</f>
        <v>0</v>
      </c>
      <c r="S250" s="183">
        <v>0</v>
      </c>
      <c r="T250" s="184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5" t="s">
        <v>127</v>
      </c>
      <c r="AT250" s="185" t="s">
        <v>122</v>
      </c>
      <c r="AU250" s="185" t="s">
        <v>81</v>
      </c>
      <c r="AY250" s="18" t="s">
        <v>120</v>
      </c>
      <c r="BE250" s="186">
        <f>IF(N250="základní",J250,0)</f>
        <v>0</v>
      </c>
      <c r="BF250" s="186">
        <f>IF(N250="snížená",J250,0)</f>
        <v>0</v>
      </c>
      <c r="BG250" s="186">
        <f>IF(N250="zákl. přenesená",J250,0)</f>
        <v>0</v>
      </c>
      <c r="BH250" s="186">
        <f>IF(N250="sníž. přenesená",J250,0)</f>
        <v>0</v>
      </c>
      <c r="BI250" s="186">
        <f>IF(N250="nulová",J250,0)</f>
        <v>0</v>
      </c>
      <c r="BJ250" s="18" t="s">
        <v>77</v>
      </c>
      <c r="BK250" s="186">
        <f>ROUND(I250*H250,2)</f>
        <v>0</v>
      </c>
      <c r="BL250" s="18" t="s">
        <v>127</v>
      </c>
      <c r="BM250" s="185" t="s">
        <v>330</v>
      </c>
    </row>
    <row r="251" spans="1:65" s="13" customFormat="1" ht="11.25" x14ac:dyDescent="0.2">
      <c r="B251" s="192"/>
      <c r="C251" s="193"/>
      <c r="D251" s="187" t="s">
        <v>131</v>
      </c>
      <c r="E251" s="194" t="s">
        <v>19</v>
      </c>
      <c r="F251" s="195" t="s">
        <v>331</v>
      </c>
      <c r="G251" s="193"/>
      <c r="H251" s="194" t="s">
        <v>19</v>
      </c>
      <c r="I251" s="196"/>
      <c r="J251" s="193"/>
      <c r="K251" s="193"/>
      <c r="L251" s="197"/>
      <c r="M251" s="198"/>
      <c r="N251" s="199"/>
      <c r="O251" s="199"/>
      <c r="P251" s="199"/>
      <c r="Q251" s="199"/>
      <c r="R251" s="199"/>
      <c r="S251" s="199"/>
      <c r="T251" s="200"/>
      <c r="AT251" s="201" t="s">
        <v>131</v>
      </c>
      <c r="AU251" s="201" t="s">
        <v>81</v>
      </c>
      <c r="AV251" s="13" t="s">
        <v>77</v>
      </c>
      <c r="AW251" s="13" t="s">
        <v>33</v>
      </c>
      <c r="AX251" s="13" t="s">
        <v>72</v>
      </c>
      <c r="AY251" s="201" t="s">
        <v>120</v>
      </c>
    </row>
    <row r="252" spans="1:65" s="14" customFormat="1" ht="11.25" x14ac:dyDescent="0.2">
      <c r="B252" s="202"/>
      <c r="C252" s="203"/>
      <c r="D252" s="187" t="s">
        <v>131</v>
      </c>
      <c r="E252" s="204" t="s">
        <v>19</v>
      </c>
      <c r="F252" s="205" t="s">
        <v>146</v>
      </c>
      <c r="G252" s="203"/>
      <c r="H252" s="206">
        <v>53.6</v>
      </c>
      <c r="I252" s="207"/>
      <c r="J252" s="203"/>
      <c r="K252" s="203"/>
      <c r="L252" s="208"/>
      <c r="M252" s="209"/>
      <c r="N252" s="210"/>
      <c r="O252" s="210"/>
      <c r="P252" s="210"/>
      <c r="Q252" s="210"/>
      <c r="R252" s="210"/>
      <c r="S252" s="210"/>
      <c r="T252" s="211"/>
      <c r="AT252" s="212" t="s">
        <v>131</v>
      </c>
      <c r="AU252" s="212" t="s">
        <v>81</v>
      </c>
      <c r="AV252" s="14" t="s">
        <v>81</v>
      </c>
      <c r="AW252" s="14" t="s">
        <v>33</v>
      </c>
      <c r="AX252" s="14" t="s">
        <v>77</v>
      </c>
      <c r="AY252" s="212" t="s">
        <v>120</v>
      </c>
    </row>
    <row r="253" spans="1:65" s="2" customFormat="1" ht="24.2" customHeight="1" x14ac:dyDescent="0.2">
      <c r="A253" s="35"/>
      <c r="B253" s="36"/>
      <c r="C253" s="174" t="s">
        <v>332</v>
      </c>
      <c r="D253" s="174" t="s">
        <v>122</v>
      </c>
      <c r="E253" s="175" t="s">
        <v>333</v>
      </c>
      <c r="F253" s="176" t="s">
        <v>334</v>
      </c>
      <c r="G253" s="177" t="s">
        <v>125</v>
      </c>
      <c r="H253" s="178">
        <v>53.6</v>
      </c>
      <c r="I253" s="179"/>
      <c r="J253" s="180">
        <f>ROUND(I253*H253,2)</f>
        <v>0</v>
      </c>
      <c r="K253" s="176" t="s">
        <v>126</v>
      </c>
      <c r="L253" s="40"/>
      <c r="M253" s="181" t="s">
        <v>19</v>
      </c>
      <c r="N253" s="182" t="s">
        <v>43</v>
      </c>
      <c r="O253" s="65"/>
      <c r="P253" s="183">
        <f>O253*H253</f>
        <v>0</v>
      </c>
      <c r="Q253" s="183">
        <v>0</v>
      </c>
      <c r="R253" s="183">
        <f>Q253*H253</f>
        <v>0</v>
      </c>
      <c r="S253" s="183">
        <v>0</v>
      </c>
      <c r="T253" s="184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5" t="s">
        <v>127</v>
      </c>
      <c r="AT253" s="185" t="s">
        <v>122</v>
      </c>
      <c r="AU253" s="185" t="s">
        <v>81</v>
      </c>
      <c r="AY253" s="18" t="s">
        <v>120</v>
      </c>
      <c r="BE253" s="186">
        <f>IF(N253="základní",J253,0)</f>
        <v>0</v>
      </c>
      <c r="BF253" s="186">
        <f>IF(N253="snížená",J253,0)</f>
        <v>0</v>
      </c>
      <c r="BG253" s="186">
        <f>IF(N253="zákl. přenesená",J253,0)</f>
        <v>0</v>
      </c>
      <c r="BH253" s="186">
        <f>IF(N253="sníž. přenesená",J253,0)</f>
        <v>0</v>
      </c>
      <c r="BI253" s="186">
        <f>IF(N253="nulová",J253,0)</f>
        <v>0</v>
      </c>
      <c r="BJ253" s="18" t="s">
        <v>77</v>
      </c>
      <c r="BK253" s="186">
        <f>ROUND(I253*H253,2)</f>
        <v>0</v>
      </c>
      <c r="BL253" s="18" t="s">
        <v>127</v>
      </c>
      <c r="BM253" s="185" t="s">
        <v>335</v>
      </c>
    </row>
    <row r="254" spans="1:65" s="2" customFormat="1" ht="58.5" x14ac:dyDescent="0.2">
      <c r="A254" s="35"/>
      <c r="B254" s="36"/>
      <c r="C254" s="37"/>
      <c r="D254" s="187" t="s">
        <v>129</v>
      </c>
      <c r="E254" s="37"/>
      <c r="F254" s="188" t="s">
        <v>336</v>
      </c>
      <c r="G254" s="37"/>
      <c r="H254" s="37"/>
      <c r="I254" s="189"/>
      <c r="J254" s="37"/>
      <c r="K254" s="37"/>
      <c r="L254" s="40"/>
      <c r="M254" s="190"/>
      <c r="N254" s="191"/>
      <c r="O254" s="65"/>
      <c r="P254" s="65"/>
      <c r="Q254" s="65"/>
      <c r="R254" s="65"/>
      <c r="S254" s="65"/>
      <c r="T254" s="66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T254" s="18" t="s">
        <v>129</v>
      </c>
      <c r="AU254" s="18" t="s">
        <v>81</v>
      </c>
    </row>
    <row r="255" spans="1:65" s="13" customFormat="1" ht="11.25" x14ac:dyDescent="0.2">
      <c r="B255" s="192"/>
      <c r="C255" s="193"/>
      <c r="D255" s="187" t="s">
        <v>131</v>
      </c>
      <c r="E255" s="194" t="s">
        <v>19</v>
      </c>
      <c r="F255" s="195" t="s">
        <v>132</v>
      </c>
      <c r="G255" s="193"/>
      <c r="H255" s="194" t="s">
        <v>19</v>
      </c>
      <c r="I255" s="196"/>
      <c r="J255" s="193"/>
      <c r="K255" s="193"/>
      <c r="L255" s="197"/>
      <c r="M255" s="198"/>
      <c r="N255" s="199"/>
      <c r="O255" s="199"/>
      <c r="P255" s="199"/>
      <c r="Q255" s="199"/>
      <c r="R255" s="199"/>
      <c r="S255" s="199"/>
      <c r="T255" s="200"/>
      <c r="AT255" s="201" t="s">
        <v>131</v>
      </c>
      <c r="AU255" s="201" t="s">
        <v>81</v>
      </c>
      <c r="AV255" s="13" t="s">
        <v>77</v>
      </c>
      <c r="AW255" s="13" t="s">
        <v>33</v>
      </c>
      <c r="AX255" s="13" t="s">
        <v>72</v>
      </c>
      <c r="AY255" s="201" t="s">
        <v>120</v>
      </c>
    </row>
    <row r="256" spans="1:65" s="13" customFormat="1" ht="11.25" x14ac:dyDescent="0.2">
      <c r="B256" s="192"/>
      <c r="C256" s="193"/>
      <c r="D256" s="187" t="s">
        <v>131</v>
      </c>
      <c r="E256" s="194" t="s">
        <v>19</v>
      </c>
      <c r="F256" s="195" t="s">
        <v>326</v>
      </c>
      <c r="G256" s="193"/>
      <c r="H256" s="194" t="s">
        <v>19</v>
      </c>
      <c r="I256" s="196"/>
      <c r="J256" s="193"/>
      <c r="K256" s="193"/>
      <c r="L256" s="197"/>
      <c r="M256" s="198"/>
      <c r="N256" s="199"/>
      <c r="O256" s="199"/>
      <c r="P256" s="199"/>
      <c r="Q256" s="199"/>
      <c r="R256" s="199"/>
      <c r="S256" s="199"/>
      <c r="T256" s="200"/>
      <c r="AT256" s="201" t="s">
        <v>131</v>
      </c>
      <c r="AU256" s="201" t="s">
        <v>81</v>
      </c>
      <c r="AV256" s="13" t="s">
        <v>77</v>
      </c>
      <c r="AW256" s="13" t="s">
        <v>33</v>
      </c>
      <c r="AX256" s="13" t="s">
        <v>72</v>
      </c>
      <c r="AY256" s="201" t="s">
        <v>120</v>
      </c>
    </row>
    <row r="257" spans="1:65" s="14" customFormat="1" ht="11.25" x14ac:dyDescent="0.2">
      <c r="B257" s="202"/>
      <c r="C257" s="203"/>
      <c r="D257" s="187" t="s">
        <v>131</v>
      </c>
      <c r="E257" s="204" t="s">
        <v>19</v>
      </c>
      <c r="F257" s="205" t="s">
        <v>146</v>
      </c>
      <c r="G257" s="203"/>
      <c r="H257" s="206">
        <v>53.6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131</v>
      </c>
      <c r="AU257" s="212" t="s">
        <v>81</v>
      </c>
      <c r="AV257" s="14" t="s">
        <v>81</v>
      </c>
      <c r="AW257" s="14" t="s">
        <v>33</v>
      </c>
      <c r="AX257" s="14" t="s">
        <v>77</v>
      </c>
      <c r="AY257" s="212" t="s">
        <v>120</v>
      </c>
    </row>
    <row r="258" spans="1:65" s="2" customFormat="1" ht="24.2" customHeight="1" x14ac:dyDescent="0.2">
      <c r="A258" s="35"/>
      <c r="B258" s="36"/>
      <c r="C258" s="174" t="s">
        <v>337</v>
      </c>
      <c r="D258" s="174" t="s">
        <v>122</v>
      </c>
      <c r="E258" s="175" t="s">
        <v>338</v>
      </c>
      <c r="F258" s="176" t="s">
        <v>339</v>
      </c>
      <c r="G258" s="177" t="s">
        <v>125</v>
      </c>
      <c r="H258" s="178">
        <v>53.6</v>
      </c>
      <c r="I258" s="179"/>
      <c r="J258" s="180">
        <f>ROUND(I258*H258,2)</f>
        <v>0</v>
      </c>
      <c r="K258" s="176" t="s">
        <v>126</v>
      </c>
      <c r="L258" s="40"/>
      <c r="M258" s="181" t="s">
        <v>19</v>
      </c>
      <c r="N258" s="182" t="s">
        <v>43</v>
      </c>
      <c r="O258" s="65"/>
      <c r="P258" s="183">
        <f>O258*H258</f>
        <v>0</v>
      </c>
      <c r="Q258" s="183">
        <v>0</v>
      </c>
      <c r="R258" s="183">
        <f>Q258*H258</f>
        <v>0</v>
      </c>
      <c r="S258" s="183">
        <v>0</v>
      </c>
      <c r="T258" s="184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5" t="s">
        <v>127</v>
      </c>
      <c r="AT258" s="185" t="s">
        <v>122</v>
      </c>
      <c r="AU258" s="185" t="s">
        <v>81</v>
      </c>
      <c r="AY258" s="18" t="s">
        <v>120</v>
      </c>
      <c r="BE258" s="186">
        <f>IF(N258="základní",J258,0)</f>
        <v>0</v>
      </c>
      <c r="BF258" s="186">
        <f>IF(N258="snížená",J258,0)</f>
        <v>0</v>
      </c>
      <c r="BG258" s="186">
        <f>IF(N258="zákl. přenesená",J258,0)</f>
        <v>0</v>
      </c>
      <c r="BH258" s="186">
        <f>IF(N258="sníž. přenesená",J258,0)</f>
        <v>0</v>
      </c>
      <c r="BI258" s="186">
        <f>IF(N258="nulová",J258,0)</f>
        <v>0</v>
      </c>
      <c r="BJ258" s="18" t="s">
        <v>77</v>
      </c>
      <c r="BK258" s="186">
        <f>ROUND(I258*H258,2)</f>
        <v>0</v>
      </c>
      <c r="BL258" s="18" t="s">
        <v>127</v>
      </c>
      <c r="BM258" s="185" t="s">
        <v>340</v>
      </c>
    </row>
    <row r="259" spans="1:65" s="2" customFormat="1" ht="48.75" x14ac:dyDescent="0.2">
      <c r="A259" s="35"/>
      <c r="B259" s="36"/>
      <c r="C259" s="37"/>
      <c r="D259" s="187" t="s">
        <v>129</v>
      </c>
      <c r="E259" s="37"/>
      <c r="F259" s="188" t="s">
        <v>341</v>
      </c>
      <c r="G259" s="37"/>
      <c r="H259" s="37"/>
      <c r="I259" s="189"/>
      <c r="J259" s="37"/>
      <c r="K259" s="37"/>
      <c r="L259" s="40"/>
      <c r="M259" s="190"/>
      <c r="N259" s="191"/>
      <c r="O259" s="65"/>
      <c r="P259" s="65"/>
      <c r="Q259" s="65"/>
      <c r="R259" s="65"/>
      <c r="S259" s="65"/>
      <c r="T259" s="66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T259" s="18" t="s">
        <v>129</v>
      </c>
      <c r="AU259" s="18" t="s">
        <v>81</v>
      </c>
    </row>
    <row r="260" spans="1:65" s="13" customFormat="1" ht="11.25" x14ac:dyDescent="0.2">
      <c r="B260" s="192"/>
      <c r="C260" s="193"/>
      <c r="D260" s="187" t="s">
        <v>131</v>
      </c>
      <c r="E260" s="194" t="s">
        <v>19</v>
      </c>
      <c r="F260" s="195" t="s">
        <v>132</v>
      </c>
      <c r="G260" s="193"/>
      <c r="H260" s="194" t="s">
        <v>19</v>
      </c>
      <c r="I260" s="196"/>
      <c r="J260" s="193"/>
      <c r="K260" s="193"/>
      <c r="L260" s="197"/>
      <c r="M260" s="198"/>
      <c r="N260" s="199"/>
      <c r="O260" s="199"/>
      <c r="P260" s="199"/>
      <c r="Q260" s="199"/>
      <c r="R260" s="199"/>
      <c r="S260" s="199"/>
      <c r="T260" s="200"/>
      <c r="AT260" s="201" t="s">
        <v>131</v>
      </c>
      <c r="AU260" s="201" t="s">
        <v>81</v>
      </c>
      <c r="AV260" s="13" t="s">
        <v>77</v>
      </c>
      <c r="AW260" s="13" t="s">
        <v>33</v>
      </c>
      <c r="AX260" s="13" t="s">
        <v>72</v>
      </c>
      <c r="AY260" s="201" t="s">
        <v>120</v>
      </c>
    </row>
    <row r="261" spans="1:65" s="13" customFormat="1" ht="11.25" x14ac:dyDescent="0.2">
      <c r="B261" s="192"/>
      <c r="C261" s="193"/>
      <c r="D261" s="187" t="s">
        <v>131</v>
      </c>
      <c r="E261" s="194" t="s">
        <v>19</v>
      </c>
      <c r="F261" s="195" t="s">
        <v>326</v>
      </c>
      <c r="G261" s="193"/>
      <c r="H261" s="194" t="s">
        <v>19</v>
      </c>
      <c r="I261" s="196"/>
      <c r="J261" s="193"/>
      <c r="K261" s="193"/>
      <c r="L261" s="197"/>
      <c r="M261" s="198"/>
      <c r="N261" s="199"/>
      <c r="O261" s="199"/>
      <c r="P261" s="199"/>
      <c r="Q261" s="199"/>
      <c r="R261" s="199"/>
      <c r="S261" s="199"/>
      <c r="T261" s="200"/>
      <c r="AT261" s="201" t="s">
        <v>131</v>
      </c>
      <c r="AU261" s="201" t="s">
        <v>81</v>
      </c>
      <c r="AV261" s="13" t="s">
        <v>77</v>
      </c>
      <c r="AW261" s="13" t="s">
        <v>33</v>
      </c>
      <c r="AX261" s="13" t="s">
        <v>72</v>
      </c>
      <c r="AY261" s="201" t="s">
        <v>120</v>
      </c>
    </row>
    <row r="262" spans="1:65" s="14" customFormat="1" ht="11.25" x14ac:dyDescent="0.2">
      <c r="B262" s="202"/>
      <c r="C262" s="203"/>
      <c r="D262" s="187" t="s">
        <v>131</v>
      </c>
      <c r="E262" s="204" t="s">
        <v>19</v>
      </c>
      <c r="F262" s="205" t="s">
        <v>146</v>
      </c>
      <c r="G262" s="203"/>
      <c r="H262" s="206">
        <v>53.6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131</v>
      </c>
      <c r="AU262" s="212" t="s">
        <v>81</v>
      </c>
      <c r="AV262" s="14" t="s">
        <v>81</v>
      </c>
      <c r="AW262" s="14" t="s">
        <v>33</v>
      </c>
      <c r="AX262" s="14" t="s">
        <v>77</v>
      </c>
      <c r="AY262" s="212" t="s">
        <v>120</v>
      </c>
    </row>
    <row r="263" spans="1:65" s="2" customFormat="1" ht="14.45" customHeight="1" x14ac:dyDescent="0.2">
      <c r="A263" s="35"/>
      <c r="B263" s="36"/>
      <c r="C263" s="174" t="s">
        <v>342</v>
      </c>
      <c r="D263" s="174" t="s">
        <v>122</v>
      </c>
      <c r="E263" s="175" t="s">
        <v>343</v>
      </c>
      <c r="F263" s="176" t="s">
        <v>344</v>
      </c>
      <c r="G263" s="177" t="s">
        <v>125</v>
      </c>
      <c r="H263" s="178">
        <v>53.6</v>
      </c>
      <c r="I263" s="179"/>
      <c r="J263" s="180">
        <f>ROUND(I263*H263,2)</f>
        <v>0</v>
      </c>
      <c r="K263" s="176" t="s">
        <v>126</v>
      </c>
      <c r="L263" s="40"/>
      <c r="M263" s="181" t="s">
        <v>19</v>
      </c>
      <c r="N263" s="182" t="s">
        <v>43</v>
      </c>
      <c r="O263" s="65"/>
      <c r="P263" s="183">
        <f>O263*H263</f>
        <v>0</v>
      </c>
      <c r="Q263" s="183">
        <v>0</v>
      </c>
      <c r="R263" s="183">
        <f>Q263*H263</f>
        <v>0</v>
      </c>
      <c r="S263" s="183">
        <v>0</v>
      </c>
      <c r="T263" s="184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5" t="s">
        <v>127</v>
      </c>
      <c r="AT263" s="185" t="s">
        <v>122</v>
      </c>
      <c r="AU263" s="185" t="s">
        <v>81</v>
      </c>
      <c r="AY263" s="18" t="s">
        <v>120</v>
      </c>
      <c r="BE263" s="186">
        <f>IF(N263="základní",J263,0)</f>
        <v>0</v>
      </c>
      <c r="BF263" s="186">
        <f>IF(N263="snížená",J263,0)</f>
        <v>0</v>
      </c>
      <c r="BG263" s="186">
        <f>IF(N263="zákl. přenesená",J263,0)</f>
        <v>0</v>
      </c>
      <c r="BH263" s="186">
        <f>IF(N263="sníž. přenesená",J263,0)</f>
        <v>0</v>
      </c>
      <c r="BI263" s="186">
        <f>IF(N263="nulová",J263,0)</f>
        <v>0</v>
      </c>
      <c r="BJ263" s="18" t="s">
        <v>77</v>
      </c>
      <c r="BK263" s="186">
        <f>ROUND(I263*H263,2)</f>
        <v>0</v>
      </c>
      <c r="BL263" s="18" t="s">
        <v>127</v>
      </c>
      <c r="BM263" s="185" t="s">
        <v>345</v>
      </c>
    </row>
    <row r="264" spans="1:65" s="13" customFormat="1" ht="11.25" x14ac:dyDescent="0.2">
      <c r="B264" s="192"/>
      <c r="C264" s="193"/>
      <c r="D264" s="187" t="s">
        <v>131</v>
      </c>
      <c r="E264" s="194" t="s">
        <v>19</v>
      </c>
      <c r="F264" s="195" t="s">
        <v>132</v>
      </c>
      <c r="G264" s="193"/>
      <c r="H264" s="194" t="s">
        <v>19</v>
      </c>
      <c r="I264" s="196"/>
      <c r="J264" s="193"/>
      <c r="K264" s="193"/>
      <c r="L264" s="197"/>
      <c r="M264" s="198"/>
      <c r="N264" s="199"/>
      <c r="O264" s="199"/>
      <c r="P264" s="199"/>
      <c r="Q264" s="199"/>
      <c r="R264" s="199"/>
      <c r="S264" s="199"/>
      <c r="T264" s="200"/>
      <c r="AT264" s="201" t="s">
        <v>131</v>
      </c>
      <c r="AU264" s="201" t="s">
        <v>81</v>
      </c>
      <c r="AV264" s="13" t="s">
        <v>77</v>
      </c>
      <c r="AW264" s="13" t="s">
        <v>33</v>
      </c>
      <c r="AX264" s="13" t="s">
        <v>72</v>
      </c>
      <c r="AY264" s="201" t="s">
        <v>120</v>
      </c>
    </row>
    <row r="265" spans="1:65" s="13" customFormat="1" ht="11.25" x14ac:dyDescent="0.2">
      <c r="B265" s="192"/>
      <c r="C265" s="193"/>
      <c r="D265" s="187" t="s">
        <v>131</v>
      </c>
      <c r="E265" s="194" t="s">
        <v>19</v>
      </c>
      <c r="F265" s="195" t="s">
        <v>326</v>
      </c>
      <c r="G265" s="193"/>
      <c r="H265" s="194" t="s">
        <v>19</v>
      </c>
      <c r="I265" s="196"/>
      <c r="J265" s="193"/>
      <c r="K265" s="193"/>
      <c r="L265" s="197"/>
      <c r="M265" s="198"/>
      <c r="N265" s="199"/>
      <c r="O265" s="199"/>
      <c r="P265" s="199"/>
      <c r="Q265" s="199"/>
      <c r="R265" s="199"/>
      <c r="S265" s="199"/>
      <c r="T265" s="200"/>
      <c r="AT265" s="201" t="s">
        <v>131</v>
      </c>
      <c r="AU265" s="201" t="s">
        <v>81</v>
      </c>
      <c r="AV265" s="13" t="s">
        <v>77</v>
      </c>
      <c r="AW265" s="13" t="s">
        <v>33</v>
      </c>
      <c r="AX265" s="13" t="s">
        <v>72</v>
      </c>
      <c r="AY265" s="201" t="s">
        <v>120</v>
      </c>
    </row>
    <row r="266" spans="1:65" s="14" customFormat="1" ht="11.25" x14ac:dyDescent="0.2">
      <c r="B266" s="202"/>
      <c r="C266" s="203"/>
      <c r="D266" s="187" t="s">
        <v>131</v>
      </c>
      <c r="E266" s="204" t="s">
        <v>19</v>
      </c>
      <c r="F266" s="205" t="s">
        <v>146</v>
      </c>
      <c r="G266" s="203"/>
      <c r="H266" s="206">
        <v>53.6</v>
      </c>
      <c r="I266" s="207"/>
      <c r="J266" s="203"/>
      <c r="K266" s="203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131</v>
      </c>
      <c r="AU266" s="212" t="s">
        <v>81</v>
      </c>
      <c r="AV266" s="14" t="s">
        <v>81</v>
      </c>
      <c r="AW266" s="14" t="s">
        <v>33</v>
      </c>
      <c r="AX266" s="14" t="s">
        <v>77</v>
      </c>
      <c r="AY266" s="212" t="s">
        <v>120</v>
      </c>
    </row>
    <row r="267" spans="1:65" s="2" customFormat="1" ht="14.45" customHeight="1" x14ac:dyDescent="0.2">
      <c r="A267" s="35"/>
      <c r="B267" s="36"/>
      <c r="C267" s="174" t="s">
        <v>346</v>
      </c>
      <c r="D267" s="174" t="s">
        <v>122</v>
      </c>
      <c r="E267" s="175" t="s">
        <v>347</v>
      </c>
      <c r="F267" s="176" t="s">
        <v>348</v>
      </c>
      <c r="G267" s="177" t="s">
        <v>125</v>
      </c>
      <c r="H267" s="178">
        <v>160.80000000000001</v>
      </c>
      <c r="I267" s="179"/>
      <c r="J267" s="180">
        <f>ROUND(I267*H267,2)</f>
        <v>0</v>
      </c>
      <c r="K267" s="176" t="s">
        <v>126</v>
      </c>
      <c r="L267" s="40"/>
      <c r="M267" s="181" t="s">
        <v>19</v>
      </c>
      <c r="N267" s="182" t="s">
        <v>43</v>
      </c>
      <c r="O267" s="65"/>
      <c r="P267" s="183">
        <f>O267*H267</f>
        <v>0</v>
      </c>
      <c r="Q267" s="183">
        <v>0</v>
      </c>
      <c r="R267" s="183">
        <f>Q267*H267</f>
        <v>0</v>
      </c>
      <c r="S267" s="183">
        <v>0</v>
      </c>
      <c r="T267" s="184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5" t="s">
        <v>127</v>
      </c>
      <c r="AT267" s="185" t="s">
        <v>122</v>
      </c>
      <c r="AU267" s="185" t="s">
        <v>81</v>
      </c>
      <c r="AY267" s="18" t="s">
        <v>120</v>
      </c>
      <c r="BE267" s="186">
        <f>IF(N267="základní",J267,0)</f>
        <v>0</v>
      </c>
      <c r="BF267" s="186">
        <f>IF(N267="snížená",J267,0)</f>
        <v>0</v>
      </c>
      <c r="BG267" s="186">
        <f>IF(N267="zákl. přenesená",J267,0)</f>
        <v>0</v>
      </c>
      <c r="BH267" s="186">
        <f>IF(N267="sníž. přenesená",J267,0)</f>
        <v>0</v>
      </c>
      <c r="BI267" s="186">
        <f>IF(N267="nulová",J267,0)</f>
        <v>0</v>
      </c>
      <c r="BJ267" s="18" t="s">
        <v>77</v>
      </c>
      <c r="BK267" s="186">
        <f>ROUND(I267*H267,2)</f>
        <v>0</v>
      </c>
      <c r="BL267" s="18" t="s">
        <v>127</v>
      </c>
      <c r="BM267" s="185" t="s">
        <v>349</v>
      </c>
    </row>
    <row r="268" spans="1:65" s="13" customFormat="1" ht="11.25" x14ac:dyDescent="0.2">
      <c r="B268" s="192"/>
      <c r="C268" s="193"/>
      <c r="D268" s="187" t="s">
        <v>131</v>
      </c>
      <c r="E268" s="194" t="s">
        <v>19</v>
      </c>
      <c r="F268" s="195" t="s">
        <v>132</v>
      </c>
      <c r="G268" s="193"/>
      <c r="H268" s="194" t="s">
        <v>19</v>
      </c>
      <c r="I268" s="196"/>
      <c r="J268" s="193"/>
      <c r="K268" s="193"/>
      <c r="L268" s="197"/>
      <c r="M268" s="198"/>
      <c r="N268" s="199"/>
      <c r="O268" s="199"/>
      <c r="P268" s="199"/>
      <c r="Q268" s="199"/>
      <c r="R268" s="199"/>
      <c r="S268" s="199"/>
      <c r="T268" s="200"/>
      <c r="AT268" s="201" t="s">
        <v>131</v>
      </c>
      <c r="AU268" s="201" t="s">
        <v>81</v>
      </c>
      <c r="AV268" s="13" t="s">
        <v>77</v>
      </c>
      <c r="AW268" s="13" t="s">
        <v>33</v>
      </c>
      <c r="AX268" s="13" t="s">
        <v>72</v>
      </c>
      <c r="AY268" s="201" t="s">
        <v>120</v>
      </c>
    </row>
    <row r="269" spans="1:65" s="13" customFormat="1" ht="11.25" x14ac:dyDescent="0.2">
      <c r="B269" s="192"/>
      <c r="C269" s="193"/>
      <c r="D269" s="187" t="s">
        <v>131</v>
      </c>
      <c r="E269" s="194" t="s">
        <v>19</v>
      </c>
      <c r="F269" s="195" t="s">
        <v>326</v>
      </c>
      <c r="G269" s="193"/>
      <c r="H269" s="194" t="s">
        <v>19</v>
      </c>
      <c r="I269" s="196"/>
      <c r="J269" s="193"/>
      <c r="K269" s="193"/>
      <c r="L269" s="197"/>
      <c r="M269" s="198"/>
      <c r="N269" s="199"/>
      <c r="O269" s="199"/>
      <c r="P269" s="199"/>
      <c r="Q269" s="199"/>
      <c r="R269" s="199"/>
      <c r="S269" s="199"/>
      <c r="T269" s="200"/>
      <c r="AT269" s="201" t="s">
        <v>131</v>
      </c>
      <c r="AU269" s="201" t="s">
        <v>81</v>
      </c>
      <c r="AV269" s="13" t="s">
        <v>77</v>
      </c>
      <c r="AW269" s="13" t="s">
        <v>33</v>
      </c>
      <c r="AX269" s="13" t="s">
        <v>72</v>
      </c>
      <c r="AY269" s="201" t="s">
        <v>120</v>
      </c>
    </row>
    <row r="270" spans="1:65" s="14" customFormat="1" ht="11.25" x14ac:dyDescent="0.2">
      <c r="B270" s="202"/>
      <c r="C270" s="203"/>
      <c r="D270" s="187" t="s">
        <v>131</v>
      </c>
      <c r="E270" s="204" t="s">
        <v>19</v>
      </c>
      <c r="F270" s="205" t="s">
        <v>350</v>
      </c>
      <c r="G270" s="203"/>
      <c r="H270" s="206">
        <v>160.80000000000001</v>
      </c>
      <c r="I270" s="207"/>
      <c r="J270" s="203"/>
      <c r="K270" s="203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131</v>
      </c>
      <c r="AU270" s="212" t="s">
        <v>81</v>
      </c>
      <c r="AV270" s="14" t="s">
        <v>81</v>
      </c>
      <c r="AW270" s="14" t="s">
        <v>33</v>
      </c>
      <c r="AX270" s="14" t="s">
        <v>77</v>
      </c>
      <c r="AY270" s="212" t="s">
        <v>120</v>
      </c>
    </row>
    <row r="271" spans="1:65" s="2" customFormat="1" ht="24.2" customHeight="1" x14ac:dyDescent="0.2">
      <c r="A271" s="35"/>
      <c r="B271" s="36"/>
      <c r="C271" s="174" t="s">
        <v>351</v>
      </c>
      <c r="D271" s="174" t="s">
        <v>122</v>
      </c>
      <c r="E271" s="175" t="s">
        <v>352</v>
      </c>
      <c r="F271" s="176" t="s">
        <v>353</v>
      </c>
      <c r="G271" s="177" t="s">
        <v>125</v>
      </c>
      <c r="H271" s="178">
        <v>107.2</v>
      </c>
      <c r="I271" s="179"/>
      <c r="J271" s="180">
        <f>ROUND(I271*H271,2)</f>
        <v>0</v>
      </c>
      <c r="K271" s="176" t="s">
        <v>126</v>
      </c>
      <c r="L271" s="40"/>
      <c r="M271" s="181" t="s">
        <v>19</v>
      </c>
      <c r="N271" s="182" t="s">
        <v>43</v>
      </c>
      <c r="O271" s="65"/>
      <c r="P271" s="183">
        <f>O271*H271</f>
        <v>0</v>
      </c>
      <c r="Q271" s="183">
        <v>0</v>
      </c>
      <c r="R271" s="183">
        <f>Q271*H271</f>
        <v>0</v>
      </c>
      <c r="S271" s="183">
        <v>0</v>
      </c>
      <c r="T271" s="184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85" t="s">
        <v>127</v>
      </c>
      <c r="AT271" s="185" t="s">
        <v>122</v>
      </c>
      <c r="AU271" s="185" t="s">
        <v>81</v>
      </c>
      <c r="AY271" s="18" t="s">
        <v>120</v>
      </c>
      <c r="BE271" s="186">
        <f>IF(N271="základní",J271,0)</f>
        <v>0</v>
      </c>
      <c r="BF271" s="186">
        <f>IF(N271="snížená",J271,0)</f>
        <v>0</v>
      </c>
      <c r="BG271" s="186">
        <f>IF(N271="zákl. přenesená",J271,0)</f>
        <v>0</v>
      </c>
      <c r="BH271" s="186">
        <f>IF(N271="sníž. přenesená",J271,0)</f>
        <v>0</v>
      </c>
      <c r="BI271" s="186">
        <f>IF(N271="nulová",J271,0)</f>
        <v>0</v>
      </c>
      <c r="BJ271" s="18" t="s">
        <v>77</v>
      </c>
      <c r="BK271" s="186">
        <f>ROUND(I271*H271,2)</f>
        <v>0</v>
      </c>
      <c r="BL271" s="18" t="s">
        <v>127</v>
      </c>
      <c r="BM271" s="185" t="s">
        <v>354</v>
      </c>
    </row>
    <row r="272" spans="1:65" s="2" customFormat="1" ht="48.75" x14ac:dyDescent="0.2">
      <c r="A272" s="35"/>
      <c r="B272" s="36"/>
      <c r="C272" s="37"/>
      <c r="D272" s="187" t="s">
        <v>129</v>
      </c>
      <c r="E272" s="37"/>
      <c r="F272" s="188" t="s">
        <v>355</v>
      </c>
      <c r="G272" s="37"/>
      <c r="H272" s="37"/>
      <c r="I272" s="189"/>
      <c r="J272" s="37"/>
      <c r="K272" s="37"/>
      <c r="L272" s="40"/>
      <c r="M272" s="190"/>
      <c r="N272" s="191"/>
      <c r="O272" s="65"/>
      <c r="P272" s="65"/>
      <c r="Q272" s="65"/>
      <c r="R272" s="65"/>
      <c r="S272" s="65"/>
      <c r="T272" s="66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8" t="s">
        <v>129</v>
      </c>
      <c r="AU272" s="18" t="s">
        <v>81</v>
      </c>
    </row>
    <row r="273" spans="1:65" s="13" customFormat="1" ht="11.25" x14ac:dyDescent="0.2">
      <c r="B273" s="192"/>
      <c r="C273" s="193"/>
      <c r="D273" s="187" t="s">
        <v>131</v>
      </c>
      <c r="E273" s="194" t="s">
        <v>19</v>
      </c>
      <c r="F273" s="195" t="s">
        <v>132</v>
      </c>
      <c r="G273" s="193"/>
      <c r="H273" s="194" t="s">
        <v>19</v>
      </c>
      <c r="I273" s="196"/>
      <c r="J273" s="193"/>
      <c r="K273" s="193"/>
      <c r="L273" s="197"/>
      <c r="M273" s="198"/>
      <c r="N273" s="199"/>
      <c r="O273" s="199"/>
      <c r="P273" s="199"/>
      <c r="Q273" s="199"/>
      <c r="R273" s="199"/>
      <c r="S273" s="199"/>
      <c r="T273" s="200"/>
      <c r="AT273" s="201" t="s">
        <v>131</v>
      </c>
      <c r="AU273" s="201" t="s">
        <v>81</v>
      </c>
      <c r="AV273" s="13" t="s">
        <v>77</v>
      </c>
      <c r="AW273" s="13" t="s">
        <v>33</v>
      </c>
      <c r="AX273" s="13" t="s">
        <v>72</v>
      </c>
      <c r="AY273" s="201" t="s">
        <v>120</v>
      </c>
    </row>
    <row r="274" spans="1:65" s="13" customFormat="1" ht="11.25" x14ac:dyDescent="0.2">
      <c r="B274" s="192"/>
      <c r="C274" s="193"/>
      <c r="D274" s="187" t="s">
        <v>131</v>
      </c>
      <c r="E274" s="194" t="s">
        <v>19</v>
      </c>
      <c r="F274" s="195" t="s">
        <v>326</v>
      </c>
      <c r="G274" s="193"/>
      <c r="H274" s="194" t="s">
        <v>19</v>
      </c>
      <c r="I274" s="196"/>
      <c r="J274" s="193"/>
      <c r="K274" s="193"/>
      <c r="L274" s="197"/>
      <c r="M274" s="198"/>
      <c r="N274" s="199"/>
      <c r="O274" s="199"/>
      <c r="P274" s="199"/>
      <c r="Q274" s="199"/>
      <c r="R274" s="199"/>
      <c r="S274" s="199"/>
      <c r="T274" s="200"/>
      <c r="AT274" s="201" t="s">
        <v>131</v>
      </c>
      <c r="AU274" s="201" t="s">
        <v>81</v>
      </c>
      <c r="AV274" s="13" t="s">
        <v>77</v>
      </c>
      <c r="AW274" s="13" t="s">
        <v>33</v>
      </c>
      <c r="AX274" s="13" t="s">
        <v>72</v>
      </c>
      <c r="AY274" s="201" t="s">
        <v>120</v>
      </c>
    </row>
    <row r="275" spans="1:65" s="14" customFormat="1" ht="11.25" x14ac:dyDescent="0.2">
      <c r="B275" s="202"/>
      <c r="C275" s="203"/>
      <c r="D275" s="187" t="s">
        <v>131</v>
      </c>
      <c r="E275" s="204" t="s">
        <v>19</v>
      </c>
      <c r="F275" s="205" t="s">
        <v>162</v>
      </c>
      <c r="G275" s="203"/>
      <c r="H275" s="206">
        <v>107.2</v>
      </c>
      <c r="I275" s="207"/>
      <c r="J275" s="203"/>
      <c r="K275" s="203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131</v>
      </c>
      <c r="AU275" s="212" t="s">
        <v>81</v>
      </c>
      <c r="AV275" s="14" t="s">
        <v>81</v>
      </c>
      <c r="AW275" s="14" t="s">
        <v>33</v>
      </c>
      <c r="AX275" s="14" t="s">
        <v>77</v>
      </c>
      <c r="AY275" s="212" t="s">
        <v>120</v>
      </c>
    </row>
    <row r="276" spans="1:65" s="2" customFormat="1" ht="24.2" customHeight="1" x14ac:dyDescent="0.2">
      <c r="A276" s="35"/>
      <c r="B276" s="36"/>
      <c r="C276" s="174" t="s">
        <v>356</v>
      </c>
      <c r="D276" s="174" t="s">
        <v>122</v>
      </c>
      <c r="E276" s="175" t="s">
        <v>357</v>
      </c>
      <c r="F276" s="176" t="s">
        <v>358</v>
      </c>
      <c r="G276" s="177" t="s">
        <v>125</v>
      </c>
      <c r="H276" s="178">
        <v>107.2</v>
      </c>
      <c r="I276" s="179"/>
      <c r="J276" s="180">
        <f>ROUND(I276*H276,2)</f>
        <v>0</v>
      </c>
      <c r="K276" s="176" t="s">
        <v>126</v>
      </c>
      <c r="L276" s="40"/>
      <c r="M276" s="181" t="s">
        <v>19</v>
      </c>
      <c r="N276" s="182" t="s">
        <v>43</v>
      </c>
      <c r="O276" s="65"/>
      <c r="P276" s="183">
        <f>O276*H276</f>
        <v>0</v>
      </c>
      <c r="Q276" s="183">
        <v>0</v>
      </c>
      <c r="R276" s="183">
        <f>Q276*H276</f>
        <v>0</v>
      </c>
      <c r="S276" s="183">
        <v>0</v>
      </c>
      <c r="T276" s="184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85" t="s">
        <v>127</v>
      </c>
      <c r="AT276" s="185" t="s">
        <v>122</v>
      </c>
      <c r="AU276" s="185" t="s">
        <v>81</v>
      </c>
      <c r="AY276" s="18" t="s">
        <v>120</v>
      </c>
      <c r="BE276" s="186">
        <f>IF(N276="základní",J276,0)</f>
        <v>0</v>
      </c>
      <c r="BF276" s="186">
        <f>IF(N276="snížená",J276,0)</f>
        <v>0</v>
      </c>
      <c r="BG276" s="186">
        <f>IF(N276="zákl. přenesená",J276,0)</f>
        <v>0</v>
      </c>
      <c r="BH276" s="186">
        <f>IF(N276="sníž. přenesená",J276,0)</f>
        <v>0</v>
      </c>
      <c r="BI276" s="186">
        <f>IF(N276="nulová",J276,0)</f>
        <v>0</v>
      </c>
      <c r="BJ276" s="18" t="s">
        <v>77</v>
      </c>
      <c r="BK276" s="186">
        <f>ROUND(I276*H276,2)</f>
        <v>0</v>
      </c>
      <c r="BL276" s="18" t="s">
        <v>127</v>
      </c>
      <c r="BM276" s="185" t="s">
        <v>359</v>
      </c>
    </row>
    <row r="277" spans="1:65" s="2" customFormat="1" ht="48.75" x14ac:dyDescent="0.2">
      <c r="A277" s="35"/>
      <c r="B277" s="36"/>
      <c r="C277" s="37"/>
      <c r="D277" s="187" t="s">
        <v>129</v>
      </c>
      <c r="E277" s="37"/>
      <c r="F277" s="188" t="s">
        <v>360</v>
      </c>
      <c r="G277" s="37"/>
      <c r="H277" s="37"/>
      <c r="I277" s="189"/>
      <c r="J277" s="37"/>
      <c r="K277" s="37"/>
      <c r="L277" s="40"/>
      <c r="M277" s="190"/>
      <c r="N277" s="191"/>
      <c r="O277" s="65"/>
      <c r="P277" s="65"/>
      <c r="Q277" s="65"/>
      <c r="R277" s="65"/>
      <c r="S277" s="65"/>
      <c r="T277" s="66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T277" s="18" t="s">
        <v>129</v>
      </c>
      <c r="AU277" s="18" t="s">
        <v>81</v>
      </c>
    </row>
    <row r="278" spans="1:65" s="13" customFormat="1" ht="11.25" x14ac:dyDescent="0.2">
      <c r="B278" s="192"/>
      <c r="C278" s="193"/>
      <c r="D278" s="187" t="s">
        <v>131</v>
      </c>
      <c r="E278" s="194" t="s">
        <v>19</v>
      </c>
      <c r="F278" s="195" t="s">
        <v>132</v>
      </c>
      <c r="G278" s="193"/>
      <c r="H278" s="194" t="s">
        <v>19</v>
      </c>
      <c r="I278" s="196"/>
      <c r="J278" s="193"/>
      <c r="K278" s="193"/>
      <c r="L278" s="197"/>
      <c r="M278" s="198"/>
      <c r="N278" s="199"/>
      <c r="O278" s="199"/>
      <c r="P278" s="199"/>
      <c r="Q278" s="199"/>
      <c r="R278" s="199"/>
      <c r="S278" s="199"/>
      <c r="T278" s="200"/>
      <c r="AT278" s="201" t="s">
        <v>131</v>
      </c>
      <c r="AU278" s="201" t="s">
        <v>81</v>
      </c>
      <c r="AV278" s="13" t="s">
        <v>77</v>
      </c>
      <c r="AW278" s="13" t="s">
        <v>33</v>
      </c>
      <c r="AX278" s="13" t="s">
        <v>72</v>
      </c>
      <c r="AY278" s="201" t="s">
        <v>120</v>
      </c>
    </row>
    <row r="279" spans="1:65" s="13" customFormat="1" ht="11.25" x14ac:dyDescent="0.2">
      <c r="B279" s="192"/>
      <c r="C279" s="193"/>
      <c r="D279" s="187" t="s">
        <v>131</v>
      </c>
      <c r="E279" s="194" t="s">
        <v>19</v>
      </c>
      <c r="F279" s="195" t="s">
        <v>326</v>
      </c>
      <c r="G279" s="193"/>
      <c r="H279" s="194" t="s">
        <v>19</v>
      </c>
      <c r="I279" s="196"/>
      <c r="J279" s="193"/>
      <c r="K279" s="193"/>
      <c r="L279" s="197"/>
      <c r="M279" s="198"/>
      <c r="N279" s="199"/>
      <c r="O279" s="199"/>
      <c r="P279" s="199"/>
      <c r="Q279" s="199"/>
      <c r="R279" s="199"/>
      <c r="S279" s="199"/>
      <c r="T279" s="200"/>
      <c r="AT279" s="201" t="s">
        <v>131</v>
      </c>
      <c r="AU279" s="201" t="s">
        <v>81</v>
      </c>
      <c r="AV279" s="13" t="s">
        <v>77</v>
      </c>
      <c r="AW279" s="13" t="s">
        <v>33</v>
      </c>
      <c r="AX279" s="13" t="s">
        <v>72</v>
      </c>
      <c r="AY279" s="201" t="s">
        <v>120</v>
      </c>
    </row>
    <row r="280" spans="1:65" s="14" customFormat="1" ht="11.25" x14ac:dyDescent="0.2">
      <c r="B280" s="202"/>
      <c r="C280" s="203"/>
      <c r="D280" s="187" t="s">
        <v>131</v>
      </c>
      <c r="E280" s="204" t="s">
        <v>19</v>
      </c>
      <c r="F280" s="205" t="s">
        <v>162</v>
      </c>
      <c r="G280" s="203"/>
      <c r="H280" s="206">
        <v>107.2</v>
      </c>
      <c r="I280" s="207"/>
      <c r="J280" s="203"/>
      <c r="K280" s="203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131</v>
      </c>
      <c r="AU280" s="212" t="s">
        <v>81</v>
      </c>
      <c r="AV280" s="14" t="s">
        <v>81</v>
      </c>
      <c r="AW280" s="14" t="s">
        <v>33</v>
      </c>
      <c r="AX280" s="14" t="s">
        <v>77</v>
      </c>
      <c r="AY280" s="212" t="s">
        <v>120</v>
      </c>
    </row>
    <row r="281" spans="1:65" s="2" customFormat="1" ht="37.9" customHeight="1" x14ac:dyDescent="0.2">
      <c r="A281" s="35"/>
      <c r="B281" s="36"/>
      <c r="C281" s="174" t="s">
        <v>361</v>
      </c>
      <c r="D281" s="174" t="s">
        <v>122</v>
      </c>
      <c r="E281" s="175" t="s">
        <v>362</v>
      </c>
      <c r="F281" s="176" t="s">
        <v>363</v>
      </c>
      <c r="G281" s="177" t="s">
        <v>125</v>
      </c>
      <c r="H281" s="178">
        <v>13</v>
      </c>
      <c r="I281" s="179"/>
      <c r="J281" s="180">
        <f>ROUND(I281*H281,2)</f>
        <v>0</v>
      </c>
      <c r="K281" s="176" t="s">
        <v>126</v>
      </c>
      <c r="L281" s="40"/>
      <c r="M281" s="181" t="s">
        <v>19</v>
      </c>
      <c r="N281" s="182" t="s">
        <v>43</v>
      </c>
      <c r="O281" s="65"/>
      <c r="P281" s="183">
        <f>O281*H281</f>
        <v>0</v>
      </c>
      <c r="Q281" s="183">
        <v>8.4250000000000005E-2</v>
      </c>
      <c r="R281" s="183">
        <f>Q281*H281</f>
        <v>1.0952500000000001</v>
      </c>
      <c r="S281" s="183">
        <v>0</v>
      </c>
      <c r="T281" s="184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5" t="s">
        <v>127</v>
      </c>
      <c r="AT281" s="185" t="s">
        <v>122</v>
      </c>
      <c r="AU281" s="185" t="s">
        <v>81</v>
      </c>
      <c r="AY281" s="18" t="s">
        <v>120</v>
      </c>
      <c r="BE281" s="186">
        <f>IF(N281="základní",J281,0)</f>
        <v>0</v>
      </c>
      <c r="BF281" s="186">
        <f>IF(N281="snížená",J281,0)</f>
        <v>0</v>
      </c>
      <c r="BG281" s="186">
        <f>IF(N281="zákl. přenesená",J281,0)</f>
        <v>0</v>
      </c>
      <c r="BH281" s="186">
        <f>IF(N281="sníž. přenesená",J281,0)</f>
        <v>0</v>
      </c>
      <c r="BI281" s="186">
        <f>IF(N281="nulová",J281,0)</f>
        <v>0</v>
      </c>
      <c r="BJ281" s="18" t="s">
        <v>77</v>
      </c>
      <c r="BK281" s="186">
        <f>ROUND(I281*H281,2)</f>
        <v>0</v>
      </c>
      <c r="BL281" s="18" t="s">
        <v>127</v>
      </c>
      <c r="BM281" s="185" t="s">
        <v>364</v>
      </c>
    </row>
    <row r="282" spans="1:65" s="2" customFormat="1" ht="107.25" x14ac:dyDescent="0.2">
      <c r="A282" s="35"/>
      <c r="B282" s="36"/>
      <c r="C282" s="37"/>
      <c r="D282" s="187" t="s">
        <v>129</v>
      </c>
      <c r="E282" s="37"/>
      <c r="F282" s="188" t="s">
        <v>365</v>
      </c>
      <c r="G282" s="37"/>
      <c r="H282" s="37"/>
      <c r="I282" s="189"/>
      <c r="J282" s="37"/>
      <c r="K282" s="37"/>
      <c r="L282" s="40"/>
      <c r="M282" s="190"/>
      <c r="N282" s="191"/>
      <c r="O282" s="65"/>
      <c r="P282" s="65"/>
      <c r="Q282" s="65"/>
      <c r="R282" s="65"/>
      <c r="S282" s="65"/>
      <c r="T282" s="66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T282" s="18" t="s">
        <v>129</v>
      </c>
      <c r="AU282" s="18" t="s">
        <v>81</v>
      </c>
    </row>
    <row r="283" spans="1:65" s="13" customFormat="1" ht="11.25" x14ac:dyDescent="0.2">
      <c r="B283" s="192"/>
      <c r="C283" s="193"/>
      <c r="D283" s="187" t="s">
        <v>131</v>
      </c>
      <c r="E283" s="194" t="s">
        <v>19</v>
      </c>
      <c r="F283" s="195" t="s">
        <v>132</v>
      </c>
      <c r="G283" s="193"/>
      <c r="H283" s="194" t="s">
        <v>19</v>
      </c>
      <c r="I283" s="196"/>
      <c r="J283" s="193"/>
      <c r="K283" s="193"/>
      <c r="L283" s="197"/>
      <c r="M283" s="198"/>
      <c r="N283" s="199"/>
      <c r="O283" s="199"/>
      <c r="P283" s="199"/>
      <c r="Q283" s="199"/>
      <c r="R283" s="199"/>
      <c r="S283" s="199"/>
      <c r="T283" s="200"/>
      <c r="AT283" s="201" t="s">
        <v>131</v>
      </c>
      <c r="AU283" s="201" t="s">
        <v>81</v>
      </c>
      <c r="AV283" s="13" t="s">
        <v>77</v>
      </c>
      <c r="AW283" s="13" t="s">
        <v>33</v>
      </c>
      <c r="AX283" s="13" t="s">
        <v>72</v>
      </c>
      <c r="AY283" s="201" t="s">
        <v>120</v>
      </c>
    </row>
    <row r="284" spans="1:65" s="13" customFormat="1" ht="11.25" x14ac:dyDescent="0.2">
      <c r="B284" s="192"/>
      <c r="C284" s="193"/>
      <c r="D284" s="187" t="s">
        <v>131</v>
      </c>
      <c r="E284" s="194" t="s">
        <v>19</v>
      </c>
      <c r="F284" s="195" t="s">
        <v>321</v>
      </c>
      <c r="G284" s="193"/>
      <c r="H284" s="194" t="s">
        <v>19</v>
      </c>
      <c r="I284" s="196"/>
      <c r="J284" s="193"/>
      <c r="K284" s="193"/>
      <c r="L284" s="197"/>
      <c r="M284" s="198"/>
      <c r="N284" s="199"/>
      <c r="O284" s="199"/>
      <c r="P284" s="199"/>
      <c r="Q284" s="199"/>
      <c r="R284" s="199"/>
      <c r="S284" s="199"/>
      <c r="T284" s="200"/>
      <c r="AT284" s="201" t="s">
        <v>131</v>
      </c>
      <c r="AU284" s="201" t="s">
        <v>81</v>
      </c>
      <c r="AV284" s="13" t="s">
        <v>77</v>
      </c>
      <c r="AW284" s="13" t="s">
        <v>33</v>
      </c>
      <c r="AX284" s="13" t="s">
        <v>72</v>
      </c>
      <c r="AY284" s="201" t="s">
        <v>120</v>
      </c>
    </row>
    <row r="285" spans="1:65" s="14" customFormat="1" ht="11.25" x14ac:dyDescent="0.2">
      <c r="B285" s="202"/>
      <c r="C285" s="203"/>
      <c r="D285" s="187" t="s">
        <v>131</v>
      </c>
      <c r="E285" s="204" t="s">
        <v>19</v>
      </c>
      <c r="F285" s="205" t="s">
        <v>134</v>
      </c>
      <c r="G285" s="203"/>
      <c r="H285" s="206">
        <v>13</v>
      </c>
      <c r="I285" s="207"/>
      <c r="J285" s="203"/>
      <c r="K285" s="203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131</v>
      </c>
      <c r="AU285" s="212" t="s">
        <v>81</v>
      </c>
      <c r="AV285" s="14" t="s">
        <v>81</v>
      </c>
      <c r="AW285" s="14" t="s">
        <v>33</v>
      </c>
      <c r="AX285" s="14" t="s">
        <v>77</v>
      </c>
      <c r="AY285" s="212" t="s">
        <v>120</v>
      </c>
    </row>
    <row r="286" spans="1:65" s="2" customFormat="1" ht="14.45" customHeight="1" x14ac:dyDescent="0.2">
      <c r="A286" s="35"/>
      <c r="B286" s="36"/>
      <c r="C286" s="224" t="s">
        <v>366</v>
      </c>
      <c r="D286" s="224" t="s">
        <v>284</v>
      </c>
      <c r="E286" s="225" t="s">
        <v>367</v>
      </c>
      <c r="F286" s="226" t="s">
        <v>368</v>
      </c>
      <c r="G286" s="227" t="s">
        <v>125</v>
      </c>
      <c r="H286" s="228">
        <v>13.39</v>
      </c>
      <c r="I286" s="229"/>
      <c r="J286" s="230">
        <f>ROUND(I286*H286,2)</f>
        <v>0</v>
      </c>
      <c r="K286" s="226" t="s">
        <v>126</v>
      </c>
      <c r="L286" s="231"/>
      <c r="M286" s="232" t="s">
        <v>19</v>
      </c>
      <c r="N286" s="233" t="s">
        <v>43</v>
      </c>
      <c r="O286" s="65"/>
      <c r="P286" s="183">
        <f>O286*H286</f>
        <v>0</v>
      </c>
      <c r="Q286" s="183">
        <v>0.113</v>
      </c>
      <c r="R286" s="183">
        <f>Q286*H286</f>
        <v>1.5130700000000001</v>
      </c>
      <c r="S286" s="183">
        <v>0</v>
      </c>
      <c r="T286" s="184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85" t="s">
        <v>169</v>
      </c>
      <c r="AT286" s="185" t="s">
        <v>284</v>
      </c>
      <c r="AU286" s="185" t="s">
        <v>81</v>
      </c>
      <c r="AY286" s="18" t="s">
        <v>120</v>
      </c>
      <c r="BE286" s="186">
        <f>IF(N286="základní",J286,0)</f>
        <v>0</v>
      </c>
      <c r="BF286" s="186">
        <f>IF(N286="snížená",J286,0)</f>
        <v>0</v>
      </c>
      <c r="BG286" s="186">
        <f>IF(N286="zákl. přenesená",J286,0)</f>
        <v>0</v>
      </c>
      <c r="BH286" s="186">
        <f>IF(N286="sníž. přenesená",J286,0)</f>
        <v>0</v>
      </c>
      <c r="BI286" s="186">
        <f>IF(N286="nulová",J286,0)</f>
        <v>0</v>
      </c>
      <c r="BJ286" s="18" t="s">
        <v>77</v>
      </c>
      <c r="BK286" s="186">
        <f>ROUND(I286*H286,2)</f>
        <v>0</v>
      </c>
      <c r="BL286" s="18" t="s">
        <v>127</v>
      </c>
      <c r="BM286" s="185" t="s">
        <v>369</v>
      </c>
    </row>
    <row r="287" spans="1:65" s="14" customFormat="1" ht="11.25" x14ac:dyDescent="0.2">
      <c r="B287" s="202"/>
      <c r="C287" s="203"/>
      <c r="D287" s="187" t="s">
        <v>131</v>
      </c>
      <c r="E287" s="203"/>
      <c r="F287" s="205" t="s">
        <v>370</v>
      </c>
      <c r="G287" s="203"/>
      <c r="H287" s="206">
        <v>13.39</v>
      </c>
      <c r="I287" s="207"/>
      <c r="J287" s="203"/>
      <c r="K287" s="203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131</v>
      </c>
      <c r="AU287" s="212" t="s">
        <v>81</v>
      </c>
      <c r="AV287" s="14" t="s">
        <v>81</v>
      </c>
      <c r="AW287" s="14" t="s">
        <v>4</v>
      </c>
      <c r="AX287" s="14" t="s">
        <v>77</v>
      </c>
      <c r="AY287" s="212" t="s">
        <v>120</v>
      </c>
    </row>
    <row r="288" spans="1:65" s="12" customFormat="1" ht="22.9" customHeight="1" x14ac:dyDescent="0.2">
      <c r="B288" s="158"/>
      <c r="C288" s="159"/>
      <c r="D288" s="160" t="s">
        <v>71</v>
      </c>
      <c r="E288" s="172" t="s">
        <v>169</v>
      </c>
      <c r="F288" s="172" t="s">
        <v>371</v>
      </c>
      <c r="G288" s="159"/>
      <c r="H288" s="159"/>
      <c r="I288" s="162"/>
      <c r="J288" s="173">
        <f>BK288</f>
        <v>0</v>
      </c>
      <c r="K288" s="159"/>
      <c r="L288" s="164"/>
      <c r="M288" s="165"/>
      <c r="N288" s="166"/>
      <c r="O288" s="166"/>
      <c r="P288" s="167">
        <f>SUM(P289:P298)</f>
        <v>0</v>
      </c>
      <c r="Q288" s="166"/>
      <c r="R288" s="167">
        <f>SUM(R289:R298)</f>
        <v>0.22992799999999999</v>
      </c>
      <c r="S288" s="166"/>
      <c r="T288" s="168">
        <f>SUM(T289:T298)</f>
        <v>0</v>
      </c>
      <c r="AR288" s="169" t="s">
        <v>77</v>
      </c>
      <c r="AT288" s="170" t="s">
        <v>71</v>
      </c>
      <c r="AU288" s="170" t="s">
        <v>77</v>
      </c>
      <c r="AY288" s="169" t="s">
        <v>120</v>
      </c>
      <c r="BK288" s="171">
        <f>SUM(BK289:BK298)</f>
        <v>0</v>
      </c>
    </row>
    <row r="289" spans="1:65" s="2" customFormat="1" ht="24.2" customHeight="1" x14ac:dyDescent="0.2">
      <c r="A289" s="35"/>
      <c r="B289" s="36"/>
      <c r="C289" s="174" t="s">
        <v>372</v>
      </c>
      <c r="D289" s="174" t="s">
        <v>122</v>
      </c>
      <c r="E289" s="175" t="s">
        <v>373</v>
      </c>
      <c r="F289" s="176" t="s">
        <v>374</v>
      </c>
      <c r="G289" s="177" t="s">
        <v>166</v>
      </c>
      <c r="H289" s="178">
        <v>77.400000000000006</v>
      </c>
      <c r="I289" s="179"/>
      <c r="J289" s="180">
        <f>ROUND(I289*H289,2)</f>
        <v>0</v>
      </c>
      <c r="K289" s="176" t="s">
        <v>126</v>
      </c>
      <c r="L289" s="40"/>
      <c r="M289" s="181" t="s">
        <v>19</v>
      </c>
      <c r="N289" s="182" t="s">
        <v>43</v>
      </c>
      <c r="O289" s="65"/>
      <c r="P289" s="183">
        <f>O289*H289</f>
        <v>0</v>
      </c>
      <c r="Q289" s="183">
        <v>2.7599999999999999E-3</v>
      </c>
      <c r="R289" s="183">
        <f>Q289*H289</f>
        <v>0.21362400000000001</v>
      </c>
      <c r="S289" s="183">
        <v>0</v>
      </c>
      <c r="T289" s="184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5" t="s">
        <v>127</v>
      </c>
      <c r="AT289" s="185" t="s">
        <v>122</v>
      </c>
      <c r="AU289" s="185" t="s">
        <v>81</v>
      </c>
      <c r="AY289" s="18" t="s">
        <v>120</v>
      </c>
      <c r="BE289" s="186">
        <f>IF(N289="základní",J289,0)</f>
        <v>0</v>
      </c>
      <c r="BF289" s="186">
        <f>IF(N289="snížená",J289,0)</f>
        <v>0</v>
      </c>
      <c r="BG289" s="186">
        <f>IF(N289="zákl. přenesená",J289,0)</f>
        <v>0</v>
      </c>
      <c r="BH289" s="186">
        <f>IF(N289="sníž. přenesená",J289,0)</f>
        <v>0</v>
      </c>
      <c r="BI289" s="186">
        <f>IF(N289="nulová",J289,0)</f>
        <v>0</v>
      </c>
      <c r="BJ289" s="18" t="s">
        <v>77</v>
      </c>
      <c r="BK289" s="186">
        <f>ROUND(I289*H289,2)</f>
        <v>0</v>
      </c>
      <c r="BL289" s="18" t="s">
        <v>127</v>
      </c>
      <c r="BM289" s="185" t="s">
        <v>375</v>
      </c>
    </row>
    <row r="290" spans="1:65" s="2" customFormat="1" ht="87.75" x14ac:dyDescent="0.2">
      <c r="A290" s="35"/>
      <c r="B290" s="36"/>
      <c r="C290" s="37"/>
      <c r="D290" s="187" t="s">
        <v>129</v>
      </c>
      <c r="E290" s="37"/>
      <c r="F290" s="188" t="s">
        <v>376</v>
      </c>
      <c r="G290" s="37"/>
      <c r="H290" s="37"/>
      <c r="I290" s="189"/>
      <c r="J290" s="37"/>
      <c r="K290" s="37"/>
      <c r="L290" s="40"/>
      <c r="M290" s="190"/>
      <c r="N290" s="191"/>
      <c r="O290" s="65"/>
      <c r="P290" s="65"/>
      <c r="Q290" s="65"/>
      <c r="R290" s="65"/>
      <c r="S290" s="65"/>
      <c r="T290" s="66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T290" s="18" t="s">
        <v>129</v>
      </c>
      <c r="AU290" s="18" t="s">
        <v>81</v>
      </c>
    </row>
    <row r="291" spans="1:65" s="13" customFormat="1" ht="11.25" x14ac:dyDescent="0.2">
      <c r="B291" s="192"/>
      <c r="C291" s="193"/>
      <c r="D291" s="187" t="s">
        <v>131</v>
      </c>
      <c r="E291" s="194" t="s">
        <v>19</v>
      </c>
      <c r="F291" s="195" t="s">
        <v>377</v>
      </c>
      <c r="G291" s="193"/>
      <c r="H291" s="194" t="s">
        <v>19</v>
      </c>
      <c r="I291" s="196"/>
      <c r="J291" s="193"/>
      <c r="K291" s="193"/>
      <c r="L291" s="197"/>
      <c r="M291" s="198"/>
      <c r="N291" s="199"/>
      <c r="O291" s="199"/>
      <c r="P291" s="199"/>
      <c r="Q291" s="199"/>
      <c r="R291" s="199"/>
      <c r="S291" s="199"/>
      <c r="T291" s="200"/>
      <c r="AT291" s="201" t="s">
        <v>131</v>
      </c>
      <c r="AU291" s="201" t="s">
        <v>81</v>
      </c>
      <c r="AV291" s="13" t="s">
        <v>77</v>
      </c>
      <c r="AW291" s="13" t="s">
        <v>33</v>
      </c>
      <c r="AX291" s="13" t="s">
        <v>72</v>
      </c>
      <c r="AY291" s="201" t="s">
        <v>120</v>
      </c>
    </row>
    <row r="292" spans="1:65" s="14" customFormat="1" ht="11.25" x14ac:dyDescent="0.2">
      <c r="B292" s="202"/>
      <c r="C292" s="203"/>
      <c r="D292" s="187" t="s">
        <v>131</v>
      </c>
      <c r="E292" s="204" t="s">
        <v>19</v>
      </c>
      <c r="F292" s="205" t="s">
        <v>378</v>
      </c>
      <c r="G292" s="203"/>
      <c r="H292" s="206">
        <v>77.400000000000006</v>
      </c>
      <c r="I292" s="207"/>
      <c r="J292" s="203"/>
      <c r="K292" s="203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131</v>
      </c>
      <c r="AU292" s="212" t="s">
        <v>81</v>
      </c>
      <c r="AV292" s="14" t="s">
        <v>81</v>
      </c>
      <c r="AW292" s="14" t="s">
        <v>33</v>
      </c>
      <c r="AX292" s="14" t="s">
        <v>77</v>
      </c>
      <c r="AY292" s="212" t="s">
        <v>120</v>
      </c>
    </row>
    <row r="293" spans="1:65" s="2" customFormat="1" ht="24.2" customHeight="1" x14ac:dyDescent="0.2">
      <c r="A293" s="35"/>
      <c r="B293" s="36"/>
      <c r="C293" s="174" t="s">
        <v>379</v>
      </c>
      <c r="D293" s="174" t="s">
        <v>122</v>
      </c>
      <c r="E293" s="175" t="s">
        <v>380</v>
      </c>
      <c r="F293" s="176" t="s">
        <v>381</v>
      </c>
      <c r="G293" s="177" t="s">
        <v>382</v>
      </c>
      <c r="H293" s="178">
        <v>14</v>
      </c>
      <c r="I293" s="179"/>
      <c r="J293" s="180">
        <f>ROUND(I293*H293,2)</f>
        <v>0</v>
      </c>
      <c r="K293" s="176" t="s">
        <v>126</v>
      </c>
      <c r="L293" s="40"/>
      <c r="M293" s="181" t="s">
        <v>19</v>
      </c>
      <c r="N293" s="182" t="s">
        <v>43</v>
      </c>
      <c r="O293" s="65"/>
      <c r="P293" s="183">
        <f>O293*H293</f>
        <v>0</v>
      </c>
      <c r="Q293" s="183">
        <v>0</v>
      </c>
      <c r="R293" s="183">
        <f>Q293*H293</f>
        <v>0</v>
      </c>
      <c r="S293" s="183">
        <v>0</v>
      </c>
      <c r="T293" s="184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5" t="s">
        <v>127</v>
      </c>
      <c r="AT293" s="185" t="s">
        <v>122</v>
      </c>
      <c r="AU293" s="185" t="s">
        <v>81</v>
      </c>
      <c r="AY293" s="18" t="s">
        <v>120</v>
      </c>
      <c r="BE293" s="186">
        <f>IF(N293="základní",J293,0)</f>
        <v>0</v>
      </c>
      <c r="BF293" s="186">
        <f>IF(N293="snížená",J293,0)</f>
        <v>0</v>
      </c>
      <c r="BG293" s="186">
        <f>IF(N293="zákl. přenesená",J293,0)</f>
        <v>0</v>
      </c>
      <c r="BH293" s="186">
        <f>IF(N293="sníž. přenesená",J293,0)</f>
        <v>0</v>
      </c>
      <c r="BI293" s="186">
        <f>IF(N293="nulová",J293,0)</f>
        <v>0</v>
      </c>
      <c r="BJ293" s="18" t="s">
        <v>77</v>
      </c>
      <c r="BK293" s="186">
        <f>ROUND(I293*H293,2)</f>
        <v>0</v>
      </c>
      <c r="BL293" s="18" t="s">
        <v>127</v>
      </c>
      <c r="BM293" s="185" t="s">
        <v>383</v>
      </c>
    </row>
    <row r="294" spans="1:65" s="2" customFormat="1" ht="29.25" x14ac:dyDescent="0.2">
      <c r="A294" s="35"/>
      <c r="B294" s="36"/>
      <c r="C294" s="37"/>
      <c r="D294" s="187" t="s">
        <v>129</v>
      </c>
      <c r="E294" s="37"/>
      <c r="F294" s="188" t="s">
        <v>384</v>
      </c>
      <c r="G294" s="37"/>
      <c r="H294" s="37"/>
      <c r="I294" s="189"/>
      <c r="J294" s="37"/>
      <c r="K294" s="37"/>
      <c r="L294" s="40"/>
      <c r="M294" s="190"/>
      <c r="N294" s="191"/>
      <c r="O294" s="65"/>
      <c r="P294" s="65"/>
      <c r="Q294" s="65"/>
      <c r="R294" s="65"/>
      <c r="S294" s="65"/>
      <c r="T294" s="66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T294" s="18" t="s">
        <v>129</v>
      </c>
      <c r="AU294" s="18" t="s">
        <v>81</v>
      </c>
    </row>
    <row r="295" spans="1:65" s="13" customFormat="1" ht="11.25" x14ac:dyDescent="0.2">
      <c r="B295" s="192"/>
      <c r="C295" s="193"/>
      <c r="D295" s="187" t="s">
        <v>131</v>
      </c>
      <c r="E295" s="194" t="s">
        <v>19</v>
      </c>
      <c r="F295" s="195" t="s">
        <v>385</v>
      </c>
      <c r="G295" s="193"/>
      <c r="H295" s="194" t="s">
        <v>19</v>
      </c>
      <c r="I295" s="196"/>
      <c r="J295" s="193"/>
      <c r="K295" s="193"/>
      <c r="L295" s="197"/>
      <c r="M295" s="198"/>
      <c r="N295" s="199"/>
      <c r="O295" s="199"/>
      <c r="P295" s="199"/>
      <c r="Q295" s="199"/>
      <c r="R295" s="199"/>
      <c r="S295" s="199"/>
      <c r="T295" s="200"/>
      <c r="AT295" s="201" t="s">
        <v>131</v>
      </c>
      <c r="AU295" s="201" t="s">
        <v>81</v>
      </c>
      <c r="AV295" s="13" t="s">
        <v>77</v>
      </c>
      <c r="AW295" s="13" t="s">
        <v>33</v>
      </c>
      <c r="AX295" s="13" t="s">
        <v>72</v>
      </c>
      <c r="AY295" s="201" t="s">
        <v>120</v>
      </c>
    </row>
    <row r="296" spans="1:65" s="14" customFormat="1" ht="11.25" x14ac:dyDescent="0.2">
      <c r="B296" s="202"/>
      <c r="C296" s="203"/>
      <c r="D296" s="187" t="s">
        <v>131</v>
      </c>
      <c r="E296" s="204" t="s">
        <v>19</v>
      </c>
      <c r="F296" s="205" t="s">
        <v>205</v>
      </c>
      <c r="G296" s="203"/>
      <c r="H296" s="206">
        <v>14</v>
      </c>
      <c r="I296" s="207"/>
      <c r="J296" s="203"/>
      <c r="K296" s="203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131</v>
      </c>
      <c r="AU296" s="212" t="s">
        <v>81</v>
      </c>
      <c r="AV296" s="14" t="s">
        <v>81</v>
      </c>
      <c r="AW296" s="14" t="s">
        <v>33</v>
      </c>
      <c r="AX296" s="14" t="s">
        <v>77</v>
      </c>
      <c r="AY296" s="212" t="s">
        <v>120</v>
      </c>
    </row>
    <row r="297" spans="1:65" s="2" customFormat="1" ht="14.45" customHeight="1" x14ac:dyDescent="0.2">
      <c r="A297" s="35"/>
      <c r="B297" s="36"/>
      <c r="C297" s="224" t="s">
        <v>386</v>
      </c>
      <c r="D297" s="224" t="s">
        <v>284</v>
      </c>
      <c r="E297" s="225" t="s">
        <v>387</v>
      </c>
      <c r="F297" s="226" t="s">
        <v>388</v>
      </c>
      <c r="G297" s="227" t="s">
        <v>382</v>
      </c>
      <c r="H297" s="228">
        <v>14</v>
      </c>
      <c r="I297" s="229"/>
      <c r="J297" s="230">
        <f>ROUND(I297*H297,2)</f>
        <v>0</v>
      </c>
      <c r="K297" s="226" t="s">
        <v>126</v>
      </c>
      <c r="L297" s="231"/>
      <c r="M297" s="232" t="s">
        <v>19</v>
      </c>
      <c r="N297" s="233" t="s">
        <v>43</v>
      </c>
      <c r="O297" s="65"/>
      <c r="P297" s="183">
        <f>O297*H297</f>
        <v>0</v>
      </c>
      <c r="Q297" s="183">
        <v>6.4000000000000005E-4</v>
      </c>
      <c r="R297" s="183">
        <f>Q297*H297</f>
        <v>8.9600000000000009E-3</v>
      </c>
      <c r="S297" s="183">
        <v>0</v>
      </c>
      <c r="T297" s="184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5" t="s">
        <v>169</v>
      </c>
      <c r="AT297" s="185" t="s">
        <v>284</v>
      </c>
      <c r="AU297" s="185" t="s">
        <v>81</v>
      </c>
      <c r="AY297" s="18" t="s">
        <v>120</v>
      </c>
      <c r="BE297" s="186">
        <f>IF(N297="základní",J297,0)</f>
        <v>0</v>
      </c>
      <c r="BF297" s="186">
        <f>IF(N297="snížená",J297,0)</f>
        <v>0</v>
      </c>
      <c r="BG297" s="186">
        <f>IF(N297="zákl. přenesená",J297,0)</f>
        <v>0</v>
      </c>
      <c r="BH297" s="186">
        <f>IF(N297="sníž. přenesená",J297,0)</f>
        <v>0</v>
      </c>
      <c r="BI297" s="186">
        <f>IF(N297="nulová",J297,0)</f>
        <v>0</v>
      </c>
      <c r="BJ297" s="18" t="s">
        <v>77</v>
      </c>
      <c r="BK297" s="186">
        <f>ROUND(I297*H297,2)</f>
        <v>0</v>
      </c>
      <c r="BL297" s="18" t="s">
        <v>127</v>
      </c>
      <c r="BM297" s="185" t="s">
        <v>389</v>
      </c>
    </row>
    <row r="298" spans="1:65" s="2" customFormat="1" ht="14.45" customHeight="1" x14ac:dyDescent="0.2">
      <c r="A298" s="35"/>
      <c r="B298" s="36"/>
      <c r="C298" s="174" t="s">
        <v>390</v>
      </c>
      <c r="D298" s="174" t="s">
        <v>122</v>
      </c>
      <c r="E298" s="175" t="s">
        <v>391</v>
      </c>
      <c r="F298" s="176" t="s">
        <v>392</v>
      </c>
      <c r="G298" s="177" t="s">
        <v>166</v>
      </c>
      <c r="H298" s="178">
        <v>81.599999999999994</v>
      </c>
      <c r="I298" s="179"/>
      <c r="J298" s="180">
        <f>ROUND(I298*H298,2)</f>
        <v>0</v>
      </c>
      <c r="K298" s="176" t="s">
        <v>126</v>
      </c>
      <c r="L298" s="40"/>
      <c r="M298" s="181" t="s">
        <v>19</v>
      </c>
      <c r="N298" s="182" t="s">
        <v>43</v>
      </c>
      <c r="O298" s="65"/>
      <c r="P298" s="183">
        <f>O298*H298</f>
        <v>0</v>
      </c>
      <c r="Q298" s="183">
        <v>9.0000000000000006E-5</v>
      </c>
      <c r="R298" s="183">
        <f>Q298*H298</f>
        <v>7.3439999999999998E-3</v>
      </c>
      <c r="S298" s="183">
        <v>0</v>
      </c>
      <c r="T298" s="184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85" t="s">
        <v>127</v>
      </c>
      <c r="AT298" s="185" t="s">
        <v>122</v>
      </c>
      <c r="AU298" s="185" t="s">
        <v>81</v>
      </c>
      <c r="AY298" s="18" t="s">
        <v>120</v>
      </c>
      <c r="BE298" s="186">
        <f>IF(N298="základní",J298,0)</f>
        <v>0</v>
      </c>
      <c r="BF298" s="186">
        <f>IF(N298="snížená",J298,0)</f>
        <v>0</v>
      </c>
      <c r="BG298" s="186">
        <f>IF(N298="zákl. přenesená",J298,0)</f>
        <v>0</v>
      </c>
      <c r="BH298" s="186">
        <f>IF(N298="sníž. přenesená",J298,0)</f>
        <v>0</v>
      </c>
      <c r="BI298" s="186">
        <f>IF(N298="nulová",J298,0)</f>
        <v>0</v>
      </c>
      <c r="BJ298" s="18" t="s">
        <v>77</v>
      </c>
      <c r="BK298" s="186">
        <f>ROUND(I298*H298,2)</f>
        <v>0</v>
      </c>
      <c r="BL298" s="18" t="s">
        <v>127</v>
      </c>
      <c r="BM298" s="185" t="s">
        <v>393</v>
      </c>
    </row>
    <row r="299" spans="1:65" s="12" customFormat="1" ht="22.9" customHeight="1" x14ac:dyDescent="0.2">
      <c r="B299" s="158"/>
      <c r="C299" s="159"/>
      <c r="D299" s="160" t="s">
        <v>71</v>
      </c>
      <c r="E299" s="172" t="s">
        <v>173</v>
      </c>
      <c r="F299" s="172" t="s">
        <v>394</v>
      </c>
      <c r="G299" s="159"/>
      <c r="H299" s="159"/>
      <c r="I299" s="162"/>
      <c r="J299" s="173">
        <f>BK299</f>
        <v>0</v>
      </c>
      <c r="K299" s="159"/>
      <c r="L299" s="164"/>
      <c r="M299" s="165"/>
      <c r="N299" s="166"/>
      <c r="O299" s="166"/>
      <c r="P299" s="167">
        <f>SUM(P300:P323)</f>
        <v>0</v>
      </c>
      <c r="Q299" s="166"/>
      <c r="R299" s="167">
        <f>SUM(R300:R323)</f>
        <v>4.8606599999999993</v>
      </c>
      <c r="S299" s="166"/>
      <c r="T299" s="168">
        <f>SUM(T300:T323)</f>
        <v>1.515E-2</v>
      </c>
      <c r="AR299" s="169" t="s">
        <v>77</v>
      </c>
      <c r="AT299" s="170" t="s">
        <v>71</v>
      </c>
      <c r="AU299" s="170" t="s">
        <v>77</v>
      </c>
      <c r="AY299" s="169" t="s">
        <v>120</v>
      </c>
      <c r="BK299" s="171">
        <f>SUM(BK300:BK323)</f>
        <v>0</v>
      </c>
    </row>
    <row r="300" spans="1:65" s="2" customFormat="1" ht="24.2" customHeight="1" x14ac:dyDescent="0.2">
      <c r="A300" s="35"/>
      <c r="B300" s="36"/>
      <c r="C300" s="174" t="s">
        <v>395</v>
      </c>
      <c r="D300" s="174" t="s">
        <v>122</v>
      </c>
      <c r="E300" s="175" t="s">
        <v>396</v>
      </c>
      <c r="F300" s="176" t="s">
        <v>397</v>
      </c>
      <c r="G300" s="177" t="s">
        <v>166</v>
      </c>
      <c r="H300" s="178">
        <v>12</v>
      </c>
      <c r="I300" s="179"/>
      <c r="J300" s="180">
        <f>ROUND(I300*H300,2)</f>
        <v>0</v>
      </c>
      <c r="K300" s="176" t="s">
        <v>126</v>
      </c>
      <c r="L300" s="40"/>
      <c r="M300" s="181" t="s">
        <v>19</v>
      </c>
      <c r="N300" s="182" t="s">
        <v>43</v>
      </c>
      <c r="O300" s="65"/>
      <c r="P300" s="183">
        <f>O300*H300</f>
        <v>0</v>
      </c>
      <c r="Q300" s="183">
        <v>0.15540000000000001</v>
      </c>
      <c r="R300" s="183">
        <f>Q300*H300</f>
        <v>1.8648000000000002</v>
      </c>
      <c r="S300" s="183">
        <v>0</v>
      </c>
      <c r="T300" s="184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85" t="s">
        <v>127</v>
      </c>
      <c r="AT300" s="185" t="s">
        <v>122</v>
      </c>
      <c r="AU300" s="185" t="s">
        <v>81</v>
      </c>
      <c r="AY300" s="18" t="s">
        <v>120</v>
      </c>
      <c r="BE300" s="186">
        <f>IF(N300="základní",J300,0)</f>
        <v>0</v>
      </c>
      <c r="BF300" s="186">
        <f>IF(N300="snížená",J300,0)</f>
        <v>0</v>
      </c>
      <c r="BG300" s="186">
        <f>IF(N300="zákl. přenesená",J300,0)</f>
        <v>0</v>
      </c>
      <c r="BH300" s="186">
        <f>IF(N300="sníž. přenesená",J300,0)</f>
        <v>0</v>
      </c>
      <c r="BI300" s="186">
        <f>IF(N300="nulová",J300,0)</f>
        <v>0</v>
      </c>
      <c r="BJ300" s="18" t="s">
        <v>77</v>
      </c>
      <c r="BK300" s="186">
        <f>ROUND(I300*H300,2)</f>
        <v>0</v>
      </c>
      <c r="BL300" s="18" t="s">
        <v>127</v>
      </c>
      <c r="BM300" s="185" t="s">
        <v>398</v>
      </c>
    </row>
    <row r="301" spans="1:65" s="2" customFormat="1" ht="87.75" x14ac:dyDescent="0.2">
      <c r="A301" s="35"/>
      <c r="B301" s="36"/>
      <c r="C301" s="37"/>
      <c r="D301" s="187" t="s">
        <v>129</v>
      </c>
      <c r="E301" s="37"/>
      <c r="F301" s="188" t="s">
        <v>399</v>
      </c>
      <c r="G301" s="37"/>
      <c r="H301" s="37"/>
      <c r="I301" s="189"/>
      <c r="J301" s="37"/>
      <c r="K301" s="37"/>
      <c r="L301" s="40"/>
      <c r="M301" s="190"/>
      <c r="N301" s="191"/>
      <c r="O301" s="65"/>
      <c r="P301" s="65"/>
      <c r="Q301" s="65"/>
      <c r="R301" s="65"/>
      <c r="S301" s="65"/>
      <c r="T301" s="66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T301" s="18" t="s">
        <v>129</v>
      </c>
      <c r="AU301" s="18" t="s">
        <v>81</v>
      </c>
    </row>
    <row r="302" spans="1:65" s="2" customFormat="1" ht="14.45" customHeight="1" x14ac:dyDescent="0.2">
      <c r="A302" s="35"/>
      <c r="B302" s="36"/>
      <c r="C302" s="224" t="s">
        <v>400</v>
      </c>
      <c r="D302" s="224" t="s">
        <v>284</v>
      </c>
      <c r="E302" s="225" t="s">
        <v>401</v>
      </c>
      <c r="F302" s="226" t="s">
        <v>402</v>
      </c>
      <c r="G302" s="227" t="s">
        <v>166</v>
      </c>
      <c r="H302" s="228">
        <v>12.12</v>
      </c>
      <c r="I302" s="229"/>
      <c r="J302" s="230">
        <f>ROUND(I302*H302,2)</f>
        <v>0</v>
      </c>
      <c r="K302" s="226" t="s">
        <v>126</v>
      </c>
      <c r="L302" s="231"/>
      <c r="M302" s="232" t="s">
        <v>19</v>
      </c>
      <c r="N302" s="233" t="s">
        <v>43</v>
      </c>
      <c r="O302" s="65"/>
      <c r="P302" s="183">
        <f>O302*H302</f>
        <v>0</v>
      </c>
      <c r="Q302" s="183">
        <v>0.08</v>
      </c>
      <c r="R302" s="183">
        <f>Q302*H302</f>
        <v>0.96959999999999991</v>
      </c>
      <c r="S302" s="183">
        <v>0</v>
      </c>
      <c r="T302" s="184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5" t="s">
        <v>169</v>
      </c>
      <c r="AT302" s="185" t="s">
        <v>284</v>
      </c>
      <c r="AU302" s="185" t="s">
        <v>81</v>
      </c>
      <c r="AY302" s="18" t="s">
        <v>120</v>
      </c>
      <c r="BE302" s="186">
        <f>IF(N302="základní",J302,0)</f>
        <v>0</v>
      </c>
      <c r="BF302" s="186">
        <f>IF(N302="snížená",J302,0)</f>
        <v>0</v>
      </c>
      <c r="BG302" s="186">
        <f>IF(N302="zákl. přenesená",J302,0)</f>
        <v>0</v>
      </c>
      <c r="BH302" s="186">
        <f>IF(N302="sníž. přenesená",J302,0)</f>
        <v>0</v>
      </c>
      <c r="BI302" s="186">
        <f>IF(N302="nulová",J302,0)</f>
        <v>0</v>
      </c>
      <c r="BJ302" s="18" t="s">
        <v>77</v>
      </c>
      <c r="BK302" s="186">
        <f>ROUND(I302*H302,2)</f>
        <v>0</v>
      </c>
      <c r="BL302" s="18" t="s">
        <v>127</v>
      </c>
      <c r="BM302" s="185" t="s">
        <v>403</v>
      </c>
    </row>
    <row r="303" spans="1:65" s="14" customFormat="1" ht="11.25" x14ac:dyDescent="0.2">
      <c r="B303" s="202"/>
      <c r="C303" s="203"/>
      <c r="D303" s="187" t="s">
        <v>131</v>
      </c>
      <c r="E303" s="203"/>
      <c r="F303" s="205" t="s">
        <v>404</v>
      </c>
      <c r="G303" s="203"/>
      <c r="H303" s="206">
        <v>12.12</v>
      </c>
      <c r="I303" s="207"/>
      <c r="J303" s="203"/>
      <c r="K303" s="203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131</v>
      </c>
      <c r="AU303" s="212" t="s">
        <v>81</v>
      </c>
      <c r="AV303" s="14" t="s">
        <v>81</v>
      </c>
      <c r="AW303" s="14" t="s">
        <v>4</v>
      </c>
      <c r="AX303" s="14" t="s">
        <v>77</v>
      </c>
      <c r="AY303" s="212" t="s">
        <v>120</v>
      </c>
    </row>
    <row r="304" spans="1:65" s="2" customFormat="1" ht="24.2" customHeight="1" x14ac:dyDescent="0.2">
      <c r="A304" s="35"/>
      <c r="B304" s="36"/>
      <c r="C304" s="174" t="s">
        <v>405</v>
      </c>
      <c r="D304" s="174" t="s">
        <v>122</v>
      </c>
      <c r="E304" s="175" t="s">
        <v>406</v>
      </c>
      <c r="F304" s="176" t="s">
        <v>407</v>
      </c>
      <c r="G304" s="177" t="s">
        <v>166</v>
      </c>
      <c r="H304" s="178">
        <v>12</v>
      </c>
      <c r="I304" s="179"/>
      <c r="J304" s="180">
        <f>ROUND(I304*H304,2)</f>
        <v>0</v>
      </c>
      <c r="K304" s="176" t="s">
        <v>126</v>
      </c>
      <c r="L304" s="40"/>
      <c r="M304" s="181" t="s">
        <v>19</v>
      </c>
      <c r="N304" s="182" t="s">
        <v>43</v>
      </c>
      <c r="O304" s="65"/>
      <c r="P304" s="183">
        <f>O304*H304</f>
        <v>0</v>
      </c>
      <c r="Q304" s="183">
        <v>0.1295</v>
      </c>
      <c r="R304" s="183">
        <f>Q304*H304</f>
        <v>1.554</v>
      </c>
      <c r="S304" s="183">
        <v>0</v>
      </c>
      <c r="T304" s="184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85" t="s">
        <v>127</v>
      </c>
      <c r="AT304" s="185" t="s">
        <v>122</v>
      </c>
      <c r="AU304" s="185" t="s">
        <v>81</v>
      </c>
      <c r="AY304" s="18" t="s">
        <v>120</v>
      </c>
      <c r="BE304" s="186">
        <f>IF(N304="základní",J304,0)</f>
        <v>0</v>
      </c>
      <c r="BF304" s="186">
        <f>IF(N304="snížená",J304,0)</f>
        <v>0</v>
      </c>
      <c r="BG304" s="186">
        <f>IF(N304="zákl. přenesená",J304,0)</f>
        <v>0</v>
      </c>
      <c r="BH304" s="186">
        <f>IF(N304="sníž. přenesená",J304,0)</f>
        <v>0</v>
      </c>
      <c r="BI304" s="186">
        <f>IF(N304="nulová",J304,0)</f>
        <v>0</v>
      </c>
      <c r="BJ304" s="18" t="s">
        <v>77</v>
      </c>
      <c r="BK304" s="186">
        <f>ROUND(I304*H304,2)</f>
        <v>0</v>
      </c>
      <c r="BL304" s="18" t="s">
        <v>127</v>
      </c>
      <c r="BM304" s="185" t="s">
        <v>408</v>
      </c>
    </row>
    <row r="305" spans="1:65" s="2" customFormat="1" ht="87.75" x14ac:dyDescent="0.2">
      <c r="A305" s="35"/>
      <c r="B305" s="36"/>
      <c r="C305" s="37"/>
      <c r="D305" s="187" t="s">
        <v>129</v>
      </c>
      <c r="E305" s="37"/>
      <c r="F305" s="188" t="s">
        <v>409</v>
      </c>
      <c r="G305" s="37"/>
      <c r="H305" s="37"/>
      <c r="I305" s="189"/>
      <c r="J305" s="37"/>
      <c r="K305" s="37"/>
      <c r="L305" s="40"/>
      <c r="M305" s="190"/>
      <c r="N305" s="191"/>
      <c r="O305" s="65"/>
      <c r="P305" s="65"/>
      <c r="Q305" s="65"/>
      <c r="R305" s="65"/>
      <c r="S305" s="65"/>
      <c r="T305" s="66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T305" s="18" t="s">
        <v>129</v>
      </c>
      <c r="AU305" s="18" t="s">
        <v>81</v>
      </c>
    </row>
    <row r="306" spans="1:65" s="2" customFormat="1" ht="14.45" customHeight="1" x14ac:dyDescent="0.2">
      <c r="A306" s="35"/>
      <c r="B306" s="36"/>
      <c r="C306" s="224" t="s">
        <v>410</v>
      </c>
      <c r="D306" s="224" t="s">
        <v>284</v>
      </c>
      <c r="E306" s="225" t="s">
        <v>411</v>
      </c>
      <c r="F306" s="226" t="s">
        <v>412</v>
      </c>
      <c r="G306" s="227" t="s">
        <v>166</v>
      </c>
      <c r="H306" s="228">
        <v>12.12</v>
      </c>
      <c r="I306" s="229"/>
      <c r="J306" s="230">
        <f>ROUND(I306*H306,2)</f>
        <v>0</v>
      </c>
      <c r="K306" s="226" t="s">
        <v>126</v>
      </c>
      <c r="L306" s="231"/>
      <c r="M306" s="232" t="s">
        <v>19</v>
      </c>
      <c r="N306" s="233" t="s">
        <v>43</v>
      </c>
      <c r="O306" s="65"/>
      <c r="P306" s="183">
        <f>O306*H306</f>
        <v>0</v>
      </c>
      <c r="Q306" s="183">
        <v>3.3500000000000002E-2</v>
      </c>
      <c r="R306" s="183">
        <f>Q306*H306</f>
        <v>0.40601999999999999</v>
      </c>
      <c r="S306" s="183">
        <v>0</v>
      </c>
      <c r="T306" s="184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85" t="s">
        <v>169</v>
      </c>
      <c r="AT306" s="185" t="s">
        <v>284</v>
      </c>
      <c r="AU306" s="185" t="s">
        <v>81</v>
      </c>
      <c r="AY306" s="18" t="s">
        <v>120</v>
      </c>
      <c r="BE306" s="186">
        <f>IF(N306="základní",J306,0)</f>
        <v>0</v>
      </c>
      <c r="BF306" s="186">
        <f>IF(N306="snížená",J306,0)</f>
        <v>0</v>
      </c>
      <c r="BG306" s="186">
        <f>IF(N306="zákl. přenesená",J306,0)</f>
        <v>0</v>
      </c>
      <c r="BH306" s="186">
        <f>IF(N306="sníž. přenesená",J306,0)</f>
        <v>0</v>
      </c>
      <c r="BI306" s="186">
        <f>IF(N306="nulová",J306,0)</f>
        <v>0</v>
      </c>
      <c r="BJ306" s="18" t="s">
        <v>77</v>
      </c>
      <c r="BK306" s="186">
        <f>ROUND(I306*H306,2)</f>
        <v>0</v>
      </c>
      <c r="BL306" s="18" t="s">
        <v>127</v>
      </c>
      <c r="BM306" s="185" t="s">
        <v>413</v>
      </c>
    </row>
    <row r="307" spans="1:65" s="14" customFormat="1" ht="11.25" x14ac:dyDescent="0.2">
      <c r="B307" s="202"/>
      <c r="C307" s="203"/>
      <c r="D307" s="187" t="s">
        <v>131</v>
      </c>
      <c r="E307" s="203"/>
      <c r="F307" s="205" t="s">
        <v>404</v>
      </c>
      <c r="G307" s="203"/>
      <c r="H307" s="206">
        <v>12.12</v>
      </c>
      <c r="I307" s="207"/>
      <c r="J307" s="203"/>
      <c r="K307" s="203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131</v>
      </c>
      <c r="AU307" s="212" t="s">
        <v>81</v>
      </c>
      <c r="AV307" s="14" t="s">
        <v>81</v>
      </c>
      <c r="AW307" s="14" t="s">
        <v>4</v>
      </c>
      <c r="AX307" s="14" t="s">
        <v>77</v>
      </c>
      <c r="AY307" s="212" t="s">
        <v>120</v>
      </c>
    </row>
    <row r="308" spans="1:65" s="2" customFormat="1" ht="24.2" customHeight="1" x14ac:dyDescent="0.2">
      <c r="A308" s="35"/>
      <c r="B308" s="36"/>
      <c r="C308" s="174" t="s">
        <v>414</v>
      </c>
      <c r="D308" s="174" t="s">
        <v>122</v>
      </c>
      <c r="E308" s="175" t="s">
        <v>415</v>
      </c>
      <c r="F308" s="176" t="s">
        <v>416</v>
      </c>
      <c r="G308" s="177" t="s">
        <v>166</v>
      </c>
      <c r="H308" s="178">
        <v>107.2</v>
      </c>
      <c r="I308" s="179"/>
      <c r="J308" s="180">
        <f>ROUND(I308*H308,2)</f>
        <v>0</v>
      </c>
      <c r="K308" s="176" t="s">
        <v>126</v>
      </c>
      <c r="L308" s="40"/>
      <c r="M308" s="181" t="s">
        <v>19</v>
      </c>
      <c r="N308" s="182" t="s">
        <v>43</v>
      </c>
      <c r="O308" s="65"/>
      <c r="P308" s="183">
        <f>O308*H308</f>
        <v>0</v>
      </c>
      <c r="Q308" s="183">
        <v>6.0999999999999997E-4</v>
      </c>
      <c r="R308" s="183">
        <f>Q308*H308</f>
        <v>6.5392000000000006E-2</v>
      </c>
      <c r="S308" s="183">
        <v>0</v>
      </c>
      <c r="T308" s="184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85" t="s">
        <v>127</v>
      </c>
      <c r="AT308" s="185" t="s">
        <v>122</v>
      </c>
      <c r="AU308" s="185" t="s">
        <v>81</v>
      </c>
      <c r="AY308" s="18" t="s">
        <v>120</v>
      </c>
      <c r="BE308" s="186">
        <f>IF(N308="základní",J308,0)</f>
        <v>0</v>
      </c>
      <c r="BF308" s="186">
        <f>IF(N308="snížená",J308,0)</f>
        <v>0</v>
      </c>
      <c r="BG308" s="186">
        <f>IF(N308="zákl. přenesená",J308,0)</f>
        <v>0</v>
      </c>
      <c r="BH308" s="186">
        <f>IF(N308="sníž. přenesená",J308,0)</f>
        <v>0</v>
      </c>
      <c r="BI308" s="186">
        <f>IF(N308="nulová",J308,0)</f>
        <v>0</v>
      </c>
      <c r="BJ308" s="18" t="s">
        <v>77</v>
      </c>
      <c r="BK308" s="186">
        <f>ROUND(I308*H308,2)</f>
        <v>0</v>
      </c>
      <c r="BL308" s="18" t="s">
        <v>127</v>
      </c>
      <c r="BM308" s="185" t="s">
        <v>417</v>
      </c>
    </row>
    <row r="309" spans="1:65" s="2" customFormat="1" ht="29.25" x14ac:dyDescent="0.2">
      <c r="A309" s="35"/>
      <c r="B309" s="36"/>
      <c r="C309" s="37"/>
      <c r="D309" s="187" t="s">
        <v>129</v>
      </c>
      <c r="E309" s="37"/>
      <c r="F309" s="188" t="s">
        <v>418</v>
      </c>
      <c r="G309" s="37"/>
      <c r="H309" s="37"/>
      <c r="I309" s="189"/>
      <c r="J309" s="37"/>
      <c r="K309" s="37"/>
      <c r="L309" s="40"/>
      <c r="M309" s="190"/>
      <c r="N309" s="191"/>
      <c r="O309" s="65"/>
      <c r="P309" s="65"/>
      <c r="Q309" s="65"/>
      <c r="R309" s="65"/>
      <c r="S309" s="65"/>
      <c r="T309" s="66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T309" s="18" t="s">
        <v>129</v>
      </c>
      <c r="AU309" s="18" t="s">
        <v>81</v>
      </c>
    </row>
    <row r="310" spans="1:65" s="13" customFormat="1" ht="11.25" x14ac:dyDescent="0.2">
      <c r="B310" s="192"/>
      <c r="C310" s="193"/>
      <c r="D310" s="187" t="s">
        <v>131</v>
      </c>
      <c r="E310" s="194" t="s">
        <v>19</v>
      </c>
      <c r="F310" s="195" t="s">
        <v>132</v>
      </c>
      <c r="G310" s="193"/>
      <c r="H310" s="194" t="s">
        <v>19</v>
      </c>
      <c r="I310" s="196"/>
      <c r="J310" s="193"/>
      <c r="K310" s="193"/>
      <c r="L310" s="197"/>
      <c r="M310" s="198"/>
      <c r="N310" s="199"/>
      <c r="O310" s="199"/>
      <c r="P310" s="199"/>
      <c r="Q310" s="199"/>
      <c r="R310" s="199"/>
      <c r="S310" s="199"/>
      <c r="T310" s="200"/>
      <c r="AT310" s="201" t="s">
        <v>131</v>
      </c>
      <c r="AU310" s="201" t="s">
        <v>81</v>
      </c>
      <c r="AV310" s="13" t="s">
        <v>77</v>
      </c>
      <c r="AW310" s="13" t="s">
        <v>33</v>
      </c>
      <c r="AX310" s="13" t="s">
        <v>72</v>
      </c>
      <c r="AY310" s="201" t="s">
        <v>120</v>
      </c>
    </row>
    <row r="311" spans="1:65" s="14" customFormat="1" ht="11.25" x14ac:dyDescent="0.2">
      <c r="B311" s="202"/>
      <c r="C311" s="203"/>
      <c r="D311" s="187" t="s">
        <v>131</v>
      </c>
      <c r="E311" s="204" t="s">
        <v>19</v>
      </c>
      <c r="F311" s="205" t="s">
        <v>162</v>
      </c>
      <c r="G311" s="203"/>
      <c r="H311" s="206">
        <v>107.2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131</v>
      </c>
      <c r="AU311" s="212" t="s">
        <v>81</v>
      </c>
      <c r="AV311" s="14" t="s">
        <v>81</v>
      </c>
      <c r="AW311" s="14" t="s">
        <v>33</v>
      </c>
      <c r="AX311" s="14" t="s">
        <v>77</v>
      </c>
      <c r="AY311" s="212" t="s">
        <v>120</v>
      </c>
    </row>
    <row r="312" spans="1:65" s="2" customFormat="1" ht="14.45" customHeight="1" x14ac:dyDescent="0.2">
      <c r="A312" s="35"/>
      <c r="B312" s="36"/>
      <c r="C312" s="174" t="s">
        <v>419</v>
      </c>
      <c r="D312" s="174" t="s">
        <v>122</v>
      </c>
      <c r="E312" s="175" t="s">
        <v>420</v>
      </c>
      <c r="F312" s="176" t="s">
        <v>421</v>
      </c>
      <c r="G312" s="177" t="s">
        <v>166</v>
      </c>
      <c r="H312" s="178">
        <v>107.2</v>
      </c>
      <c r="I312" s="179"/>
      <c r="J312" s="180">
        <f>ROUND(I312*H312,2)</f>
        <v>0</v>
      </c>
      <c r="K312" s="176" t="s">
        <v>126</v>
      </c>
      <c r="L312" s="40"/>
      <c r="M312" s="181" t="s">
        <v>19</v>
      </c>
      <c r="N312" s="182" t="s">
        <v>43</v>
      </c>
      <c r="O312" s="65"/>
      <c r="P312" s="183">
        <f>O312*H312</f>
        <v>0</v>
      </c>
      <c r="Q312" s="183">
        <v>0</v>
      </c>
      <c r="R312" s="183">
        <f>Q312*H312</f>
        <v>0</v>
      </c>
      <c r="S312" s="183">
        <v>0</v>
      </c>
      <c r="T312" s="184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5" t="s">
        <v>127</v>
      </c>
      <c r="AT312" s="185" t="s">
        <v>122</v>
      </c>
      <c r="AU312" s="185" t="s">
        <v>81</v>
      </c>
      <c r="AY312" s="18" t="s">
        <v>120</v>
      </c>
      <c r="BE312" s="186">
        <f>IF(N312="základní",J312,0)</f>
        <v>0</v>
      </c>
      <c r="BF312" s="186">
        <f>IF(N312="snížená",J312,0)</f>
        <v>0</v>
      </c>
      <c r="BG312" s="186">
        <f>IF(N312="zákl. přenesená",J312,0)</f>
        <v>0</v>
      </c>
      <c r="BH312" s="186">
        <f>IF(N312="sníž. přenesená",J312,0)</f>
        <v>0</v>
      </c>
      <c r="BI312" s="186">
        <f>IF(N312="nulová",J312,0)</f>
        <v>0</v>
      </c>
      <c r="BJ312" s="18" t="s">
        <v>77</v>
      </c>
      <c r="BK312" s="186">
        <f>ROUND(I312*H312,2)</f>
        <v>0</v>
      </c>
      <c r="BL312" s="18" t="s">
        <v>127</v>
      </c>
      <c r="BM312" s="185" t="s">
        <v>422</v>
      </c>
    </row>
    <row r="313" spans="1:65" s="2" customFormat="1" ht="29.25" x14ac:dyDescent="0.2">
      <c r="A313" s="35"/>
      <c r="B313" s="36"/>
      <c r="C313" s="37"/>
      <c r="D313" s="187" t="s">
        <v>129</v>
      </c>
      <c r="E313" s="37"/>
      <c r="F313" s="188" t="s">
        <v>423</v>
      </c>
      <c r="G313" s="37"/>
      <c r="H313" s="37"/>
      <c r="I313" s="189"/>
      <c r="J313" s="37"/>
      <c r="K313" s="37"/>
      <c r="L313" s="40"/>
      <c r="M313" s="190"/>
      <c r="N313" s="191"/>
      <c r="O313" s="65"/>
      <c r="P313" s="65"/>
      <c r="Q313" s="65"/>
      <c r="R313" s="65"/>
      <c r="S313" s="65"/>
      <c r="T313" s="66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T313" s="18" t="s">
        <v>129</v>
      </c>
      <c r="AU313" s="18" t="s">
        <v>81</v>
      </c>
    </row>
    <row r="314" spans="1:65" s="13" customFormat="1" ht="11.25" x14ac:dyDescent="0.2">
      <c r="B314" s="192"/>
      <c r="C314" s="193"/>
      <c r="D314" s="187" t="s">
        <v>131</v>
      </c>
      <c r="E314" s="194" t="s">
        <v>19</v>
      </c>
      <c r="F314" s="195" t="s">
        <v>132</v>
      </c>
      <c r="G314" s="193"/>
      <c r="H314" s="194" t="s">
        <v>19</v>
      </c>
      <c r="I314" s="196"/>
      <c r="J314" s="193"/>
      <c r="K314" s="193"/>
      <c r="L314" s="197"/>
      <c r="M314" s="198"/>
      <c r="N314" s="199"/>
      <c r="O314" s="199"/>
      <c r="P314" s="199"/>
      <c r="Q314" s="199"/>
      <c r="R314" s="199"/>
      <c r="S314" s="199"/>
      <c r="T314" s="200"/>
      <c r="AT314" s="201" t="s">
        <v>131</v>
      </c>
      <c r="AU314" s="201" t="s">
        <v>81</v>
      </c>
      <c r="AV314" s="13" t="s">
        <v>77</v>
      </c>
      <c r="AW314" s="13" t="s">
        <v>33</v>
      </c>
      <c r="AX314" s="13" t="s">
        <v>72</v>
      </c>
      <c r="AY314" s="201" t="s">
        <v>120</v>
      </c>
    </row>
    <row r="315" spans="1:65" s="14" customFormat="1" ht="11.25" x14ac:dyDescent="0.2">
      <c r="B315" s="202"/>
      <c r="C315" s="203"/>
      <c r="D315" s="187" t="s">
        <v>131</v>
      </c>
      <c r="E315" s="204" t="s">
        <v>19</v>
      </c>
      <c r="F315" s="205" t="s">
        <v>162</v>
      </c>
      <c r="G315" s="203"/>
      <c r="H315" s="206">
        <v>107.2</v>
      </c>
      <c r="I315" s="207"/>
      <c r="J315" s="203"/>
      <c r="K315" s="203"/>
      <c r="L315" s="208"/>
      <c r="M315" s="209"/>
      <c r="N315" s="210"/>
      <c r="O315" s="210"/>
      <c r="P315" s="210"/>
      <c r="Q315" s="210"/>
      <c r="R315" s="210"/>
      <c r="S315" s="210"/>
      <c r="T315" s="211"/>
      <c r="AT315" s="212" t="s">
        <v>131</v>
      </c>
      <c r="AU315" s="212" t="s">
        <v>81</v>
      </c>
      <c r="AV315" s="14" t="s">
        <v>81</v>
      </c>
      <c r="AW315" s="14" t="s">
        <v>33</v>
      </c>
      <c r="AX315" s="14" t="s">
        <v>77</v>
      </c>
      <c r="AY315" s="212" t="s">
        <v>120</v>
      </c>
    </row>
    <row r="316" spans="1:65" s="2" customFormat="1" ht="24.2" customHeight="1" x14ac:dyDescent="0.2">
      <c r="A316" s="35"/>
      <c r="B316" s="36"/>
      <c r="C316" s="174" t="s">
        <v>424</v>
      </c>
      <c r="D316" s="174" t="s">
        <v>122</v>
      </c>
      <c r="E316" s="175" t="s">
        <v>425</v>
      </c>
      <c r="F316" s="176" t="s">
        <v>426</v>
      </c>
      <c r="G316" s="177" t="s">
        <v>166</v>
      </c>
      <c r="H316" s="178">
        <v>0.15</v>
      </c>
      <c r="I316" s="179"/>
      <c r="J316" s="180">
        <f>ROUND(I316*H316,2)</f>
        <v>0</v>
      </c>
      <c r="K316" s="176" t="s">
        <v>126</v>
      </c>
      <c r="L316" s="40"/>
      <c r="M316" s="181" t="s">
        <v>19</v>
      </c>
      <c r="N316" s="182" t="s">
        <v>43</v>
      </c>
      <c r="O316" s="65"/>
      <c r="P316" s="183">
        <f>O316*H316</f>
        <v>0</v>
      </c>
      <c r="Q316" s="183">
        <v>2.32E-3</v>
      </c>
      <c r="R316" s="183">
        <f>Q316*H316</f>
        <v>3.48E-4</v>
      </c>
      <c r="S316" s="183">
        <v>0.10100000000000001</v>
      </c>
      <c r="T316" s="184">
        <f>S316*H316</f>
        <v>1.515E-2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85" t="s">
        <v>127</v>
      </c>
      <c r="AT316" s="185" t="s">
        <v>122</v>
      </c>
      <c r="AU316" s="185" t="s">
        <v>81</v>
      </c>
      <c r="AY316" s="18" t="s">
        <v>120</v>
      </c>
      <c r="BE316" s="186">
        <f>IF(N316="základní",J316,0)</f>
        <v>0</v>
      </c>
      <c r="BF316" s="186">
        <f>IF(N316="snížená",J316,0)</f>
        <v>0</v>
      </c>
      <c r="BG316" s="186">
        <f>IF(N316="zákl. přenesená",J316,0)</f>
        <v>0</v>
      </c>
      <c r="BH316" s="186">
        <f>IF(N316="sníž. přenesená",J316,0)</f>
        <v>0</v>
      </c>
      <c r="BI316" s="186">
        <f>IF(N316="nulová",J316,0)</f>
        <v>0</v>
      </c>
      <c r="BJ316" s="18" t="s">
        <v>77</v>
      </c>
      <c r="BK316" s="186">
        <f>ROUND(I316*H316,2)</f>
        <v>0</v>
      </c>
      <c r="BL316" s="18" t="s">
        <v>127</v>
      </c>
      <c r="BM316" s="185" t="s">
        <v>427</v>
      </c>
    </row>
    <row r="317" spans="1:65" s="2" customFormat="1" ht="48.75" x14ac:dyDescent="0.2">
      <c r="A317" s="35"/>
      <c r="B317" s="36"/>
      <c r="C317" s="37"/>
      <c r="D317" s="187" t="s">
        <v>129</v>
      </c>
      <c r="E317" s="37"/>
      <c r="F317" s="188" t="s">
        <v>428</v>
      </c>
      <c r="G317" s="37"/>
      <c r="H317" s="37"/>
      <c r="I317" s="189"/>
      <c r="J317" s="37"/>
      <c r="K317" s="37"/>
      <c r="L317" s="40"/>
      <c r="M317" s="190"/>
      <c r="N317" s="191"/>
      <c r="O317" s="65"/>
      <c r="P317" s="65"/>
      <c r="Q317" s="65"/>
      <c r="R317" s="65"/>
      <c r="S317" s="65"/>
      <c r="T317" s="66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T317" s="18" t="s">
        <v>129</v>
      </c>
      <c r="AU317" s="18" t="s">
        <v>81</v>
      </c>
    </row>
    <row r="318" spans="1:65" s="13" customFormat="1" ht="11.25" x14ac:dyDescent="0.2">
      <c r="B318" s="192"/>
      <c r="C318" s="193"/>
      <c r="D318" s="187" t="s">
        <v>131</v>
      </c>
      <c r="E318" s="194" t="s">
        <v>19</v>
      </c>
      <c r="F318" s="195" t="s">
        <v>429</v>
      </c>
      <c r="G318" s="193"/>
      <c r="H318" s="194" t="s">
        <v>19</v>
      </c>
      <c r="I318" s="196"/>
      <c r="J318" s="193"/>
      <c r="K318" s="193"/>
      <c r="L318" s="197"/>
      <c r="M318" s="198"/>
      <c r="N318" s="199"/>
      <c r="O318" s="199"/>
      <c r="P318" s="199"/>
      <c r="Q318" s="199"/>
      <c r="R318" s="199"/>
      <c r="S318" s="199"/>
      <c r="T318" s="200"/>
      <c r="AT318" s="201" t="s">
        <v>131</v>
      </c>
      <c r="AU318" s="201" t="s">
        <v>81</v>
      </c>
      <c r="AV318" s="13" t="s">
        <v>77</v>
      </c>
      <c r="AW318" s="13" t="s">
        <v>33</v>
      </c>
      <c r="AX318" s="13" t="s">
        <v>72</v>
      </c>
      <c r="AY318" s="201" t="s">
        <v>120</v>
      </c>
    </row>
    <row r="319" spans="1:65" s="14" customFormat="1" ht="11.25" x14ac:dyDescent="0.2">
      <c r="B319" s="202"/>
      <c r="C319" s="203"/>
      <c r="D319" s="187" t="s">
        <v>131</v>
      </c>
      <c r="E319" s="204" t="s">
        <v>19</v>
      </c>
      <c r="F319" s="205" t="s">
        <v>430</v>
      </c>
      <c r="G319" s="203"/>
      <c r="H319" s="206">
        <v>0.15</v>
      </c>
      <c r="I319" s="207"/>
      <c r="J319" s="203"/>
      <c r="K319" s="203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131</v>
      </c>
      <c r="AU319" s="212" t="s">
        <v>81</v>
      </c>
      <c r="AV319" s="14" t="s">
        <v>81</v>
      </c>
      <c r="AW319" s="14" t="s">
        <v>33</v>
      </c>
      <c r="AX319" s="14" t="s">
        <v>77</v>
      </c>
      <c r="AY319" s="212" t="s">
        <v>120</v>
      </c>
    </row>
    <row r="320" spans="1:65" s="2" customFormat="1" ht="14.45" customHeight="1" x14ac:dyDescent="0.2">
      <c r="A320" s="35"/>
      <c r="B320" s="36"/>
      <c r="C320" s="174" t="s">
        <v>431</v>
      </c>
      <c r="D320" s="174" t="s">
        <v>122</v>
      </c>
      <c r="E320" s="175" t="s">
        <v>432</v>
      </c>
      <c r="F320" s="176" t="s">
        <v>433</v>
      </c>
      <c r="G320" s="177" t="s">
        <v>434</v>
      </c>
      <c r="H320" s="178">
        <v>1</v>
      </c>
      <c r="I320" s="179"/>
      <c r="J320" s="180">
        <f>ROUND(I320*H320,2)</f>
        <v>0</v>
      </c>
      <c r="K320" s="176" t="s">
        <v>19</v>
      </c>
      <c r="L320" s="40"/>
      <c r="M320" s="181" t="s">
        <v>19</v>
      </c>
      <c r="N320" s="182" t="s">
        <v>43</v>
      </c>
      <c r="O320" s="65"/>
      <c r="P320" s="183">
        <f>O320*H320</f>
        <v>0</v>
      </c>
      <c r="Q320" s="183">
        <v>0</v>
      </c>
      <c r="R320" s="183">
        <f>Q320*H320</f>
        <v>0</v>
      </c>
      <c r="S320" s="183">
        <v>0</v>
      </c>
      <c r="T320" s="184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85" t="s">
        <v>127</v>
      </c>
      <c r="AT320" s="185" t="s">
        <v>122</v>
      </c>
      <c r="AU320" s="185" t="s">
        <v>81</v>
      </c>
      <c r="AY320" s="18" t="s">
        <v>120</v>
      </c>
      <c r="BE320" s="186">
        <f>IF(N320="základní",J320,0)</f>
        <v>0</v>
      </c>
      <c r="BF320" s="186">
        <f>IF(N320="snížená",J320,0)</f>
        <v>0</v>
      </c>
      <c r="BG320" s="186">
        <f>IF(N320="zákl. přenesená",J320,0)</f>
        <v>0</v>
      </c>
      <c r="BH320" s="186">
        <f>IF(N320="sníž. přenesená",J320,0)</f>
        <v>0</v>
      </c>
      <c r="BI320" s="186">
        <f>IF(N320="nulová",J320,0)</f>
        <v>0</v>
      </c>
      <c r="BJ320" s="18" t="s">
        <v>77</v>
      </c>
      <c r="BK320" s="186">
        <f>ROUND(I320*H320,2)</f>
        <v>0</v>
      </c>
      <c r="BL320" s="18" t="s">
        <v>127</v>
      </c>
      <c r="BM320" s="185" t="s">
        <v>435</v>
      </c>
    </row>
    <row r="321" spans="1:65" s="2" customFormat="1" ht="48.75" x14ac:dyDescent="0.2">
      <c r="A321" s="35"/>
      <c r="B321" s="36"/>
      <c r="C321" s="37"/>
      <c r="D321" s="187" t="s">
        <v>129</v>
      </c>
      <c r="E321" s="37"/>
      <c r="F321" s="188" t="s">
        <v>428</v>
      </c>
      <c r="G321" s="37"/>
      <c r="H321" s="37"/>
      <c r="I321" s="189"/>
      <c r="J321" s="37"/>
      <c r="K321" s="37"/>
      <c r="L321" s="40"/>
      <c r="M321" s="190"/>
      <c r="N321" s="191"/>
      <c r="O321" s="65"/>
      <c r="P321" s="65"/>
      <c r="Q321" s="65"/>
      <c r="R321" s="65"/>
      <c r="S321" s="65"/>
      <c r="T321" s="66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T321" s="18" t="s">
        <v>129</v>
      </c>
      <c r="AU321" s="18" t="s">
        <v>81</v>
      </c>
    </row>
    <row r="322" spans="1:65" s="2" customFormat="1" ht="19.5" x14ac:dyDescent="0.2">
      <c r="A322" s="35"/>
      <c r="B322" s="36"/>
      <c r="C322" s="37"/>
      <c r="D322" s="187" t="s">
        <v>262</v>
      </c>
      <c r="E322" s="37"/>
      <c r="F322" s="188" t="s">
        <v>436</v>
      </c>
      <c r="G322" s="37"/>
      <c r="H322" s="37"/>
      <c r="I322" s="189"/>
      <c r="J322" s="37"/>
      <c r="K322" s="37"/>
      <c r="L322" s="40"/>
      <c r="M322" s="190"/>
      <c r="N322" s="191"/>
      <c r="O322" s="65"/>
      <c r="P322" s="65"/>
      <c r="Q322" s="65"/>
      <c r="R322" s="65"/>
      <c r="S322" s="65"/>
      <c r="T322" s="66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T322" s="18" t="s">
        <v>262</v>
      </c>
      <c r="AU322" s="18" t="s">
        <v>81</v>
      </c>
    </row>
    <row r="323" spans="1:65" s="2" customFormat="1" ht="14.45" customHeight="1" x14ac:dyDescent="0.2">
      <c r="A323" s="35"/>
      <c r="B323" s="36"/>
      <c r="C323" s="224" t="s">
        <v>437</v>
      </c>
      <c r="D323" s="224" t="s">
        <v>284</v>
      </c>
      <c r="E323" s="225" t="s">
        <v>438</v>
      </c>
      <c r="F323" s="226" t="s">
        <v>439</v>
      </c>
      <c r="G323" s="227" t="s">
        <v>382</v>
      </c>
      <c r="H323" s="228">
        <v>1</v>
      </c>
      <c r="I323" s="229"/>
      <c r="J323" s="230">
        <f>ROUND(I323*H323,2)</f>
        <v>0</v>
      </c>
      <c r="K323" s="226" t="s">
        <v>126</v>
      </c>
      <c r="L323" s="231"/>
      <c r="M323" s="232" t="s">
        <v>19</v>
      </c>
      <c r="N323" s="233" t="s">
        <v>43</v>
      </c>
      <c r="O323" s="65"/>
      <c r="P323" s="183">
        <f>O323*H323</f>
        <v>0</v>
      </c>
      <c r="Q323" s="183">
        <v>5.0000000000000001E-4</v>
      </c>
      <c r="R323" s="183">
        <f>Q323*H323</f>
        <v>5.0000000000000001E-4</v>
      </c>
      <c r="S323" s="183">
        <v>0</v>
      </c>
      <c r="T323" s="184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85" t="s">
        <v>169</v>
      </c>
      <c r="AT323" s="185" t="s">
        <v>284</v>
      </c>
      <c r="AU323" s="185" t="s">
        <v>81</v>
      </c>
      <c r="AY323" s="18" t="s">
        <v>120</v>
      </c>
      <c r="BE323" s="186">
        <f>IF(N323="základní",J323,0)</f>
        <v>0</v>
      </c>
      <c r="BF323" s="186">
        <f>IF(N323="snížená",J323,0)</f>
        <v>0</v>
      </c>
      <c r="BG323" s="186">
        <f>IF(N323="zákl. přenesená",J323,0)</f>
        <v>0</v>
      </c>
      <c r="BH323" s="186">
        <f>IF(N323="sníž. přenesená",J323,0)</f>
        <v>0</v>
      </c>
      <c r="BI323" s="186">
        <f>IF(N323="nulová",J323,0)</f>
        <v>0</v>
      </c>
      <c r="BJ323" s="18" t="s">
        <v>77</v>
      </c>
      <c r="BK323" s="186">
        <f>ROUND(I323*H323,2)</f>
        <v>0</v>
      </c>
      <c r="BL323" s="18" t="s">
        <v>127</v>
      </c>
      <c r="BM323" s="185" t="s">
        <v>440</v>
      </c>
    </row>
    <row r="324" spans="1:65" s="12" customFormat="1" ht="22.9" customHeight="1" x14ac:dyDescent="0.2">
      <c r="B324" s="158"/>
      <c r="C324" s="159"/>
      <c r="D324" s="160" t="s">
        <v>71</v>
      </c>
      <c r="E324" s="172" t="s">
        <v>441</v>
      </c>
      <c r="F324" s="172" t="s">
        <v>442</v>
      </c>
      <c r="G324" s="159"/>
      <c r="H324" s="159"/>
      <c r="I324" s="162"/>
      <c r="J324" s="173">
        <f>BK324</f>
        <v>0</v>
      </c>
      <c r="K324" s="159"/>
      <c r="L324" s="164"/>
      <c r="M324" s="165"/>
      <c r="N324" s="166"/>
      <c r="O324" s="166"/>
      <c r="P324" s="167">
        <f>SUM(P325:P337)</f>
        <v>0</v>
      </c>
      <c r="Q324" s="166"/>
      <c r="R324" s="167">
        <f>SUM(R325:R337)</f>
        <v>0</v>
      </c>
      <c r="S324" s="166"/>
      <c r="T324" s="168">
        <f>SUM(T325:T337)</f>
        <v>0</v>
      </c>
      <c r="AR324" s="169" t="s">
        <v>77</v>
      </c>
      <c r="AT324" s="170" t="s">
        <v>71</v>
      </c>
      <c r="AU324" s="170" t="s">
        <v>77</v>
      </c>
      <c r="AY324" s="169" t="s">
        <v>120</v>
      </c>
      <c r="BK324" s="171">
        <f>SUM(BK325:BK337)</f>
        <v>0</v>
      </c>
    </row>
    <row r="325" spans="1:65" s="2" customFormat="1" ht="24.2" customHeight="1" x14ac:dyDescent="0.2">
      <c r="A325" s="35"/>
      <c r="B325" s="36"/>
      <c r="C325" s="174" t="s">
        <v>443</v>
      </c>
      <c r="D325" s="174" t="s">
        <v>122</v>
      </c>
      <c r="E325" s="175" t="s">
        <v>444</v>
      </c>
      <c r="F325" s="176" t="s">
        <v>445</v>
      </c>
      <c r="G325" s="177" t="s">
        <v>260</v>
      </c>
      <c r="H325" s="178">
        <v>96.436000000000007</v>
      </c>
      <c r="I325" s="179"/>
      <c r="J325" s="180">
        <f>ROUND(I325*H325,2)</f>
        <v>0</v>
      </c>
      <c r="K325" s="176" t="s">
        <v>126</v>
      </c>
      <c r="L325" s="40"/>
      <c r="M325" s="181" t="s">
        <v>19</v>
      </c>
      <c r="N325" s="182" t="s">
        <v>43</v>
      </c>
      <c r="O325" s="65"/>
      <c r="P325" s="183">
        <f>O325*H325</f>
        <v>0</v>
      </c>
      <c r="Q325" s="183">
        <v>0</v>
      </c>
      <c r="R325" s="183">
        <f>Q325*H325</f>
        <v>0</v>
      </c>
      <c r="S325" s="183">
        <v>0</v>
      </c>
      <c r="T325" s="184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85" t="s">
        <v>127</v>
      </c>
      <c r="AT325" s="185" t="s">
        <v>122</v>
      </c>
      <c r="AU325" s="185" t="s">
        <v>81</v>
      </c>
      <c r="AY325" s="18" t="s">
        <v>120</v>
      </c>
      <c r="BE325" s="186">
        <f>IF(N325="základní",J325,0)</f>
        <v>0</v>
      </c>
      <c r="BF325" s="186">
        <f>IF(N325="snížená",J325,0)</f>
        <v>0</v>
      </c>
      <c r="BG325" s="186">
        <f>IF(N325="zákl. přenesená",J325,0)</f>
        <v>0</v>
      </c>
      <c r="BH325" s="186">
        <f>IF(N325="sníž. přenesená",J325,0)</f>
        <v>0</v>
      </c>
      <c r="BI325" s="186">
        <f>IF(N325="nulová",J325,0)</f>
        <v>0</v>
      </c>
      <c r="BJ325" s="18" t="s">
        <v>77</v>
      </c>
      <c r="BK325" s="186">
        <f>ROUND(I325*H325,2)</f>
        <v>0</v>
      </c>
      <c r="BL325" s="18" t="s">
        <v>127</v>
      </c>
      <c r="BM325" s="185" t="s">
        <v>446</v>
      </c>
    </row>
    <row r="326" spans="1:65" s="2" customFormat="1" ht="78" x14ac:dyDescent="0.2">
      <c r="A326" s="35"/>
      <c r="B326" s="36"/>
      <c r="C326" s="37"/>
      <c r="D326" s="187" t="s">
        <v>129</v>
      </c>
      <c r="E326" s="37"/>
      <c r="F326" s="188" t="s">
        <v>447</v>
      </c>
      <c r="G326" s="37"/>
      <c r="H326" s="37"/>
      <c r="I326" s="189"/>
      <c r="J326" s="37"/>
      <c r="K326" s="37"/>
      <c r="L326" s="40"/>
      <c r="M326" s="190"/>
      <c r="N326" s="191"/>
      <c r="O326" s="65"/>
      <c r="P326" s="65"/>
      <c r="Q326" s="65"/>
      <c r="R326" s="65"/>
      <c r="S326" s="65"/>
      <c r="T326" s="66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T326" s="18" t="s">
        <v>129</v>
      </c>
      <c r="AU326" s="18" t="s">
        <v>81</v>
      </c>
    </row>
    <row r="327" spans="1:65" s="2" customFormat="1" ht="19.5" x14ac:dyDescent="0.2">
      <c r="A327" s="35"/>
      <c r="B327" s="36"/>
      <c r="C327" s="37"/>
      <c r="D327" s="187" t="s">
        <v>262</v>
      </c>
      <c r="E327" s="37"/>
      <c r="F327" s="188" t="s">
        <v>448</v>
      </c>
      <c r="G327" s="37"/>
      <c r="H327" s="37"/>
      <c r="I327" s="189"/>
      <c r="J327" s="37"/>
      <c r="K327" s="37"/>
      <c r="L327" s="40"/>
      <c r="M327" s="190"/>
      <c r="N327" s="191"/>
      <c r="O327" s="65"/>
      <c r="P327" s="65"/>
      <c r="Q327" s="65"/>
      <c r="R327" s="65"/>
      <c r="S327" s="65"/>
      <c r="T327" s="66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T327" s="18" t="s">
        <v>262</v>
      </c>
      <c r="AU327" s="18" t="s">
        <v>81</v>
      </c>
    </row>
    <row r="328" spans="1:65" s="2" customFormat="1" ht="24.2" customHeight="1" x14ac:dyDescent="0.2">
      <c r="A328" s="35"/>
      <c r="B328" s="36"/>
      <c r="C328" s="174" t="s">
        <v>449</v>
      </c>
      <c r="D328" s="174" t="s">
        <v>122</v>
      </c>
      <c r="E328" s="175" t="s">
        <v>450</v>
      </c>
      <c r="F328" s="176" t="s">
        <v>451</v>
      </c>
      <c r="G328" s="177" t="s">
        <v>260</v>
      </c>
      <c r="H328" s="178">
        <v>385.74400000000003</v>
      </c>
      <c r="I328" s="179"/>
      <c r="J328" s="180">
        <f>ROUND(I328*H328,2)</f>
        <v>0</v>
      </c>
      <c r="K328" s="176" t="s">
        <v>126</v>
      </c>
      <c r="L328" s="40"/>
      <c r="M328" s="181" t="s">
        <v>19</v>
      </c>
      <c r="N328" s="182" t="s">
        <v>43</v>
      </c>
      <c r="O328" s="65"/>
      <c r="P328" s="183">
        <f>O328*H328</f>
        <v>0</v>
      </c>
      <c r="Q328" s="183">
        <v>0</v>
      </c>
      <c r="R328" s="183">
        <f>Q328*H328</f>
        <v>0</v>
      </c>
      <c r="S328" s="183">
        <v>0</v>
      </c>
      <c r="T328" s="184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85" t="s">
        <v>127</v>
      </c>
      <c r="AT328" s="185" t="s">
        <v>122</v>
      </c>
      <c r="AU328" s="185" t="s">
        <v>81</v>
      </c>
      <c r="AY328" s="18" t="s">
        <v>120</v>
      </c>
      <c r="BE328" s="186">
        <f>IF(N328="základní",J328,0)</f>
        <v>0</v>
      </c>
      <c r="BF328" s="186">
        <f>IF(N328="snížená",J328,0)</f>
        <v>0</v>
      </c>
      <c r="BG328" s="186">
        <f>IF(N328="zákl. přenesená",J328,0)</f>
        <v>0</v>
      </c>
      <c r="BH328" s="186">
        <f>IF(N328="sníž. přenesená",J328,0)</f>
        <v>0</v>
      </c>
      <c r="BI328" s="186">
        <f>IF(N328="nulová",J328,0)</f>
        <v>0</v>
      </c>
      <c r="BJ328" s="18" t="s">
        <v>77</v>
      </c>
      <c r="BK328" s="186">
        <f>ROUND(I328*H328,2)</f>
        <v>0</v>
      </c>
      <c r="BL328" s="18" t="s">
        <v>127</v>
      </c>
      <c r="BM328" s="185" t="s">
        <v>452</v>
      </c>
    </row>
    <row r="329" spans="1:65" s="2" customFormat="1" ht="78" x14ac:dyDescent="0.2">
      <c r="A329" s="35"/>
      <c r="B329" s="36"/>
      <c r="C329" s="37"/>
      <c r="D329" s="187" t="s">
        <v>129</v>
      </c>
      <c r="E329" s="37"/>
      <c r="F329" s="188" t="s">
        <v>447</v>
      </c>
      <c r="G329" s="37"/>
      <c r="H329" s="37"/>
      <c r="I329" s="189"/>
      <c r="J329" s="37"/>
      <c r="K329" s="37"/>
      <c r="L329" s="40"/>
      <c r="M329" s="190"/>
      <c r="N329" s="191"/>
      <c r="O329" s="65"/>
      <c r="P329" s="65"/>
      <c r="Q329" s="65"/>
      <c r="R329" s="65"/>
      <c r="S329" s="65"/>
      <c r="T329" s="66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T329" s="18" t="s">
        <v>129</v>
      </c>
      <c r="AU329" s="18" t="s">
        <v>81</v>
      </c>
    </row>
    <row r="330" spans="1:65" s="2" customFormat="1" ht="19.5" x14ac:dyDescent="0.2">
      <c r="A330" s="35"/>
      <c r="B330" s="36"/>
      <c r="C330" s="37"/>
      <c r="D330" s="187" t="s">
        <v>262</v>
      </c>
      <c r="E330" s="37"/>
      <c r="F330" s="188" t="s">
        <v>448</v>
      </c>
      <c r="G330" s="37"/>
      <c r="H330" s="37"/>
      <c r="I330" s="189"/>
      <c r="J330" s="37"/>
      <c r="K330" s="37"/>
      <c r="L330" s="40"/>
      <c r="M330" s="190"/>
      <c r="N330" s="191"/>
      <c r="O330" s="65"/>
      <c r="P330" s="65"/>
      <c r="Q330" s="65"/>
      <c r="R330" s="65"/>
      <c r="S330" s="65"/>
      <c r="T330" s="66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T330" s="18" t="s">
        <v>262</v>
      </c>
      <c r="AU330" s="18" t="s">
        <v>81</v>
      </c>
    </row>
    <row r="331" spans="1:65" s="14" customFormat="1" ht="11.25" x14ac:dyDescent="0.2">
      <c r="B331" s="202"/>
      <c r="C331" s="203"/>
      <c r="D331" s="187" t="s">
        <v>131</v>
      </c>
      <c r="E331" s="203"/>
      <c r="F331" s="205" t="s">
        <v>453</v>
      </c>
      <c r="G331" s="203"/>
      <c r="H331" s="206">
        <v>385.74400000000003</v>
      </c>
      <c r="I331" s="207"/>
      <c r="J331" s="203"/>
      <c r="K331" s="203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131</v>
      </c>
      <c r="AU331" s="212" t="s">
        <v>81</v>
      </c>
      <c r="AV331" s="14" t="s">
        <v>81</v>
      </c>
      <c r="AW331" s="14" t="s">
        <v>4</v>
      </c>
      <c r="AX331" s="14" t="s">
        <v>77</v>
      </c>
      <c r="AY331" s="212" t="s">
        <v>120</v>
      </c>
    </row>
    <row r="332" spans="1:65" s="2" customFormat="1" ht="24.2" customHeight="1" x14ac:dyDescent="0.2">
      <c r="A332" s="35"/>
      <c r="B332" s="36"/>
      <c r="C332" s="174" t="s">
        <v>454</v>
      </c>
      <c r="D332" s="174" t="s">
        <v>122</v>
      </c>
      <c r="E332" s="175" t="s">
        <v>455</v>
      </c>
      <c r="F332" s="176" t="s">
        <v>456</v>
      </c>
      <c r="G332" s="177" t="s">
        <v>260</v>
      </c>
      <c r="H332" s="178">
        <v>6.32</v>
      </c>
      <c r="I332" s="179"/>
      <c r="J332" s="180">
        <f>ROUND(I332*H332,2)</f>
        <v>0</v>
      </c>
      <c r="K332" s="176" t="s">
        <v>19</v>
      </c>
      <c r="L332" s="40"/>
      <c r="M332" s="181" t="s">
        <v>19</v>
      </c>
      <c r="N332" s="182" t="s">
        <v>43</v>
      </c>
      <c r="O332" s="65"/>
      <c r="P332" s="183">
        <f>O332*H332</f>
        <v>0</v>
      </c>
      <c r="Q332" s="183">
        <v>0</v>
      </c>
      <c r="R332" s="183">
        <f>Q332*H332</f>
        <v>0</v>
      </c>
      <c r="S332" s="183">
        <v>0</v>
      </c>
      <c r="T332" s="184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85" t="s">
        <v>127</v>
      </c>
      <c r="AT332" s="185" t="s">
        <v>122</v>
      </c>
      <c r="AU332" s="185" t="s">
        <v>81</v>
      </c>
      <c r="AY332" s="18" t="s">
        <v>120</v>
      </c>
      <c r="BE332" s="186">
        <f>IF(N332="základní",J332,0)</f>
        <v>0</v>
      </c>
      <c r="BF332" s="186">
        <f>IF(N332="snížená",J332,0)</f>
        <v>0</v>
      </c>
      <c r="BG332" s="186">
        <f>IF(N332="zákl. přenesená",J332,0)</f>
        <v>0</v>
      </c>
      <c r="BH332" s="186">
        <f>IF(N332="sníž. přenesená",J332,0)</f>
        <v>0</v>
      </c>
      <c r="BI332" s="186">
        <f>IF(N332="nulová",J332,0)</f>
        <v>0</v>
      </c>
      <c r="BJ332" s="18" t="s">
        <v>77</v>
      </c>
      <c r="BK332" s="186">
        <f>ROUND(I332*H332,2)</f>
        <v>0</v>
      </c>
      <c r="BL332" s="18" t="s">
        <v>127</v>
      </c>
      <c r="BM332" s="185" t="s">
        <v>457</v>
      </c>
    </row>
    <row r="333" spans="1:65" s="2" customFormat="1" ht="19.5" x14ac:dyDescent="0.2">
      <c r="A333" s="35"/>
      <c r="B333" s="36"/>
      <c r="C333" s="37"/>
      <c r="D333" s="187" t="s">
        <v>262</v>
      </c>
      <c r="E333" s="37"/>
      <c r="F333" s="188" t="s">
        <v>263</v>
      </c>
      <c r="G333" s="37"/>
      <c r="H333" s="37"/>
      <c r="I333" s="189"/>
      <c r="J333" s="37"/>
      <c r="K333" s="37"/>
      <c r="L333" s="40"/>
      <c r="M333" s="190"/>
      <c r="N333" s="191"/>
      <c r="O333" s="65"/>
      <c r="P333" s="65"/>
      <c r="Q333" s="65"/>
      <c r="R333" s="65"/>
      <c r="S333" s="65"/>
      <c r="T333" s="66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T333" s="18" t="s">
        <v>262</v>
      </c>
      <c r="AU333" s="18" t="s">
        <v>81</v>
      </c>
    </row>
    <row r="334" spans="1:65" s="2" customFormat="1" ht="24.2" customHeight="1" x14ac:dyDescent="0.2">
      <c r="A334" s="35"/>
      <c r="B334" s="36"/>
      <c r="C334" s="174" t="s">
        <v>458</v>
      </c>
      <c r="D334" s="174" t="s">
        <v>122</v>
      </c>
      <c r="E334" s="175" t="s">
        <v>459</v>
      </c>
      <c r="F334" s="176" t="s">
        <v>259</v>
      </c>
      <c r="G334" s="177" t="s">
        <v>260</v>
      </c>
      <c r="H334" s="178">
        <v>35.322000000000003</v>
      </c>
      <c r="I334" s="179"/>
      <c r="J334" s="180">
        <f>ROUND(I334*H334,2)</f>
        <v>0</v>
      </c>
      <c r="K334" s="176" t="s">
        <v>19</v>
      </c>
      <c r="L334" s="40"/>
      <c r="M334" s="181" t="s">
        <v>19</v>
      </c>
      <c r="N334" s="182" t="s">
        <v>43</v>
      </c>
      <c r="O334" s="65"/>
      <c r="P334" s="183">
        <f>O334*H334</f>
        <v>0</v>
      </c>
      <c r="Q334" s="183">
        <v>0</v>
      </c>
      <c r="R334" s="183">
        <f>Q334*H334</f>
        <v>0</v>
      </c>
      <c r="S334" s="183">
        <v>0</v>
      </c>
      <c r="T334" s="184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85" t="s">
        <v>127</v>
      </c>
      <c r="AT334" s="185" t="s">
        <v>122</v>
      </c>
      <c r="AU334" s="185" t="s">
        <v>81</v>
      </c>
      <c r="AY334" s="18" t="s">
        <v>120</v>
      </c>
      <c r="BE334" s="186">
        <f>IF(N334="základní",J334,0)</f>
        <v>0</v>
      </c>
      <c r="BF334" s="186">
        <f>IF(N334="snížená",J334,0)</f>
        <v>0</v>
      </c>
      <c r="BG334" s="186">
        <f>IF(N334="zákl. přenesená",J334,0)</f>
        <v>0</v>
      </c>
      <c r="BH334" s="186">
        <f>IF(N334="sníž. přenesená",J334,0)</f>
        <v>0</v>
      </c>
      <c r="BI334" s="186">
        <f>IF(N334="nulová",J334,0)</f>
        <v>0</v>
      </c>
      <c r="BJ334" s="18" t="s">
        <v>77</v>
      </c>
      <c r="BK334" s="186">
        <f>ROUND(I334*H334,2)</f>
        <v>0</v>
      </c>
      <c r="BL334" s="18" t="s">
        <v>127</v>
      </c>
      <c r="BM334" s="185" t="s">
        <v>460</v>
      </c>
    </row>
    <row r="335" spans="1:65" s="2" customFormat="1" ht="19.5" x14ac:dyDescent="0.2">
      <c r="A335" s="35"/>
      <c r="B335" s="36"/>
      <c r="C335" s="37"/>
      <c r="D335" s="187" t="s">
        <v>262</v>
      </c>
      <c r="E335" s="37"/>
      <c r="F335" s="188" t="s">
        <v>263</v>
      </c>
      <c r="G335" s="37"/>
      <c r="H335" s="37"/>
      <c r="I335" s="189"/>
      <c r="J335" s="37"/>
      <c r="K335" s="37"/>
      <c r="L335" s="40"/>
      <c r="M335" s="190"/>
      <c r="N335" s="191"/>
      <c r="O335" s="65"/>
      <c r="P335" s="65"/>
      <c r="Q335" s="65"/>
      <c r="R335" s="65"/>
      <c r="S335" s="65"/>
      <c r="T335" s="66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T335" s="18" t="s">
        <v>262</v>
      </c>
      <c r="AU335" s="18" t="s">
        <v>81</v>
      </c>
    </row>
    <row r="336" spans="1:65" s="2" customFormat="1" ht="24.2" customHeight="1" x14ac:dyDescent="0.2">
      <c r="A336" s="35"/>
      <c r="B336" s="36"/>
      <c r="C336" s="174" t="s">
        <v>461</v>
      </c>
      <c r="D336" s="174" t="s">
        <v>122</v>
      </c>
      <c r="E336" s="175" t="s">
        <v>462</v>
      </c>
      <c r="F336" s="176" t="s">
        <v>463</v>
      </c>
      <c r="G336" s="177" t="s">
        <v>260</v>
      </c>
      <c r="H336" s="178">
        <v>54.779000000000003</v>
      </c>
      <c r="I336" s="179"/>
      <c r="J336" s="180">
        <f>ROUND(I336*H336,2)</f>
        <v>0</v>
      </c>
      <c r="K336" s="176" t="s">
        <v>19</v>
      </c>
      <c r="L336" s="40"/>
      <c r="M336" s="181" t="s">
        <v>19</v>
      </c>
      <c r="N336" s="182" t="s">
        <v>43</v>
      </c>
      <c r="O336" s="65"/>
      <c r="P336" s="183">
        <f>O336*H336</f>
        <v>0</v>
      </c>
      <c r="Q336" s="183">
        <v>0</v>
      </c>
      <c r="R336" s="183">
        <f>Q336*H336</f>
        <v>0</v>
      </c>
      <c r="S336" s="183">
        <v>0</v>
      </c>
      <c r="T336" s="184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85" t="s">
        <v>127</v>
      </c>
      <c r="AT336" s="185" t="s">
        <v>122</v>
      </c>
      <c r="AU336" s="185" t="s">
        <v>81</v>
      </c>
      <c r="AY336" s="18" t="s">
        <v>120</v>
      </c>
      <c r="BE336" s="186">
        <f>IF(N336="základní",J336,0)</f>
        <v>0</v>
      </c>
      <c r="BF336" s="186">
        <f>IF(N336="snížená",J336,0)</f>
        <v>0</v>
      </c>
      <c r="BG336" s="186">
        <f>IF(N336="zákl. přenesená",J336,0)</f>
        <v>0</v>
      </c>
      <c r="BH336" s="186">
        <f>IF(N336="sníž. přenesená",J336,0)</f>
        <v>0</v>
      </c>
      <c r="BI336" s="186">
        <f>IF(N336="nulová",J336,0)</f>
        <v>0</v>
      </c>
      <c r="BJ336" s="18" t="s">
        <v>77</v>
      </c>
      <c r="BK336" s="186">
        <f>ROUND(I336*H336,2)</f>
        <v>0</v>
      </c>
      <c r="BL336" s="18" t="s">
        <v>127</v>
      </c>
      <c r="BM336" s="185" t="s">
        <v>464</v>
      </c>
    </row>
    <row r="337" spans="1:65" s="2" customFormat="1" ht="19.5" x14ac:dyDescent="0.2">
      <c r="A337" s="35"/>
      <c r="B337" s="36"/>
      <c r="C337" s="37"/>
      <c r="D337" s="187" t="s">
        <v>262</v>
      </c>
      <c r="E337" s="37"/>
      <c r="F337" s="188" t="s">
        <v>263</v>
      </c>
      <c r="G337" s="37"/>
      <c r="H337" s="37"/>
      <c r="I337" s="189"/>
      <c r="J337" s="37"/>
      <c r="K337" s="37"/>
      <c r="L337" s="40"/>
      <c r="M337" s="190"/>
      <c r="N337" s="191"/>
      <c r="O337" s="65"/>
      <c r="P337" s="65"/>
      <c r="Q337" s="65"/>
      <c r="R337" s="65"/>
      <c r="S337" s="65"/>
      <c r="T337" s="66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8" t="s">
        <v>262</v>
      </c>
      <c r="AU337" s="18" t="s">
        <v>81</v>
      </c>
    </row>
    <row r="338" spans="1:65" s="12" customFormat="1" ht="22.9" customHeight="1" x14ac:dyDescent="0.2">
      <c r="B338" s="158"/>
      <c r="C338" s="159"/>
      <c r="D338" s="160" t="s">
        <v>71</v>
      </c>
      <c r="E338" s="172" t="s">
        <v>465</v>
      </c>
      <c r="F338" s="172" t="s">
        <v>466</v>
      </c>
      <c r="G338" s="159"/>
      <c r="H338" s="159"/>
      <c r="I338" s="162"/>
      <c r="J338" s="173">
        <f>BK338</f>
        <v>0</v>
      </c>
      <c r="K338" s="159"/>
      <c r="L338" s="164"/>
      <c r="M338" s="165"/>
      <c r="N338" s="166"/>
      <c r="O338" s="166"/>
      <c r="P338" s="167">
        <f>SUM(P339:P340)</f>
        <v>0</v>
      </c>
      <c r="Q338" s="166"/>
      <c r="R338" s="167">
        <f>SUM(R339:R340)</f>
        <v>0</v>
      </c>
      <c r="S338" s="166"/>
      <c r="T338" s="168">
        <f>SUM(T339:T340)</f>
        <v>0</v>
      </c>
      <c r="AR338" s="169" t="s">
        <v>77</v>
      </c>
      <c r="AT338" s="170" t="s">
        <v>71</v>
      </c>
      <c r="AU338" s="170" t="s">
        <v>77</v>
      </c>
      <c r="AY338" s="169" t="s">
        <v>120</v>
      </c>
      <c r="BK338" s="171">
        <f>SUM(BK339:BK340)</f>
        <v>0</v>
      </c>
    </row>
    <row r="339" spans="1:65" s="2" customFormat="1" ht="24.2" customHeight="1" x14ac:dyDescent="0.2">
      <c r="A339" s="35"/>
      <c r="B339" s="36"/>
      <c r="C339" s="174" t="s">
        <v>467</v>
      </c>
      <c r="D339" s="174" t="s">
        <v>122</v>
      </c>
      <c r="E339" s="175" t="s">
        <v>468</v>
      </c>
      <c r="F339" s="176" t="s">
        <v>469</v>
      </c>
      <c r="G339" s="177" t="s">
        <v>260</v>
      </c>
      <c r="H339" s="178">
        <v>7.9130000000000003</v>
      </c>
      <c r="I339" s="179"/>
      <c r="J339" s="180">
        <f>ROUND(I339*H339,2)</f>
        <v>0</v>
      </c>
      <c r="K339" s="176" t="s">
        <v>126</v>
      </c>
      <c r="L339" s="40"/>
      <c r="M339" s="181" t="s">
        <v>19</v>
      </c>
      <c r="N339" s="182" t="s">
        <v>43</v>
      </c>
      <c r="O339" s="65"/>
      <c r="P339" s="183">
        <f>O339*H339</f>
        <v>0</v>
      </c>
      <c r="Q339" s="183">
        <v>0</v>
      </c>
      <c r="R339" s="183">
        <f>Q339*H339</f>
        <v>0</v>
      </c>
      <c r="S339" s="183">
        <v>0</v>
      </c>
      <c r="T339" s="184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5" t="s">
        <v>127</v>
      </c>
      <c r="AT339" s="185" t="s">
        <v>122</v>
      </c>
      <c r="AU339" s="185" t="s">
        <v>81</v>
      </c>
      <c r="AY339" s="18" t="s">
        <v>120</v>
      </c>
      <c r="BE339" s="186">
        <f>IF(N339="základní",J339,0)</f>
        <v>0</v>
      </c>
      <c r="BF339" s="186">
        <f>IF(N339="snížená",J339,0)</f>
        <v>0</v>
      </c>
      <c r="BG339" s="186">
        <f>IF(N339="zákl. přenesená",J339,0)</f>
        <v>0</v>
      </c>
      <c r="BH339" s="186">
        <f>IF(N339="sníž. přenesená",J339,0)</f>
        <v>0</v>
      </c>
      <c r="BI339" s="186">
        <f>IF(N339="nulová",J339,0)</f>
        <v>0</v>
      </c>
      <c r="BJ339" s="18" t="s">
        <v>77</v>
      </c>
      <c r="BK339" s="186">
        <f>ROUND(I339*H339,2)</f>
        <v>0</v>
      </c>
      <c r="BL339" s="18" t="s">
        <v>127</v>
      </c>
      <c r="BM339" s="185" t="s">
        <v>470</v>
      </c>
    </row>
    <row r="340" spans="1:65" s="2" customFormat="1" ht="39" x14ac:dyDescent="0.2">
      <c r="A340" s="35"/>
      <c r="B340" s="36"/>
      <c r="C340" s="37"/>
      <c r="D340" s="187" t="s">
        <v>129</v>
      </c>
      <c r="E340" s="37"/>
      <c r="F340" s="188" t="s">
        <v>471</v>
      </c>
      <c r="G340" s="37"/>
      <c r="H340" s="37"/>
      <c r="I340" s="189"/>
      <c r="J340" s="37"/>
      <c r="K340" s="37"/>
      <c r="L340" s="40"/>
      <c r="M340" s="234"/>
      <c r="N340" s="235"/>
      <c r="O340" s="236"/>
      <c r="P340" s="236"/>
      <c r="Q340" s="236"/>
      <c r="R340" s="236"/>
      <c r="S340" s="236"/>
      <c r="T340" s="237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T340" s="18" t="s">
        <v>129</v>
      </c>
      <c r="AU340" s="18" t="s">
        <v>81</v>
      </c>
    </row>
    <row r="341" spans="1:65" s="2" customFormat="1" ht="6.95" customHeight="1" x14ac:dyDescent="0.2">
      <c r="A341" s="35"/>
      <c r="B341" s="48"/>
      <c r="C341" s="49"/>
      <c r="D341" s="49"/>
      <c r="E341" s="49"/>
      <c r="F341" s="49"/>
      <c r="G341" s="49"/>
      <c r="H341" s="49"/>
      <c r="I341" s="49"/>
      <c r="J341" s="49"/>
      <c r="K341" s="49"/>
      <c r="L341" s="40"/>
      <c r="M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</row>
  </sheetData>
  <sheetProtection algorithmName="SHA-512" hashValue="ZX4ngB40DgxicmuPPbeTK213thzz0YqHTssg1nii6Gr6r6fMOda1xKJYWh8YM9QdfdYwBLXUduq43Z62xw4ayQ==" saltValue="b+KpjJ99Z2ItD+r69QLk3RfWs8hs28e1EYKetyYVnvZbRcE2MNnWtbe7eKUQ8BLrJR/D5xOfxOUYMhDCG3gHcw==" spinCount="100000" sheet="1" objects="1" scenarios="1" formatColumns="0" formatRows="0" autoFilter="0"/>
  <autoFilter ref="C86:K340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1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8" t="s">
        <v>83</v>
      </c>
    </row>
    <row r="3" spans="1:46" s="1" customFormat="1" ht="6.95" customHeight="1" x14ac:dyDescent="0.2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81</v>
      </c>
    </row>
    <row r="4" spans="1:46" s="1" customFormat="1" ht="24.95" customHeight="1" x14ac:dyDescent="0.2">
      <c r="B4" s="21"/>
      <c r="D4" s="104" t="s">
        <v>90</v>
      </c>
      <c r="L4" s="21"/>
      <c r="M4" s="105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06" t="s">
        <v>16</v>
      </c>
      <c r="L6" s="21"/>
    </row>
    <row r="7" spans="1:46" s="1" customFormat="1" ht="16.5" customHeight="1" x14ac:dyDescent="0.2">
      <c r="B7" s="21"/>
      <c r="E7" s="293" t="str">
        <f>'Rekapitulace stavby'!K6</f>
        <v>MALŠOVICE - SPLAŠKOVÁ KANALIZACE</v>
      </c>
      <c r="F7" s="294"/>
      <c r="G7" s="294"/>
      <c r="H7" s="294"/>
      <c r="L7" s="21"/>
    </row>
    <row r="8" spans="1:46" s="2" customFormat="1" ht="12" customHeight="1" x14ac:dyDescent="0.2">
      <c r="A8" s="35"/>
      <c r="B8" s="40"/>
      <c r="C8" s="35"/>
      <c r="D8" s="106" t="s">
        <v>91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 x14ac:dyDescent="0.2">
      <c r="A9" s="35"/>
      <c r="B9" s="40"/>
      <c r="C9" s="35"/>
      <c r="D9" s="35"/>
      <c r="E9" s="295" t="s">
        <v>472</v>
      </c>
      <c r="F9" s="296"/>
      <c r="G9" s="296"/>
      <c r="H9" s="296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 x14ac:dyDescent="0.2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 x14ac:dyDescent="0.2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 x14ac:dyDescent="0.2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17. 7. 2020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 x14ac:dyDescent="0.2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 x14ac:dyDescent="0.2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 x14ac:dyDescent="0.2">
      <c r="A15" s="35"/>
      <c r="B15" s="40"/>
      <c r="C15" s="35"/>
      <c r="D15" s="35"/>
      <c r="E15" s="108" t="s">
        <v>27</v>
      </c>
      <c r="F15" s="35"/>
      <c r="G15" s="35"/>
      <c r="H15" s="35"/>
      <c r="I15" s="106" t="s">
        <v>28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 x14ac:dyDescent="0.2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 x14ac:dyDescent="0.2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 x14ac:dyDescent="0.2">
      <c r="A18" s="35"/>
      <c r="B18" s="40"/>
      <c r="C18" s="35"/>
      <c r="D18" s="35"/>
      <c r="E18" s="297" t="str">
        <f>'Rekapitulace stavby'!E14</f>
        <v>Vyplň údaj</v>
      </c>
      <c r="F18" s="298"/>
      <c r="G18" s="298"/>
      <c r="H18" s="298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 x14ac:dyDescent="0.2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 x14ac:dyDescent="0.2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">
        <v>19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 x14ac:dyDescent="0.2">
      <c r="A21" s="35"/>
      <c r="B21" s="40"/>
      <c r="C21" s="35"/>
      <c r="D21" s="35"/>
      <c r="E21" s="108" t="s">
        <v>32</v>
      </c>
      <c r="F21" s="35"/>
      <c r="G21" s="35"/>
      <c r="H21" s="35"/>
      <c r="I21" s="106" t="s">
        <v>28</v>
      </c>
      <c r="J21" s="108" t="s">
        <v>19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 x14ac:dyDescent="0.2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 x14ac:dyDescent="0.2">
      <c r="A23" s="35"/>
      <c r="B23" s="40"/>
      <c r="C23" s="35"/>
      <c r="D23" s="106" t="s">
        <v>34</v>
      </c>
      <c r="E23" s="35"/>
      <c r="F23" s="35"/>
      <c r="G23" s="35"/>
      <c r="H23" s="35"/>
      <c r="I23" s="106" t="s">
        <v>26</v>
      </c>
      <c r="J23" s="108" t="s">
        <v>19</v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 x14ac:dyDescent="0.2">
      <c r="A24" s="35"/>
      <c r="B24" s="40"/>
      <c r="C24" s="35"/>
      <c r="D24" s="35"/>
      <c r="E24" s="108" t="s">
        <v>35</v>
      </c>
      <c r="F24" s="35"/>
      <c r="G24" s="35"/>
      <c r="H24" s="35"/>
      <c r="I24" s="106" t="s">
        <v>28</v>
      </c>
      <c r="J24" s="108" t="s">
        <v>19</v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 x14ac:dyDescent="0.2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 x14ac:dyDescent="0.2">
      <c r="A26" s="35"/>
      <c r="B26" s="40"/>
      <c r="C26" s="35"/>
      <c r="D26" s="106" t="s">
        <v>36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 x14ac:dyDescent="0.2">
      <c r="A27" s="110"/>
      <c r="B27" s="111"/>
      <c r="C27" s="110"/>
      <c r="D27" s="110"/>
      <c r="E27" s="299" t="s">
        <v>19</v>
      </c>
      <c r="F27" s="299"/>
      <c r="G27" s="299"/>
      <c r="H27" s="299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 x14ac:dyDescent="0.2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 x14ac:dyDescent="0.2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 x14ac:dyDescent="0.2">
      <c r="A30" s="35"/>
      <c r="B30" s="40"/>
      <c r="C30" s="35"/>
      <c r="D30" s="114" t="s">
        <v>38</v>
      </c>
      <c r="E30" s="35"/>
      <c r="F30" s="35"/>
      <c r="G30" s="35"/>
      <c r="H30" s="35"/>
      <c r="I30" s="35"/>
      <c r="J30" s="115">
        <f>ROUND(J88,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 x14ac:dyDescent="0.2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 x14ac:dyDescent="0.2">
      <c r="A32" s="35"/>
      <c r="B32" s="40"/>
      <c r="C32" s="35"/>
      <c r="D32" s="35"/>
      <c r="E32" s="35"/>
      <c r="F32" s="116" t="s">
        <v>40</v>
      </c>
      <c r="G32" s="35"/>
      <c r="H32" s="35"/>
      <c r="I32" s="116" t="s">
        <v>39</v>
      </c>
      <c r="J32" s="116" t="s">
        <v>41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 x14ac:dyDescent="0.2">
      <c r="A33" s="35"/>
      <c r="B33" s="40"/>
      <c r="C33" s="35"/>
      <c r="D33" s="117" t="s">
        <v>42</v>
      </c>
      <c r="E33" s="106" t="s">
        <v>43</v>
      </c>
      <c r="F33" s="118">
        <f>ROUND((SUM(BE88:BE300)),  2)</f>
        <v>0</v>
      </c>
      <c r="G33" s="35"/>
      <c r="H33" s="35"/>
      <c r="I33" s="119">
        <v>0.21</v>
      </c>
      <c r="J33" s="118">
        <f>ROUND(((SUM(BE88:BE300))*I33),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 x14ac:dyDescent="0.2">
      <c r="A34" s="35"/>
      <c r="B34" s="40"/>
      <c r="C34" s="35"/>
      <c r="D34" s="35"/>
      <c r="E34" s="106" t="s">
        <v>44</v>
      </c>
      <c r="F34" s="118">
        <f>ROUND((SUM(BF88:BF300)),  2)</f>
        <v>0</v>
      </c>
      <c r="G34" s="35"/>
      <c r="H34" s="35"/>
      <c r="I34" s="119">
        <v>0.15</v>
      </c>
      <c r="J34" s="118">
        <f>ROUND(((SUM(BF88:BF300))*I34),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 x14ac:dyDescent="0.2">
      <c r="A35" s="35"/>
      <c r="B35" s="40"/>
      <c r="C35" s="35"/>
      <c r="D35" s="35"/>
      <c r="E35" s="106" t="s">
        <v>45</v>
      </c>
      <c r="F35" s="118">
        <f>ROUND((SUM(BG88:BG300)),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 x14ac:dyDescent="0.2">
      <c r="A36" s="35"/>
      <c r="B36" s="40"/>
      <c r="C36" s="35"/>
      <c r="D36" s="35"/>
      <c r="E36" s="106" t="s">
        <v>46</v>
      </c>
      <c r="F36" s="118">
        <f>ROUND((SUM(BH88:BH300)),  2)</f>
        <v>0</v>
      </c>
      <c r="G36" s="35"/>
      <c r="H36" s="35"/>
      <c r="I36" s="119">
        <v>0.15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 x14ac:dyDescent="0.2">
      <c r="A37" s="35"/>
      <c r="B37" s="40"/>
      <c r="C37" s="35"/>
      <c r="D37" s="35"/>
      <c r="E37" s="106" t="s">
        <v>47</v>
      </c>
      <c r="F37" s="118">
        <f>ROUND((SUM(BI88:BI300)),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 x14ac:dyDescent="0.2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 x14ac:dyDescent="0.2">
      <c r="A39" s="35"/>
      <c r="B39" s="40"/>
      <c r="C39" s="120"/>
      <c r="D39" s="121" t="s">
        <v>48</v>
      </c>
      <c r="E39" s="122"/>
      <c r="F39" s="122"/>
      <c r="G39" s="123" t="s">
        <v>49</v>
      </c>
      <c r="H39" s="124" t="s">
        <v>50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 x14ac:dyDescent="0.2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 x14ac:dyDescent="0.2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 x14ac:dyDescent="0.2">
      <c r="A45" s="35"/>
      <c r="B45" s="36"/>
      <c r="C45" s="24" t="s">
        <v>93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 x14ac:dyDescent="0.2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 x14ac:dyDescent="0.2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 x14ac:dyDescent="0.2">
      <c r="A48" s="35"/>
      <c r="B48" s="36"/>
      <c r="C48" s="37"/>
      <c r="D48" s="37"/>
      <c r="E48" s="300" t="str">
        <f>E7</f>
        <v>MALŠOVICE - SPLAŠKOVÁ KANALIZACE</v>
      </c>
      <c r="F48" s="301"/>
      <c r="G48" s="301"/>
      <c r="H48" s="301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 x14ac:dyDescent="0.2">
      <c r="A49" s="35"/>
      <c r="B49" s="36"/>
      <c r="C49" s="30" t="s">
        <v>91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 x14ac:dyDescent="0.2">
      <c r="A50" s="35"/>
      <c r="B50" s="36"/>
      <c r="C50" s="37"/>
      <c r="D50" s="37"/>
      <c r="E50" s="253" t="str">
        <f>E9</f>
        <v>2 - STOKA A1 - DN 250</v>
      </c>
      <c r="F50" s="302"/>
      <c r="G50" s="302"/>
      <c r="H50" s="302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 x14ac:dyDescent="0.2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 x14ac:dyDescent="0.2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17. 7. 2020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 x14ac:dyDescent="0.2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 x14ac:dyDescent="0.2">
      <c r="A54" s="35"/>
      <c r="B54" s="36"/>
      <c r="C54" s="30" t="s">
        <v>25</v>
      </c>
      <c r="D54" s="37"/>
      <c r="E54" s="37"/>
      <c r="F54" s="28" t="str">
        <f>E15</f>
        <v>OBEC MALŠOVICE</v>
      </c>
      <c r="G54" s="37"/>
      <c r="H54" s="37"/>
      <c r="I54" s="30" t="s">
        <v>31</v>
      </c>
      <c r="J54" s="33" t="str">
        <f>E21</f>
        <v>B-PROJEKTY Teplice s.r.o.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 x14ac:dyDescent="0.2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>Ladislav Marek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 x14ac:dyDescent="0.2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 x14ac:dyDescent="0.2">
      <c r="A57" s="35"/>
      <c r="B57" s="36"/>
      <c r="C57" s="131" t="s">
        <v>94</v>
      </c>
      <c r="D57" s="132"/>
      <c r="E57" s="132"/>
      <c r="F57" s="132"/>
      <c r="G57" s="132"/>
      <c r="H57" s="132"/>
      <c r="I57" s="132"/>
      <c r="J57" s="133" t="s">
        <v>95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 x14ac:dyDescent="0.2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 x14ac:dyDescent="0.2">
      <c r="A59" s="35"/>
      <c r="B59" s="36"/>
      <c r="C59" s="134" t="s">
        <v>70</v>
      </c>
      <c r="D59" s="37"/>
      <c r="E59" s="37"/>
      <c r="F59" s="37"/>
      <c r="G59" s="37"/>
      <c r="H59" s="37"/>
      <c r="I59" s="37"/>
      <c r="J59" s="78">
        <f>J88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96</v>
      </c>
    </row>
    <row r="60" spans="1:47" s="9" customFormat="1" ht="24.95" customHeight="1" x14ac:dyDescent="0.2">
      <c r="B60" s="135"/>
      <c r="C60" s="136"/>
      <c r="D60" s="137" t="s">
        <v>97</v>
      </c>
      <c r="E60" s="138"/>
      <c r="F60" s="138"/>
      <c r="G60" s="138"/>
      <c r="H60" s="138"/>
      <c r="I60" s="138"/>
      <c r="J60" s="139">
        <f>J89</f>
        <v>0</v>
      </c>
      <c r="K60" s="136"/>
      <c r="L60" s="140"/>
    </row>
    <row r="61" spans="1:47" s="10" customFormat="1" ht="19.899999999999999" customHeight="1" x14ac:dyDescent="0.2">
      <c r="B61" s="141"/>
      <c r="C61" s="142"/>
      <c r="D61" s="143" t="s">
        <v>98</v>
      </c>
      <c r="E61" s="144"/>
      <c r="F61" s="144"/>
      <c r="G61" s="144"/>
      <c r="H61" s="144"/>
      <c r="I61" s="144"/>
      <c r="J61" s="145">
        <f>J90</f>
        <v>0</v>
      </c>
      <c r="K61" s="142"/>
      <c r="L61" s="146"/>
    </row>
    <row r="62" spans="1:47" s="10" customFormat="1" ht="19.899999999999999" customHeight="1" x14ac:dyDescent="0.2">
      <c r="B62" s="141"/>
      <c r="C62" s="142"/>
      <c r="D62" s="143" t="s">
        <v>473</v>
      </c>
      <c r="E62" s="144"/>
      <c r="F62" s="144"/>
      <c r="G62" s="144"/>
      <c r="H62" s="144"/>
      <c r="I62" s="144"/>
      <c r="J62" s="145">
        <f>J199</f>
        <v>0</v>
      </c>
      <c r="K62" s="142"/>
      <c r="L62" s="146"/>
    </row>
    <row r="63" spans="1:47" s="10" customFormat="1" ht="19.899999999999999" customHeight="1" x14ac:dyDescent="0.2">
      <c r="B63" s="141"/>
      <c r="C63" s="142"/>
      <c r="D63" s="143" t="s">
        <v>99</v>
      </c>
      <c r="E63" s="144"/>
      <c r="F63" s="144"/>
      <c r="G63" s="144"/>
      <c r="H63" s="144"/>
      <c r="I63" s="144"/>
      <c r="J63" s="145">
        <f>J204</f>
        <v>0</v>
      </c>
      <c r="K63" s="142"/>
      <c r="L63" s="146"/>
    </row>
    <row r="64" spans="1:47" s="10" customFormat="1" ht="19.899999999999999" customHeight="1" x14ac:dyDescent="0.2">
      <c r="B64" s="141"/>
      <c r="C64" s="142"/>
      <c r="D64" s="143" t="s">
        <v>100</v>
      </c>
      <c r="E64" s="144"/>
      <c r="F64" s="144"/>
      <c r="G64" s="144"/>
      <c r="H64" s="144"/>
      <c r="I64" s="144"/>
      <c r="J64" s="145">
        <f>J214</f>
        <v>0</v>
      </c>
      <c r="K64" s="142"/>
      <c r="L64" s="146"/>
    </row>
    <row r="65" spans="1:31" s="10" customFormat="1" ht="19.899999999999999" customHeight="1" x14ac:dyDescent="0.2">
      <c r="B65" s="141"/>
      <c r="C65" s="142"/>
      <c r="D65" s="143" t="s">
        <v>101</v>
      </c>
      <c r="E65" s="144"/>
      <c r="F65" s="144"/>
      <c r="G65" s="144"/>
      <c r="H65" s="144"/>
      <c r="I65" s="144"/>
      <c r="J65" s="145">
        <f>J250</f>
        <v>0</v>
      </c>
      <c r="K65" s="142"/>
      <c r="L65" s="146"/>
    </row>
    <row r="66" spans="1:31" s="10" customFormat="1" ht="19.899999999999999" customHeight="1" x14ac:dyDescent="0.2">
      <c r="B66" s="141"/>
      <c r="C66" s="142"/>
      <c r="D66" s="143" t="s">
        <v>102</v>
      </c>
      <c r="E66" s="144"/>
      <c r="F66" s="144"/>
      <c r="G66" s="144"/>
      <c r="H66" s="144"/>
      <c r="I66" s="144"/>
      <c r="J66" s="145">
        <f>J277</f>
        <v>0</v>
      </c>
      <c r="K66" s="142"/>
      <c r="L66" s="146"/>
    </row>
    <row r="67" spans="1:31" s="10" customFormat="1" ht="19.899999999999999" customHeight="1" x14ac:dyDescent="0.2">
      <c r="B67" s="141"/>
      <c r="C67" s="142"/>
      <c r="D67" s="143" t="s">
        <v>103</v>
      </c>
      <c r="E67" s="144"/>
      <c r="F67" s="144"/>
      <c r="G67" s="144"/>
      <c r="H67" s="144"/>
      <c r="I67" s="144"/>
      <c r="J67" s="145">
        <f>J286</f>
        <v>0</v>
      </c>
      <c r="K67" s="142"/>
      <c r="L67" s="146"/>
    </row>
    <row r="68" spans="1:31" s="10" customFormat="1" ht="19.899999999999999" customHeight="1" x14ac:dyDescent="0.2">
      <c r="B68" s="141"/>
      <c r="C68" s="142"/>
      <c r="D68" s="143" t="s">
        <v>104</v>
      </c>
      <c r="E68" s="144"/>
      <c r="F68" s="144"/>
      <c r="G68" s="144"/>
      <c r="H68" s="144"/>
      <c r="I68" s="144"/>
      <c r="J68" s="145">
        <f>J298</f>
        <v>0</v>
      </c>
      <c r="K68" s="142"/>
      <c r="L68" s="146"/>
    </row>
    <row r="69" spans="1:31" s="2" customFormat="1" ht="21.75" customHeight="1" x14ac:dyDescent="0.2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6.95" customHeight="1" x14ac:dyDescent="0.2">
      <c r="A70" s="35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4" spans="1:31" s="2" customFormat="1" ht="6.95" customHeight="1" x14ac:dyDescent="0.2">
      <c r="A74" s="35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24.95" customHeight="1" x14ac:dyDescent="0.2">
      <c r="A75" s="35"/>
      <c r="B75" s="36"/>
      <c r="C75" s="24" t="s">
        <v>105</v>
      </c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 x14ac:dyDescent="0.2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 x14ac:dyDescent="0.2">
      <c r="A77" s="35"/>
      <c r="B77" s="36"/>
      <c r="C77" s="30" t="s">
        <v>16</v>
      </c>
      <c r="D77" s="37"/>
      <c r="E77" s="37"/>
      <c r="F77" s="37"/>
      <c r="G77" s="37"/>
      <c r="H77" s="37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 x14ac:dyDescent="0.2">
      <c r="A78" s="35"/>
      <c r="B78" s="36"/>
      <c r="C78" s="37"/>
      <c r="D78" s="37"/>
      <c r="E78" s="300" t="str">
        <f>E7</f>
        <v>MALŠOVICE - SPLAŠKOVÁ KANALIZACE</v>
      </c>
      <c r="F78" s="301"/>
      <c r="G78" s="301"/>
      <c r="H78" s="301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 x14ac:dyDescent="0.2">
      <c r="A79" s="35"/>
      <c r="B79" s="36"/>
      <c r="C79" s="30" t="s">
        <v>91</v>
      </c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6.5" customHeight="1" x14ac:dyDescent="0.2">
      <c r="A80" s="35"/>
      <c r="B80" s="36"/>
      <c r="C80" s="37"/>
      <c r="D80" s="37"/>
      <c r="E80" s="253" t="str">
        <f>E9</f>
        <v>2 - STOKA A1 - DN 250</v>
      </c>
      <c r="F80" s="302"/>
      <c r="G80" s="302"/>
      <c r="H80" s="302"/>
      <c r="I80" s="37"/>
      <c r="J80" s="37"/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 x14ac:dyDescent="0.2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 x14ac:dyDescent="0.2">
      <c r="A82" s="35"/>
      <c r="B82" s="36"/>
      <c r="C82" s="30" t="s">
        <v>21</v>
      </c>
      <c r="D82" s="37"/>
      <c r="E82" s="37"/>
      <c r="F82" s="28" t="str">
        <f>F12</f>
        <v xml:space="preserve"> </v>
      </c>
      <c r="G82" s="37"/>
      <c r="H82" s="37"/>
      <c r="I82" s="30" t="s">
        <v>23</v>
      </c>
      <c r="J82" s="60" t="str">
        <f>IF(J12="","",J12)</f>
        <v>17. 7. 2020</v>
      </c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6.95" customHeight="1" x14ac:dyDescent="0.2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25.7" customHeight="1" x14ac:dyDescent="0.2">
      <c r="A84" s="35"/>
      <c r="B84" s="36"/>
      <c r="C84" s="30" t="s">
        <v>25</v>
      </c>
      <c r="D84" s="37"/>
      <c r="E84" s="37"/>
      <c r="F84" s="28" t="str">
        <f>E15</f>
        <v>OBEC MALŠOVICE</v>
      </c>
      <c r="G84" s="37"/>
      <c r="H84" s="37"/>
      <c r="I84" s="30" t="s">
        <v>31</v>
      </c>
      <c r="J84" s="33" t="str">
        <f>E21</f>
        <v>B-PROJEKTY Teplice s.r.o.</v>
      </c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5.2" customHeight="1" x14ac:dyDescent="0.2">
      <c r="A85" s="35"/>
      <c r="B85" s="36"/>
      <c r="C85" s="30" t="s">
        <v>29</v>
      </c>
      <c r="D85" s="37"/>
      <c r="E85" s="37"/>
      <c r="F85" s="28" t="str">
        <f>IF(E18="","",E18)</f>
        <v>Vyplň údaj</v>
      </c>
      <c r="G85" s="37"/>
      <c r="H85" s="37"/>
      <c r="I85" s="30" t="s">
        <v>34</v>
      </c>
      <c r="J85" s="33" t="str">
        <f>E24</f>
        <v>Ladislav Marek</v>
      </c>
      <c r="K85" s="37"/>
      <c r="L85" s="10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0.35" customHeight="1" x14ac:dyDescent="0.2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0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11" customFormat="1" ht="29.25" customHeight="1" x14ac:dyDescent="0.2">
      <c r="A87" s="147"/>
      <c r="B87" s="148"/>
      <c r="C87" s="149" t="s">
        <v>106</v>
      </c>
      <c r="D87" s="150" t="s">
        <v>57</v>
      </c>
      <c r="E87" s="150" t="s">
        <v>53</v>
      </c>
      <c r="F87" s="150" t="s">
        <v>54</v>
      </c>
      <c r="G87" s="150" t="s">
        <v>107</v>
      </c>
      <c r="H87" s="150" t="s">
        <v>108</v>
      </c>
      <c r="I87" s="150" t="s">
        <v>109</v>
      </c>
      <c r="J87" s="150" t="s">
        <v>95</v>
      </c>
      <c r="K87" s="151" t="s">
        <v>110</v>
      </c>
      <c r="L87" s="152"/>
      <c r="M87" s="69" t="s">
        <v>19</v>
      </c>
      <c r="N87" s="70" t="s">
        <v>42</v>
      </c>
      <c r="O87" s="70" t="s">
        <v>111</v>
      </c>
      <c r="P87" s="70" t="s">
        <v>112</v>
      </c>
      <c r="Q87" s="70" t="s">
        <v>113</v>
      </c>
      <c r="R87" s="70" t="s">
        <v>114</v>
      </c>
      <c r="S87" s="70" t="s">
        <v>115</v>
      </c>
      <c r="T87" s="71" t="s">
        <v>116</v>
      </c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65" s="2" customFormat="1" ht="22.9" customHeight="1" x14ac:dyDescent="0.25">
      <c r="A88" s="35"/>
      <c r="B88" s="36"/>
      <c r="C88" s="76" t="s">
        <v>117</v>
      </c>
      <c r="D88" s="37"/>
      <c r="E88" s="37"/>
      <c r="F88" s="37"/>
      <c r="G88" s="37"/>
      <c r="H88" s="37"/>
      <c r="I88" s="37"/>
      <c r="J88" s="153">
        <f>BK88</f>
        <v>0</v>
      </c>
      <c r="K88" s="37"/>
      <c r="L88" s="40"/>
      <c r="M88" s="72"/>
      <c r="N88" s="154"/>
      <c r="O88" s="73"/>
      <c r="P88" s="155">
        <f>P89</f>
        <v>0</v>
      </c>
      <c r="Q88" s="73"/>
      <c r="R88" s="155">
        <f>R89</f>
        <v>3.6101053699999999</v>
      </c>
      <c r="S88" s="73"/>
      <c r="T88" s="156">
        <f>T89</f>
        <v>8.1070000000000011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71</v>
      </c>
      <c r="AU88" s="18" t="s">
        <v>96</v>
      </c>
      <c r="BK88" s="157">
        <f>BK89</f>
        <v>0</v>
      </c>
    </row>
    <row r="89" spans="1:65" s="12" customFormat="1" ht="25.9" customHeight="1" x14ac:dyDescent="0.2">
      <c r="B89" s="158"/>
      <c r="C89" s="159"/>
      <c r="D89" s="160" t="s">
        <v>71</v>
      </c>
      <c r="E89" s="161" t="s">
        <v>118</v>
      </c>
      <c r="F89" s="161" t="s">
        <v>119</v>
      </c>
      <c r="G89" s="159"/>
      <c r="H89" s="159"/>
      <c r="I89" s="162"/>
      <c r="J89" s="163">
        <f>BK89</f>
        <v>0</v>
      </c>
      <c r="K89" s="159"/>
      <c r="L89" s="164"/>
      <c r="M89" s="165"/>
      <c r="N89" s="166"/>
      <c r="O89" s="166"/>
      <c r="P89" s="167">
        <f>P90+P199+P204+P214+P250+P277+P286+P298</f>
        <v>0</v>
      </c>
      <c r="Q89" s="166"/>
      <c r="R89" s="167">
        <f>R90+R199+R204+R214+R250+R277+R286+R298</f>
        <v>3.6101053699999999</v>
      </c>
      <c r="S89" s="166"/>
      <c r="T89" s="168">
        <f>T90+T199+T204+T214+T250+T277+T286+T298</f>
        <v>8.1070000000000011</v>
      </c>
      <c r="AR89" s="169" t="s">
        <v>77</v>
      </c>
      <c r="AT89" s="170" t="s">
        <v>71</v>
      </c>
      <c r="AU89" s="170" t="s">
        <v>72</v>
      </c>
      <c r="AY89" s="169" t="s">
        <v>120</v>
      </c>
      <c r="BK89" s="171">
        <f>BK90+BK199+BK204+BK214+BK250+BK277+BK286+BK298</f>
        <v>0</v>
      </c>
    </row>
    <row r="90" spans="1:65" s="12" customFormat="1" ht="22.9" customHeight="1" x14ac:dyDescent="0.2">
      <c r="B90" s="158"/>
      <c r="C90" s="159"/>
      <c r="D90" s="160" t="s">
        <v>71</v>
      </c>
      <c r="E90" s="172" t="s">
        <v>77</v>
      </c>
      <c r="F90" s="172" t="s">
        <v>121</v>
      </c>
      <c r="G90" s="159"/>
      <c r="H90" s="159"/>
      <c r="I90" s="162"/>
      <c r="J90" s="173">
        <f>BK90</f>
        <v>0</v>
      </c>
      <c r="K90" s="159"/>
      <c r="L90" s="164"/>
      <c r="M90" s="165"/>
      <c r="N90" s="166"/>
      <c r="O90" s="166"/>
      <c r="P90" s="167">
        <f>SUM(P91:P198)</f>
        <v>0</v>
      </c>
      <c r="Q90" s="166"/>
      <c r="R90" s="167">
        <f>SUM(R91:R198)</f>
        <v>1.8234999999999998E-2</v>
      </c>
      <c r="S90" s="166"/>
      <c r="T90" s="168">
        <f>SUM(T91:T198)</f>
        <v>8.1070000000000011</v>
      </c>
      <c r="AR90" s="169" t="s">
        <v>77</v>
      </c>
      <c r="AT90" s="170" t="s">
        <v>71</v>
      </c>
      <c r="AU90" s="170" t="s">
        <v>77</v>
      </c>
      <c r="AY90" s="169" t="s">
        <v>120</v>
      </c>
      <c r="BK90" s="171">
        <f>SUM(BK91:BK198)</f>
        <v>0</v>
      </c>
    </row>
    <row r="91" spans="1:65" s="2" customFormat="1" ht="37.9" customHeight="1" x14ac:dyDescent="0.2">
      <c r="A91" s="35"/>
      <c r="B91" s="36"/>
      <c r="C91" s="174" t="s">
        <v>77</v>
      </c>
      <c r="D91" s="174" t="s">
        <v>122</v>
      </c>
      <c r="E91" s="175" t="s">
        <v>142</v>
      </c>
      <c r="F91" s="176" t="s">
        <v>143</v>
      </c>
      <c r="G91" s="177" t="s">
        <v>125</v>
      </c>
      <c r="H91" s="178">
        <v>5.5</v>
      </c>
      <c r="I91" s="179"/>
      <c r="J91" s="180">
        <f>ROUND(I91*H91,2)</f>
        <v>0</v>
      </c>
      <c r="K91" s="176" t="s">
        <v>126</v>
      </c>
      <c r="L91" s="40"/>
      <c r="M91" s="181" t="s">
        <v>19</v>
      </c>
      <c r="N91" s="182" t="s">
        <v>43</v>
      </c>
      <c r="O91" s="65"/>
      <c r="P91" s="183">
        <f>O91*H91</f>
        <v>0</v>
      </c>
      <c r="Q91" s="183">
        <v>0</v>
      </c>
      <c r="R91" s="183">
        <f>Q91*H91</f>
        <v>0</v>
      </c>
      <c r="S91" s="183">
        <v>0.57999999999999996</v>
      </c>
      <c r="T91" s="184">
        <f>S91*H91</f>
        <v>3.19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127</v>
      </c>
      <c r="AT91" s="185" t="s">
        <v>122</v>
      </c>
      <c r="AU91" s="185" t="s">
        <v>81</v>
      </c>
      <c r="AY91" s="18" t="s">
        <v>120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77</v>
      </c>
      <c r="BK91" s="186">
        <f>ROUND(I91*H91,2)</f>
        <v>0</v>
      </c>
      <c r="BL91" s="18" t="s">
        <v>127</v>
      </c>
      <c r="BM91" s="185" t="s">
        <v>144</v>
      </c>
    </row>
    <row r="92" spans="1:65" s="2" customFormat="1" ht="175.5" x14ac:dyDescent="0.2">
      <c r="A92" s="35"/>
      <c r="B92" s="36"/>
      <c r="C92" s="37"/>
      <c r="D92" s="187" t="s">
        <v>129</v>
      </c>
      <c r="E92" s="37"/>
      <c r="F92" s="188" t="s">
        <v>138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129</v>
      </c>
      <c r="AU92" s="18" t="s">
        <v>81</v>
      </c>
    </row>
    <row r="93" spans="1:65" s="13" customFormat="1" ht="11.25" x14ac:dyDescent="0.2">
      <c r="B93" s="192"/>
      <c r="C93" s="193"/>
      <c r="D93" s="187" t="s">
        <v>131</v>
      </c>
      <c r="E93" s="194" t="s">
        <v>19</v>
      </c>
      <c r="F93" s="195" t="s">
        <v>132</v>
      </c>
      <c r="G93" s="193"/>
      <c r="H93" s="194" t="s">
        <v>19</v>
      </c>
      <c r="I93" s="196"/>
      <c r="J93" s="193"/>
      <c r="K93" s="193"/>
      <c r="L93" s="197"/>
      <c r="M93" s="198"/>
      <c r="N93" s="199"/>
      <c r="O93" s="199"/>
      <c r="P93" s="199"/>
      <c r="Q93" s="199"/>
      <c r="R93" s="199"/>
      <c r="S93" s="199"/>
      <c r="T93" s="200"/>
      <c r="AT93" s="201" t="s">
        <v>131</v>
      </c>
      <c r="AU93" s="201" t="s">
        <v>81</v>
      </c>
      <c r="AV93" s="13" t="s">
        <v>77</v>
      </c>
      <c r="AW93" s="13" t="s">
        <v>33</v>
      </c>
      <c r="AX93" s="13" t="s">
        <v>72</v>
      </c>
      <c r="AY93" s="201" t="s">
        <v>120</v>
      </c>
    </row>
    <row r="94" spans="1:65" s="13" customFormat="1" ht="11.25" x14ac:dyDescent="0.2">
      <c r="B94" s="192"/>
      <c r="C94" s="193"/>
      <c r="D94" s="187" t="s">
        <v>131</v>
      </c>
      <c r="E94" s="194" t="s">
        <v>19</v>
      </c>
      <c r="F94" s="195" t="s">
        <v>145</v>
      </c>
      <c r="G94" s="193"/>
      <c r="H94" s="194" t="s">
        <v>19</v>
      </c>
      <c r="I94" s="196"/>
      <c r="J94" s="193"/>
      <c r="K94" s="193"/>
      <c r="L94" s="197"/>
      <c r="M94" s="198"/>
      <c r="N94" s="199"/>
      <c r="O94" s="199"/>
      <c r="P94" s="199"/>
      <c r="Q94" s="199"/>
      <c r="R94" s="199"/>
      <c r="S94" s="199"/>
      <c r="T94" s="200"/>
      <c r="AT94" s="201" t="s">
        <v>131</v>
      </c>
      <c r="AU94" s="201" t="s">
        <v>81</v>
      </c>
      <c r="AV94" s="13" t="s">
        <v>77</v>
      </c>
      <c r="AW94" s="13" t="s">
        <v>33</v>
      </c>
      <c r="AX94" s="13" t="s">
        <v>72</v>
      </c>
      <c r="AY94" s="201" t="s">
        <v>120</v>
      </c>
    </row>
    <row r="95" spans="1:65" s="14" customFormat="1" ht="11.25" x14ac:dyDescent="0.2">
      <c r="B95" s="202"/>
      <c r="C95" s="203"/>
      <c r="D95" s="187" t="s">
        <v>131</v>
      </c>
      <c r="E95" s="204" t="s">
        <v>19</v>
      </c>
      <c r="F95" s="205" t="s">
        <v>474</v>
      </c>
      <c r="G95" s="203"/>
      <c r="H95" s="206">
        <v>5.5</v>
      </c>
      <c r="I95" s="207"/>
      <c r="J95" s="203"/>
      <c r="K95" s="203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131</v>
      </c>
      <c r="AU95" s="212" t="s">
        <v>81</v>
      </c>
      <c r="AV95" s="14" t="s">
        <v>81</v>
      </c>
      <c r="AW95" s="14" t="s">
        <v>33</v>
      </c>
      <c r="AX95" s="14" t="s">
        <v>77</v>
      </c>
      <c r="AY95" s="212" t="s">
        <v>120</v>
      </c>
    </row>
    <row r="96" spans="1:65" s="2" customFormat="1" ht="37.9" customHeight="1" x14ac:dyDescent="0.2">
      <c r="A96" s="35"/>
      <c r="B96" s="36"/>
      <c r="C96" s="174" t="s">
        <v>81</v>
      </c>
      <c r="D96" s="174" t="s">
        <v>122</v>
      </c>
      <c r="E96" s="175" t="s">
        <v>147</v>
      </c>
      <c r="F96" s="176" t="s">
        <v>148</v>
      </c>
      <c r="G96" s="177" t="s">
        <v>125</v>
      </c>
      <c r="H96" s="178">
        <v>5.5</v>
      </c>
      <c r="I96" s="179"/>
      <c r="J96" s="180">
        <f>ROUND(I96*H96,2)</f>
        <v>0</v>
      </c>
      <c r="K96" s="176" t="s">
        <v>126</v>
      </c>
      <c r="L96" s="40"/>
      <c r="M96" s="181" t="s">
        <v>19</v>
      </c>
      <c r="N96" s="182" t="s">
        <v>43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0.316</v>
      </c>
      <c r="T96" s="184">
        <f>S96*H96</f>
        <v>1.738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127</v>
      </c>
      <c r="AT96" s="185" t="s">
        <v>122</v>
      </c>
      <c r="AU96" s="185" t="s">
        <v>81</v>
      </c>
      <c r="AY96" s="18" t="s">
        <v>120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127</v>
      </c>
      <c r="BM96" s="185" t="s">
        <v>149</v>
      </c>
    </row>
    <row r="97" spans="1:65" s="2" customFormat="1" ht="175.5" x14ac:dyDescent="0.2">
      <c r="A97" s="35"/>
      <c r="B97" s="36"/>
      <c r="C97" s="37"/>
      <c r="D97" s="187" t="s">
        <v>129</v>
      </c>
      <c r="E97" s="37"/>
      <c r="F97" s="188" t="s">
        <v>138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129</v>
      </c>
      <c r="AU97" s="18" t="s">
        <v>81</v>
      </c>
    </row>
    <row r="98" spans="1:65" s="13" customFormat="1" ht="11.25" x14ac:dyDescent="0.2">
      <c r="B98" s="192"/>
      <c r="C98" s="193"/>
      <c r="D98" s="187" t="s">
        <v>131</v>
      </c>
      <c r="E98" s="194" t="s">
        <v>19</v>
      </c>
      <c r="F98" s="195" t="s">
        <v>132</v>
      </c>
      <c r="G98" s="193"/>
      <c r="H98" s="194" t="s">
        <v>19</v>
      </c>
      <c r="I98" s="196"/>
      <c r="J98" s="193"/>
      <c r="K98" s="193"/>
      <c r="L98" s="197"/>
      <c r="M98" s="198"/>
      <c r="N98" s="199"/>
      <c r="O98" s="199"/>
      <c r="P98" s="199"/>
      <c r="Q98" s="199"/>
      <c r="R98" s="199"/>
      <c r="S98" s="199"/>
      <c r="T98" s="200"/>
      <c r="AT98" s="201" t="s">
        <v>131</v>
      </c>
      <c r="AU98" s="201" t="s">
        <v>81</v>
      </c>
      <c r="AV98" s="13" t="s">
        <v>77</v>
      </c>
      <c r="AW98" s="13" t="s">
        <v>33</v>
      </c>
      <c r="AX98" s="13" t="s">
        <v>72</v>
      </c>
      <c r="AY98" s="201" t="s">
        <v>120</v>
      </c>
    </row>
    <row r="99" spans="1:65" s="13" customFormat="1" ht="11.25" x14ac:dyDescent="0.2">
      <c r="B99" s="192"/>
      <c r="C99" s="193"/>
      <c r="D99" s="187" t="s">
        <v>131</v>
      </c>
      <c r="E99" s="194" t="s">
        <v>19</v>
      </c>
      <c r="F99" s="195" t="s">
        <v>150</v>
      </c>
      <c r="G99" s="193"/>
      <c r="H99" s="194" t="s">
        <v>19</v>
      </c>
      <c r="I99" s="196"/>
      <c r="J99" s="193"/>
      <c r="K99" s="193"/>
      <c r="L99" s="197"/>
      <c r="M99" s="198"/>
      <c r="N99" s="199"/>
      <c r="O99" s="199"/>
      <c r="P99" s="199"/>
      <c r="Q99" s="199"/>
      <c r="R99" s="199"/>
      <c r="S99" s="199"/>
      <c r="T99" s="200"/>
      <c r="AT99" s="201" t="s">
        <v>131</v>
      </c>
      <c r="AU99" s="201" t="s">
        <v>81</v>
      </c>
      <c r="AV99" s="13" t="s">
        <v>77</v>
      </c>
      <c r="AW99" s="13" t="s">
        <v>33</v>
      </c>
      <c r="AX99" s="13" t="s">
        <v>72</v>
      </c>
      <c r="AY99" s="201" t="s">
        <v>120</v>
      </c>
    </row>
    <row r="100" spans="1:65" s="14" customFormat="1" ht="11.25" x14ac:dyDescent="0.2">
      <c r="B100" s="202"/>
      <c r="C100" s="203"/>
      <c r="D100" s="187" t="s">
        <v>131</v>
      </c>
      <c r="E100" s="204" t="s">
        <v>19</v>
      </c>
      <c r="F100" s="205" t="s">
        <v>474</v>
      </c>
      <c r="G100" s="203"/>
      <c r="H100" s="206">
        <v>5.5</v>
      </c>
      <c r="I100" s="207"/>
      <c r="J100" s="203"/>
      <c r="K100" s="203"/>
      <c r="L100" s="208"/>
      <c r="M100" s="209"/>
      <c r="N100" s="210"/>
      <c r="O100" s="210"/>
      <c r="P100" s="210"/>
      <c r="Q100" s="210"/>
      <c r="R100" s="210"/>
      <c r="S100" s="210"/>
      <c r="T100" s="211"/>
      <c r="AT100" s="212" t="s">
        <v>131</v>
      </c>
      <c r="AU100" s="212" t="s">
        <v>81</v>
      </c>
      <c r="AV100" s="14" t="s">
        <v>81</v>
      </c>
      <c r="AW100" s="14" t="s">
        <v>33</v>
      </c>
      <c r="AX100" s="14" t="s">
        <v>77</v>
      </c>
      <c r="AY100" s="212" t="s">
        <v>120</v>
      </c>
    </row>
    <row r="101" spans="1:65" s="2" customFormat="1" ht="37.9" customHeight="1" x14ac:dyDescent="0.2">
      <c r="A101" s="35"/>
      <c r="B101" s="36"/>
      <c r="C101" s="174" t="s">
        <v>84</v>
      </c>
      <c r="D101" s="174" t="s">
        <v>122</v>
      </c>
      <c r="E101" s="175" t="s">
        <v>152</v>
      </c>
      <c r="F101" s="176" t="s">
        <v>153</v>
      </c>
      <c r="G101" s="177" t="s">
        <v>125</v>
      </c>
      <c r="H101" s="178">
        <v>5.5</v>
      </c>
      <c r="I101" s="179"/>
      <c r="J101" s="180">
        <f>ROUND(I101*H101,2)</f>
        <v>0</v>
      </c>
      <c r="K101" s="176" t="s">
        <v>126</v>
      </c>
      <c r="L101" s="40"/>
      <c r="M101" s="181" t="s">
        <v>19</v>
      </c>
      <c r="N101" s="182" t="s">
        <v>43</v>
      </c>
      <c r="O101" s="65"/>
      <c r="P101" s="183">
        <f>O101*H101</f>
        <v>0</v>
      </c>
      <c r="Q101" s="183">
        <v>0</v>
      </c>
      <c r="R101" s="183">
        <f>Q101*H101</f>
        <v>0</v>
      </c>
      <c r="S101" s="183">
        <v>0.45</v>
      </c>
      <c r="T101" s="184">
        <f>S101*H101</f>
        <v>2.4750000000000001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5" t="s">
        <v>127</v>
      </c>
      <c r="AT101" s="185" t="s">
        <v>122</v>
      </c>
      <c r="AU101" s="185" t="s">
        <v>81</v>
      </c>
      <c r="AY101" s="18" t="s">
        <v>120</v>
      </c>
      <c r="BE101" s="186">
        <f>IF(N101="základní",J101,0)</f>
        <v>0</v>
      </c>
      <c r="BF101" s="186">
        <f>IF(N101="snížená",J101,0)</f>
        <v>0</v>
      </c>
      <c r="BG101" s="186">
        <f>IF(N101="zákl. přenesená",J101,0)</f>
        <v>0</v>
      </c>
      <c r="BH101" s="186">
        <f>IF(N101="sníž. přenesená",J101,0)</f>
        <v>0</v>
      </c>
      <c r="BI101" s="186">
        <f>IF(N101="nulová",J101,0)</f>
        <v>0</v>
      </c>
      <c r="BJ101" s="18" t="s">
        <v>77</v>
      </c>
      <c r="BK101" s="186">
        <f>ROUND(I101*H101,2)</f>
        <v>0</v>
      </c>
      <c r="BL101" s="18" t="s">
        <v>127</v>
      </c>
      <c r="BM101" s="185" t="s">
        <v>154</v>
      </c>
    </row>
    <row r="102" spans="1:65" s="2" customFormat="1" ht="175.5" x14ac:dyDescent="0.2">
      <c r="A102" s="35"/>
      <c r="B102" s="36"/>
      <c r="C102" s="37"/>
      <c r="D102" s="187" t="s">
        <v>129</v>
      </c>
      <c r="E102" s="37"/>
      <c r="F102" s="188" t="s">
        <v>138</v>
      </c>
      <c r="G102" s="37"/>
      <c r="H102" s="37"/>
      <c r="I102" s="189"/>
      <c r="J102" s="37"/>
      <c r="K102" s="37"/>
      <c r="L102" s="40"/>
      <c r="M102" s="190"/>
      <c r="N102" s="191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129</v>
      </c>
      <c r="AU102" s="18" t="s">
        <v>81</v>
      </c>
    </row>
    <row r="103" spans="1:65" s="13" customFormat="1" ht="11.25" x14ac:dyDescent="0.2">
      <c r="B103" s="192"/>
      <c r="C103" s="193"/>
      <c r="D103" s="187" t="s">
        <v>131</v>
      </c>
      <c r="E103" s="194" t="s">
        <v>19</v>
      </c>
      <c r="F103" s="195" t="s">
        <v>155</v>
      </c>
      <c r="G103" s="193"/>
      <c r="H103" s="194" t="s">
        <v>19</v>
      </c>
      <c r="I103" s="196"/>
      <c r="J103" s="193"/>
      <c r="K103" s="193"/>
      <c r="L103" s="197"/>
      <c r="M103" s="198"/>
      <c r="N103" s="199"/>
      <c r="O103" s="199"/>
      <c r="P103" s="199"/>
      <c r="Q103" s="199"/>
      <c r="R103" s="199"/>
      <c r="S103" s="199"/>
      <c r="T103" s="200"/>
      <c r="AT103" s="201" t="s">
        <v>131</v>
      </c>
      <c r="AU103" s="201" t="s">
        <v>81</v>
      </c>
      <c r="AV103" s="13" t="s">
        <v>77</v>
      </c>
      <c r="AW103" s="13" t="s">
        <v>33</v>
      </c>
      <c r="AX103" s="13" t="s">
        <v>72</v>
      </c>
      <c r="AY103" s="201" t="s">
        <v>120</v>
      </c>
    </row>
    <row r="104" spans="1:65" s="14" customFormat="1" ht="11.25" x14ac:dyDescent="0.2">
      <c r="B104" s="202"/>
      <c r="C104" s="203"/>
      <c r="D104" s="187" t="s">
        <v>131</v>
      </c>
      <c r="E104" s="204" t="s">
        <v>19</v>
      </c>
      <c r="F104" s="205" t="s">
        <v>474</v>
      </c>
      <c r="G104" s="203"/>
      <c r="H104" s="206">
        <v>5.5</v>
      </c>
      <c r="I104" s="207"/>
      <c r="J104" s="203"/>
      <c r="K104" s="203"/>
      <c r="L104" s="208"/>
      <c r="M104" s="209"/>
      <c r="N104" s="210"/>
      <c r="O104" s="210"/>
      <c r="P104" s="210"/>
      <c r="Q104" s="210"/>
      <c r="R104" s="210"/>
      <c r="S104" s="210"/>
      <c r="T104" s="211"/>
      <c r="AT104" s="212" t="s">
        <v>131</v>
      </c>
      <c r="AU104" s="212" t="s">
        <v>81</v>
      </c>
      <c r="AV104" s="14" t="s">
        <v>81</v>
      </c>
      <c r="AW104" s="14" t="s">
        <v>33</v>
      </c>
      <c r="AX104" s="14" t="s">
        <v>77</v>
      </c>
      <c r="AY104" s="212" t="s">
        <v>120</v>
      </c>
    </row>
    <row r="105" spans="1:65" s="2" customFormat="1" ht="24.2" customHeight="1" x14ac:dyDescent="0.2">
      <c r="A105" s="35"/>
      <c r="B105" s="36"/>
      <c r="C105" s="174" t="s">
        <v>127</v>
      </c>
      <c r="D105" s="174" t="s">
        <v>122</v>
      </c>
      <c r="E105" s="175" t="s">
        <v>157</v>
      </c>
      <c r="F105" s="176" t="s">
        <v>158</v>
      </c>
      <c r="G105" s="177" t="s">
        <v>125</v>
      </c>
      <c r="H105" s="178">
        <v>5.5</v>
      </c>
      <c r="I105" s="179"/>
      <c r="J105" s="180">
        <f>ROUND(I105*H105,2)</f>
        <v>0</v>
      </c>
      <c r="K105" s="176" t="s">
        <v>126</v>
      </c>
      <c r="L105" s="40"/>
      <c r="M105" s="181" t="s">
        <v>19</v>
      </c>
      <c r="N105" s="182" t="s">
        <v>43</v>
      </c>
      <c r="O105" s="65"/>
      <c r="P105" s="183">
        <f>O105*H105</f>
        <v>0</v>
      </c>
      <c r="Q105" s="183">
        <v>6.9999999999999994E-5</v>
      </c>
      <c r="R105" s="183">
        <f>Q105*H105</f>
        <v>3.8499999999999998E-4</v>
      </c>
      <c r="S105" s="183">
        <v>0.128</v>
      </c>
      <c r="T105" s="184">
        <f>S105*H105</f>
        <v>0.70399999999999996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5" t="s">
        <v>127</v>
      </c>
      <c r="AT105" s="185" t="s">
        <v>122</v>
      </c>
      <c r="AU105" s="185" t="s">
        <v>81</v>
      </c>
      <c r="AY105" s="18" t="s">
        <v>120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18" t="s">
        <v>77</v>
      </c>
      <c r="BK105" s="186">
        <f>ROUND(I105*H105,2)</f>
        <v>0</v>
      </c>
      <c r="BL105" s="18" t="s">
        <v>127</v>
      </c>
      <c r="BM105" s="185" t="s">
        <v>159</v>
      </c>
    </row>
    <row r="106" spans="1:65" s="2" customFormat="1" ht="195" x14ac:dyDescent="0.2">
      <c r="A106" s="35"/>
      <c r="B106" s="36"/>
      <c r="C106" s="37"/>
      <c r="D106" s="187" t="s">
        <v>129</v>
      </c>
      <c r="E106" s="37"/>
      <c r="F106" s="188" t="s">
        <v>160</v>
      </c>
      <c r="G106" s="37"/>
      <c r="H106" s="37"/>
      <c r="I106" s="189"/>
      <c r="J106" s="37"/>
      <c r="K106" s="37"/>
      <c r="L106" s="40"/>
      <c r="M106" s="190"/>
      <c r="N106" s="191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129</v>
      </c>
      <c r="AU106" s="18" t="s">
        <v>81</v>
      </c>
    </row>
    <row r="107" spans="1:65" s="13" customFormat="1" ht="11.25" x14ac:dyDescent="0.2">
      <c r="B107" s="192"/>
      <c r="C107" s="193"/>
      <c r="D107" s="187" t="s">
        <v>131</v>
      </c>
      <c r="E107" s="194" t="s">
        <v>19</v>
      </c>
      <c r="F107" s="195" t="s">
        <v>132</v>
      </c>
      <c r="G107" s="193"/>
      <c r="H107" s="194" t="s">
        <v>19</v>
      </c>
      <c r="I107" s="196"/>
      <c r="J107" s="193"/>
      <c r="K107" s="193"/>
      <c r="L107" s="197"/>
      <c r="M107" s="198"/>
      <c r="N107" s="199"/>
      <c r="O107" s="199"/>
      <c r="P107" s="199"/>
      <c r="Q107" s="199"/>
      <c r="R107" s="199"/>
      <c r="S107" s="199"/>
      <c r="T107" s="200"/>
      <c r="AT107" s="201" t="s">
        <v>131</v>
      </c>
      <c r="AU107" s="201" t="s">
        <v>81</v>
      </c>
      <c r="AV107" s="13" t="s">
        <v>77</v>
      </c>
      <c r="AW107" s="13" t="s">
        <v>33</v>
      </c>
      <c r="AX107" s="13" t="s">
        <v>72</v>
      </c>
      <c r="AY107" s="201" t="s">
        <v>120</v>
      </c>
    </row>
    <row r="108" spans="1:65" s="13" customFormat="1" ht="11.25" x14ac:dyDescent="0.2">
      <c r="B108" s="192"/>
      <c r="C108" s="193"/>
      <c r="D108" s="187" t="s">
        <v>131</v>
      </c>
      <c r="E108" s="194" t="s">
        <v>19</v>
      </c>
      <c r="F108" s="195" t="s">
        <v>475</v>
      </c>
      <c r="G108" s="193"/>
      <c r="H108" s="194" t="s">
        <v>19</v>
      </c>
      <c r="I108" s="196"/>
      <c r="J108" s="193"/>
      <c r="K108" s="193"/>
      <c r="L108" s="197"/>
      <c r="M108" s="198"/>
      <c r="N108" s="199"/>
      <c r="O108" s="199"/>
      <c r="P108" s="199"/>
      <c r="Q108" s="199"/>
      <c r="R108" s="199"/>
      <c r="S108" s="199"/>
      <c r="T108" s="200"/>
      <c r="AT108" s="201" t="s">
        <v>131</v>
      </c>
      <c r="AU108" s="201" t="s">
        <v>81</v>
      </c>
      <c r="AV108" s="13" t="s">
        <v>77</v>
      </c>
      <c r="AW108" s="13" t="s">
        <v>33</v>
      </c>
      <c r="AX108" s="13" t="s">
        <v>72</v>
      </c>
      <c r="AY108" s="201" t="s">
        <v>120</v>
      </c>
    </row>
    <row r="109" spans="1:65" s="14" customFormat="1" ht="11.25" x14ac:dyDescent="0.2">
      <c r="B109" s="202"/>
      <c r="C109" s="203"/>
      <c r="D109" s="187" t="s">
        <v>131</v>
      </c>
      <c r="E109" s="204" t="s">
        <v>19</v>
      </c>
      <c r="F109" s="205" t="s">
        <v>474</v>
      </c>
      <c r="G109" s="203"/>
      <c r="H109" s="206">
        <v>5.5</v>
      </c>
      <c r="I109" s="207"/>
      <c r="J109" s="203"/>
      <c r="K109" s="203"/>
      <c r="L109" s="208"/>
      <c r="M109" s="209"/>
      <c r="N109" s="210"/>
      <c r="O109" s="210"/>
      <c r="P109" s="210"/>
      <c r="Q109" s="210"/>
      <c r="R109" s="210"/>
      <c r="S109" s="210"/>
      <c r="T109" s="211"/>
      <c r="AT109" s="212" t="s">
        <v>131</v>
      </c>
      <c r="AU109" s="212" t="s">
        <v>81</v>
      </c>
      <c r="AV109" s="14" t="s">
        <v>81</v>
      </c>
      <c r="AW109" s="14" t="s">
        <v>33</v>
      </c>
      <c r="AX109" s="14" t="s">
        <v>77</v>
      </c>
      <c r="AY109" s="212" t="s">
        <v>120</v>
      </c>
    </row>
    <row r="110" spans="1:65" s="2" customFormat="1" ht="24.2" customHeight="1" x14ac:dyDescent="0.2">
      <c r="A110" s="35"/>
      <c r="B110" s="36"/>
      <c r="C110" s="174" t="s">
        <v>151</v>
      </c>
      <c r="D110" s="174" t="s">
        <v>122</v>
      </c>
      <c r="E110" s="175" t="s">
        <v>181</v>
      </c>
      <c r="F110" s="176" t="s">
        <v>182</v>
      </c>
      <c r="G110" s="177" t="s">
        <v>176</v>
      </c>
      <c r="H110" s="178">
        <v>2</v>
      </c>
      <c r="I110" s="179"/>
      <c r="J110" s="180">
        <f>ROUND(I110*H110,2)</f>
        <v>0</v>
      </c>
      <c r="K110" s="176" t="s">
        <v>126</v>
      </c>
      <c r="L110" s="40"/>
      <c r="M110" s="181" t="s">
        <v>19</v>
      </c>
      <c r="N110" s="182" t="s">
        <v>43</v>
      </c>
      <c r="O110" s="65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5" t="s">
        <v>127</v>
      </c>
      <c r="AT110" s="185" t="s">
        <v>122</v>
      </c>
      <c r="AU110" s="185" t="s">
        <v>81</v>
      </c>
      <c r="AY110" s="18" t="s">
        <v>120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18" t="s">
        <v>77</v>
      </c>
      <c r="BK110" s="186">
        <f>ROUND(I110*H110,2)</f>
        <v>0</v>
      </c>
      <c r="BL110" s="18" t="s">
        <v>127</v>
      </c>
      <c r="BM110" s="185" t="s">
        <v>183</v>
      </c>
    </row>
    <row r="111" spans="1:65" s="2" customFormat="1" ht="243.75" x14ac:dyDescent="0.2">
      <c r="A111" s="35"/>
      <c r="B111" s="36"/>
      <c r="C111" s="37"/>
      <c r="D111" s="187" t="s">
        <v>129</v>
      </c>
      <c r="E111" s="37"/>
      <c r="F111" s="188" t="s">
        <v>184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129</v>
      </c>
      <c r="AU111" s="18" t="s">
        <v>81</v>
      </c>
    </row>
    <row r="112" spans="1:65" s="13" customFormat="1" ht="11.25" x14ac:dyDescent="0.2">
      <c r="B112" s="192"/>
      <c r="C112" s="193"/>
      <c r="D112" s="187" t="s">
        <v>131</v>
      </c>
      <c r="E112" s="194" t="s">
        <v>19</v>
      </c>
      <c r="F112" s="195" t="s">
        <v>476</v>
      </c>
      <c r="G112" s="193"/>
      <c r="H112" s="194" t="s">
        <v>19</v>
      </c>
      <c r="I112" s="196"/>
      <c r="J112" s="193"/>
      <c r="K112" s="193"/>
      <c r="L112" s="197"/>
      <c r="M112" s="198"/>
      <c r="N112" s="199"/>
      <c r="O112" s="199"/>
      <c r="P112" s="199"/>
      <c r="Q112" s="199"/>
      <c r="R112" s="199"/>
      <c r="S112" s="199"/>
      <c r="T112" s="200"/>
      <c r="AT112" s="201" t="s">
        <v>131</v>
      </c>
      <c r="AU112" s="201" t="s">
        <v>81</v>
      </c>
      <c r="AV112" s="13" t="s">
        <v>77</v>
      </c>
      <c r="AW112" s="13" t="s">
        <v>33</v>
      </c>
      <c r="AX112" s="13" t="s">
        <v>72</v>
      </c>
      <c r="AY112" s="201" t="s">
        <v>120</v>
      </c>
    </row>
    <row r="113" spans="1:65" s="14" customFormat="1" ht="11.25" x14ac:dyDescent="0.2">
      <c r="B113" s="202"/>
      <c r="C113" s="203"/>
      <c r="D113" s="187" t="s">
        <v>131</v>
      </c>
      <c r="E113" s="204" t="s">
        <v>19</v>
      </c>
      <c r="F113" s="205" t="s">
        <v>477</v>
      </c>
      <c r="G113" s="203"/>
      <c r="H113" s="206">
        <v>2</v>
      </c>
      <c r="I113" s="207"/>
      <c r="J113" s="203"/>
      <c r="K113" s="203"/>
      <c r="L113" s="208"/>
      <c r="M113" s="209"/>
      <c r="N113" s="210"/>
      <c r="O113" s="210"/>
      <c r="P113" s="210"/>
      <c r="Q113" s="210"/>
      <c r="R113" s="210"/>
      <c r="S113" s="210"/>
      <c r="T113" s="211"/>
      <c r="AT113" s="212" t="s">
        <v>131</v>
      </c>
      <c r="AU113" s="212" t="s">
        <v>81</v>
      </c>
      <c r="AV113" s="14" t="s">
        <v>81</v>
      </c>
      <c r="AW113" s="14" t="s">
        <v>33</v>
      </c>
      <c r="AX113" s="14" t="s">
        <v>77</v>
      </c>
      <c r="AY113" s="212" t="s">
        <v>120</v>
      </c>
    </row>
    <row r="114" spans="1:65" s="2" customFormat="1" ht="24.2" customHeight="1" x14ac:dyDescent="0.2">
      <c r="A114" s="35"/>
      <c r="B114" s="36"/>
      <c r="C114" s="174" t="s">
        <v>156</v>
      </c>
      <c r="D114" s="174" t="s">
        <v>122</v>
      </c>
      <c r="E114" s="175" t="s">
        <v>478</v>
      </c>
      <c r="F114" s="176" t="s">
        <v>479</v>
      </c>
      <c r="G114" s="177" t="s">
        <v>176</v>
      </c>
      <c r="H114" s="178">
        <v>3.6320000000000001</v>
      </c>
      <c r="I114" s="179"/>
      <c r="J114" s="180">
        <f>ROUND(I114*H114,2)</f>
        <v>0</v>
      </c>
      <c r="K114" s="176" t="s">
        <v>126</v>
      </c>
      <c r="L114" s="40"/>
      <c r="M114" s="181" t="s">
        <v>19</v>
      </c>
      <c r="N114" s="182" t="s">
        <v>43</v>
      </c>
      <c r="O114" s="65"/>
      <c r="P114" s="183">
        <f>O114*H114</f>
        <v>0</v>
      </c>
      <c r="Q114" s="183">
        <v>0</v>
      </c>
      <c r="R114" s="183">
        <f>Q114*H114</f>
        <v>0</v>
      </c>
      <c r="S114" s="183">
        <v>0</v>
      </c>
      <c r="T114" s="184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5" t="s">
        <v>127</v>
      </c>
      <c r="AT114" s="185" t="s">
        <v>122</v>
      </c>
      <c r="AU114" s="185" t="s">
        <v>81</v>
      </c>
      <c r="AY114" s="18" t="s">
        <v>120</v>
      </c>
      <c r="BE114" s="186">
        <f>IF(N114="základní",J114,0)</f>
        <v>0</v>
      </c>
      <c r="BF114" s="186">
        <f>IF(N114="snížená",J114,0)</f>
        <v>0</v>
      </c>
      <c r="BG114" s="186">
        <f>IF(N114="zákl. přenesená",J114,0)</f>
        <v>0</v>
      </c>
      <c r="BH114" s="186">
        <f>IF(N114="sníž. přenesená",J114,0)</f>
        <v>0</v>
      </c>
      <c r="BI114" s="186">
        <f>IF(N114="nulová",J114,0)</f>
        <v>0</v>
      </c>
      <c r="BJ114" s="18" t="s">
        <v>77</v>
      </c>
      <c r="BK114" s="186">
        <f>ROUND(I114*H114,2)</f>
        <v>0</v>
      </c>
      <c r="BL114" s="18" t="s">
        <v>127</v>
      </c>
      <c r="BM114" s="185" t="s">
        <v>480</v>
      </c>
    </row>
    <row r="115" spans="1:65" s="2" customFormat="1" ht="39" x14ac:dyDescent="0.2">
      <c r="A115" s="35"/>
      <c r="B115" s="36"/>
      <c r="C115" s="37"/>
      <c r="D115" s="187" t="s">
        <v>129</v>
      </c>
      <c r="E115" s="37"/>
      <c r="F115" s="188" t="s">
        <v>190</v>
      </c>
      <c r="G115" s="37"/>
      <c r="H115" s="37"/>
      <c r="I115" s="189"/>
      <c r="J115" s="37"/>
      <c r="K115" s="37"/>
      <c r="L115" s="40"/>
      <c r="M115" s="190"/>
      <c r="N115" s="191"/>
      <c r="O115" s="65"/>
      <c r="P115" s="65"/>
      <c r="Q115" s="65"/>
      <c r="R115" s="65"/>
      <c r="S115" s="65"/>
      <c r="T115" s="66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T115" s="18" t="s">
        <v>129</v>
      </c>
      <c r="AU115" s="18" t="s">
        <v>81</v>
      </c>
    </row>
    <row r="116" spans="1:65" s="13" customFormat="1" ht="11.25" x14ac:dyDescent="0.2">
      <c r="B116" s="192"/>
      <c r="C116" s="193"/>
      <c r="D116" s="187" t="s">
        <v>131</v>
      </c>
      <c r="E116" s="194" t="s">
        <v>19</v>
      </c>
      <c r="F116" s="195" t="s">
        <v>219</v>
      </c>
      <c r="G116" s="193"/>
      <c r="H116" s="194" t="s">
        <v>19</v>
      </c>
      <c r="I116" s="196"/>
      <c r="J116" s="193"/>
      <c r="K116" s="193"/>
      <c r="L116" s="197"/>
      <c r="M116" s="198"/>
      <c r="N116" s="199"/>
      <c r="O116" s="199"/>
      <c r="P116" s="199"/>
      <c r="Q116" s="199"/>
      <c r="R116" s="199"/>
      <c r="S116" s="199"/>
      <c r="T116" s="200"/>
      <c r="AT116" s="201" t="s">
        <v>131</v>
      </c>
      <c r="AU116" s="201" t="s">
        <v>81</v>
      </c>
      <c r="AV116" s="13" t="s">
        <v>77</v>
      </c>
      <c r="AW116" s="13" t="s">
        <v>33</v>
      </c>
      <c r="AX116" s="13" t="s">
        <v>72</v>
      </c>
      <c r="AY116" s="201" t="s">
        <v>120</v>
      </c>
    </row>
    <row r="117" spans="1:65" s="13" customFormat="1" ht="11.25" x14ac:dyDescent="0.2">
      <c r="B117" s="192"/>
      <c r="C117" s="193"/>
      <c r="D117" s="187" t="s">
        <v>131</v>
      </c>
      <c r="E117" s="194" t="s">
        <v>19</v>
      </c>
      <c r="F117" s="195" t="s">
        <v>476</v>
      </c>
      <c r="G117" s="193"/>
      <c r="H117" s="194" t="s">
        <v>19</v>
      </c>
      <c r="I117" s="196"/>
      <c r="J117" s="193"/>
      <c r="K117" s="193"/>
      <c r="L117" s="197"/>
      <c r="M117" s="198"/>
      <c r="N117" s="199"/>
      <c r="O117" s="199"/>
      <c r="P117" s="199"/>
      <c r="Q117" s="199"/>
      <c r="R117" s="199"/>
      <c r="S117" s="199"/>
      <c r="T117" s="200"/>
      <c r="AT117" s="201" t="s">
        <v>131</v>
      </c>
      <c r="AU117" s="201" t="s">
        <v>81</v>
      </c>
      <c r="AV117" s="13" t="s">
        <v>77</v>
      </c>
      <c r="AW117" s="13" t="s">
        <v>33</v>
      </c>
      <c r="AX117" s="13" t="s">
        <v>72</v>
      </c>
      <c r="AY117" s="201" t="s">
        <v>120</v>
      </c>
    </row>
    <row r="118" spans="1:65" s="14" customFormat="1" ht="11.25" x14ac:dyDescent="0.2">
      <c r="B118" s="202"/>
      <c r="C118" s="203"/>
      <c r="D118" s="187" t="s">
        <v>131</v>
      </c>
      <c r="E118" s="204" t="s">
        <v>19</v>
      </c>
      <c r="F118" s="205" t="s">
        <v>481</v>
      </c>
      <c r="G118" s="203"/>
      <c r="H118" s="206">
        <v>3.6320000000000001</v>
      </c>
      <c r="I118" s="207"/>
      <c r="J118" s="203"/>
      <c r="K118" s="203"/>
      <c r="L118" s="208"/>
      <c r="M118" s="209"/>
      <c r="N118" s="210"/>
      <c r="O118" s="210"/>
      <c r="P118" s="210"/>
      <c r="Q118" s="210"/>
      <c r="R118" s="210"/>
      <c r="S118" s="210"/>
      <c r="T118" s="211"/>
      <c r="AT118" s="212" t="s">
        <v>131</v>
      </c>
      <c r="AU118" s="212" t="s">
        <v>81</v>
      </c>
      <c r="AV118" s="14" t="s">
        <v>81</v>
      </c>
      <c r="AW118" s="14" t="s">
        <v>33</v>
      </c>
      <c r="AX118" s="14" t="s">
        <v>77</v>
      </c>
      <c r="AY118" s="212" t="s">
        <v>120</v>
      </c>
    </row>
    <row r="119" spans="1:65" s="2" customFormat="1" ht="24.2" customHeight="1" x14ac:dyDescent="0.2">
      <c r="A119" s="35"/>
      <c r="B119" s="36"/>
      <c r="C119" s="174" t="s">
        <v>163</v>
      </c>
      <c r="D119" s="174" t="s">
        <v>122</v>
      </c>
      <c r="E119" s="175" t="s">
        <v>482</v>
      </c>
      <c r="F119" s="176" t="s">
        <v>483</v>
      </c>
      <c r="G119" s="177" t="s">
        <v>176</v>
      </c>
      <c r="H119" s="178">
        <v>5.4480000000000004</v>
      </c>
      <c r="I119" s="179"/>
      <c r="J119" s="180">
        <f>ROUND(I119*H119,2)</f>
        <v>0</v>
      </c>
      <c r="K119" s="176" t="s">
        <v>126</v>
      </c>
      <c r="L119" s="40"/>
      <c r="M119" s="181" t="s">
        <v>19</v>
      </c>
      <c r="N119" s="182" t="s">
        <v>43</v>
      </c>
      <c r="O119" s="65"/>
      <c r="P119" s="183">
        <f>O119*H119</f>
        <v>0</v>
      </c>
      <c r="Q119" s="183">
        <v>0</v>
      </c>
      <c r="R119" s="183">
        <f>Q119*H119</f>
        <v>0</v>
      </c>
      <c r="S119" s="183">
        <v>0</v>
      </c>
      <c r="T119" s="184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5" t="s">
        <v>127</v>
      </c>
      <c r="AT119" s="185" t="s">
        <v>122</v>
      </c>
      <c r="AU119" s="185" t="s">
        <v>81</v>
      </c>
      <c r="AY119" s="18" t="s">
        <v>120</v>
      </c>
      <c r="BE119" s="186">
        <f>IF(N119="základní",J119,0)</f>
        <v>0</v>
      </c>
      <c r="BF119" s="186">
        <f>IF(N119="snížená",J119,0)</f>
        <v>0</v>
      </c>
      <c r="BG119" s="186">
        <f>IF(N119="zákl. přenesená",J119,0)</f>
        <v>0</v>
      </c>
      <c r="BH119" s="186">
        <f>IF(N119="sníž. přenesená",J119,0)</f>
        <v>0</v>
      </c>
      <c r="BI119" s="186">
        <f>IF(N119="nulová",J119,0)</f>
        <v>0</v>
      </c>
      <c r="BJ119" s="18" t="s">
        <v>77</v>
      </c>
      <c r="BK119" s="186">
        <f>ROUND(I119*H119,2)</f>
        <v>0</v>
      </c>
      <c r="BL119" s="18" t="s">
        <v>127</v>
      </c>
      <c r="BM119" s="185" t="s">
        <v>484</v>
      </c>
    </row>
    <row r="120" spans="1:65" s="2" customFormat="1" ht="39" x14ac:dyDescent="0.2">
      <c r="A120" s="35"/>
      <c r="B120" s="36"/>
      <c r="C120" s="37"/>
      <c r="D120" s="187" t="s">
        <v>129</v>
      </c>
      <c r="E120" s="37"/>
      <c r="F120" s="188" t="s">
        <v>190</v>
      </c>
      <c r="G120" s="37"/>
      <c r="H120" s="37"/>
      <c r="I120" s="189"/>
      <c r="J120" s="37"/>
      <c r="K120" s="37"/>
      <c r="L120" s="40"/>
      <c r="M120" s="190"/>
      <c r="N120" s="191"/>
      <c r="O120" s="65"/>
      <c r="P120" s="65"/>
      <c r="Q120" s="65"/>
      <c r="R120" s="65"/>
      <c r="S120" s="65"/>
      <c r="T120" s="66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129</v>
      </c>
      <c r="AU120" s="18" t="s">
        <v>81</v>
      </c>
    </row>
    <row r="121" spans="1:65" s="13" customFormat="1" ht="11.25" x14ac:dyDescent="0.2">
      <c r="B121" s="192"/>
      <c r="C121" s="193"/>
      <c r="D121" s="187" t="s">
        <v>131</v>
      </c>
      <c r="E121" s="194" t="s">
        <v>19</v>
      </c>
      <c r="F121" s="195" t="s">
        <v>485</v>
      </c>
      <c r="G121" s="193"/>
      <c r="H121" s="194" t="s">
        <v>19</v>
      </c>
      <c r="I121" s="196"/>
      <c r="J121" s="193"/>
      <c r="K121" s="193"/>
      <c r="L121" s="197"/>
      <c r="M121" s="198"/>
      <c r="N121" s="199"/>
      <c r="O121" s="199"/>
      <c r="P121" s="199"/>
      <c r="Q121" s="199"/>
      <c r="R121" s="199"/>
      <c r="S121" s="199"/>
      <c r="T121" s="200"/>
      <c r="AT121" s="201" t="s">
        <v>131</v>
      </c>
      <c r="AU121" s="201" t="s">
        <v>81</v>
      </c>
      <c r="AV121" s="13" t="s">
        <v>77</v>
      </c>
      <c r="AW121" s="13" t="s">
        <v>33</v>
      </c>
      <c r="AX121" s="13" t="s">
        <v>72</v>
      </c>
      <c r="AY121" s="201" t="s">
        <v>120</v>
      </c>
    </row>
    <row r="122" spans="1:65" s="13" customFormat="1" ht="11.25" x14ac:dyDescent="0.2">
      <c r="B122" s="192"/>
      <c r="C122" s="193"/>
      <c r="D122" s="187" t="s">
        <v>131</v>
      </c>
      <c r="E122" s="194" t="s">
        <v>19</v>
      </c>
      <c r="F122" s="195" t="s">
        <v>476</v>
      </c>
      <c r="G122" s="193"/>
      <c r="H122" s="194" t="s">
        <v>19</v>
      </c>
      <c r="I122" s="196"/>
      <c r="J122" s="193"/>
      <c r="K122" s="193"/>
      <c r="L122" s="197"/>
      <c r="M122" s="198"/>
      <c r="N122" s="199"/>
      <c r="O122" s="199"/>
      <c r="P122" s="199"/>
      <c r="Q122" s="199"/>
      <c r="R122" s="199"/>
      <c r="S122" s="199"/>
      <c r="T122" s="200"/>
      <c r="AT122" s="201" t="s">
        <v>131</v>
      </c>
      <c r="AU122" s="201" t="s">
        <v>81</v>
      </c>
      <c r="AV122" s="13" t="s">
        <v>77</v>
      </c>
      <c r="AW122" s="13" t="s">
        <v>33</v>
      </c>
      <c r="AX122" s="13" t="s">
        <v>72</v>
      </c>
      <c r="AY122" s="201" t="s">
        <v>120</v>
      </c>
    </row>
    <row r="123" spans="1:65" s="14" customFormat="1" ht="11.25" x14ac:dyDescent="0.2">
      <c r="B123" s="202"/>
      <c r="C123" s="203"/>
      <c r="D123" s="187" t="s">
        <v>131</v>
      </c>
      <c r="E123" s="204" t="s">
        <v>19</v>
      </c>
      <c r="F123" s="205" t="s">
        <v>486</v>
      </c>
      <c r="G123" s="203"/>
      <c r="H123" s="206">
        <v>5.4480000000000004</v>
      </c>
      <c r="I123" s="207"/>
      <c r="J123" s="203"/>
      <c r="K123" s="203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131</v>
      </c>
      <c r="AU123" s="212" t="s">
        <v>81</v>
      </c>
      <c r="AV123" s="14" t="s">
        <v>81</v>
      </c>
      <c r="AW123" s="14" t="s">
        <v>33</v>
      </c>
      <c r="AX123" s="14" t="s">
        <v>77</v>
      </c>
      <c r="AY123" s="212" t="s">
        <v>120</v>
      </c>
    </row>
    <row r="124" spans="1:65" s="2" customFormat="1" ht="14.45" customHeight="1" x14ac:dyDescent="0.2">
      <c r="A124" s="35"/>
      <c r="B124" s="36"/>
      <c r="C124" s="174" t="s">
        <v>169</v>
      </c>
      <c r="D124" s="174" t="s">
        <v>122</v>
      </c>
      <c r="E124" s="175" t="s">
        <v>487</v>
      </c>
      <c r="F124" s="176" t="s">
        <v>488</v>
      </c>
      <c r="G124" s="177" t="s">
        <v>125</v>
      </c>
      <c r="H124" s="178">
        <v>21</v>
      </c>
      <c r="I124" s="179"/>
      <c r="J124" s="180">
        <f>ROUND(I124*H124,2)</f>
        <v>0</v>
      </c>
      <c r="K124" s="176" t="s">
        <v>126</v>
      </c>
      <c r="L124" s="40"/>
      <c r="M124" s="181" t="s">
        <v>19</v>
      </c>
      <c r="N124" s="182" t="s">
        <v>43</v>
      </c>
      <c r="O124" s="65"/>
      <c r="P124" s="183">
        <f>O124*H124</f>
        <v>0</v>
      </c>
      <c r="Q124" s="183">
        <v>8.4999999999999995E-4</v>
      </c>
      <c r="R124" s="183">
        <f>Q124*H124</f>
        <v>1.7849999999999998E-2</v>
      </c>
      <c r="S124" s="183">
        <v>0</v>
      </c>
      <c r="T124" s="184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5" t="s">
        <v>127</v>
      </c>
      <c r="AT124" s="185" t="s">
        <v>122</v>
      </c>
      <c r="AU124" s="185" t="s">
        <v>81</v>
      </c>
      <c r="AY124" s="18" t="s">
        <v>120</v>
      </c>
      <c r="BE124" s="186">
        <f>IF(N124="základní",J124,0)</f>
        <v>0</v>
      </c>
      <c r="BF124" s="186">
        <f>IF(N124="snížená",J124,0)</f>
        <v>0</v>
      </c>
      <c r="BG124" s="186">
        <f>IF(N124="zákl. přenesená",J124,0)</f>
        <v>0</v>
      </c>
      <c r="BH124" s="186">
        <f>IF(N124="sníž. přenesená",J124,0)</f>
        <v>0</v>
      </c>
      <c r="BI124" s="186">
        <f>IF(N124="nulová",J124,0)</f>
        <v>0</v>
      </c>
      <c r="BJ124" s="18" t="s">
        <v>77</v>
      </c>
      <c r="BK124" s="186">
        <f>ROUND(I124*H124,2)</f>
        <v>0</v>
      </c>
      <c r="BL124" s="18" t="s">
        <v>127</v>
      </c>
      <c r="BM124" s="185" t="s">
        <v>489</v>
      </c>
    </row>
    <row r="125" spans="1:65" s="2" customFormat="1" ht="117" x14ac:dyDescent="0.2">
      <c r="A125" s="35"/>
      <c r="B125" s="36"/>
      <c r="C125" s="37"/>
      <c r="D125" s="187" t="s">
        <v>129</v>
      </c>
      <c r="E125" s="37"/>
      <c r="F125" s="188" t="s">
        <v>203</v>
      </c>
      <c r="G125" s="37"/>
      <c r="H125" s="37"/>
      <c r="I125" s="189"/>
      <c r="J125" s="37"/>
      <c r="K125" s="37"/>
      <c r="L125" s="40"/>
      <c r="M125" s="190"/>
      <c r="N125" s="191"/>
      <c r="O125" s="65"/>
      <c r="P125" s="65"/>
      <c r="Q125" s="65"/>
      <c r="R125" s="65"/>
      <c r="S125" s="65"/>
      <c r="T125" s="66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8" t="s">
        <v>129</v>
      </c>
      <c r="AU125" s="18" t="s">
        <v>81</v>
      </c>
    </row>
    <row r="126" spans="1:65" s="13" customFormat="1" ht="11.25" x14ac:dyDescent="0.2">
      <c r="B126" s="192"/>
      <c r="C126" s="193"/>
      <c r="D126" s="187" t="s">
        <v>131</v>
      </c>
      <c r="E126" s="194" t="s">
        <v>19</v>
      </c>
      <c r="F126" s="195" t="s">
        <v>476</v>
      </c>
      <c r="G126" s="193"/>
      <c r="H126" s="194" t="s">
        <v>19</v>
      </c>
      <c r="I126" s="196"/>
      <c r="J126" s="193"/>
      <c r="K126" s="193"/>
      <c r="L126" s="197"/>
      <c r="M126" s="198"/>
      <c r="N126" s="199"/>
      <c r="O126" s="199"/>
      <c r="P126" s="199"/>
      <c r="Q126" s="199"/>
      <c r="R126" s="199"/>
      <c r="S126" s="199"/>
      <c r="T126" s="200"/>
      <c r="AT126" s="201" t="s">
        <v>131</v>
      </c>
      <c r="AU126" s="201" t="s">
        <v>81</v>
      </c>
      <c r="AV126" s="13" t="s">
        <v>77</v>
      </c>
      <c r="AW126" s="13" t="s">
        <v>33</v>
      </c>
      <c r="AX126" s="13" t="s">
        <v>72</v>
      </c>
      <c r="AY126" s="201" t="s">
        <v>120</v>
      </c>
    </row>
    <row r="127" spans="1:65" s="14" customFormat="1" ht="11.25" x14ac:dyDescent="0.2">
      <c r="B127" s="202"/>
      <c r="C127" s="203"/>
      <c r="D127" s="187" t="s">
        <v>131</v>
      </c>
      <c r="E127" s="204" t="s">
        <v>19</v>
      </c>
      <c r="F127" s="205" t="s">
        <v>490</v>
      </c>
      <c r="G127" s="203"/>
      <c r="H127" s="206">
        <v>21</v>
      </c>
      <c r="I127" s="207"/>
      <c r="J127" s="203"/>
      <c r="K127" s="203"/>
      <c r="L127" s="208"/>
      <c r="M127" s="209"/>
      <c r="N127" s="210"/>
      <c r="O127" s="210"/>
      <c r="P127" s="210"/>
      <c r="Q127" s="210"/>
      <c r="R127" s="210"/>
      <c r="S127" s="210"/>
      <c r="T127" s="211"/>
      <c r="AT127" s="212" t="s">
        <v>131</v>
      </c>
      <c r="AU127" s="212" t="s">
        <v>81</v>
      </c>
      <c r="AV127" s="14" t="s">
        <v>81</v>
      </c>
      <c r="AW127" s="14" t="s">
        <v>33</v>
      </c>
      <c r="AX127" s="14" t="s">
        <v>77</v>
      </c>
      <c r="AY127" s="212" t="s">
        <v>120</v>
      </c>
    </row>
    <row r="128" spans="1:65" s="2" customFormat="1" ht="24.2" customHeight="1" x14ac:dyDescent="0.2">
      <c r="A128" s="35"/>
      <c r="B128" s="36"/>
      <c r="C128" s="174" t="s">
        <v>173</v>
      </c>
      <c r="D128" s="174" t="s">
        <v>122</v>
      </c>
      <c r="E128" s="175" t="s">
        <v>491</v>
      </c>
      <c r="F128" s="176" t="s">
        <v>492</v>
      </c>
      <c r="G128" s="177" t="s">
        <v>125</v>
      </c>
      <c r="H128" s="178">
        <v>21</v>
      </c>
      <c r="I128" s="179"/>
      <c r="J128" s="180">
        <f>ROUND(I128*H128,2)</f>
        <v>0</v>
      </c>
      <c r="K128" s="176" t="s">
        <v>126</v>
      </c>
      <c r="L128" s="40"/>
      <c r="M128" s="181" t="s">
        <v>19</v>
      </c>
      <c r="N128" s="182" t="s">
        <v>43</v>
      </c>
      <c r="O128" s="65"/>
      <c r="P128" s="183">
        <f>O128*H128</f>
        <v>0</v>
      </c>
      <c r="Q128" s="183">
        <v>0</v>
      </c>
      <c r="R128" s="183">
        <f>Q128*H128</f>
        <v>0</v>
      </c>
      <c r="S128" s="183">
        <v>0</v>
      </c>
      <c r="T128" s="184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5" t="s">
        <v>127</v>
      </c>
      <c r="AT128" s="185" t="s">
        <v>122</v>
      </c>
      <c r="AU128" s="185" t="s">
        <v>81</v>
      </c>
      <c r="AY128" s="18" t="s">
        <v>120</v>
      </c>
      <c r="BE128" s="186">
        <f>IF(N128="základní",J128,0)</f>
        <v>0</v>
      </c>
      <c r="BF128" s="186">
        <f>IF(N128="snížená",J128,0)</f>
        <v>0</v>
      </c>
      <c r="BG128" s="186">
        <f>IF(N128="zákl. přenesená",J128,0)</f>
        <v>0</v>
      </c>
      <c r="BH128" s="186">
        <f>IF(N128="sníž. přenesená",J128,0)</f>
        <v>0</v>
      </c>
      <c r="BI128" s="186">
        <f>IF(N128="nulová",J128,0)</f>
        <v>0</v>
      </c>
      <c r="BJ128" s="18" t="s">
        <v>77</v>
      </c>
      <c r="BK128" s="186">
        <f>ROUND(I128*H128,2)</f>
        <v>0</v>
      </c>
      <c r="BL128" s="18" t="s">
        <v>127</v>
      </c>
      <c r="BM128" s="185" t="s">
        <v>493</v>
      </c>
    </row>
    <row r="129" spans="1:65" s="2" customFormat="1" ht="37.9" customHeight="1" x14ac:dyDescent="0.2">
      <c r="A129" s="35"/>
      <c r="B129" s="36"/>
      <c r="C129" s="174" t="s">
        <v>180</v>
      </c>
      <c r="D129" s="174" t="s">
        <v>122</v>
      </c>
      <c r="E129" s="175" t="s">
        <v>215</v>
      </c>
      <c r="F129" s="176" t="s">
        <v>216</v>
      </c>
      <c r="G129" s="177" t="s">
        <v>176</v>
      </c>
      <c r="H129" s="178">
        <v>5.6</v>
      </c>
      <c r="I129" s="179"/>
      <c r="J129" s="180">
        <f>ROUND(I129*H129,2)</f>
        <v>0</v>
      </c>
      <c r="K129" s="176" t="s">
        <v>126</v>
      </c>
      <c r="L129" s="40"/>
      <c r="M129" s="181" t="s">
        <v>19</v>
      </c>
      <c r="N129" s="182" t="s">
        <v>43</v>
      </c>
      <c r="O129" s="65"/>
      <c r="P129" s="183">
        <f>O129*H129</f>
        <v>0</v>
      </c>
      <c r="Q129" s="183">
        <v>0</v>
      </c>
      <c r="R129" s="183">
        <f>Q129*H129</f>
        <v>0</v>
      </c>
      <c r="S129" s="183">
        <v>0</v>
      </c>
      <c r="T129" s="184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5" t="s">
        <v>127</v>
      </c>
      <c r="AT129" s="185" t="s">
        <v>122</v>
      </c>
      <c r="AU129" s="185" t="s">
        <v>81</v>
      </c>
      <c r="AY129" s="18" t="s">
        <v>120</v>
      </c>
      <c r="BE129" s="186">
        <f>IF(N129="základní",J129,0)</f>
        <v>0</v>
      </c>
      <c r="BF129" s="186">
        <f>IF(N129="snížená",J129,0)</f>
        <v>0</v>
      </c>
      <c r="BG129" s="186">
        <f>IF(N129="zákl. přenesená",J129,0)</f>
        <v>0</v>
      </c>
      <c r="BH129" s="186">
        <f>IF(N129="sníž. přenesená",J129,0)</f>
        <v>0</v>
      </c>
      <c r="BI129" s="186">
        <f>IF(N129="nulová",J129,0)</f>
        <v>0</v>
      </c>
      <c r="BJ129" s="18" t="s">
        <v>77</v>
      </c>
      <c r="BK129" s="186">
        <f>ROUND(I129*H129,2)</f>
        <v>0</v>
      </c>
      <c r="BL129" s="18" t="s">
        <v>127</v>
      </c>
      <c r="BM129" s="185" t="s">
        <v>217</v>
      </c>
    </row>
    <row r="130" spans="1:65" s="2" customFormat="1" ht="58.5" x14ac:dyDescent="0.2">
      <c r="A130" s="35"/>
      <c r="B130" s="36"/>
      <c r="C130" s="37"/>
      <c r="D130" s="187" t="s">
        <v>129</v>
      </c>
      <c r="E130" s="37"/>
      <c r="F130" s="188" t="s">
        <v>212</v>
      </c>
      <c r="G130" s="37"/>
      <c r="H130" s="37"/>
      <c r="I130" s="189"/>
      <c r="J130" s="37"/>
      <c r="K130" s="37"/>
      <c r="L130" s="40"/>
      <c r="M130" s="190"/>
      <c r="N130" s="191"/>
      <c r="O130" s="65"/>
      <c r="P130" s="65"/>
      <c r="Q130" s="65"/>
      <c r="R130" s="65"/>
      <c r="S130" s="65"/>
      <c r="T130" s="66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129</v>
      </c>
      <c r="AU130" s="18" t="s">
        <v>81</v>
      </c>
    </row>
    <row r="131" spans="1:65" s="13" customFormat="1" ht="11.25" x14ac:dyDescent="0.2">
      <c r="B131" s="192"/>
      <c r="C131" s="193"/>
      <c r="D131" s="187" t="s">
        <v>131</v>
      </c>
      <c r="E131" s="194" t="s">
        <v>19</v>
      </c>
      <c r="F131" s="195" t="s">
        <v>218</v>
      </c>
      <c r="G131" s="193"/>
      <c r="H131" s="194" t="s">
        <v>19</v>
      </c>
      <c r="I131" s="196"/>
      <c r="J131" s="193"/>
      <c r="K131" s="193"/>
      <c r="L131" s="197"/>
      <c r="M131" s="198"/>
      <c r="N131" s="199"/>
      <c r="O131" s="199"/>
      <c r="P131" s="199"/>
      <c r="Q131" s="199"/>
      <c r="R131" s="199"/>
      <c r="S131" s="199"/>
      <c r="T131" s="200"/>
      <c r="AT131" s="201" t="s">
        <v>131</v>
      </c>
      <c r="AU131" s="201" t="s">
        <v>81</v>
      </c>
      <c r="AV131" s="13" t="s">
        <v>77</v>
      </c>
      <c r="AW131" s="13" t="s">
        <v>33</v>
      </c>
      <c r="AX131" s="13" t="s">
        <v>72</v>
      </c>
      <c r="AY131" s="201" t="s">
        <v>120</v>
      </c>
    </row>
    <row r="132" spans="1:65" s="13" customFormat="1" ht="11.25" x14ac:dyDescent="0.2">
      <c r="B132" s="192"/>
      <c r="C132" s="193"/>
      <c r="D132" s="187" t="s">
        <v>131</v>
      </c>
      <c r="E132" s="194" t="s">
        <v>19</v>
      </c>
      <c r="F132" s="195" t="s">
        <v>219</v>
      </c>
      <c r="G132" s="193"/>
      <c r="H132" s="194" t="s">
        <v>19</v>
      </c>
      <c r="I132" s="196"/>
      <c r="J132" s="193"/>
      <c r="K132" s="193"/>
      <c r="L132" s="197"/>
      <c r="M132" s="198"/>
      <c r="N132" s="199"/>
      <c r="O132" s="199"/>
      <c r="P132" s="199"/>
      <c r="Q132" s="199"/>
      <c r="R132" s="199"/>
      <c r="S132" s="199"/>
      <c r="T132" s="200"/>
      <c r="AT132" s="201" t="s">
        <v>131</v>
      </c>
      <c r="AU132" s="201" t="s">
        <v>81</v>
      </c>
      <c r="AV132" s="13" t="s">
        <v>77</v>
      </c>
      <c r="AW132" s="13" t="s">
        <v>33</v>
      </c>
      <c r="AX132" s="13" t="s">
        <v>72</v>
      </c>
      <c r="AY132" s="201" t="s">
        <v>120</v>
      </c>
    </row>
    <row r="133" spans="1:65" s="13" customFormat="1" ht="11.25" x14ac:dyDescent="0.2">
      <c r="B133" s="192"/>
      <c r="C133" s="193"/>
      <c r="D133" s="187" t="s">
        <v>131</v>
      </c>
      <c r="E133" s="194" t="s">
        <v>19</v>
      </c>
      <c r="F133" s="195" t="s">
        <v>476</v>
      </c>
      <c r="G133" s="193"/>
      <c r="H133" s="194" t="s">
        <v>19</v>
      </c>
      <c r="I133" s="196"/>
      <c r="J133" s="193"/>
      <c r="K133" s="193"/>
      <c r="L133" s="197"/>
      <c r="M133" s="198"/>
      <c r="N133" s="199"/>
      <c r="O133" s="199"/>
      <c r="P133" s="199"/>
      <c r="Q133" s="199"/>
      <c r="R133" s="199"/>
      <c r="S133" s="199"/>
      <c r="T133" s="200"/>
      <c r="AT133" s="201" t="s">
        <v>131</v>
      </c>
      <c r="AU133" s="201" t="s">
        <v>81</v>
      </c>
      <c r="AV133" s="13" t="s">
        <v>77</v>
      </c>
      <c r="AW133" s="13" t="s">
        <v>33</v>
      </c>
      <c r="AX133" s="13" t="s">
        <v>72</v>
      </c>
      <c r="AY133" s="201" t="s">
        <v>120</v>
      </c>
    </row>
    <row r="134" spans="1:65" s="14" customFormat="1" ht="11.25" x14ac:dyDescent="0.2">
      <c r="B134" s="202"/>
      <c r="C134" s="203"/>
      <c r="D134" s="187" t="s">
        <v>131</v>
      </c>
      <c r="E134" s="204" t="s">
        <v>19</v>
      </c>
      <c r="F134" s="205" t="s">
        <v>481</v>
      </c>
      <c r="G134" s="203"/>
      <c r="H134" s="206">
        <v>3.6320000000000001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131</v>
      </c>
      <c r="AU134" s="212" t="s">
        <v>81</v>
      </c>
      <c r="AV134" s="14" t="s">
        <v>81</v>
      </c>
      <c r="AW134" s="14" t="s">
        <v>33</v>
      </c>
      <c r="AX134" s="14" t="s">
        <v>72</v>
      </c>
      <c r="AY134" s="212" t="s">
        <v>120</v>
      </c>
    </row>
    <row r="135" spans="1:65" s="13" customFormat="1" ht="11.25" x14ac:dyDescent="0.2">
      <c r="B135" s="192"/>
      <c r="C135" s="193"/>
      <c r="D135" s="187" t="s">
        <v>131</v>
      </c>
      <c r="E135" s="194" t="s">
        <v>19</v>
      </c>
      <c r="F135" s="195" t="s">
        <v>220</v>
      </c>
      <c r="G135" s="193"/>
      <c r="H135" s="194" t="s">
        <v>19</v>
      </c>
      <c r="I135" s="196"/>
      <c r="J135" s="193"/>
      <c r="K135" s="193"/>
      <c r="L135" s="197"/>
      <c r="M135" s="198"/>
      <c r="N135" s="199"/>
      <c r="O135" s="199"/>
      <c r="P135" s="199"/>
      <c r="Q135" s="199"/>
      <c r="R135" s="199"/>
      <c r="S135" s="199"/>
      <c r="T135" s="200"/>
      <c r="AT135" s="201" t="s">
        <v>131</v>
      </c>
      <c r="AU135" s="201" t="s">
        <v>81</v>
      </c>
      <c r="AV135" s="13" t="s">
        <v>77</v>
      </c>
      <c r="AW135" s="13" t="s">
        <v>33</v>
      </c>
      <c r="AX135" s="13" t="s">
        <v>72</v>
      </c>
      <c r="AY135" s="201" t="s">
        <v>120</v>
      </c>
    </row>
    <row r="136" spans="1:65" s="13" customFormat="1" ht="11.25" x14ac:dyDescent="0.2">
      <c r="B136" s="192"/>
      <c r="C136" s="193"/>
      <c r="D136" s="187" t="s">
        <v>131</v>
      </c>
      <c r="E136" s="194" t="s">
        <v>19</v>
      </c>
      <c r="F136" s="195" t="s">
        <v>219</v>
      </c>
      <c r="G136" s="193"/>
      <c r="H136" s="194" t="s">
        <v>19</v>
      </c>
      <c r="I136" s="196"/>
      <c r="J136" s="193"/>
      <c r="K136" s="193"/>
      <c r="L136" s="197"/>
      <c r="M136" s="198"/>
      <c r="N136" s="199"/>
      <c r="O136" s="199"/>
      <c r="P136" s="199"/>
      <c r="Q136" s="199"/>
      <c r="R136" s="199"/>
      <c r="S136" s="199"/>
      <c r="T136" s="200"/>
      <c r="AT136" s="201" t="s">
        <v>131</v>
      </c>
      <c r="AU136" s="201" t="s">
        <v>81</v>
      </c>
      <c r="AV136" s="13" t="s">
        <v>77</v>
      </c>
      <c r="AW136" s="13" t="s">
        <v>33</v>
      </c>
      <c r="AX136" s="13" t="s">
        <v>72</v>
      </c>
      <c r="AY136" s="201" t="s">
        <v>120</v>
      </c>
    </row>
    <row r="137" spans="1:65" s="13" customFormat="1" ht="11.25" x14ac:dyDescent="0.2">
      <c r="B137" s="192"/>
      <c r="C137" s="193"/>
      <c r="D137" s="187" t="s">
        <v>131</v>
      </c>
      <c r="E137" s="194" t="s">
        <v>19</v>
      </c>
      <c r="F137" s="195" t="s">
        <v>476</v>
      </c>
      <c r="G137" s="193"/>
      <c r="H137" s="194" t="s">
        <v>19</v>
      </c>
      <c r="I137" s="196"/>
      <c r="J137" s="193"/>
      <c r="K137" s="193"/>
      <c r="L137" s="197"/>
      <c r="M137" s="198"/>
      <c r="N137" s="199"/>
      <c r="O137" s="199"/>
      <c r="P137" s="199"/>
      <c r="Q137" s="199"/>
      <c r="R137" s="199"/>
      <c r="S137" s="199"/>
      <c r="T137" s="200"/>
      <c r="AT137" s="201" t="s">
        <v>131</v>
      </c>
      <c r="AU137" s="201" t="s">
        <v>81</v>
      </c>
      <c r="AV137" s="13" t="s">
        <v>77</v>
      </c>
      <c r="AW137" s="13" t="s">
        <v>33</v>
      </c>
      <c r="AX137" s="13" t="s">
        <v>72</v>
      </c>
      <c r="AY137" s="201" t="s">
        <v>120</v>
      </c>
    </row>
    <row r="138" spans="1:65" s="14" customFormat="1" ht="11.25" x14ac:dyDescent="0.2">
      <c r="B138" s="202"/>
      <c r="C138" s="203"/>
      <c r="D138" s="187" t="s">
        <v>131</v>
      </c>
      <c r="E138" s="204" t="s">
        <v>19</v>
      </c>
      <c r="F138" s="205" t="s">
        <v>494</v>
      </c>
      <c r="G138" s="203"/>
      <c r="H138" s="206">
        <v>1.968</v>
      </c>
      <c r="I138" s="207"/>
      <c r="J138" s="203"/>
      <c r="K138" s="203"/>
      <c r="L138" s="208"/>
      <c r="M138" s="209"/>
      <c r="N138" s="210"/>
      <c r="O138" s="210"/>
      <c r="P138" s="210"/>
      <c r="Q138" s="210"/>
      <c r="R138" s="210"/>
      <c r="S138" s="210"/>
      <c r="T138" s="211"/>
      <c r="AT138" s="212" t="s">
        <v>131</v>
      </c>
      <c r="AU138" s="212" t="s">
        <v>81</v>
      </c>
      <c r="AV138" s="14" t="s">
        <v>81</v>
      </c>
      <c r="AW138" s="14" t="s">
        <v>33</v>
      </c>
      <c r="AX138" s="14" t="s">
        <v>72</v>
      </c>
      <c r="AY138" s="212" t="s">
        <v>120</v>
      </c>
    </row>
    <row r="139" spans="1:65" s="15" customFormat="1" ht="11.25" x14ac:dyDescent="0.2">
      <c r="B139" s="213"/>
      <c r="C139" s="214"/>
      <c r="D139" s="187" t="s">
        <v>131</v>
      </c>
      <c r="E139" s="215" t="s">
        <v>19</v>
      </c>
      <c r="F139" s="216" t="s">
        <v>141</v>
      </c>
      <c r="G139" s="214"/>
      <c r="H139" s="217">
        <v>5.6</v>
      </c>
      <c r="I139" s="218"/>
      <c r="J139" s="214"/>
      <c r="K139" s="214"/>
      <c r="L139" s="219"/>
      <c r="M139" s="220"/>
      <c r="N139" s="221"/>
      <c r="O139" s="221"/>
      <c r="P139" s="221"/>
      <c r="Q139" s="221"/>
      <c r="R139" s="221"/>
      <c r="S139" s="221"/>
      <c r="T139" s="222"/>
      <c r="AT139" s="223" t="s">
        <v>131</v>
      </c>
      <c r="AU139" s="223" t="s">
        <v>81</v>
      </c>
      <c r="AV139" s="15" t="s">
        <v>127</v>
      </c>
      <c r="AW139" s="15" t="s">
        <v>33</v>
      </c>
      <c r="AX139" s="15" t="s">
        <v>77</v>
      </c>
      <c r="AY139" s="223" t="s">
        <v>120</v>
      </c>
    </row>
    <row r="140" spans="1:65" s="2" customFormat="1" ht="37.9" customHeight="1" x14ac:dyDescent="0.2">
      <c r="A140" s="35"/>
      <c r="B140" s="36"/>
      <c r="C140" s="174" t="s">
        <v>186</v>
      </c>
      <c r="D140" s="174" t="s">
        <v>122</v>
      </c>
      <c r="E140" s="175" t="s">
        <v>222</v>
      </c>
      <c r="F140" s="176" t="s">
        <v>223</v>
      </c>
      <c r="G140" s="177" t="s">
        <v>176</v>
      </c>
      <c r="H140" s="178">
        <v>8.4</v>
      </c>
      <c r="I140" s="179"/>
      <c r="J140" s="180">
        <f>ROUND(I140*H140,2)</f>
        <v>0</v>
      </c>
      <c r="K140" s="176" t="s">
        <v>126</v>
      </c>
      <c r="L140" s="40"/>
      <c r="M140" s="181" t="s">
        <v>19</v>
      </c>
      <c r="N140" s="182" t="s">
        <v>43</v>
      </c>
      <c r="O140" s="65"/>
      <c r="P140" s="183">
        <f>O140*H140</f>
        <v>0</v>
      </c>
      <c r="Q140" s="183">
        <v>0</v>
      </c>
      <c r="R140" s="183">
        <f>Q140*H140</f>
        <v>0</v>
      </c>
      <c r="S140" s="183">
        <v>0</v>
      </c>
      <c r="T140" s="184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5" t="s">
        <v>127</v>
      </c>
      <c r="AT140" s="185" t="s">
        <v>122</v>
      </c>
      <c r="AU140" s="185" t="s">
        <v>81</v>
      </c>
      <c r="AY140" s="18" t="s">
        <v>120</v>
      </c>
      <c r="BE140" s="186">
        <f>IF(N140="základní",J140,0)</f>
        <v>0</v>
      </c>
      <c r="BF140" s="186">
        <f>IF(N140="snížená",J140,0)</f>
        <v>0</v>
      </c>
      <c r="BG140" s="186">
        <f>IF(N140="zákl. přenesená",J140,0)</f>
        <v>0</v>
      </c>
      <c r="BH140" s="186">
        <f>IF(N140="sníž. přenesená",J140,0)</f>
        <v>0</v>
      </c>
      <c r="BI140" s="186">
        <f>IF(N140="nulová",J140,0)</f>
        <v>0</v>
      </c>
      <c r="BJ140" s="18" t="s">
        <v>77</v>
      </c>
      <c r="BK140" s="186">
        <f>ROUND(I140*H140,2)</f>
        <v>0</v>
      </c>
      <c r="BL140" s="18" t="s">
        <v>127</v>
      </c>
      <c r="BM140" s="185" t="s">
        <v>224</v>
      </c>
    </row>
    <row r="141" spans="1:65" s="2" customFormat="1" ht="58.5" x14ac:dyDescent="0.2">
      <c r="A141" s="35"/>
      <c r="B141" s="36"/>
      <c r="C141" s="37"/>
      <c r="D141" s="187" t="s">
        <v>129</v>
      </c>
      <c r="E141" s="37"/>
      <c r="F141" s="188" t="s">
        <v>212</v>
      </c>
      <c r="G141" s="37"/>
      <c r="H141" s="37"/>
      <c r="I141" s="189"/>
      <c r="J141" s="37"/>
      <c r="K141" s="37"/>
      <c r="L141" s="40"/>
      <c r="M141" s="190"/>
      <c r="N141" s="191"/>
      <c r="O141" s="65"/>
      <c r="P141" s="65"/>
      <c r="Q141" s="65"/>
      <c r="R141" s="65"/>
      <c r="S141" s="65"/>
      <c r="T141" s="66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8" t="s">
        <v>129</v>
      </c>
      <c r="AU141" s="18" t="s">
        <v>81</v>
      </c>
    </row>
    <row r="142" spans="1:65" s="13" customFormat="1" ht="11.25" x14ac:dyDescent="0.2">
      <c r="B142" s="192"/>
      <c r="C142" s="193"/>
      <c r="D142" s="187" t="s">
        <v>131</v>
      </c>
      <c r="E142" s="194" t="s">
        <v>19</v>
      </c>
      <c r="F142" s="195" t="s">
        <v>218</v>
      </c>
      <c r="G142" s="193"/>
      <c r="H142" s="194" t="s">
        <v>19</v>
      </c>
      <c r="I142" s="196"/>
      <c r="J142" s="193"/>
      <c r="K142" s="193"/>
      <c r="L142" s="197"/>
      <c r="M142" s="198"/>
      <c r="N142" s="199"/>
      <c r="O142" s="199"/>
      <c r="P142" s="199"/>
      <c r="Q142" s="199"/>
      <c r="R142" s="199"/>
      <c r="S142" s="199"/>
      <c r="T142" s="200"/>
      <c r="AT142" s="201" t="s">
        <v>131</v>
      </c>
      <c r="AU142" s="201" t="s">
        <v>81</v>
      </c>
      <c r="AV142" s="13" t="s">
        <v>77</v>
      </c>
      <c r="AW142" s="13" t="s">
        <v>33</v>
      </c>
      <c r="AX142" s="13" t="s">
        <v>72</v>
      </c>
      <c r="AY142" s="201" t="s">
        <v>120</v>
      </c>
    </row>
    <row r="143" spans="1:65" s="13" customFormat="1" ht="11.25" x14ac:dyDescent="0.2">
      <c r="B143" s="192"/>
      <c r="C143" s="193"/>
      <c r="D143" s="187" t="s">
        <v>131</v>
      </c>
      <c r="E143" s="194" t="s">
        <v>19</v>
      </c>
      <c r="F143" s="195" t="s">
        <v>225</v>
      </c>
      <c r="G143" s="193"/>
      <c r="H143" s="194" t="s">
        <v>19</v>
      </c>
      <c r="I143" s="196"/>
      <c r="J143" s="193"/>
      <c r="K143" s="193"/>
      <c r="L143" s="197"/>
      <c r="M143" s="198"/>
      <c r="N143" s="199"/>
      <c r="O143" s="199"/>
      <c r="P143" s="199"/>
      <c r="Q143" s="199"/>
      <c r="R143" s="199"/>
      <c r="S143" s="199"/>
      <c r="T143" s="200"/>
      <c r="AT143" s="201" t="s">
        <v>131</v>
      </c>
      <c r="AU143" s="201" t="s">
        <v>81</v>
      </c>
      <c r="AV143" s="13" t="s">
        <v>77</v>
      </c>
      <c r="AW143" s="13" t="s">
        <v>33</v>
      </c>
      <c r="AX143" s="13" t="s">
        <v>72</v>
      </c>
      <c r="AY143" s="201" t="s">
        <v>120</v>
      </c>
    </row>
    <row r="144" spans="1:65" s="13" customFormat="1" ht="11.25" x14ac:dyDescent="0.2">
      <c r="B144" s="192"/>
      <c r="C144" s="193"/>
      <c r="D144" s="187" t="s">
        <v>131</v>
      </c>
      <c r="E144" s="194" t="s">
        <v>19</v>
      </c>
      <c r="F144" s="195" t="s">
        <v>476</v>
      </c>
      <c r="G144" s="193"/>
      <c r="H144" s="194" t="s">
        <v>19</v>
      </c>
      <c r="I144" s="196"/>
      <c r="J144" s="193"/>
      <c r="K144" s="193"/>
      <c r="L144" s="197"/>
      <c r="M144" s="198"/>
      <c r="N144" s="199"/>
      <c r="O144" s="199"/>
      <c r="P144" s="199"/>
      <c r="Q144" s="199"/>
      <c r="R144" s="199"/>
      <c r="S144" s="199"/>
      <c r="T144" s="200"/>
      <c r="AT144" s="201" t="s">
        <v>131</v>
      </c>
      <c r="AU144" s="201" t="s">
        <v>81</v>
      </c>
      <c r="AV144" s="13" t="s">
        <v>77</v>
      </c>
      <c r="AW144" s="13" t="s">
        <v>33</v>
      </c>
      <c r="AX144" s="13" t="s">
        <v>72</v>
      </c>
      <c r="AY144" s="201" t="s">
        <v>120</v>
      </c>
    </row>
    <row r="145" spans="1:65" s="14" customFormat="1" ht="11.25" x14ac:dyDescent="0.2">
      <c r="B145" s="202"/>
      <c r="C145" s="203"/>
      <c r="D145" s="187" t="s">
        <v>131</v>
      </c>
      <c r="E145" s="204" t="s">
        <v>19</v>
      </c>
      <c r="F145" s="205" t="s">
        <v>486</v>
      </c>
      <c r="G145" s="203"/>
      <c r="H145" s="206">
        <v>5.4480000000000004</v>
      </c>
      <c r="I145" s="207"/>
      <c r="J145" s="203"/>
      <c r="K145" s="203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131</v>
      </c>
      <c r="AU145" s="212" t="s">
        <v>81</v>
      </c>
      <c r="AV145" s="14" t="s">
        <v>81</v>
      </c>
      <c r="AW145" s="14" t="s">
        <v>33</v>
      </c>
      <c r="AX145" s="14" t="s">
        <v>72</v>
      </c>
      <c r="AY145" s="212" t="s">
        <v>120</v>
      </c>
    </row>
    <row r="146" spans="1:65" s="13" customFormat="1" ht="11.25" x14ac:dyDescent="0.2">
      <c r="B146" s="192"/>
      <c r="C146" s="193"/>
      <c r="D146" s="187" t="s">
        <v>131</v>
      </c>
      <c r="E146" s="194" t="s">
        <v>19</v>
      </c>
      <c r="F146" s="195" t="s">
        <v>220</v>
      </c>
      <c r="G146" s="193"/>
      <c r="H146" s="194" t="s">
        <v>19</v>
      </c>
      <c r="I146" s="196"/>
      <c r="J146" s="193"/>
      <c r="K146" s="193"/>
      <c r="L146" s="197"/>
      <c r="M146" s="198"/>
      <c r="N146" s="199"/>
      <c r="O146" s="199"/>
      <c r="P146" s="199"/>
      <c r="Q146" s="199"/>
      <c r="R146" s="199"/>
      <c r="S146" s="199"/>
      <c r="T146" s="200"/>
      <c r="AT146" s="201" t="s">
        <v>131</v>
      </c>
      <c r="AU146" s="201" t="s">
        <v>81</v>
      </c>
      <c r="AV146" s="13" t="s">
        <v>77</v>
      </c>
      <c r="AW146" s="13" t="s">
        <v>33</v>
      </c>
      <c r="AX146" s="13" t="s">
        <v>72</v>
      </c>
      <c r="AY146" s="201" t="s">
        <v>120</v>
      </c>
    </row>
    <row r="147" spans="1:65" s="13" customFormat="1" ht="11.25" x14ac:dyDescent="0.2">
      <c r="B147" s="192"/>
      <c r="C147" s="193"/>
      <c r="D147" s="187" t="s">
        <v>131</v>
      </c>
      <c r="E147" s="194" t="s">
        <v>19</v>
      </c>
      <c r="F147" s="195" t="s">
        <v>225</v>
      </c>
      <c r="G147" s="193"/>
      <c r="H147" s="194" t="s">
        <v>19</v>
      </c>
      <c r="I147" s="196"/>
      <c r="J147" s="193"/>
      <c r="K147" s="193"/>
      <c r="L147" s="197"/>
      <c r="M147" s="198"/>
      <c r="N147" s="199"/>
      <c r="O147" s="199"/>
      <c r="P147" s="199"/>
      <c r="Q147" s="199"/>
      <c r="R147" s="199"/>
      <c r="S147" s="199"/>
      <c r="T147" s="200"/>
      <c r="AT147" s="201" t="s">
        <v>131</v>
      </c>
      <c r="AU147" s="201" t="s">
        <v>81</v>
      </c>
      <c r="AV147" s="13" t="s">
        <v>77</v>
      </c>
      <c r="AW147" s="13" t="s">
        <v>33</v>
      </c>
      <c r="AX147" s="13" t="s">
        <v>72</v>
      </c>
      <c r="AY147" s="201" t="s">
        <v>120</v>
      </c>
    </row>
    <row r="148" spans="1:65" s="13" customFormat="1" ht="11.25" x14ac:dyDescent="0.2">
      <c r="B148" s="192"/>
      <c r="C148" s="193"/>
      <c r="D148" s="187" t="s">
        <v>131</v>
      </c>
      <c r="E148" s="194" t="s">
        <v>19</v>
      </c>
      <c r="F148" s="195" t="s">
        <v>476</v>
      </c>
      <c r="G148" s="193"/>
      <c r="H148" s="194" t="s">
        <v>19</v>
      </c>
      <c r="I148" s="196"/>
      <c r="J148" s="193"/>
      <c r="K148" s="193"/>
      <c r="L148" s="197"/>
      <c r="M148" s="198"/>
      <c r="N148" s="199"/>
      <c r="O148" s="199"/>
      <c r="P148" s="199"/>
      <c r="Q148" s="199"/>
      <c r="R148" s="199"/>
      <c r="S148" s="199"/>
      <c r="T148" s="200"/>
      <c r="AT148" s="201" t="s">
        <v>131</v>
      </c>
      <c r="AU148" s="201" t="s">
        <v>81</v>
      </c>
      <c r="AV148" s="13" t="s">
        <v>77</v>
      </c>
      <c r="AW148" s="13" t="s">
        <v>33</v>
      </c>
      <c r="AX148" s="13" t="s">
        <v>72</v>
      </c>
      <c r="AY148" s="201" t="s">
        <v>120</v>
      </c>
    </row>
    <row r="149" spans="1:65" s="14" customFormat="1" ht="11.25" x14ac:dyDescent="0.2">
      <c r="B149" s="202"/>
      <c r="C149" s="203"/>
      <c r="D149" s="187" t="s">
        <v>131</v>
      </c>
      <c r="E149" s="204" t="s">
        <v>19</v>
      </c>
      <c r="F149" s="205" t="s">
        <v>495</v>
      </c>
      <c r="G149" s="203"/>
      <c r="H149" s="206">
        <v>2.952</v>
      </c>
      <c r="I149" s="207"/>
      <c r="J149" s="203"/>
      <c r="K149" s="203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131</v>
      </c>
      <c r="AU149" s="212" t="s">
        <v>81</v>
      </c>
      <c r="AV149" s="14" t="s">
        <v>81</v>
      </c>
      <c r="AW149" s="14" t="s">
        <v>33</v>
      </c>
      <c r="AX149" s="14" t="s">
        <v>72</v>
      </c>
      <c r="AY149" s="212" t="s">
        <v>120</v>
      </c>
    </row>
    <row r="150" spans="1:65" s="15" customFormat="1" ht="11.25" x14ac:dyDescent="0.2">
      <c r="B150" s="213"/>
      <c r="C150" s="214"/>
      <c r="D150" s="187" t="s">
        <v>131</v>
      </c>
      <c r="E150" s="215" t="s">
        <v>19</v>
      </c>
      <c r="F150" s="216" t="s">
        <v>141</v>
      </c>
      <c r="G150" s="214"/>
      <c r="H150" s="217">
        <v>8.4</v>
      </c>
      <c r="I150" s="218"/>
      <c r="J150" s="214"/>
      <c r="K150" s="214"/>
      <c r="L150" s="219"/>
      <c r="M150" s="220"/>
      <c r="N150" s="221"/>
      <c r="O150" s="221"/>
      <c r="P150" s="221"/>
      <c r="Q150" s="221"/>
      <c r="R150" s="221"/>
      <c r="S150" s="221"/>
      <c r="T150" s="222"/>
      <c r="AT150" s="223" t="s">
        <v>131</v>
      </c>
      <c r="AU150" s="223" t="s">
        <v>81</v>
      </c>
      <c r="AV150" s="15" t="s">
        <v>127</v>
      </c>
      <c r="AW150" s="15" t="s">
        <v>33</v>
      </c>
      <c r="AX150" s="15" t="s">
        <v>77</v>
      </c>
      <c r="AY150" s="223" t="s">
        <v>120</v>
      </c>
    </row>
    <row r="151" spans="1:65" s="2" customFormat="1" ht="37.9" customHeight="1" x14ac:dyDescent="0.2">
      <c r="A151" s="35"/>
      <c r="B151" s="36"/>
      <c r="C151" s="174" t="s">
        <v>193</v>
      </c>
      <c r="D151" s="174" t="s">
        <v>122</v>
      </c>
      <c r="E151" s="175" t="s">
        <v>227</v>
      </c>
      <c r="F151" s="176" t="s">
        <v>228</v>
      </c>
      <c r="G151" s="177" t="s">
        <v>176</v>
      </c>
      <c r="H151" s="178">
        <v>1.6639999999999999</v>
      </c>
      <c r="I151" s="179"/>
      <c r="J151" s="180">
        <f>ROUND(I151*H151,2)</f>
        <v>0</v>
      </c>
      <c r="K151" s="176" t="s">
        <v>126</v>
      </c>
      <c r="L151" s="40"/>
      <c r="M151" s="181" t="s">
        <v>19</v>
      </c>
      <c r="N151" s="182" t="s">
        <v>43</v>
      </c>
      <c r="O151" s="65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5" t="s">
        <v>127</v>
      </c>
      <c r="AT151" s="185" t="s">
        <v>122</v>
      </c>
      <c r="AU151" s="185" t="s">
        <v>81</v>
      </c>
      <c r="AY151" s="18" t="s">
        <v>120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18" t="s">
        <v>77</v>
      </c>
      <c r="BK151" s="186">
        <f>ROUND(I151*H151,2)</f>
        <v>0</v>
      </c>
      <c r="BL151" s="18" t="s">
        <v>127</v>
      </c>
      <c r="BM151" s="185" t="s">
        <v>229</v>
      </c>
    </row>
    <row r="152" spans="1:65" s="2" customFormat="1" ht="58.5" x14ac:dyDescent="0.2">
      <c r="A152" s="35"/>
      <c r="B152" s="36"/>
      <c r="C152" s="37"/>
      <c r="D152" s="187" t="s">
        <v>129</v>
      </c>
      <c r="E152" s="37"/>
      <c r="F152" s="188" t="s">
        <v>212</v>
      </c>
      <c r="G152" s="37"/>
      <c r="H152" s="37"/>
      <c r="I152" s="189"/>
      <c r="J152" s="37"/>
      <c r="K152" s="37"/>
      <c r="L152" s="40"/>
      <c r="M152" s="190"/>
      <c r="N152" s="191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129</v>
      </c>
      <c r="AU152" s="18" t="s">
        <v>81</v>
      </c>
    </row>
    <row r="153" spans="1:65" s="13" customFormat="1" ht="11.25" x14ac:dyDescent="0.2">
      <c r="B153" s="192"/>
      <c r="C153" s="193"/>
      <c r="D153" s="187" t="s">
        <v>131</v>
      </c>
      <c r="E153" s="194" t="s">
        <v>19</v>
      </c>
      <c r="F153" s="195" t="s">
        <v>230</v>
      </c>
      <c r="G153" s="193"/>
      <c r="H153" s="194" t="s">
        <v>19</v>
      </c>
      <c r="I153" s="196"/>
      <c r="J153" s="193"/>
      <c r="K153" s="193"/>
      <c r="L153" s="197"/>
      <c r="M153" s="198"/>
      <c r="N153" s="199"/>
      <c r="O153" s="199"/>
      <c r="P153" s="199"/>
      <c r="Q153" s="199"/>
      <c r="R153" s="199"/>
      <c r="S153" s="199"/>
      <c r="T153" s="200"/>
      <c r="AT153" s="201" t="s">
        <v>131</v>
      </c>
      <c r="AU153" s="201" t="s">
        <v>81</v>
      </c>
      <c r="AV153" s="13" t="s">
        <v>77</v>
      </c>
      <c r="AW153" s="13" t="s">
        <v>33</v>
      </c>
      <c r="AX153" s="13" t="s">
        <v>72</v>
      </c>
      <c r="AY153" s="201" t="s">
        <v>120</v>
      </c>
    </row>
    <row r="154" spans="1:65" s="13" customFormat="1" ht="11.25" x14ac:dyDescent="0.2">
      <c r="B154" s="192"/>
      <c r="C154" s="193"/>
      <c r="D154" s="187" t="s">
        <v>131</v>
      </c>
      <c r="E154" s="194" t="s">
        <v>19</v>
      </c>
      <c r="F154" s="195" t="s">
        <v>231</v>
      </c>
      <c r="G154" s="193"/>
      <c r="H154" s="194" t="s">
        <v>19</v>
      </c>
      <c r="I154" s="196"/>
      <c r="J154" s="193"/>
      <c r="K154" s="193"/>
      <c r="L154" s="197"/>
      <c r="M154" s="198"/>
      <c r="N154" s="199"/>
      <c r="O154" s="199"/>
      <c r="P154" s="199"/>
      <c r="Q154" s="199"/>
      <c r="R154" s="199"/>
      <c r="S154" s="199"/>
      <c r="T154" s="200"/>
      <c r="AT154" s="201" t="s">
        <v>131</v>
      </c>
      <c r="AU154" s="201" t="s">
        <v>81</v>
      </c>
      <c r="AV154" s="13" t="s">
        <v>77</v>
      </c>
      <c r="AW154" s="13" t="s">
        <v>33</v>
      </c>
      <c r="AX154" s="13" t="s">
        <v>72</v>
      </c>
      <c r="AY154" s="201" t="s">
        <v>120</v>
      </c>
    </row>
    <row r="155" spans="1:65" s="13" customFormat="1" ht="11.25" x14ac:dyDescent="0.2">
      <c r="B155" s="192"/>
      <c r="C155" s="193"/>
      <c r="D155" s="187" t="s">
        <v>131</v>
      </c>
      <c r="E155" s="194" t="s">
        <v>19</v>
      </c>
      <c r="F155" s="195" t="s">
        <v>476</v>
      </c>
      <c r="G155" s="193"/>
      <c r="H155" s="194" t="s">
        <v>19</v>
      </c>
      <c r="I155" s="196"/>
      <c r="J155" s="193"/>
      <c r="K155" s="193"/>
      <c r="L155" s="197"/>
      <c r="M155" s="198"/>
      <c r="N155" s="199"/>
      <c r="O155" s="199"/>
      <c r="P155" s="199"/>
      <c r="Q155" s="199"/>
      <c r="R155" s="199"/>
      <c r="S155" s="199"/>
      <c r="T155" s="200"/>
      <c r="AT155" s="201" t="s">
        <v>131</v>
      </c>
      <c r="AU155" s="201" t="s">
        <v>81</v>
      </c>
      <c r="AV155" s="13" t="s">
        <v>77</v>
      </c>
      <c r="AW155" s="13" t="s">
        <v>33</v>
      </c>
      <c r="AX155" s="13" t="s">
        <v>72</v>
      </c>
      <c r="AY155" s="201" t="s">
        <v>120</v>
      </c>
    </row>
    <row r="156" spans="1:65" s="14" customFormat="1" ht="11.25" x14ac:dyDescent="0.2">
      <c r="B156" s="202"/>
      <c r="C156" s="203"/>
      <c r="D156" s="187" t="s">
        <v>131</v>
      </c>
      <c r="E156" s="204" t="s">
        <v>19</v>
      </c>
      <c r="F156" s="205" t="s">
        <v>496</v>
      </c>
      <c r="G156" s="203"/>
      <c r="H156" s="206">
        <v>1.6639999999999999</v>
      </c>
      <c r="I156" s="207"/>
      <c r="J156" s="203"/>
      <c r="K156" s="203"/>
      <c r="L156" s="208"/>
      <c r="M156" s="209"/>
      <c r="N156" s="210"/>
      <c r="O156" s="210"/>
      <c r="P156" s="210"/>
      <c r="Q156" s="210"/>
      <c r="R156" s="210"/>
      <c r="S156" s="210"/>
      <c r="T156" s="211"/>
      <c r="AT156" s="212" t="s">
        <v>131</v>
      </c>
      <c r="AU156" s="212" t="s">
        <v>81</v>
      </c>
      <c r="AV156" s="14" t="s">
        <v>81</v>
      </c>
      <c r="AW156" s="14" t="s">
        <v>33</v>
      </c>
      <c r="AX156" s="14" t="s">
        <v>77</v>
      </c>
      <c r="AY156" s="212" t="s">
        <v>120</v>
      </c>
    </row>
    <row r="157" spans="1:65" s="2" customFormat="1" ht="37.9" customHeight="1" x14ac:dyDescent="0.2">
      <c r="A157" s="35"/>
      <c r="B157" s="36"/>
      <c r="C157" s="174" t="s">
        <v>199</v>
      </c>
      <c r="D157" s="174" t="s">
        <v>122</v>
      </c>
      <c r="E157" s="175" t="s">
        <v>234</v>
      </c>
      <c r="F157" s="176" t="s">
        <v>235</v>
      </c>
      <c r="G157" s="177" t="s">
        <v>176</v>
      </c>
      <c r="H157" s="178">
        <v>2.496</v>
      </c>
      <c r="I157" s="179"/>
      <c r="J157" s="180">
        <f>ROUND(I157*H157,2)</f>
        <v>0</v>
      </c>
      <c r="K157" s="176" t="s">
        <v>126</v>
      </c>
      <c r="L157" s="40"/>
      <c r="M157" s="181" t="s">
        <v>19</v>
      </c>
      <c r="N157" s="182" t="s">
        <v>43</v>
      </c>
      <c r="O157" s="65"/>
      <c r="P157" s="183">
        <f>O157*H157</f>
        <v>0</v>
      </c>
      <c r="Q157" s="183">
        <v>0</v>
      </c>
      <c r="R157" s="183">
        <f>Q157*H157</f>
        <v>0</v>
      </c>
      <c r="S157" s="183">
        <v>0</v>
      </c>
      <c r="T157" s="184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5" t="s">
        <v>127</v>
      </c>
      <c r="AT157" s="185" t="s">
        <v>122</v>
      </c>
      <c r="AU157" s="185" t="s">
        <v>81</v>
      </c>
      <c r="AY157" s="18" t="s">
        <v>120</v>
      </c>
      <c r="BE157" s="186">
        <f>IF(N157="základní",J157,0)</f>
        <v>0</v>
      </c>
      <c r="BF157" s="186">
        <f>IF(N157="snížená",J157,0)</f>
        <v>0</v>
      </c>
      <c r="BG157" s="186">
        <f>IF(N157="zákl. přenesená",J157,0)</f>
        <v>0</v>
      </c>
      <c r="BH157" s="186">
        <f>IF(N157="sníž. přenesená",J157,0)</f>
        <v>0</v>
      </c>
      <c r="BI157" s="186">
        <f>IF(N157="nulová",J157,0)</f>
        <v>0</v>
      </c>
      <c r="BJ157" s="18" t="s">
        <v>77</v>
      </c>
      <c r="BK157" s="186">
        <f>ROUND(I157*H157,2)</f>
        <v>0</v>
      </c>
      <c r="BL157" s="18" t="s">
        <v>127</v>
      </c>
      <c r="BM157" s="185" t="s">
        <v>236</v>
      </c>
    </row>
    <row r="158" spans="1:65" s="2" customFormat="1" ht="58.5" x14ac:dyDescent="0.2">
      <c r="A158" s="35"/>
      <c r="B158" s="36"/>
      <c r="C158" s="37"/>
      <c r="D158" s="187" t="s">
        <v>129</v>
      </c>
      <c r="E158" s="37"/>
      <c r="F158" s="188" t="s">
        <v>212</v>
      </c>
      <c r="G158" s="37"/>
      <c r="H158" s="37"/>
      <c r="I158" s="189"/>
      <c r="J158" s="37"/>
      <c r="K158" s="37"/>
      <c r="L158" s="40"/>
      <c r="M158" s="190"/>
      <c r="N158" s="191"/>
      <c r="O158" s="65"/>
      <c r="P158" s="65"/>
      <c r="Q158" s="65"/>
      <c r="R158" s="65"/>
      <c r="S158" s="65"/>
      <c r="T158" s="66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8" t="s">
        <v>129</v>
      </c>
      <c r="AU158" s="18" t="s">
        <v>81</v>
      </c>
    </row>
    <row r="159" spans="1:65" s="13" customFormat="1" ht="11.25" x14ac:dyDescent="0.2">
      <c r="B159" s="192"/>
      <c r="C159" s="193"/>
      <c r="D159" s="187" t="s">
        <v>131</v>
      </c>
      <c r="E159" s="194" t="s">
        <v>19</v>
      </c>
      <c r="F159" s="195" t="s">
        <v>237</v>
      </c>
      <c r="G159" s="193"/>
      <c r="H159" s="194" t="s">
        <v>19</v>
      </c>
      <c r="I159" s="196"/>
      <c r="J159" s="193"/>
      <c r="K159" s="193"/>
      <c r="L159" s="197"/>
      <c r="M159" s="198"/>
      <c r="N159" s="199"/>
      <c r="O159" s="199"/>
      <c r="P159" s="199"/>
      <c r="Q159" s="199"/>
      <c r="R159" s="199"/>
      <c r="S159" s="199"/>
      <c r="T159" s="200"/>
      <c r="AT159" s="201" t="s">
        <v>131</v>
      </c>
      <c r="AU159" s="201" t="s">
        <v>81</v>
      </c>
      <c r="AV159" s="13" t="s">
        <v>77</v>
      </c>
      <c r="AW159" s="13" t="s">
        <v>33</v>
      </c>
      <c r="AX159" s="13" t="s">
        <v>72</v>
      </c>
      <c r="AY159" s="201" t="s">
        <v>120</v>
      </c>
    </row>
    <row r="160" spans="1:65" s="13" customFormat="1" ht="11.25" x14ac:dyDescent="0.2">
      <c r="B160" s="192"/>
      <c r="C160" s="193"/>
      <c r="D160" s="187" t="s">
        <v>131</v>
      </c>
      <c r="E160" s="194" t="s">
        <v>19</v>
      </c>
      <c r="F160" s="195" t="s">
        <v>238</v>
      </c>
      <c r="G160" s="193"/>
      <c r="H160" s="194" t="s">
        <v>19</v>
      </c>
      <c r="I160" s="196"/>
      <c r="J160" s="193"/>
      <c r="K160" s="193"/>
      <c r="L160" s="197"/>
      <c r="M160" s="198"/>
      <c r="N160" s="199"/>
      <c r="O160" s="199"/>
      <c r="P160" s="199"/>
      <c r="Q160" s="199"/>
      <c r="R160" s="199"/>
      <c r="S160" s="199"/>
      <c r="T160" s="200"/>
      <c r="AT160" s="201" t="s">
        <v>131</v>
      </c>
      <c r="AU160" s="201" t="s">
        <v>81</v>
      </c>
      <c r="AV160" s="13" t="s">
        <v>77</v>
      </c>
      <c r="AW160" s="13" t="s">
        <v>33</v>
      </c>
      <c r="AX160" s="13" t="s">
        <v>72</v>
      </c>
      <c r="AY160" s="201" t="s">
        <v>120</v>
      </c>
    </row>
    <row r="161" spans="1:65" s="13" customFormat="1" ht="11.25" x14ac:dyDescent="0.2">
      <c r="B161" s="192"/>
      <c r="C161" s="193"/>
      <c r="D161" s="187" t="s">
        <v>131</v>
      </c>
      <c r="E161" s="194" t="s">
        <v>19</v>
      </c>
      <c r="F161" s="195" t="s">
        <v>476</v>
      </c>
      <c r="G161" s="193"/>
      <c r="H161" s="194" t="s">
        <v>19</v>
      </c>
      <c r="I161" s="196"/>
      <c r="J161" s="193"/>
      <c r="K161" s="193"/>
      <c r="L161" s="197"/>
      <c r="M161" s="198"/>
      <c r="N161" s="199"/>
      <c r="O161" s="199"/>
      <c r="P161" s="199"/>
      <c r="Q161" s="199"/>
      <c r="R161" s="199"/>
      <c r="S161" s="199"/>
      <c r="T161" s="200"/>
      <c r="AT161" s="201" t="s">
        <v>131</v>
      </c>
      <c r="AU161" s="201" t="s">
        <v>81</v>
      </c>
      <c r="AV161" s="13" t="s">
        <v>77</v>
      </c>
      <c r="AW161" s="13" t="s">
        <v>33</v>
      </c>
      <c r="AX161" s="13" t="s">
        <v>72</v>
      </c>
      <c r="AY161" s="201" t="s">
        <v>120</v>
      </c>
    </row>
    <row r="162" spans="1:65" s="14" customFormat="1" ht="11.25" x14ac:dyDescent="0.2">
      <c r="B162" s="202"/>
      <c r="C162" s="203"/>
      <c r="D162" s="187" t="s">
        <v>131</v>
      </c>
      <c r="E162" s="204" t="s">
        <v>19</v>
      </c>
      <c r="F162" s="205" t="s">
        <v>497</v>
      </c>
      <c r="G162" s="203"/>
      <c r="H162" s="206">
        <v>2.496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131</v>
      </c>
      <c r="AU162" s="212" t="s">
        <v>81</v>
      </c>
      <c r="AV162" s="14" t="s">
        <v>81</v>
      </c>
      <c r="AW162" s="14" t="s">
        <v>33</v>
      </c>
      <c r="AX162" s="14" t="s">
        <v>77</v>
      </c>
      <c r="AY162" s="212" t="s">
        <v>120</v>
      </c>
    </row>
    <row r="163" spans="1:65" s="2" customFormat="1" ht="24.2" customHeight="1" x14ac:dyDescent="0.2">
      <c r="A163" s="35"/>
      <c r="B163" s="36"/>
      <c r="C163" s="174" t="s">
        <v>205</v>
      </c>
      <c r="D163" s="174" t="s">
        <v>122</v>
      </c>
      <c r="E163" s="175" t="s">
        <v>241</v>
      </c>
      <c r="F163" s="176" t="s">
        <v>242</v>
      </c>
      <c r="G163" s="177" t="s">
        <v>176</v>
      </c>
      <c r="H163" s="178">
        <v>3.9580000000000002</v>
      </c>
      <c r="I163" s="179"/>
      <c r="J163" s="180">
        <f>ROUND(I163*H163,2)</f>
        <v>0</v>
      </c>
      <c r="K163" s="176" t="s">
        <v>126</v>
      </c>
      <c r="L163" s="40"/>
      <c r="M163" s="181" t="s">
        <v>19</v>
      </c>
      <c r="N163" s="182" t="s">
        <v>43</v>
      </c>
      <c r="O163" s="65"/>
      <c r="P163" s="183">
        <f>O163*H163</f>
        <v>0</v>
      </c>
      <c r="Q163" s="183">
        <v>0</v>
      </c>
      <c r="R163" s="183">
        <f>Q163*H163</f>
        <v>0</v>
      </c>
      <c r="S163" s="183">
        <v>0</v>
      </c>
      <c r="T163" s="184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5" t="s">
        <v>127</v>
      </c>
      <c r="AT163" s="185" t="s">
        <v>122</v>
      </c>
      <c r="AU163" s="185" t="s">
        <v>81</v>
      </c>
      <c r="AY163" s="18" t="s">
        <v>120</v>
      </c>
      <c r="BE163" s="186">
        <f>IF(N163="základní",J163,0)</f>
        <v>0</v>
      </c>
      <c r="BF163" s="186">
        <f>IF(N163="snížená",J163,0)</f>
        <v>0</v>
      </c>
      <c r="BG163" s="186">
        <f>IF(N163="zákl. přenesená",J163,0)</f>
        <v>0</v>
      </c>
      <c r="BH163" s="186">
        <f>IF(N163="sníž. přenesená",J163,0)</f>
        <v>0</v>
      </c>
      <c r="BI163" s="186">
        <f>IF(N163="nulová",J163,0)</f>
        <v>0</v>
      </c>
      <c r="BJ163" s="18" t="s">
        <v>77</v>
      </c>
      <c r="BK163" s="186">
        <f>ROUND(I163*H163,2)</f>
        <v>0</v>
      </c>
      <c r="BL163" s="18" t="s">
        <v>127</v>
      </c>
      <c r="BM163" s="185" t="s">
        <v>243</v>
      </c>
    </row>
    <row r="164" spans="1:65" s="2" customFormat="1" ht="87.75" x14ac:dyDescent="0.2">
      <c r="A164" s="35"/>
      <c r="B164" s="36"/>
      <c r="C164" s="37"/>
      <c r="D164" s="187" t="s">
        <v>129</v>
      </c>
      <c r="E164" s="37"/>
      <c r="F164" s="188" t="s">
        <v>244</v>
      </c>
      <c r="G164" s="37"/>
      <c r="H164" s="37"/>
      <c r="I164" s="189"/>
      <c r="J164" s="37"/>
      <c r="K164" s="37"/>
      <c r="L164" s="40"/>
      <c r="M164" s="190"/>
      <c r="N164" s="191"/>
      <c r="O164" s="65"/>
      <c r="P164" s="65"/>
      <c r="Q164" s="65"/>
      <c r="R164" s="65"/>
      <c r="S164" s="65"/>
      <c r="T164" s="66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8" t="s">
        <v>129</v>
      </c>
      <c r="AU164" s="18" t="s">
        <v>81</v>
      </c>
    </row>
    <row r="165" spans="1:65" s="13" customFormat="1" ht="11.25" x14ac:dyDescent="0.2">
      <c r="B165" s="192"/>
      <c r="C165" s="193"/>
      <c r="D165" s="187" t="s">
        <v>131</v>
      </c>
      <c r="E165" s="194" t="s">
        <v>19</v>
      </c>
      <c r="F165" s="195" t="s">
        <v>132</v>
      </c>
      <c r="G165" s="193"/>
      <c r="H165" s="194" t="s">
        <v>19</v>
      </c>
      <c r="I165" s="196"/>
      <c r="J165" s="193"/>
      <c r="K165" s="193"/>
      <c r="L165" s="197"/>
      <c r="M165" s="198"/>
      <c r="N165" s="199"/>
      <c r="O165" s="199"/>
      <c r="P165" s="199"/>
      <c r="Q165" s="199"/>
      <c r="R165" s="199"/>
      <c r="S165" s="199"/>
      <c r="T165" s="200"/>
      <c r="AT165" s="201" t="s">
        <v>131</v>
      </c>
      <c r="AU165" s="201" t="s">
        <v>81</v>
      </c>
      <c r="AV165" s="13" t="s">
        <v>77</v>
      </c>
      <c r="AW165" s="13" t="s">
        <v>33</v>
      </c>
      <c r="AX165" s="13" t="s">
        <v>72</v>
      </c>
      <c r="AY165" s="201" t="s">
        <v>120</v>
      </c>
    </row>
    <row r="166" spans="1:65" s="14" customFormat="1" ht="11.25" x14ac:dyDescent="0.2">
      <c r="B166" s="202"/>
      <c r="C166" s="203"/>
      <c r="D166" s="187" t="s">
        <v>131</v>
      </c>
      <c r="E166" s="204" t="s">
        <v>19</v>
      </c>
      <c r="F166" s="205" t="s">
        <v>213</v>
      </c>
      <c r="G166" s="203"/>
      <c r="H166" s="206">
        <v>1.99</v>
      </c>
      <c r="I166" s="207"/>
      <c r="J166" s="203"/>
      <c r="K166" s="203"/>
      <c r="L166" s="208"/>
      <c r="M166" s="209"/>
      <c r="N166" s="210"/>
      <c r="O166" s="210"/>
      <c r="P166" s="210"/>
      <c r="Q166" s="210"/>
      <c r="R166" s="210"/>
      <c r="S166" s="210"/>
      <c r="T166" s="211"/>
      <c r="AT166" s="212" t="s">
        <v>131</v>
      </c>
      <c r="AU166" s="212" t="s">
        <v>81</v>
      </c>
      <c r="AV166" s="14" t="s">
        <v>81</v>
      </c>
      <c r="AW166" s="14" t="s">
        <v>33</v>
      </c>
      <c r="AX166" s="14" t="s">
        <v>72</v>
      </c>
      <c r="AY166" s="212" t="s">
        <v>120</v>
      </c>
    </row>
    <row r="167" spans="1:65" s="13" customFormat="1" ht="11.25" x14ac:dyDescent="0.2">
      <c r="B167" s="192"/>
      <c r="C167" s="193"/>
      <c r="D167" s="187" t="s">
        <v>131</v>
      </c>
      <c r="E167" s="194" t="s">
        <v>19</v>
      </c>
      <c r="F167" s="195" t="s">
        <v>220</v>
      </c>
      <c r="G167" s="193"/>
      <c r="H167" s="194" t="s">
        <v>19</v>
      </c>
      <c r="I167" s="196"/>
      <c r="J167" s="193"/>
      <c r="K167" s="193"/>
      <c r="L167" s="197"/>
      <c r="M167" s="198"/>
      <c r="N167" s="199"/>
      <c r="O167" s="199"/>
      <c r="P167" s="199"/>
      <c r="Q167" s="199"/>
      <c r="R167" s="199"/>
      <c r="S167" s="199"/>
      <c r="T167" s="200"/>
      <c r="AT167" s="201" t="s">
        <v>131</v>
      </c>
      <c r="AU167" s="201" t="s">
        <v>81</v>
      </c>
      <c r="AV167" s="13" t="s">
        <v>77</v>
      </c>
      <c r="AW167" s="13" t="s">
        <v>33</v>
      </c>
      <c r="AX167" s="13" t="s">
        <v>72</v>
      </c>
      <c r="AY167" s="201" t="s">
        <v>120</v>
      </c>
    </row>
    <row r="168" spans="1:65" s="13" customFormat="1" ht="11.25" x14ac:dyDescent="0.2">
      <c r="B168" s="192"/>
      <c r="C168" s="193"/>
      <c r="D168" s="187" t="s">
        <v>131</v>
      </c>
      <c r="E168" s="194" t="s">
        <v>19</v>
      </c>
      <c r="F168" s="195" t="s">
        <v>219</v>
      </c>
      <c r="G168" s="193"/>
      <c r="H168" s="194" t="s">
        <v>19</v>
      </c>
      <c r="I168" s="196"/>
      <c r="J168" s="193"/>
      <c r="K168" s="193"/>
      <c r="L168" s="197"/>
      <c r="M168" s="198"/>
      <c r="N168" s="199"/>
      <c r="O168" s="199"/>
      <c r="P168" s="199"/>
      <c r="Q168" s="199"/>
      <c r="R168" s="199"/>
      <c r="S168" s="199"/>
      <c r="T168" s="200"/>
      <c r="AT168" s="201" t="s">
        <v>131</v>
      </c>
      <c r="AU168" s="201" t="s">
        <v>81</v>
      </c>
      <c r="AV168" s="13" t="s">
        <v>77</v>
      </c>
      <c r="AW168" s="13" t="s">
        <v>33</v>
      </c>
      <c r="AX168" s="13" t="s">
        <v>72</v>
      </c>
      <c r="AY168" s="201" t="s">
        <v>120</v>
      </c>
    </row>
    <row r="169" spans="1:65" s="13" customFormat="1" ht="11.25" x14ac:dyDescent="0.2">
      <c r="B169" s="192"/>
      <c r="C169" s="193"/>
      <c r="D169" s="187" t="s">
        <v>131</v>
      </c>
      <c r="E169" s="194" t="s">
        <v>19</v>
      </c>
      <c r="F169" s="195" t="s">
        <v>476</v>
      </c>
      <c r="G169" s="193"/>
      <c r="H169" s="194" t="s">
        <v>19</v>
      </c>
      <c r="I169" s="196"/>
      <c r="J169" s="193"/>
      <c r="K169" s="193"/>
      <c r="L169" s="197"/>
      <c r="M169" s="198"/>
      <c r="N169" s="199"/>
      <c r="O169" s="199"/>
      <c r="P169" s="199"/>
      <c r="Q169" s="199"/>
      <c r="R169" s="199"/>
      <c r="S169" s="199"/>
      <c r="T169" s="200"/>
      <c r="AT169" s="201" t="s">
        <v>131</v>
      </c>
      <c r="AU169" s="201" t="s">
        <v>81</v>
      </c>
      <c r="AV169" s="13" t="s">
        <v>77</v>
      </c>
      <c r="AW169" s="13" t="s">
        <v>33</v>
      </c>
      <c r="AX169" s="13" t="s">
        <v>72</v>
      </c>
      <c r="AY169" s="201" t="s">
        <v>120</v>
      </c>
    </row>
    <row r="170" spans="1:65" s="14" customFormat="1" ht="11.25" x14ac:dyDescent="0.2">
      <c r="B170" s="202"/>
      <c r="C170" s="203"/>
      <c r="D170" s="187" t="s">
        <v>131</v>
      </c>
      <c r="E170" s="204" t="s">
        <v>19</v>
      </c>
      <c r="F170" s="205" t="s">
        <v>494</v>
      </c>
      <c r="G170" s="203"/>
      <c r="H170" s="206">
        <v>1.968</v>
      </c>
      <c r="I170" s="207"/>
      <c r="J170" s="203"/>
      <c r="K170" s="203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131</v>
      </c>
      <c r="AU170" s="212" t="s">
        <v>81</v>
      </c>
      <c r="AV170" s="14" t="s">
        <v>81</v>
      </c>
      <c r="AW170" s="14" t="s">
        <v>33</v>
      </c>
      <c r="AX170" s="14" t="s">
        <v>72</v>
      </c>
      <c r="AY170" s="212" t="s">
        <v>120</v>
      </c>
    </row>
    <row r="171" spans="1:65" s="15" customFormat="1" ht="11.25" x14ac:dyDescent="0.2">
      <c r="B171" s="213"/>
      <c r="C171" s="214"/>
      <c r="D171" s="187" t="s">
        <v>131</v>
      </c>
      <c r="E171" s="215" t="s">
        <v>19</v>
      </c>
      <c r="F171" s="216" t="s">
        <v>141</v>
      </c>
      <c r="G171" s="214"/>
      <c r="H171" s="217">
        <v>3.9580000000000002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131</v>
      </c>
      <c r="AU171" s="223" t="s">
        <v>81</v>
      </c>
      <c r="AV171" s="15" t="s">
        <v>127</v>
      </c>
      <c r="AW171" s="15" t="s">
        <v>33</v>
      </c>
      <c r="AX171" s="15" t="s">
        <v>77</v>
      </c>
      <c r="AY171" s="223" t="s">
        <v>120</v>
      </c>
    </row>
    <row r="172" spans="1:65" s="2" customFormat="1" ht="24.2" customHeight="1" x14ac:dyDescent="0.2">
      <c r="A172" s="35"/>
      <c r="B172" s="36"/>
      <c r="C172" s="174" t="s">
        <v>8</v>
      </c>
      <c r="D172" s="174" t="s">
        <v>122</v>
      </c>
      <c r="E172" s="175" t="s">
        <v>246</v>
      </c>
      <c r="F172" s="176" t="s">
        <v>247</v>
      </c>
      <c r="G172" s="177" t="s">
        <v>176</v>
      </c>
      <c r="H172" s="178">
        <v>2.952</v>
      </c>
      <c r="I172" s="179"/>
      <c r="J172" s="180">
        <f>ROUND(I172*H172,2)</f>
        <v>0</v>
      </c>
      <c r="K172" s="176" t="s">
        <v>126</v>
      </c>
      <c r="L172" s="40"/>
      <c r="M172" s="181" t="s">
        <v>19</v>
      </c>
      <c r="N172" s="182" t="s">
        <v>43</v>
      </c>
      <c r="O172" s="65"/>
      <c r="P172" s="183">
        <f>O172*H172</f>
        <v>0</v>
      </c>
      <c r="Q172" s="183">
        <v>0</v>
      </c>
      <c r="R172" s="183">
        <f>Q172*H172</f>
        <v>0</v>
      </c>
      <c r="S172" s="183">
        <v>0</v>
      </c>
      <c r="T172" s="184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5" t="s">
        <v>127</v>
      </c>
      <c r="AT172" s="185" t="s">
        <v>122</v>
      </c>
      <c r="AU172" s="185" t="s">
        <v>81</v>
      </c>
      <c r="AY172" s="18" t="s">
        <v>120</v>
      </c>
      <c r="BE172" s="186">
        <f>IF(N172="základní",J172,0)</f>
        <v>0</v>
      </c>
      <c r="BF172" s="186">
        <f>IF(N172="snížená",J172,0)</f>
        <v>0</v>
      </c>
      <c r="BG172" s="186">
        <f>IF(N172="zákl. přenesená",J172,0)</f>
        <v>0</v>
      </c>
      <c r="BH172" s="186">
        <f>IF(N172="sníž. přenesená",J172,0)</f>
        <v>0</v>
      </c>
      <c r="BI172" s="186">
        <f>IF(N172="nulová",J172,0)</f>
        <v>0</v>
      </c>
      <c r="BJ172" s="18" t="s">
        <v>77</v>
      </c>
      <c r="BK172" s="186">
        <f>ROUND(I172*H172,2)</f>
        <v>0</v>
      </c>
      <c r="BL172" s="18" t="s">
        <v>127</v>
      </c>
      <c r="BM172" s="185" t="s">
        <v>248</v>
      </c>
    </row>
    <row r="173" spans="1:65" s="2" customFormat="1" ht="87.75" x14ac:dyDescent="0.2">
      <c r="A173" s="35"/>
      <c r="B173" s="36"/>
      <c r="C173" s="37"/>
      <c r="D173" s="187" t="s">
        <v>129</v>
      </c>
      <c r="E173" s="37"/>
      <c r="F173" s="188" t="s">
        <v>244</v>
      </c>
      <c r="G173" s="37"/>
      <c r="H173" s="37"/>
      <c r="I173" s="189"/>
      <c r="J173" s="37"/>
      <c r="K173" s="37"/>
      <c r="L173" s="40"/>
      <c r="M173" s="190"/>
      <c r="N173" s="191"/>
      <c r="O173" s="65"/>
      <c r="P173" s="65"/>
      <c r="Q173" s="65"/>
      <c r="R173" s="65"/>
      <c r="S173" s="65"/>
      <c r="T173" s="66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8" t="s">
        <v>129</v>
      </c>
      <c r="AU173" s="18" t="s">
        <v>81</v>
      </c>
    </row>
    <row r="174" spans="1:65" s="13" customFormat="1" ht="11.25" x14ac:dyDescent="0.2">
      <c r="B174" s="192"/>
      <c r="C174" s="193"/>
      <c r="D174" s="187" t="s">
        <v>131</v>
      </c>
      <c r="E174" s="194" t="s">
        <v>19</v>
      </c>
      <c r="F174" s="195" t="s">
        <v>220</v>
      </c>
      <c r="G174" s="193"/>
      <c r="H174" s="194" t="s">
        <v>19</v>
      </c>
      <c r="I174" s="196"/>
      <c r="J174" s="193"/>
      <c r="K174" s="193"/>
      <c r="L174" s="197"/>
      <c r="M174" s="198"/>
      <c r="N174" s="199"/>
      <c r="O174" s="199"/>
      <c r="P174" s="199"/>
      <c r="Q174" s="199"/>
      <c r="R174" s="199"/>
      <c r="S174" s="199"/>
      <c r="T174" s="200"/>
      <c r="AT174" s="201" t="s">
        <v>131</v>
      </c>
      <c r="AU174" s="201" t="s">
        <v>81</v>
      </c>
      <c r="AV174" s="13" t="s">
        <v>77</v>
      </c>
      <c r="AW174" s="13" t="s">
        <v>33</v>
      </c>
      <c r="AX174" s="13" t="s">
        <v>72</v>
      </c>
      <c r="AY174" s="201" t="s">
        <v>120</v>
      </c>
    </row>
    <row r="175" spans="1:65" s="13" customFormat="1" ht="11.25" x14ac:dyDescent="0.2">
      <c r="B175" s="192"/>
      <c r="C175" s="193"/>
      <c r="D175" s="187" t="s">
        <v>131</v>
      </c>
      <c r="E175" s="194" t="s">
        <v>19</v>
      </c>
      <c r="F175" s="195" t="s">
        <v>225</v>
      </c>
      <c r="G175" s="193"/>
      <c r="H175" s="194" t="s">
        <v>19</v>
      </c>
      <c r="I175" s="196"/>
      <c r="J175" s="193"/>
      <c r="K175" s="193"/>
      <c r="L175" s="197"/>
      <c r="M175" s="198"/>
      <c r="N175" s="199"/>
      <c r="O175" s="199"/>
      <c r="P175" s="199"/>
      <c r="Q175" s="199"/>
      <c r="R175" s="199"/>
      <c r="S175" s="199"/>
      <c r="T175" s="200"/>
      <c r="AT175" s="201" t="s">
        <v>131</v>
      </c>
      <c r="AU175" s="201" t="s">
        <v>81</v>
      </c>
      <c r="AV175" s="13" t="s">
        <v>77</v>
      </c>
      <c r="AW175" s="13" t="s">
        <v>33</v>
      </c>
      <c r="AX175" s="13" t="s">
        <v>72</v>
      </c>
      <c r="AY175" s="201" t="s">
        <v>120</v>
      </c>
    </row>
    <row r="176" spans="1:65" s="13" customFormat="1" ht="11.25" x14ac:dyDescent="0.2">
      <c r="B176" s="192"/>
      <c r="C176" s="193"/>
      <c r="D176" s="187" t="s">
        <v>131</v>
      </c>
      <c r="E176" s="194" t="s">
        <v>19</v>
      </c>
      <c r="F176" s="195" t="s">
        <v>476</v>
      </c>
      <c r="G176" s="193"/>
      <c r="H176" s="194" t="s">
        <v>19</v>
      </c>
      <c r="I176" s="196"/>
      <c r="J176" s="193"/>
      <c r="K176" s="193"/>
      <c r="L176" s="197"/>
      <c r="M176" s="198"/>
      <c r="N176" s="199"/>
      <c r="O176" s="199"/>
      <c r="P176" s="199"/>
      <c r="Q176" s="199"/>
      <c r="R176" s="199"/>
      <c r="S176" s="199"/>
      <c r="T176" s="200"/>
      <c r="AT176" s="201" t="s">
        <v>131</v>
      </c>
      <c r="AU176" s="201" t="s">
        <v>81</v>
      </c>
      <c r="AV176" s="13" t="s">
        <v>77</v>
      </c>
      <c r="AW176" s="13" t="s">
        <v>33</v>
      </c>
      <c r="AX176" s="13" t="s">
        <v>72</v>
      </c>
      <c r="AY176" s="201" t="s">
        <v>120</v>
      </c>
    </row>
    <row r="177" spans="1:65" s="14" customFormat="1" ht="11.25" x14ac:dyDescent="0.2">
      <c r="B177" s="202"/>
      <c r="C177" s="203"/>
      <c r="D177" s="187" t="s">
        <v>131</v>
      </c>
      <c r="E177" s="204" t="s">
        <v>19</v>
      </c>
      <c r="F177" s="205" t="s">
        <v>495</v>
      </c>
      <c r="G177" s="203"/>
      <c r="H177" s="206">
        <v>2.952</v>
      </c>
      <c r="I177" s="207"/>
      <c r="J177" s="203"/>
      <c r="K177" s="203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131</v>
      </c>
      <c r="AU177" s="212" t="s">
        <v>81</v>
      </c>
      <c r="AV177" s="14" t="s">
        <v>81</v>
      </c>
      <c r="AW177" s="14" t="s">
        <v>33</v>
      </c>
      <c r="AX177" s="14" t="s">
        <v>77</v>
      </c>
      <c r="AY177" s="212" t="s">
        <v>120</v>
      </c>
    </row>
    <row r="178" spans="1:65" s="2" customFormat="1" ht="24.2" customHeight="1" x14ac:dyDescent="0.2">
      <c r="A178" s="35"/>
      <c r="B178" s="36"/>
      <c r="C178" s="174" t="s">
        <v>214</v>
      </c>
      <c r="D178" s="174" t="s">
        <v>122</v>
      </c>
      <c r="E178" s="175" t="s">
        <v>251</v>
      </c>
      <c r="F178" s="176" t="s">
        <v>252</v>
      </c>
      <c r="G178" s="177" t="s">
        <v>176</v>
      </c>
      <c r="H178" s="178">
        <v>4.16</v>
      </c>
      <c r="I178" s="179"/>
      <c r="J178" s="180">
        <f>ROUND(I178*H178,2)</f>
        <v>0</v>
      </c>
      <c r="K178" s="176" t="s">
        <v>126</v>
      </c>
      <c r="L178" s="40"/>
      <c r="M178" s="181" t="s">
        <v>19</v>
      </c>
      <c r="N178" s="182" t="s">
        <v>43</v>
      </c>
      <c r="O178" s="65"/>
      <c r="P178" s="183">
        <f>O178*H178</f>
        <v>0</v>
      </c>
      <c r="Q178" s="183">
        <v>0</v>
      </c>
      <c r="R178" s="183">
        <f>Q178*H178</f>
        <v>0</v>
      </c>
      <c r="S178" s="183">
        <v>0</v>
      </c>
      <c r="T178" s="184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5" t="s">
        <v>127</v>
      </c>
      <c r="AT178" s="185" t="s">
        <v>122</v>
      </c>
      <c r="AU178" s="185" t="s">
        <v>81</v>
      </c>
      <c r="AY178" s="18" t="s">
        <v>120</v>
      </c>
      <c r="BE178" s="186">
        <f>IF(N178="základní",J178,0)</f>
        <v>0</v>
      </c>
      <c r="BF178" s="186">
        <f>IF(N178="snížená",J178,0)</f>
        <v>0</v>
      </c>
      <c r="BG178" s="186">
        <f>IF(N178="zákl. přenesená",J178,0)</f>
        <v>0</v>
      </c>
      <c r="BH178" s="186">
        <f>IF(N178="sníž. přenesená",J178,0)</f>
        <v>0</v>
      </c>
      <c r="BI178" s="186">
        <f>IF(N178="nulová",J178,0)</f>
        <v>0</v>
      </c>
      <c r="BJ178" s="18" t="s">
        <v>77</v>
      </c>
      <c r="BK178" s="186">
        <f>ROUND(I178*H178,2)</f>
        <v>0</v>
      </c>
      <c r="BL178" s="18" t="s">
        <v>127</v>
      </c>
      <c r="BM178" s="185" t="s">
        <v>253</v>
      </c>
    </row>
    <row r="179" spans="1:65" s="2" customFormat="1" ht="97.5" x14ac:dyDescent="0.2">
      <c r="A179" s="35"/>
      <c r="B179" s="36"/>
      <c r="C179" s="37"/>
      <c r="D179" s="187" t="s">
        <v>129</v>
      </c>
      <c r="E179" s="37"/>
      <c r="F179" s="188" t="s">
        <v>254</v>
      </c>
      <c r="G179" s="37"/>
      <c r="H179" s="37"/>
      <c r="I179" s="189"/>
      <c r="J179" s="37"/>
      <c r="K179" s="37"/>
      <c r="L179" s="40"/>
      <c r="M179" s="190"/>
      <c r="N179" s="191"/>
      <c r="O179" s="65"/>
      <c r="P179" s="65"/>
      <c r="Q179" s="65"/>
      <c r="R179" s="65"/>
      <c r="S179" s="65"/>
      <c r="T179" s="66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8" t="s">
        <v>129</v>
      </c>
      <c r="AU179" s="18" t="s">
        <v>81</v>
      </c>
    </row>
    <row r="180" spans="1:65" s="13" customFormat="1" ht="11.25" x14ac:dyDescent="0.2">
      <c r="B180" s="192"/>
      <c r="C180" s="193"/>
      <c r="D180" s="187" t="s">
        <v>131</v>
      </c>
      <c r="E180" s="194" t="s">
        <v>19</v>
      </c>
      <c r="F180" s="195" t="s">
        <v>255</v>
      </c>
      <c r="G180" s="193"/>
      <c r="H180" s="194" t="s">
        <v>19</v>
      </c>
      <c r="I180" s="196"/>
      <c r="J180" s="193"/>
      <c r="K180" s="193"/>
      <c r="L180" s="197"/>
      <c r="M180" s="198"/>
      <c r="N180" s="199"/>
      <c r="O180" s="199"/>
      <c r="P180" s="199"/>
      <c r="Q180" s="199"/>
      <c r="R180" s="199"/>
      <c r="S180" s="199"/>
      <c r="T180" s="200"/>
      <c r="AT180" s="201" t="s">
        <v>131</v>
      </c>
      <c r="AU180" s="201" t="s">
        <v>81</v>
      </c>
      <c r="AV180" s="13" t="s">
        <v>77</v>
      </c>
      <c r="AW180" s="13" t="s">
        <v>33</v>
      </c>
      <c r="AX180" s="13" t="s">
        <v>72</v>
      </c>
      <c r="AY180" s="201" t="s">
        <v>120</v>
      </c>
    </row>
    <row r="181" spans="1:65" s="13" customFormat="1" ht="11.25" x14ac:dyDescent="0.2">
      <c r="B181" s="192"/>
      <c r="C181" s="193"/>
      <c r="D181" s="187" t="s">
        <v>131</v>
      </c>
      <c r="E181" s="194" t="s">
        <v>19</v>
      </c>
      <c r="F181" s="195" t="s">
        <v>476</v>
      </c>
      <c r="G181" s="193"/>
      <c r="H181" s="194" t="s">
        <v>19</v>
      </c>
      <c r="I181" s="196"/>
      <c r="J181" s="193"/>
      <c r="K181" s="193"/>
      <c r="L181" s="197"/>
      <c r="M181" s="198"/>
      <c r="N181" s="199"/>
      <c r="O181" s="199"/>
      <c r="P181" s="199"/>
      <c r="Q181" s="199"/>
      <c r="R181" s="199"/>
      <c r="S181" s="199"/>
      <c r="T181" s="200"/>
      <c r="AT181" s="201" t="s">
        <v>131</v>
      </c>
      <c r="AU181" s="201" t="s">
        <v>81</v>
      </c>
      <c r="AV181" s="13" t="s">
        <v>77</v>
      </c>
      <c r="AW181" s="13" t="s">
        <v>33</v>
      </c>
      <c r="AX181" s="13" t="s">
        <v>72</v>
      </c>
      <c r="AY181" s="201" t="s">
        <v>120</v>
      </c>
    </row>
    <row r="182" spans="1:65" s="14" customFormat="1" ht="11.25" x14ac:dyDescent="0.2">
      <c r="B182" s="202"/>
      <c r="C182" s="203"/>
      <c r="D182" s="187" t="s">
        <v>131</v>
      </c>
      <c r="E182" s="204" t="s">
        <v>19</v>
      </c>
      <c r="F182" s="205" t="s">
        <v>498</v>
      </c>
      <c r="G182" s="203"/>
      <c r="H182" s="206">
        <v>4.16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131</v>
      </c>
      <c r="AU182" s="212" t="s">
        <v>81</v>
      </c>
      <c r="AV182" s="14" t="s">
        <v>81</v>
      </c>
      <c r="AW182" s="14" t="s">
        <v>33</v>
      </c>
      <c r="AX182" s="14" t="s">
        <v>77</v>
      </c>
      <c r="AY182" s="212" t="s">
        <v>120</v>
      </c>
    </row>
    <row r="183" spans="1:65" s="2" customFormat="1" ht="24.2" customHeight="1" x14ac:dyDescent="0.2">
      <c r="A183" s="35"/>
      <c r="B183" s="36"/>
      <c r="C183" s="174" t="s">
        <v>221</v>
      </c>
      <c r="D183" s="174" t="s">
        <v>122</v>
      </c>
      <c r="E183" s="175" t="s">
        <v>258</v>
      </c>
      <c r="F183" s="176" t="s">
        <v>259</v>
      </c>
      <c r="G183" s="177" t="s">
        <v>260</v>
      </c>
      <c r="H183" s="178">
        <v>7.0720000000000001</v>
      </c>
      <c r="I183" s="179"/>
      <c r="J183" s="180">
        <f>ROUND(I183*H183,2)</f>
        <v>0</v>
      </c>
      <c r="K183" s="176" t="s">
        <v>19</v>
      </c>
      <c r="L183" s="40"/>
      <c r="M183" s="181" t="s">
        <v>19</v>
      </c>
      <c r="N183" s="182" t="s">
        <v>43</v>
      </c>
      <c r="O183" s="65"/>
      <c r="P183" s="183">
        <f>O183*H183</f>
        <v>0</v>
      </c>
      <c r="Q183" s="183">
        <v>0</v>
      </c>
      <c r="R183" s="183">
        <f>Q183*H183</f>
        <v>0</v>
      </c>
      <c r="S183" s="183">
        <v>0</v>
      </c>
      <c r="T183" s="184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5" t="s">
        <v>127</v>
      </c>
      <c r="AT183" s="185" t="s">
        <v>122</v>
      </c>
      <c r="AU183" s="185" t="s">
        <v>81</v>
      </c>
      <c r="AY183" s="18" t="s">
        <v>120</v>
      </c>
      <c r="BE183" s="186">
        <f>IF(N183="základní",J183,0)</f>
        <v>0</v>
      </c>
      <c r="BF183" s="186">
        <f>IF(N183="snížená",J183,0)</f>
        <v>0</v>
      </c>
      <c r="BG183" s="186">
        <f>IF(N183="zákl. přenesená",J183,0)</f>
        <v>0</v>
      </c>
      <c r="BH183" s="186">
        <f>IF(N183="sníž. přenesená",J183,0)</f>
        <v>0</v>
      </c>
      <c r="BI183" s="186">
        <f>IF(N183="nulová",J183,0)</f>
        <v>0</v>
      </c>
      <c r="BJ183" s="18" t="s">
        <v>77</v>
      </c>
      <c r="BK183" s="186">
        <f>ROUND(I183*H183,2)</f>
        <v>0</v>
      </c>
      <c r="BL183" s="18" t="s">
        <v>127</v>
      </c>
      <c r="BM183" s="185" t="s">
        <v>261</v>
      </c>
    </row>
    <row r="184" spans="1:65" s="2" customFormat="1" ht="19.5" x14ac:dyDescent="0.2">
      <c r="A184" s="35"/>
      <c r="B184" s="36"/>
      <c r="C184" s="37"/>
      <c r="D184" s="187" t="s">
        <v>262</v>
      </c>
      <c r="E184" s="37"/>
      <c r="F184" s="188" t="s">
        <v>263</v>
      </c>
      <c r="G184" s="37"/>
      <c r="H184" s="37"/>
      <c r="I184" s="189"/>
      <c r="J184" s="37"/>
      <c r="K184" s="37"/>
      <c r="L184" s="40"/>
      <c r="M184" s="190"/>
      <c r="N184" s="191"/>
      <c r="O184" s="65"/>
      <c r="P184" s="65"/>
      <c r="Q184" s="65"/>
      <c r="R184" s="65"/>
      <c r="S184" s="65"/>
      <c r="T184" s="66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T184" s="18" t="s">
        <v>262</v>
      </c>
      <c r="AU184" s="18" t="s">
        <v>81</v>
      </c>
    </row>
    <row r="185" spans="1:65" s="14" customFormat="1" ht="11.25" x14ac:dyDescent="0.2">
      <c r="B185" s="202"/>
      <c r="C185" s="203"/>
      <c r="D185" s="187" t="s">
        <v>131</v>
      </c>
      <c r="E185" s="203"/>
      <c r="F185" s="205" t="s">
        <v>499</v>
      </c>
      <c r="G185" s="203"/>
      <c r="H185" s="206">
        <v>7.0720000000000001</v>
      </c>
      <c r="I185" s="207"/>
      <c r="J185" s="203"/>
      <c r="K185" s="203"/>
      <c r="L185" s="208"/>
      <c r="M185" s="209"/>
      <c r="N185" s="210"/>
      <c r="O185" s="210"/>
      <c r="P185" s="210"/>
      <c r="Q185" s="210"/>
      <c r="R185" s="210"/>
      <c r="S185" s="210"/>
      <c r="T185" s="211"/>
      <c r="AT185" s="212" t="s">
        <v>131</v>
      </c>
      <c r="AU185" s="212" t="s">
        <v>81</v>
      </c>
      <c r="AV185" s="14" t="s">
        <v>81</v>
      </c>
      <c r="AW185" s="14" t="s">
        <v>4</v>
      </c>
      <c r="AX185" s="14" t="s">
        <v>77</v>
      </c>
      <c r="AY185" s="212" t="s">
        <v>120</v>
      </c>
    </row>
    <row r="186" spans="1:65" s="2" customFormat="1" ht="24.2" customHeight="1" x14ac:dyDescent="0.2">
      <c r="A186" s="35"/>
      <c r="B186" s="36"/>
      <c r="C186" s="174" t="s">
        <v>226</v>
      </c>
      <c r="D186" s="174" t="s">
        <v>122</v>
      </c>
      <c r="E186" s="175" t="s">
        <v>266</v>
      </c>
      <c r="F186" s="176" t="s">
        <v>267</v>
      </c>
      <c r="G186" s="177" t="s">
        <v>176</v>
      </c>
      <c r="H186" s="178">
        <v>4.92</v>
      </c>
      <c r="I186" s="179"/>
      <c r="J186" s="180">
        <f>ROUND(I186*H186,2)</f>
        <v>0</v>
      </c>
      <c r="K186" s="176" t="s">
        <v>126</v>
      </c>
      <c r="L186" s="40"/>
      <c r="M186" s="181" t="s">
        <v>19</v>
      </c>
      <c r="N186" s="182" t="s">
        <v>43</v>
      </c>
      <c r="O186" s="65"/>
      <c r="P186" s="183">
        <f>O186*H186</f>
        <v>0</v>
      </c>
      <c r="Q186" s="183">
        <v>0</v>
      </c>
      <c r="R186" s="183">
        <f>Q186*H186</f>
        <v>0</v>
      </c>
      <c r="S186" s="183">
        <v>0</v>
      </c>
      <c r="T186" s="184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5" t="s">
        <v>127</v>
      </c>
      <c r="AT186" s="185" t="s">
        <v>122</v>
      </c>
      <c r="AU186" s="185" t="s">
        <v>81</v>
      </c>
      <c r="AY186" s="18" t="s">
        <v>120</v>
      </c>
      <c r="BE186" s="186">
        <f>IF(N186="základní",J186,0)</f>
        <v>0</v>
      </c>
      <c r="BF186" s="186">
        <f>IF(N186="snížená",J186,0)</f>
        <v>0</v>
      </c>
      <c r="BG186" s="186">
        <f>IF(N186="zákl. přenesená",J186,0)</f>
        <v>0</v>
      </c>
      <c r="BH186" s="186">
        <f>IF(N186="sníž. přenesená",J186,0)</f>
        <v>0</v>
      </c>
      <c r="BI186" s="186">
        <f>IF(N186="nulová",J186,0)</f>
        <v>0</v>
      </c>
      <c r="BJ186" s="18" t="s">
        <v>77</v>
      </c>
      <c r="BK186" s="186">
        <f>ROUND(I186*H186,2)</f>
        <v>0</v>
      </c>
      <c r="BL186" s="18" t="s">
        <v>127</v>
      </c>
      <c r="BM186" s="185" t="s">
        <v>268</v>
      </c>
    </row>
    <row r="187" spans="1:65" s="2" customFormat="1" ht="126.75" x14ac:dyDescent="0.2">
      <c r="A187" s="35"/>
      <c r="B187" s="36"/>
      <c r="C187" s="37"/>
      <c r="D187" s="187" t="s">
        <v>129</v>
      </c>
      <c r="E187" s="37"/>
      <c r="F187" s="188" t="s">
        <v>269</v>
      </c>
      <c r="G187" s="37"/>
      <c r="H187" s="37"/>
      <c r="I187" s="189"/>
      <c r="J187" s="37"/>
      <c r="K187" s="37"/>
      <c r="L187" s="40"/>
      <c r="M187" s="190"/>
      <c r="N187" s="191"/>
      <c r="O187" s="65"/>
      <c r="P187" s="65"/>
      <c r="Q187" s="65"/>
      <c r="R187" s="65"/>
      <c r="S187" s="65"/>
      <c r="T187" s="66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8" t="s">
        <v>129</v>
      </c>
      <c r="AU187" s="18" t="s">
        <v>81</v>
      </c>
    </row>
    <row r="188" spans="1:65" s="13" customFormat="1" ht="11.25" x14ac:dyDescent="0.2">
      <c r="B188" s="192"/>
      <c r="C188" s="193"/>
      <c r="D188" s="187" t="s">
        <v>131</v>
      </c>
      <c r="E188" s="194" t="s">
        <v>19</v>
      </c>
      <c r="F188" s="195" t="s">
        <v>476</v>
      </c>
      <c r="G188" s="193"/>
      <c r="H188" s="194" t="s">
        <v>19</v>
      </c>
      <c r="I188" s="196"/>
      <c r="J188" s="193"/>
      <c r="K188" s="193"/>
      <c r="L188" s="197"/>
      <c r="M188" s="198"/>
      <c r="N188" s="199"/>
      <c r="O188" s="199"/>
      <c r="P188" s="199"/>
      <c r="Q188" s="199"/>
      <c r="R188" s="199"/>
      <c r="S188" s="199"/>
      <c r="T188" s="200"/>
      <c r="AT188" s="201" t="s">
        <v>131</v>
      </c>
      <c r="AU188" s="201" t="s">
        <v>81</v>
      </c>
      <c r="AV188" s="13" t="s">
        <v>77</v>
      </c>
      <c r="AW188" s="13" t="s">
        <v>33</v>
      </c>
      <c r="AX188" s="13" t="s">
        <v>72</v>
      </c>
      <c r="AY188" s="201" t="s">
        <v>120</v>
      </c>
    </row>
    <row r="189" spans="1:65" s="14" customFormat="1" ht="11.25" x14ac:dyDescent="0.2">
      <c r="B189" s="202"/>
      <c r="C189" s="203"/>
      <c r="D189" s="187" t="s">
        <v>131</v>
      </c>
      <c r="E189" s="204" t="s">
        <v>19</v>
      </c>
      <c r="F189" s="205" t="s">
        <v>500</v>
      </c>
      <c r="G189" s="203"/>
      <c r="H189" s="206">
        <v>4.92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131</v>
      </c>
      <c r="AU189" s="212" t="s">
        <v>81</v>
      </c>
      <c r="AV189" s="14" t="s">
        <v>81</v>
      </c>
      <c r="AW189" s="14" t="s">
        <v>33</v>
      </c>
      <c r="AX189" s="14" t="s">
        <v>77</v>
      </c>
      <c r="AY189" s="212" t="s">
        <v>120</v>
      </c>
    </row>
    <row r="190" spans="1:65" s="2" customFormat="1" ht="14.45" customHeight="1" x14ac:dyDescent="0.2">
      <c r="A190" s="35"/>
      <c r="B190" s="36"/>
      <c r="C190" s="174" t="s">
        <v>233</v>
      </c>
      <c r="D190" s="174" t="s">
        <v>122</v>
      </c>
      <c r="E190" s="175" t="s">
        <v>272</v>
      </c>
      <c r="F190" s="176" t="s">
        <v>273</v>
      </c>
      <c r="G190" s="177" t="s">
        <v>176</v>
      </c>
      <c r="H190" s="178">
        <v>9.08</v>
      </c>
      <c r="I190" s="179"/>
      <c r="J190" s="180">
        <f>ROUND(I190*H190,2)</f>
        <v>0</v>
      </c>
      <c r="K190" s="176" t="s">
        <v>19</v>
      </c>
      <c r="L190" s="40"/>
      <c r="M190" s="181" t="s">
        <v>19</v>
      </c>
      <c r="N190" s="182" t="s">
        <v>43</v>
      </c>
      <c r="O190" s="65"/>
      <c r="P190" s="183">
        <f>O190*H190</f>
        <v>0</v>
      </c>
      <c r="Q190" s="183">
        <v>0</v>
      </c>
      <c r="R190" s="183">
        <f>Q190*H190</f>
        <v>0</v>
      </c>
      <c r="S190" s="183">
        <v>0</v>
      </c>
      <c r="T190" s="184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5" t="s">
        <v>127</v>
      </c>
      <c r="AT190" s="185" t="s">
        <v>122</v>
      </c>
      <c r="AU190" s="185" t="s">
        <v>81</v>
      </c>
      <c r="AY190" s="18" t="s">
        <v>120</v>
      </c>
      <c r="BE190" s="186">
        <f>IF(N190="základní",J190,0)</f>
        <v>0</v>
      </c>
      <c r="BF190" s="186">
        <f>IF(N190="snížená",J190,0)</f>
        <v>0</v>
      </c>
      <c r="BG190" s="186">
        <f>IF(N190="zákl. přenesená",J190,0)</f>
        <v>0</v>
      </c>
      <c r="BH190" s="186">
        <f>IF(N190="sníž. přenesená",J190,0)</f>
        <v>0</v>
      </c>
      <c r="BI190" s="186">
        <f>IF(N190="nulová",J190,0)</f>
        <v>0</v>
      </c>
      <c r="BJ190" s="18" t="s">
        <v>77</v>
      </c>
      <c r="BK190" s="186">
        <f>ROUND(I190*H190,2)</f>
        <v>0</v>
      </c>
      <c r="BL190" s="18" t="s">
        <v>127</v>
      </c>
      <c r="BM190" s="185" t="s">
        <v>274</v>
      </c>
    </row>
    <row r="191" spans="1:65" s="13" customFormat="1" ht="11.25" x14ac:dyDescent="0.2">
      <c r="B191" s="192"/>
      <c r="C191" s="193"/>
      <c r="D191" s="187" t="s">
        <v>131</v>
      </c>
      <c r="E191" s="194" t="s">
        <v>19</v>
      </c>
      <c r="F191" s="195" t="s">
        <v>275</v>
      </c>
      <c r="G191" s="193"/>
      <c r="H191" s="194" t="s">
        <v>19</v>
      </c>
      <c r="I191" s="196"/>
      <c r="J191" s="193"/>
      <c r="K191" s="193"/>
      <c r="L191" s="197"/>
      <c r="M191" s="198"/>
      <c r="N191" s="199"/>
      <c r="O191" s="199"/>
      <c r="P191" s="199"/>
      <c r="Q191" s="199"/>
      <c r="R191" s="199"/>
      <c r="S191" s="199"/>
      <c r="T191" s="200"/>
      <c r="AT191" s="201" t="s">
        <v>131</v>
      </c>
      <c r="AU191" s="201" t="s">
        <v>81</v>
      </c>
      <c r="AV191" s="13" t="s">
        <v>77</v>
      </c>
      <c r="AW191" s="13" t="s">
        <v>33</v>
      </c>
      <c r="AX191" s="13" t="s">
        <v>72</v>
      </c>
      <c r="AY191" s="201" t="s">
        <v>120</v>
      </c>
    </row>
    <row r="192" spans="1:65" s="14" customFormat="1" ht="11.25" x14ac:dyDescent="0.2">
      <c r="B192" s="202"/>
      <c r="C192" s="203"/>
      <c r="D192" s="187" t="s">
        <v>131</v>
      </c>
      <c r="E192" s="204" t="s">
        <v>19</v>
      </c>
      <c r="F192" s="205" t="s">
        <v>501</v>
      </c>
      <c r="G192" s="203"/>
      <c r="H192" s="206">
        <v>9.08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131</v>
      </c>
      <c r="AU192" s="212" t="s">
        <v>81</v>
      </c>
      <c r="AV192" s="14" t="s">
        <v>81</v>
      </c>
      <c r="AW192" s="14" t="s">
        <v>33</v>
      </c>
      <c r="AX192" s="14" t="s">
        <v>77</v>
      </c>
      <c r="AY192" s="212" t="s">
        <v>120</v>
      </c>
    </row>
    <row r="193" spans="1:65" s="2" customFormat="1" ht="37.9" customHeight="1" x14ac:dyDescent="0.2">
      <c r="A193" s="35"/>
      <c r="B193" s="36"/>
      <c r="C193" s="174" t="s">
        <v>240</v>
      </c>
      <c r="D193" s="174" t="s">
        <v>122</v>
      </c>
      <c r="E193" s="175" t="s">
        <v>278</v>
      </c>
      <c r="F193" s="176" t="s">
        <v>279</v>
      </c>
      <c r="G193" s="177" t="s">
        <v>176</v>
      </c>
      <c r="H193" s="178">
        <v>3.6</v>
      </c>
      <c r="I193" s="179"/>
      <c r="J193" s="180">
        <f>ROUND(I193*H193,2)</f>
        <v>0</v>
      </c>
      <c r="K193" s="176" t="s">
        <v>126</v>
      </c>
      <c r="L193" s="40"/>
      <c r="M193" s="181" t="s">
        <v>19</v>
      </c>
      <c r="N193" s="182" t="s">
        <v>43</v>
      </c>
      <c r="O193" s="65"/>
      <c r="P193" s="183">
        <f>O193*H193</f>
        <v>0</v>
      </c>
      <c r="Q193" s="183">
        <v>0</v>
      </c>
      <c r="R193" s="183">
        <f>Q193*H193</f>
        <v>0</v>
      </c>
      <c r="S193" s="183">
        <v>0</v>
      </c>
      <c r="T193" s="184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5" t="s">
        <v>127</v>
      </c>
      <c r="AT193" s="185" t="s">
        <v>122</v>
      </c>
      <c r="AU193" s="185" t="s">
        <v>81</v>
      </c>
      <c r="AY193" s="18" t="s">
        <v>120</v>
      </c>
      <c r="BE193" s="186">
        <f>IF(N193="základní",J193,0)</f>
        <v>0</v>
      </c>
      <c r="BF193" s="186">
        <f>IF(N193="snížená",J193,0)</f>
        <v>0</v>
      </c>
      <c r="BG193" s="186">
        <f>IF(N193="zákl. přenesená",J193,0)</f>
        <v>0</v>
      </c>
      <c r="BH193" s="186">
        <f>IF(N193="sníž. přenesená",J193,0)</f>
        <v>0</v>
      </c>
      <c r="BI193" s="186">
        <f>IF(N193="nulová",J193,0)</f>
        <v>0</v>
      </c>
      <c r="BJ193" s="18" t="s">
        <v>77</v>
      </c>
      <c r="BK193" s="186">
        <f>ROUND(I193*H193,2)</f>
        <v>0</v>
      </c>
      <c r="BL193" s="18" t="s">
        <v>127</v>
      </c>
      <c r="BM193" s="185" t="s">
        <v>280</v>
      </c>
    </row>
    <row r="194" spans="1:65" s="2" customFormat="1" ht="87.75" x14ac:dyDescent="0.2">
      <c r="A194" s="35"/>
      <c r="B194" s="36"/>
      <c r="C194" s="37"/>
      <c r="D194" s="187" t="s">
        <v>129</v>
      </c>
      <c r="E194" s="37"/>
      <c r="F194" s="188" t="s">
        <v>281</v>
      </c>
      <c r="G194" s="37"/>
      <c r="H194" s="37"/>
      <c r="I194" s="189"/>
      <c r="J194" s="37"/>
      <c r="K194" s="37"/>
      <c r="L194" s="40"/>
      <c r="M194" s="190"/>
      <c r="N194" s="191"/>
      <c r="O194" s="65"/>
      <c r="P194" s="65"/>
      <c r="Q194" s="65"/>
      <c r="R194" s="65"/>
      <c r="S194" s="65"/>
      <c r="T194" s="66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8" t="s">
        <v>129</v>
      </c>
      <c r="AU194" s="18" t="s">
        <v>81</v>
      </c>
    </row>
    <row r="195" spans="1:65" s="13" customFormat="1" ht="11.25" x14ac:dyDescent="0.2">
      <c r="B195" s="192"/>
      <c r="C195" s="193"/>
      <c r="D195" s="187" t="s">
        <v>131</v>
      </c>
      <c r="E195" s="194" t="s">
        <v>19</v>
      </c>
      <c r="F195" s="195" t="s">
        <v>476</v>
      </c>
      <c r="G195" s="193"/>
      <c r="H195" s="194" t="s">
        <v>19</v>
      </c>
      <c r="I195" s="196"/>
      <c r="J195" s="193"/>
      <c r="K195" s="193"/>
      <c r="L195" s="197"/>
      <c r="M195" s="198"/>
      <c r="N195" s="199"/>
      <c r="O195" s="199"/>
      <c r="P195" s="199"/>
      <c r="Q195" s="199"/>
      <c r="R195" s="199"/>
      <c r="S195" s="199"/>
      <c r="T195" s="200"/>
      <c r="AT195" s="201" t="s">
        <v>131</v>
      </c>
      <c r="AU195" s="201" t="s">
        <v>81</v>
      </c>
      <c r="AV195" s="13" t="s">
        <v>77</v>
      </c>
      <c r="AW195" s="13" t="s">
        <v>33</v>
      </c>
      <c r="AX195" s="13" t="s">
        <v>72</v>
      </c>
      <c r="AY195" s="201" t="s">
        <v>120</v>
      </c>
    </row>
    <row r="196" spans="1:65" s="14" customFormat="1" ht="11.25" x14ac:dyDescent="0.2">
      <c r="B196" s="202"/>
      <c r="C196" s="203"/>
      <c r="D196" s="187" t="s">
        <v>131</v>
      </c>
      <c r="E196" s="204" t="s">
        <v>19</v>
      </c>
      <c r="F196" s="205" t="s">
        <v>502</v>
      </c>
      <c r="G196" s="203"/>
      <c r="H196" s="206">
        <v>3.6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131</v>
      </c>
      <c r="AU196" s="212" t="s">
        <v>81</v>
      </c>
      <c r="AV196" s="14" t="s">
        <v>81</v>
      </c>
      <c r="AW196" s="14" t="s">
        <v>33</v>
      </c>
      <c r="AX196" s="14" t="s">
        <v>77</v>
      </c>
      <c r="AY196" s="212" t="s">
        <v>120</v>
      </c>
    </row>
    <row r="197" spans="1:65" s="2" customFormat="1" ht="14.45" customHeight="1" x14ac:dyDescent="0.2">
      <c r="A197" s="35"/>
      <c r="B197" s="36"/>
      <c r="C197" s="224" t="s">
        <v>7</v>
      </c>
      <c r="D197" s="224" t="s">
        <v>284</v>
      </c>
      <c r="E197" s="225" t="s">
        <v>285</v>
      </c>
      <c r="F197" s="226" t="s">
        <v>286</v>
      </c>
      <c r="G197" s="227" t="s">
        <v>260</v>
      </c>
      <c r="H197" s="228">
        <v>6.48</v>
      </c>
      <c r="I197" s="229"/>
      <c r="J197" s="230">
        <f>ROUND(I197*H197,2)</f>
        <v>0</v>
      </c>
      <c r="K197" s="226" t="s">
        <v>126</v>
      </c>
      <c r="L197" s="231"/>
      <c r="M197" s="232" t="s">
        <v>19</v>
      </c>
      <c r="N197" s="233" t="s">
        <v>43</v>
      </c>
      <c r="O197" s="65"/>
      <c r="P197" s="183">
        <f>O197*H197</f>
        <v>0</v>
      </c>
      <c r="Q197" s="183">
        <v>0</v>
      </c>
      <c r="R197" s="183">
        <f>Q197*H197</f>
        <v>0</v>
      </c>
      <c r="S197" s="183">
        <v>0</v>
      </c>
      <c r="T197" s="184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5" t="s">
        <v>169</v>
      </c>
      <c r="AT197" s="185" t="s">
        <v>284</v>
      </c>
      <c r="AU197" s="185" t="s">
        <v>81</v>
      </c>
      <c r="AY197" s="18" t="s">
        <v>120</v>
      </c>
      <c r="BE197" s="186">
        <f>IF(N197="základní",J197,0)</f>
        <v>0</v>
      </c>
      <c r="BF197" s="186">
        <f>IF(N197="snížená",J197,0)</f>
        <v>0</v>
      </c>
      <c r="BG197" s="186">
        <f>IF(N197="zákl. přenesená",J197,0)</f>
        <v>0</v>
      </c>
      <c r="BH197" s="186">
        <f>IF(N197="sníž. přenesená",J197,0)</f>
        <v>0</v>
      </c>
      <c r="BI197" s="186">
        <f>IF(N197="nulová",J197,0)</f>
        <v>0</v>
      </c>
      <c r="BJ197" s="18" t="s">
        <v>77</v>
      </c>
      <c r="BK197" s="186">
        <f>ROUND(I197*H197,2)</f>
        <v>0</v>
      </c>
      <c r="BL197" s="18" t="s">
        <v>127</v>
      </c>
      <c r="BM197" s="185" t="s">
        <v>287</v>
      </c>
    </row>
    <row r="198" spans="1:65" s="14" customFormat="1" ht="11.25" x14ac:dyDescent="0.2">
      <c r="B198" s="202"/>
      <c r="C198" s="203"/>
      <c r="D198" s="187" t="s">
        <v>131</v>
      </c>
      <c r="E198" s="203"/>
      <c r="F198" s="205" t="s">
        <v>503</v>
      </c>
      <c r="G198" s="203"/>
      <c r="H198" s="206">
        <v>6.48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131</v>
      </c>
      <c r="AU198" s="212" t="s">
        <v>81</v>
      </c>
      <c r="AV198" s="14" t="s">
        <v>81</v>
      </c>
      <c r="AW198" s="14" t="s">
        <v>4</v>
      </c>
      <c r="AX198" s="14" t="s">
        <v>77</v>
      </c>
      <c r="AY198" s="212" t="s">
        <v>120</v>
      </c>
    </row>
    <row r="199" spans="1:65" s="12" customFormat="1" ht="22.9" customHeight="1" x14ac:dyDescent="0.2">
      <c r="B199" s="158"/>
      <c r="C199" s="159"/>
      <c r="D199" s="160" t="s">
        <v>71</v>
      </c>
      <c r="E199" s="172" t="s">
        <v>84</v>
      </c>
      <c r="F199" s="172" t="s">
        <v>504</v>
      </c>
      <c r="G199" s="159"/>
      <c r="H199" s="159"/>
      <c r="I199" s="162"/>
      <c r="J199" s="173">
        <f>BK199</f>
        <v>0</v>
      </c>
      <c r="K199" s="159"/>
      <c r="L199" s="164"/>
      <c r="M199" s="165"/>
      <c r="N199" s="166"/>
      <c r="O199" s="166"/>
      <c r="P199" s="167">
        <f>SUM(P200:P203)</f>
        <v>0</v>
      </c>
      <c r="Q199" s="166"/>
      <c r="R199" s="167">
        <f>SUM(R200:R203)</f>
        <v>0</v>
      </c>
      <c r="S199" s="166"/>
      <c r="T199" s="168">
        <f>SUM(T200:T203)</f>
        <v>0</v>
      </c>
      <c r="AR199" s="169" t="s">
        <v>77</v>
      </c>
      <c r="AT199" s="170" t="s">
        <v>71</v>
      </c>
      <c r="AU199" s="170" t="s">
        <v>77</v>
      </c>
      <c r="AY199" s="169" t="s">
        <v>120</v>
      </c>
      <c r="BK199" s="171">
        <f>SUM(BK200:BK203)</f>
        <v>0</v>
      </c>
    </row>
    <row r="200" spans="1:65" s="2" customFormat="1" ht="14.45" customHeight="1" x14ac:dyDescent="0.2">
      <c r="A200" s="35"/>
      <c r="B200" s="36"/>
      <c r="C200" s="174" t="s">
        <v>250</v>
      </c>
      <c r="D200" s="174" t="s">
        <v>122</v>
      </c>
      <c r="E200" s="175" t="s">
        <v>505</v>
      </c>
      <c r="F200" s="176" t="s">
        <v>506</v>
      </c>
      <c r="G200" s="177" t="s">
        <v>166</v>
      </c>
      <c r="H200" s="178">
        <v>5.0599999999999996</v>
      </c>
      <c r="I200" s="179"/>
      <c r="J200" s="180">
        <f>ROUND(I200*H200,2)</f>
        <v>0</v>
      </c>
      <c r="K200" s="176" t="s">
        <v>126</v>
      </c>
      <c r="L200" s="40"/>
      <c r="M200" s="181" t="s">
        <v>19</v>
      </c>
      <c r="N200" s="182" t="s">
        <v>43</v>
      </c>
      <c r="O200" s="65"/>
      <c r="P200" s="183">
        <f>O200*H200</f>
        <v>0</v>
      </c>
      <c r="Q200" s="183">
        <v>0</v>
      </c>
      <c r="R200" s="183">
        <f>Q200*H200</f>
        <v>0</v>
      </c>
      <c r="S200" s="183">
        <v>0</v>
      </c>
      <c r="T200" s="184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5" t="s">
        <v>127</v>
      </c>
      <c r="AT200" s="185" t="s">
        <v>122</v>
      </c>
      <c r="AU200" s="185" t="s">
        <v>81</v>
      </c>
      <c r="AY200" s="18" t="s">
        <v>120</v>
      </c>
      <c r="BE200" s="186">
        <f>IF(N200="základní",J200,0)</f>
        <v>0</v>
      </c>
      <c r="BF200" s="186">
        <f>IF(N200="snížená",J200,0)</f>
        <v>0</v>
      </c>
      <c r="BG200" s="186">
        <f>IF(N200="zákl. přenesená",J200,0)</f>
        <v>0</v>
      </c>
      <c r="BH200" s="186">
        <f>IF(N200="sníž. přenesená",J200,0)</f>
        <v>0</v>
      </c>
      <c r="BI200" s="186">
        <f>IF(N200="nulová",J200,0)</f>
        <v>0</v>
      </c>
      <c r="BJ200" s="18" t="s">
        <v>77</v>
      </c>
      <c r="BK200" s="186">
        <f>ROUND(I200*H200,2)</f>
        <v>0</v>
      </c>
      <c r="BL200" s="18" t="s">
        <v>127</v>
      </c>
      <c r="BM200" s="185" t="s">
        <v>507</v>
      </c>
    </row>
    <row r="201" spans="1:65" s="2" customFormat="1" ht="29.25" x14ac:dyDescent="0.2">
      <c r="A201" s="35"/>
      <c r="B201" s="36"/>
      <c r="C201" s="37"/>
      <c r="D201" s="187" t="s">
        <v>129</v>
      </c>
      <c r="E201" s="37"/>
      <c r="F201" s="188" t="s">
        <v>508</v>
      </c>
      <c r="G201" s="37"/>
      <c r="H201" s="37"/>
      <c r="I201" s="189"/>
      <c r="J201" s="37"/>
      <c r="K201" s="37"/>
      <c r="L201" s="40"/>
      <c r="M201" s="190"/>
      <c r="N201" s="191"/>
      <c r="O201" s="65"/>
      <c r="P201" s="65"/>
      <c r="Q201" s="65"/>
      <c r="R201" s="65"/>
      <c r="S201" s="65"/>
      <c r="T201" s="66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8" t="s">
        <v>129</v>
      </c>
      <c r="AU201" s="18" t="s">
        <v>81</v>
      </c>
    </row>
    <row r="202" spans="1:65" s="13" customFormat="1" ht="11.25" x14ac:dyDescent="0.2">
      <c r="B202" s="192"/>
      <c r="C202" s="193"/>
      <c r="D202" s="187" t="s">
        <v>131</v>
      </c>
      <c r="E202" s="194" t="s">
        <v>19</v>
      </c>
      <c r="F202" s="195" t="s">
        <v>509</v>
      </c>
      <c r="G202" s="193"/>
      <c r="H202" s="194" t="s">
        <v>19</v>
      </c>
      <c r="I202" s="196"/>
      <c r="J202" s="193"/>
      <c r="K202" s="193"/>
      <c r="L202" s="197"/>
      <c r="M202" s="198"/>
      <c r="N202" s="199"/>
      <c r="O202" s="199"/>
      <c r="P202" s="199"/>
      <c r="Q202" s="199"/>
      <c r="R202" s="199"/>
      <c r="S202" s="199"/>
      <c r="T202" s="200"/>
      <c r="AT202" s="201" t="s">
        <v>131</v>
      </c>
      <c r="AU202" s="201" t="s">
        <v>81</v>
      </c>
      <c r="AV202" s="13" t="s">
        <v>77</v>
      </c>
      <c r="AW202" s="13" t="s">
        <v>33</v>
      </c>
      <c r="AX202" s="13" t="s">
        <v>72</v>
      </c>
      <c r="AY202" s="201" t="s">
        <v>120</v>
      </c>
    </row>
    <row r="203" spans="1:65" s="14" customFormat="1" ht="11.25" x14ac:dyDescent="0.2">
      <c r="B203" s="202"/>
      <c r="C203" s="203"/>
      <c r="D203" s="187" t="s">
        <v>131</v>
      </c>
      <c r="E203" s="204" t="s">
        <v>19</v>
      </c>
      <c r="F203" s="205" t="s">
        <v>510</v>
      </c>
      <c r="G203" s="203"/>
      <c r="H203" s="206">
        <v>5.0599999999999996</v>
      </c>
      <c r="I203" s="207"/>
      <c r="J203" s="203"/>
      <c r="K203" s="203"/>
      <c r="L203" s="208"/>
      <c r="M203" s="209"/>
      <c r="N203" s="210"/>
      <c r="O203" s="210"/>
      <c r="P203" s="210"/>
      <c r="Q203" s="210"/>
      <c r="R203" s="210"/>
      <c r="S203" s="210"/>
      <c r="T203" s="211"/>
      <c r="AT203" s="212" t="s">
        <v>131</v>
      </c>
      <c r="AU203" s="212" t="s">
        <v>81</v>
      </c>
      <c r="AV203" s="14" t="s">
        <v>81</v>
      </c>
      <c r="AW203" s="14" t="s">
        <v>33</v>
      </c>
      <c r="AX203" s="14" t="s">
        <v>77</v>
      </c>
      <c r="AY203" s="212" t="s">
        <v>120</v>
      </c>
    </row>
    <row r="204" spans="1:65" s="12" customFormat="1" ht="22.9" customHeight="1" x14ac:dyDescent="0.2">
      <c r="B204" s="158"/>
      <c r="C204" s="159"/>
      <c r="D204" s="160" t="s">
        <v>71</v>
      </c>
      <c r="E204" s="172" t="s">
        <v>127</v>
      </c>
      <c r="F204" s="172" t="s">
        <v>305</v>
      </c>
      <c r="G204" s="159"/>
      <c r="H204" s="159"/>
      <c r="I204" s="162"/>
      <c r="J204" s="173">
        <f>BK204</f>
        <v>0</v>
      </c>
      <c r="K204" s="159"/>
      <c r="L204" s="164"/>
      <c r="M204" s="165"/>
      <c r="N204" s="166"/>
      <c r="O204" s="166"/>
      <c r="P204" s="167">
        <f>SUM(P205:P213)</f>
        <v>0</v>
      </c>
      <c r="Q204" s="166"/>
      <c r="R204" s="167">
        <f>SUM(R205:R213)</f>
        <v>1.0322</v>
      </c>
      <c r="S204" s="166"/>
      <c r="T204" s="168">
        <f>SUM(T205:T213)</f>
        <v>0</v>
      </c>
      <c r="AR204" s="169" t="s">
        <v>77</v>
      </c>
      <c r="AT204" s="170" t="s">
        <v>71</v>
      </c>
      <c r="AU204" s="170" t="s">
        <v>77</v>
      </c>
      <c r="AY204" s="169" t="s">
        <v>120</v>
      </c>
      <c r="BK204" s="171">
        <f>SUM(BK205:BK213)</f>
        <v>0</v>
      </c>
    </row>
    <row r="205" spans="1:65" s="2" customFormat="1" ht="14.45" customHeight="1" x14ac:dyDescent="0.2">
      <c r="A205" s="35"/>
      <c r="B205" s="36"/>
      <c r="C205" s="174" t="s">
        <v>257</v>
      </c>
      <c r="D205" s="174" t="s">
        <v>122</v>
      </c>
      <c r="E205" s="175" t="s">
        <v>307</v>
      </c>
      <c r="F205" s="176" t="s">
        <v>308</v>
      </c>
      <c r="G205" s="177" t="s">
        <v>176</v>
      </c>
      <c r="H205" s="178">
        <v>0.55000000000000004</v>
      </c>
      <c r="I205" s="179"/>
      <c r="J205" s="180">
        <f>ROUND(I205*H205,2)</f>
        <v>0</v>
      </c>
      <c r="K205" s="176" t="s">
        <v>126</v>
      </c>
      <c r="L205" s="40"/>
      <c r="M205" s="181" t="s">
        <v>19</v>
      </c>
      <c r="N205" s="182" t="s">
        <v>43</v>
      </c>
      <c r="O205" s="65"/>
      <c r="P205" s="183">
        <f>O205*H205</f>
        <v>0</v>
      </c>
      <c r="Q205" s="183">
        <v>0</v>
      </c>
      <c r="R205" s="183">
        <f>Q205*H205</f>
        <v>0</v>
      </c>
      <c r="S205" s="183">
        <v>0</v>
      </c>
      <c r="T205" s="184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5" t="s">
        <v>127</v>
      </c>
      <c r="AT205" s="185" t="s">
        <v>122</v>
      </c>
      <c r="AU205" s="185" t="s">
        <v>81</v>
      </c>
      <c r="AY205" s="18" t="s">
        <v>120</v>
      </c>
      <c r="BE205" s="186">
        <f>IF(N205="základní",J205,0)</f>
        <v>0</v>
      </c>
      <c r="BF205" s="186">
        <f>IF(N205="snížená",J205,0)</f>
        <v>0</v>
      </c>
      <c r="BG205" s="186">
        <f>IF(N205="zákl. přenesená",J205,0)</f>
        <v>0</v>
      </c>
      <c r="BH205" s="186">
        <f>IF(N205="sníž. přenesená",J205,0)</f>
        <v>0</v>
      </c>
      <c r="BI205" s="186">
        <f>IF(N205="nulová",J205,0)</f>
        <v>0</v>
      </c>
      <c r="BJ205" s="18" t="s">
        <v>77</v>
      </c>
      <c r="BK205" s="186">
        <f>ROUND(I205*H205,2)</f>
        <v>0</v>
      </c>
      <c r="BL205" s="18" t="s">
        <v>127</v>
      </c>
      <c r="BM205" s="185" t="s">
        <v>309</v>
      </c>
    </row>
    <row r="206" spans="1:65" s="2" customFormat="1" ht="39" x14ac:dyDescent="0.2">
      <c r="A206" s="35"/>
      <c r="B206" s="36"/>
      <c r="C206" s="37"/>
      <c r="D206" s="187" t="s">
        <v>129</v>
      </c>
      <c r="E206" s="37"/>
      <c r="F206" s="188" t="s">
        <v>310</v>
      </c>
      <c r="G206" s="37"/>
      <c r="H206" s="37"/>
      <c r="I206" s="189"/>
      <c r="J206" s="37"/>
      <c r="K206" s="37"/>
      <c r="L206" s="40"/>
      <c r="M206" s="190"/>
      <c r="N206" s="191"/>
      <c r="O206" s="65"/>
      <c r="P206" s="65"/>
      <c r="Q206" s="65"/>
      <c r="R206" s="65"/>
      <c r="S206" s="65"/>
      <c r="T206" s="66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T206" s="18" t="s">
        <v>129</v>
      </c>
      <c r="AU206" s="18" t="s">
        <v>81</v>
      </c>
    </row>
    <row r="207" spans="1:65" s="13" customFormat="1" ht="11.25" x14ac:dyDescent="0.2">
      <c r="B207" s="192"/>
      <c r="C207" s="193"/>
      <c r="D207" s="187" t="s">
        <v>131</v>
      </c>
      <c r="E207" s="194" t="s">
        <v>19</v>
      </c>
      <c r="F207" s="195" t="s">
        <v>476</v>
      </c>
      <c r="G207" s="193"/>
      <c r="H207" s="194" t="s">
        <v>19</v>
      </c>
      <c r="I207" s="196"/>
      <c r="J207" s="193"/>
      <c r="K207" s="193"/>
      <c r="L207" s="197"/>
      <c r="M207" s="198"/>
      <c r="N207" s="199"/>
      <c r="O207" s="199"/>
      <c r="P207" s="199"/>
      <c r="Q207" s="199"/>
      <c r="R207" s="199"/>
      <c r="S207" s="199"/>
      <c r="T207" s="200"/>
      <c r="AT207" s="201" t="s">
        <v>131</v>
      </c>
      <c r="AU207" s="201" t="s">
        <v>81</v>
      </c>
      <c r="AV207" s="13" t="s">
        <v>77</v>
      </c>
      <c r="AW207" s="13" t="s">
        <v>33</v>
      </c>
      <c r="AX207" s="13" t="s">
        <v>72</v>
      </c>
      <c r="AY207" s="201" t="s">
        <v>120</v>
      </c>
    </row>
    <row r="208" spans="1:65" s="14" customFormat="1" ht="11.25" x14ac:dyDescent="0.2">
      <c r="B208" s="202"/>
      <c r="C208" s="203"/>
      <c r="D208" s="187" t="s">
        <v>131</v>
      </c>
      <c r="E208" s="204" t="s">
        <v>19</v>
      </c>
      <c r="F208" s="205" t="s">
        <v>511</v>
      </c>
      <c r="G208" s="203"/>
      <c r="H208" s="206">
        <v>0.55000000000000004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131</v>
      </c>
      <c r="AU208" s="212" t="s">
        <v>81</v>
      </c>
      <c r="AV208" s="14" t="s">
        <v>81</v>
      </c>
      <c r="AW208" s="14" t="s">
        <v>33</v>
      </c>
      <c r="AX208" s="14" t="s">
        <v>77</v>
      </c>
      <c r="AY208" s="212" t="s">
        <v>120</v>
      </c>
    </row>
    <row r="209" spans="1:65" s="2" customFormat="1" ht="14.45" customHeight="1" x14ac:dyDescent="0.2">
      <c r="A209" s="35"/>
      <c r="B209" s="36"/>
      <c r="C209" s="174" t="s">
        <v>265</v>
      </c>
      <c r="D209" s="174" t="s">
        <v>122</v>
      </c>
      <c r="E209" s="175" t="s">
        <v>512</v>
      </c>
      <c r="F209" s="176" t="s">
        <v>513</v>
      </c>
      <c r="G209" s="177" t="s">
        <v>382</v>
      </c>
      <c r="H209" s="178">
        <v>2</v>
      </c>
      <c r="I209" s="179"/>
      <c r="J209" s="180">
        <f>ROUND(I209*H209,2)</f>
        <v>0</v>
      </c>
      <c r="K209" s="176" t="s">
        <v>126</v>
      </c>
      <c r="L209" s="40"/>
      <c r="M209" s="181" t="s">
        <v>19</v>
      </c>
      <c r="N209" s="182" t="s">
        <v>43</v>
      </c>
      <c r="O209" s="65"/>
      <c r="P209" s="183">
        <f>O209*H209</f>
        <v>0</v>
      </c>
      <c r="Q209" s="183">
        <v>6.6E-3</v>
      </c>
      <c r="R209" s="183">
        <f>Q209*H209</f>
        <v>1.32E-2</v>
      </c>
      <c r="S209" s="183">
        <v>0</v>
      </c>
      <c r="T209" s="184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5" t="s">
        <v>127</v>
      </c>
      <c r="AT209" s="185" t="s">
        <v>122</v>
      </c>
      <c r="AU209" s="185" t="s">
        <v>81</v>
      </c>
      <c r="AY209" s="18" t="s">
        <v>120</v>
      </c>
      <c r="BE209" s="186">
        <f>IF(N209="základní",J209,0)</f>
        <v>0</v>
      </c>
      <c r="BF209" s="186">
        <f>IF(N209="snížená",J209,0)</f>
        <v>0</v>
      </c>
      <c r="BG209" s="186">
        <f>IF(N209="zákl. přenesená",J209,0)</f>
        <v>0</v>
      </c>
      <c r="BH209" s="186">
        <f>IF(N209="sníž. přenesená",J209,0)</f>
        <v>0</v>
      </c>
      <c r="BI209" s="186">
        <f>IF(N209="nulová",J209,0)</f>
        <v>0</v>
      </c>
      <c r="BJ209" s="18" t="s">
        <v>77</v>
      </c>
      <c r="BK209" s="186">
        <f>ROUND(I209*H209,2)</f>
        <v>0</v>
      </c>
      <c r="BL209" s="18" t="s">
        <v>127</v>
      </c>
      <c r="BM209" s="185" t="s">
        <v>514</v>
      </c>
    </row>
    <row r="210" spans="1:65" s="2" customFormat="1" ht="29.25" x14ac:dyDescent="0.2">
      <c r="A210" s="35"/>
      <c r="B210" s="36"/>
      <c r="C210" s="37"/>
      <c r="D210" s="187" t="s">
        <v>129</v>
      </c>
      <c r="E210" s="37"/>
      <c r="F210" s="188" t="s">
        <v>515</v>
      </c>
      <c r="G210" s="37"/>
      <c r="H210" s="37"/>
      <c r="I210" s="189"/>
      <c r="J210" s="37"/>
      <c r="K210" s="37"/>
      <c r="L210" s="40"/>
      <c r="M210" s="190"/>
      <c r="N210" s="191"/>
      <c r="O210" s="65"/>
      <c r="P210" s="65"/>
      <c r="Q210" s="65"/>
      <c r="R210" s="65"/>
      <c r="S210" s="65"/>
      <c r="T210" s="66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T210" s="18" t="s">
        <v>129</v>
      </c>
      <c r="AU210" s="18" t="s">
        <v>81</v>
      </c>
    </row>
    <row r="211" spans="1:65" s="14" customFormat="1" ht="11.25" x14ac:dyDescent="0.2">
      <c r="B211" s="202"/>
      <c r="C211" s="203"/>
      <c r="D211" s="187" t="s">
        <v>131</v>
      </c>
      <c r="E211" s="204" t="s">
        <v>19</v>
      </c>
      <c r="F211" s="205" t="s">
        <v>516</v>
      </c>
      <c r="G211" s="203"/>
      <c r="H211" s="206">
        <v>2</v>
      </c>
      <c r="I211" s="207"/>
      <c r="J211" s="203"/>
      <c r="K211" s="203"/>
      <c r="L211" s="208"/>
      <c r="M211" s="209"/>
      <c r="N211" s="210"/>
      <c r="O211" s="210"/>
      <c r="P211" s="210"/>
      <c r="Q211" s="210"/>
      <c r="R211" s="210"/>
      <c r="S211" s="210"/>
      <c r="T211" s="211"/>
      <c r="AT211" s="212" t="s">
        <v>131</v>
      </c>
      <c r="AU211" s="212" t="s">
        <v>81</v>
      </c>
      <c r="AV211" s="14" t="s">
        <v>81</v>
      </c>
      <c r="AW211" s="14" t="s">
        <v>33</v>
      </c>
      <c r="AX211" s="14" t="s">
        <v>77</v>
      </c>
      <c r="AY211" s="212" t="s">
        <v>120</v>
      </c>
    </row>
    <row r="212" spans="1:65" s="2" customFormat="1" ht="14.45" customHeight="1" x14ac:dyDescent="0.2">
      <c r="A212" s="35"/>
      <c r="B212" s="36"/>
      <c r="C212" s="224" t="s">
        <v>271</v>
      </c>
      <c r="D212" s="224" t="s">
        <v>284</v>
      </c>
      <c r="E212" s="225" t="s">
        <v>517</v>
      </c>
      <c r="F212" s="226" t="s">
        <v>518</v>
      </c>
      <c r="G212" s="227" t="s">
        <v>382</v>
      </c>
      <c r="H212" s="228">
        <v>14</v>
      </c>
      <c r="I212" s="229"/>
      <c r="J212" s="230">
        <f>ROUND(I212*H212,2)</f>
        <v>0</v>
      </c>
      <c r="K212" s="226" t="s">
        <v>19</v>
      </c>
      <c r="L212" s="231"/>
      <c r="M212" s="232" t="s">
        <v>19</v>
      </c>
      <c r="N212" s="233" t="s">
        <v>43</v>
      </c>
      <c r="O212" s="65"/>
      <c r="P212" s="183">
        <f>O212*H212</f>
        <v>0</v>
      </c>
      <c r="Q212" s="183">
        <v>0.04</v>
      </c>
      <c r="R212" s="183">
        <f>Q212*H212</f>
        <v>0.56000000000000005</v>
      </c>
      <c r="S212" s="183">
        <v>0</v>
      </c>
      <c r="T212" s="184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85" t="s">
        <v>169</v>
      </c>
      <c r="AT212" s="185" t="s">
        <v>284</v>
      </c>
      <c r="AU212" s="185" t="s">
        <v>81</v>
      </c>
      <c r="AY212" s="18" t="s">
        <v>120</v>
      </c>
      <c r="BE212" s="186">
        <f>IF(N212="základní",J212,0)</f>
        <v>0</v>
      </c>
      <c r="BF212" s="186">
        <f>IF(N212="snížená",J212,0)</f>
        <v>0</v>
      </c>
      <c r="BG212" s="186">
        <f>IF(N212="zákl. přenesená",J212,0)</f>
        <v>0</v>
      </c>
      <c r="BH212" s="186">
        <f>IF(N212="sníž. přenesená",J212,0)</f>
        <v>0</v>
      </c>
      <c r="BI212" s="186">
        <f>IF(N212="nulová",J212,0)</f>
        <v>0</v>
      </c>
      <c r="BJ212" s="18" t="s">
        <v>77</v>
      </c>
      <c r="BK212" s="186">
        <f>ROUND(I212*H212,2)</f>
        <v>0</v>
      </c>
      <c r="BL212" s="18" t="s">
        <v>127</v>
      </c>
      <c r="BM212" s="185" t="s">
        <v>519</v>
      </c>
    </row>
    <row r="213" spans="1:65" s="2" customFormat="1" ht="14.45" customHeight="1" x14ac:dyDescent="0.2">
      <c r="A213" s="35"/>
      <c r="B213" s="36"/>
      <c r="C213" s="224" t="s">
        <v>277</v>
      </c>
      <c r="D213" s="224" t="s">
        <v>284</v>
      </c>
      <c r="E213" s="225" t="s">
        <v>520</v>
      </c>
      <c r="F213" s="226" t="s">
        <v>521</v>
      </c>
      <c r="G213" s="227" t="s">
        <v>382</v>
      </c>
      <c r="H213" s="228">
        <v>9</v>
      </c>
      <c r="I213" s="229"/>
      <c r="J213" s="230">
        <f>ROUND(I213*H213,2)</f>
        <v>0</v>
      </c>
      <c r="K213" s="226" t="s">
        <v>19</v>
      </c>
      <c r="L213" s="231"/>
      <c r="M213" s="232" t="s">
        <v>19</v>
      </c>
      <c r="N213" s="233" t="s">
        <v>43</v>
      </c>
      <c r="O213" s="65"/>
      <c r="P213" s="183">
        <f>O213*H213</f>
        <v>0</v>
      </c>
      <c r="Q213" s="183">
        <v>5.0999999999999997E-2</v>
      </c>
      <c r="R213" s="183">
        <f>Q213*H213</f>
        <v>0.45899999999999996</v>
      </c>
      <c r="S213" s="183">
        <v>0</v>
      </c>
      <c r="T213" s="184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5" t="s">
        <v>169</v>
      </c>
      <c r="AT213" s="185" t="s">
        <v>284</v>
      </c>
      <c r="AU213" s="185" t="s">
        <v>81</v>
      </c>
      <c r="AY213" s="18" t="s">
        <v>120</v>
      </c>
      <c r="BE213" s="186">
        <f>IF(N213="základní",J213,0)</f>
        <v>0</v>
      </c>
      <c r="BF213" s="186">
        <f>IF(N213="snížená",J213,0)</f>
        <v>0</v>
      </c>
      <c r="BG213" s="186">
        <f>IF(N213="zákl. přenesená",J213,0)</f>
        <v>0</v>
      </c>
      <c r="BH213" s="186">
        <f>IF(N213="sníž. přenesená",J213,0)</f>
        <v>0</v>
      </c>
      <c r="BI213" s="186">
        <f>IF(N213="nulová",J213,0)</f>
        <v>0</v>
      </c>
      <c r="BJ213" s="18" t="s">
        <v>77</v>
      </c>
      <c r="BK213" s="186">
        <f>ROUND(I213*H213,2)</f>
        <v>0</v>
      </c>
      <c r="BL213" s="18" t="s">
        <v>127</v>
      </c>
      <c r="BM213" s="185" t="s">
        <v>522</v>
      </c>
    </row>
    <row r="214" spans="1:65" s="12" customFormat="1" ht="22.9" customHeight="1" x14ac:dyDescent="0.2">
      <c r="B214" s="158"/>
      <c r="C214" s="159"/>
      <c r="D214" s="160" t="s">
        <v>71</v>
      </c>
      <c r="E214" s="172" t="s">
        <v>151</v>
      </c>
      <c r="F214" s="172" t="s">
        <v>312</v>
      </c>
      <c r="G214" s="159"/>
      <c r="H214" s="159"/>
      <c r="I214" s="162"/>
      <c r="J214" s="173">
        <f>BK214</f>
        <v>0</v>
      </c>
      <c r="K214" s="159"/>
      <c r="L214" s="164"/>
      <c r="M214" s="165"/>
      <c r="N214" s="166"/>
      <c r="O214" s="166"/>
      <c r="P214" s="167">
        <f>SUM(P215:P249)</f>
        <v>0</v>
      </c>
      <c r="Q214" s="166"/>
      <c r="R214" s="167">
        <f>SUM(R215:R249)</f>
        <v>0</v>
      </c>
      <c r="S214" s="166"/>
      <c r="T214" s="168">
        <f>SUM(T215:T249)</f>
        <v>0</v>
      </c>
      <c r="AR214" s="169" t="s">
        <v>77</v>
      </c>
      <c r="AT214" s="170" t="s">
        <v>71</v>
      </c>
      <c r="AU214" s="170" t="s">
        <v>77</v>
      </c>
      <c r="AY214" s="169" t="s">
        <v>120</v>
      </c>
      <c r="BK214" s="171">
        <f>SUM(BK215:BK249)</f>
        <v>0</v>
      </c>
    </row>
    <row r="215" spans="1:65" s="2" customFormat="1" ht="14.45" customHeight="1" x14ac:dyDescent="0.2">
      <c r="A215" s="35"/>
      <c r="B215" s="36"/>
      <c r="C215" s="174" t="s">
        <v>283</v>
      </c>
      <c r="D215" s="174" t="s">
        <v>122</v>
      </c>
      <c r="E215" s="175" t="s">
        <v>323</v>
      </c>
      <c r="F215" s="176" t="s">
        <v>324</v>
      </c>
      <c r="G215" s="177" t="s">
        <v>125</v>
      </c>
      <c r="H215" s="178">
        <v>5.51</v>
      </c>
      <c r="I215" s="179"/>
      <c r="J215" s="180">
        <f>ROUND(I215*H215,2)</f>
        <v>0</v>
      </c>
      <c r="K215" s="176" t="s">
        <v>126</v>
      </c>
      <c r="L215" s="40"/>
      <c r="M215" s="181" t="s">
        <v>19</v>
      </c>
      <c r="N215" s="182" t="s">
        <v>43</v>
      </c>
      <c r="O215" s="65"/>
      <c r="P215" s="183">
        <f>O215*H215</f>
        <v>0</v>
      </c>
      <c r="Q215" s="183">
        <v>0</v>
      </c>
      <c r="R215" s="183">
        <f>Q215*H215</f>
        <v>0</v>
      </c>
      <c r="S215" s="183">
        <v>0</v>
      </c>
      <c r="T215" s="184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5" t="s">
        <v>127</v>
      </c>
      <c r="AT215" s="185" t="s">
        <v>122</v>
      </c>
      <c r="AU215" s="185" t="s">
        <v>81</v>
      </c>
      <c r="AY215" s="18" t="s">
        <v>120</v>
      </c>
      <c r="BE215" s="186">
        <f>IF(N215="základní",J215,0)</f>
        <v>0</v>
      </c>
      <c r="BF215" s="186">
        <f>IF(N215="snížená",J215,0)</f>
        <v>0</v>
      </c>
      <c r="BG215" s="186">
        <f>IF(N215="zákl. přenesená",J215,0)</f>
        <v>0</v>
      </c>
      <c r="BH215" s="186">
        <f>IF(N215="sníž. přenesená",J215,0)</f>
        <v>0</v>
      </c>
      <c r="BI215" s="186">
        <f>IF(N215="nulová",J215,0)</f>
        <v>0</v>
      </c>
      <c r="BJ215" s="18" t="s">
        <v>77</v>
      </c>
      <c r="BK215" s="186">
        <f>ROUND(I215*H215,2)</f>
        <v>0</v>
      </c>
      <c r="BL215" s="18" t="s">
        <v>127</v>
      </c>
      <c r="BM215" s="185" t="s">
        <v>325</v>
      </c>
    </row>
    <row r="216" spans="1:65" s="13" customFormat="1" ht="11.25" x14ac:dyDescent="0.2">
      <c r="B216" s="192"/>
      <c r="C216" s="193"/>
      <c r="D216" s="187" t="s">
        <v>131</v>
      </c>
      <c r="E216" s="194" t="s">
        <v>19</v>
      </c>
      <c r="F216" s="195" t="s">
        <v>132</v>
      </c>
      <c r="G216" s="193"/>
      <c r="H216" s="194" t="s">
        <v>19</v>
      </c>
      <c r="I216" s="196"/>
      <c r="J216" s="193"/>
      <c r="K216" s="193"/>
      <c r="L216" s="197"/>
      <c r="M216" s="198"/>
      <c r="N216" s="199"/>
      <c r="O216" s="199"/>
      <c r="P216" s="199"/>
      <c r="Q216" s="199"/>
      <c r="R216" s="199"/>
      <c r="S216" s="199"/>
      <c r="T216" s="200"/>
      <c r="AT216" s="201" t="s">
        <v>131</v>
      </c>
      <c r="AU216" s="201" t="s">
        <v>81</v>
      </c>
      <c r="AV216" s="13" t="s">
        <v>77</v>
      </c>
      <c r="AW216" s="13" t="s">
        <v>33</v>
      </c>
      <c r="AX216" s="13" t="s">
        <v>72</v>
      </c>
      <c r="AY216" s="201" t="s">
        <v>120</v>
      </c>
    </row>
    <row r="217" spans="1:65" s="13" customFormat="1" ht="11.25" x14ac:dyDescent="0.2">
      <c r="B217" s="192"/>
      <c r="C217" s="193"/>
      <c r="D217" s="187" t="s">
        <v>131</v>
      </c>
      <c r="E217" s="194" t="s">
        <v>19</v>
      </c>
      <c r="F217" s="195" t="s">
        <v>326</v>
      </c>
      <c r="G217" s="193"/>
      <c r="H217" s="194" t="s">
        <v>19</v>
      </c>
      <c r="I217" s="196"/>
      <c r="J217" s="193"/>
      <c r="K217" s="193"/>
      <c r="L217" s="197"/>
      <c r="M217" s="198"/>
      <c r="N217" s="199"/>
      <c r="O217" s="199"/>
      <c r="P217" s="199"/>
      <c r="Q217" s="199"/>
      <c r="R217" s="199"/>
      <c r="S217" s="199"/>
      <c r="T217" s="200"/>
      <c r="AT217" s="201" t="s">
        <v>131</v>
      </c>
      <c r="AU217" s="201" t="s">
        <v>81</v>
      </c>
      <c r="AV217" s="13" t="s">
        <v>77</v>
      </c>
      <c r="AW217" s="13" t="s">
        <v>33</v>
      </c>
      <c r="AX217" s="13" t="s">
        <v>72</v>
      </c>
      <c r="AY217" s="201" t="s">
        <v>120</v>
      </c>
    </row>
    <row r="218" spans="1:65" s="14" customFormat="1" ht="11.25" x14ac:dyDescent="0.2">
      <c r="B218" s="202"/>
      <c r="C218" s="203"/>
      <c r="D218" s="187" t="s">
        <v>131</v>
      </c>
      <c r="E218" s="204" t="s">
        <v>19</v>
      </c>
      <c r="F218" s="205" t="s">
        <v>523</v>
      </c>
      <c r="G218" s="203"/>
      <c r="H218" s="206">
        <v>5.51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131</v>
      </c>
      <c r="AU218" s="212" t="s">
        <v>81</v>
      </c>
      <c r="AV218" s="14" t="s">
        <v>81</v>
      </c>
      <c r="AW218" s="14" t="s">
        <v>33</v>
      </c>
      <c r="AX218" s="14" t="s">
        <v>77</v>
      </c>
      <c r="AY218" s="212" t="s">
        <v>120</v>
      </c>
    </row>
    <row r="219" spans="1:65" s="2" customFormat="1" ht="14.45" customHeight="1" x14ac:dyDescent="0.2">
      <c r="A219" s="35"/>
      <c r="B219" s="36"/>
      <c r="C219" s="174" t="s">
        <v>289</v>
      </c>
      <c r="D219" s="174" t="s">
        <v>122</v>
      </c>
      <c r="E219" s="175" t="s">
        <v>328</v>
      </c>
      <c r="F219" s="176" t="s">
        <v>329</v>
      </c>
      <c r="G219" s="177" t="s">
        <v>125</v>
      </c>
      <c r="H219" s="178">
        <v>5.51</v>
      </c>
      <c r="I219" s="179"/>
      <c r="J219" s="180">
        <f>ROUND(I219*H219,2)</f>
        <v>0</v>
      </c>
      <c r="K219" s="176" t="s">
        <v>126</v>
      </c>
      <c r="L219" s="40"/>
      <c r="M219" s="181" t="s">
        <v>19</v>
      </c>
      <c r="N219" s="182" t="s">
        <v>43</v>
      </c>
      <c r="O219" s="65"/>
      <c r="P219" s="183">
        <f>O219*H219</f>
        <v>0</v>
      </c>
      <c r="Q219" s="183">
        <v>0</v>
      </c>
      <c r="R219" s="183">
        <f>Q219*H219</f>
        <v>0</v>
      </c>
      <c r="S219" s="183">
        <v>0</v>
      </c>
      <c r="T219" s="184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5" t="s">
        <v>127</v>
      </c>
      <c r="AT219" s="185" t="s">
        <v>122</v>
      </c>
      <c r="AU219" s="185" t="s">
        <v>81</v>
      </c>
      <c r="AY219" s="18" t="s">
        <v>120</v>
      </c>
      <c r="BE219" s="186">
        <f>IF(N219="základní",J219,0)</f>
        <v>0</v>
      </c>
      <c r="BF219" s="186">
        <f>IF(N219="snížená",J219,0)</f>
        <v>0</v>
      </c>
      <c r="BG219" s="186">
        <f>IF(N219="zákl. přenesená",J219,0)</f>
        <v>0</v>
      </c>
      <c r="BH219" s="186">
        <f>IF(N219="sníž. přenesená",J219,0)</f>
        <v>0</v>
      </c>
      <c r="BI219" s="186">
        <f>IF(N219="nulová",J219,0)</f>
        <v>0</v>
      </c>
      <c r="BJ219" s="18" t="s">
        <v>77</v>
      </c>
      <c r="BK219" s="186">
        <f>ROUND(I219*H219,2)</f>
        <v>0</v>
      </c>
      <c r="BL219" s="18" t="s">
        <v>127</v>
      </c>
      <c r="BM219" s="185" t="s">
        <v>330</v>
      </c>
    </row>
    <row r="220" spans="1:65" s="13" customFormat="1" ht="11.25" x14ac:dyDescent="0.2">
      <c r="B220" s="192"/>
      <c r="C220" s="193"/>
      <c r="D220" s="187" t="s">
        <v>131</v>
      </c>
      <c r="E220" s="194" t="s">
        <v>19</v>
      </c>
      <c r="F220" s="195" t="s">
        <v>331</v>
      </c>
      <c r="G220" s="193"/>
      <c r="H220" s="194" t="s">
        <v>19</v>
      </c>
      <c r="I220" s="196"/>
      <c r="J220" s="193"/>
      <c r="K220" s="193"/>
      <c r="L220" s="197"/>
      <c r="M220" s="198"/>
      <c r="N220" s="199"/>
      <c r="O220" s="199"/>
      <c r="P220" s="199"/>
      <c r="Q220" s="199"/>
      <c r="R220" s="199"/>
      <c r="S220" s="199"/>
      <c r="T220" s="200"/>
      <c r="AT220" s="201" t="s">
        <v>131</v>
      </c>
      <c r="AU220" s="201" t="s">
        <v>81</v>
      </c>
      <c r="AV220" s="13" t="s">
        <v>77</v>
      </c>
      <c r="AW220" s="13" t="s">
        <v>33</v>
      </c>
      <c r="AX220" s="13" t="s">
        <v>72</v>
      </c>
      <c r="AY220" s="201" t="s">
        <v>120</v>
      </c>
    </row>
    <row r="221" spans="1:65" s="14" customFormat="1" ht="11.25" x14ac:dyDescent="0.2">
      <c r="B221" s="202"/>
      <c r="C221" s="203"/>
      <c r="D221" s="187" t="s">
        <v>131</v>
      </c>
      <c r="E221" s="204" t="s">
        <v>19</v>
      </c>
      <c r="F221" s="205" t="s">
        <v>523</v>
      </c>
      <c r="G221" s="203"/>
      <c r="H221" s="206">
        <v>5.51</v>
      </c>
      <c r="I221" s="207"/>
      <c r="J221" s="203"/>
      <c r="K221" s="203"/>
      <c r="L221" s="208"/>
      <c r="M221" s="209"/>
      <c r="N221" s="210"/>
      <c r="O221" s="210"/>
      <c r="P221" s="210"/>
      <c r="Q221" s="210"/>
      <c r="R221" s="210"/>
      <c r="S221" s="210"/>
      <c r="T221" s="211"/>
      <c r="AT221" s="212" t="s">
        <v>131</v>
      </c>
      <c r="AU221" s="212" t="s">
        <v>81</v>
      </c>
      <c r="AV221" s="14" t="s">
        <v>81</v>
      </c>
      <c r="AW221" s="14" t="s">
        <v>33</v>
      </c>
      <c r="AX221" s="14" t="s">
        <v>77</v>
      </c>
      <c r="AY221" s="212" t="s">
        <v>120</v>
      </c>
    </row>
    <row r="222" spans="1:65" s="2" customFormat="1" ht="24.2" customHeight="1" x14ac:dyDescent="0.2">
      <c r="A222" s="35"/>
      <c r="B222" s="36"/>
      <c r="C222" s="174" t="s">
        <v>294</v>
      </c>
      <c r="D222" s="174" t="s">
        <v>122</v>
      </c>
      <c r="E222" s="175" t="s">
        <v>333</v>
      </c>
      <c r="F222" s="176" t="s">
        <v>334</v>
      </c>
      <c r="G222" s="177" t="s">
        <v>125</v>
      </c>
      <c r="H222" s="178">
        <v>5.51</v>
      </c>
      <c r="I222" s="179"/>
      <c r="J222" s="180">
        <f>ROUND(I222*H222,2)</f>
        <v>0</v>
      </c>
      <c r="K222" s="176" t="s">
        <v>126</v>
      </c>
      <c r="L222" s="40"/>
      <c r="M222" s="181" t="s">
        <v>19</v>
      </c>
      <c r="N222" s="182" t="s">
        <v>43</v>
      </c>
      <c r="O222" s="65"/>
      <c r="P222" s="183">
        <f>O222*H222</f>
        <v>0</v>
      </c>
      <c r="Q222" s="183">
        <v>0</v>
      </c>
      <c r="R222" s="183">
        <f>Q222*H222</f>
        <v>0</v>
      </c>
      <c r="S222" s="183">
        <v>0</v>
      </c>
      <c r="T222" s="184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5" t="s">
        <v>127</v>
      </c>
      <c r="AT222" s="185" t="s">
        <v>122</v>
      </c>
      <c r="AU222" s="185" t="s">
        <v>81</v>
      </c>
      <c r="AY222" s="18" t="s">
        <v>120</v>
      </c>
      <c r="BE222" s="186">
        <f>IF(N222="základní",J222,0)</f>
        <v>0</v>
      </c>
      <c r="BF222" s="186">
        <f>IF(N222="snížená",J222,0)</f>
        <v>0</v>
      </c>
      <c r="BG222" s="186">
        <f>IF(N222="zákl. přenesená",J222,0)</f>
        <v>0</v>
      </c>
      <c r="BH222" s="186">
        <f>IF(N222="sníž. přenesená",J222,0)</f>
        <v>0</v>
      </c>
      <c r="BI222" s="186">
        <f>IF(N222="nulová",J222,0)</f>
        <v>0</v>
      </c>
      <c r="BJ222" s="18" t="s">
        <v>77</v>
      </c>
      <c r="BK222" s="186">
        <f>ROUND(I222*H222,2)</f>
        <v>0</v>
      </c>
      <c r="BL222" s="18" t="s">
        <v>127</v>
      </c>
      <c r="BM222" s="185" t="s">
        <v>335</v>
      </c>
    </row>
    <row r="223" spans="1:65" s="2" customFormat="1" ht="58.5" x14ac:dyDescent="0.2">
      <c r="A223" s="35"/>
      <c r="B223" s="36"/>
      <c r="C223" s="37"/>
      <c r="D223" s="187" t="s">
        <v>129</v>
      </c>
      <c r="E223" s="37"/>
      <c r="F223" s="188" t="s">
        <v>336</v>
      </c>
      <c r="G223" s="37"/>
      <c r="H223" s="37"/>
      <c r="I223" s="189"/>
      <c r="J223" s="37"/>
      <c r="K223" s="37"/>
      <c r="L223" s="40"/>
      <c r="M223" s="190"/>
      <c r="N223" s="191"/>
      <c r="O223" s="65"/>
      <c r="P223" s="65"/>
      <c r="Q223" s="65"/>
      <c r="R223" s="65"/>
      <c r="S223" s="65"/>
      <c r="T223" s="66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T223" s="18" t="s">
        <v>129</v>
      </c>
      <c r="AU223" s="18" t="s">
        <v>81</v>
      </c>
    </row>
    <row r="224" spans="1:65" s="13" customFormat="1" ht="11.25" x14ac:dyDescent="0.2">
      <c r="B224" s="192"/>
      <c r="C224" s="193"/>
      <c r="D224" s="187" t="s">
        <v>131</v>
      </c>
      <c r="E224" s="194" t="s">
        <v>19</v>
      </c>
      <c r="F224" s="195" t="s">
        <v>132</v>
      </c>
      <c r="G224" s="193"/>
      <c r="H224" s="194" t="s">
        <v>19</v>
      </c>
      <c r="I224" s="196"/>
      <c r="J224" s="193"/>
      <c r="K224" s="193"/>
      <c r="L224" s="197"/>
      <c r="M224" s="198"/>
      <c r="N224" s="199"/>
      <c r="O224" s="199"/>
      <c r="P224" s="199"/>
      <c r="Q224" s="199"/>
      <c r="R224" s="199"/>
      <c r="S224" s="199"/>
      <c r="T224" s="200"/>
      <c r="AT224" s="201" t="s">
        <v>131</v>
      </c>
      <c r="AU224" s="201" t="s">
        <v>81</v>
      </c>
      <c r="AV224" s="13" t="s">
        <v>77</v>
      </c>
      <c r="AW224" s="13" t="s">
        <v>33</v>
      </c>
      <c r="AX224" s="13" t="s">
        <v>72</v>
      </c>
      <c r="AY224" s="201" t="s">
        <v>120</v>
      </c>
    </row>
    <row r="225" spans="1:65" s="13" customFormat="1" ht="11.25" x14ac:dyDescent="0.2">
      <c r="B225" s="192"/>
      <c r="C225" s="193"/>
      <c r="D225" s="187" t="s">
        <v>131</v>
      </c>
      <c r="E225" s="194" t="s">
        <v>19</v>
      </c>
      <c r="F225" s="195" t="s">
        <v>326</v>
      </c>
      <c r="G225" s="193"/>
      <c r="H225" s="194" t="s">
        <v>19</v>
      </c>
      <c r="I225" s="196"/>
      <c r="J225" s="193"/>
      <c r="K225" s="193"/>
      <c r="L225" s="197"/>
      <c r="M225" s="198"/>
      <c r="N225" s="199"/>
      <c r="O225" s="199"/>
      <c r="P225" s="199"/>
      <c r="Q225" s="199"/>
      <c r="R225" s="199"/>
      <c r="S225" s="199"/>
      <c r="T225" s="200"/>
      <c r="AT225" s="201" t="s">
        <v>131</v>
      </c>
      <c r="AU225" s="201" t="s">
        <v>81</v>
      </c>
      <c r="AV225" s="13" t="s">
        <v>77</v>
      </c>
      <c r="AW225" s="13" t="s">
        <v>33</v>
      </c>
      <c r="AX225" s="13" t="s">
        <v>72</v>
      </c>
      <c r="AY225" s="201" t="s">
        <v>120</v>
      </c>
    </row>
    <row r="226" spans="1:65" s="14" customFormat="1" ht="11.25" x14ac:dyDescent="0.2">
      <c r="B226" s="202"/>
      <c r="C226" s="203"/>
      <c r="D226" s="187" t="s">
        <v>131</v>
      </c>
      <c r="E226" s="204" t="s">
        <v>19</v>
      </c>
      <c r="F226" s="205" t="s">
        <v>523</v>
      </c>
      <c r="G226" s="203"/>
      <c r="H226" s="206">
        <v>5.51</v>
      </c>
      <c r="I226" s="207"/>
      <c r="J226" s="203"/>
      <c r="K226" s="203"/>
      <c r="L226" s="208"/>
      <c r="M226" s="209"/>
      <c r="N226" s="210"/>
      <c r="O226" s="210"/>
      <c r="P226" s="210"/>
      <c r="Q226" s="210"/>
      <c r="R226" s="210"/>
      <c r="S226" s="210"/>
      <c r="T226" s="211"/>
      <c r="AT226" s="212" t="s">
        <v>131</v>
      </c>
      <c r="AU226" s="212" t="s">
        <v>81</v>
      </c>
      <c r="AV226" s="14" t="s">
        <v>81</v>
      </c>
      <c r="AW226" s="14" t="s">
        <v>33</v>
      </c>
      <c r="AX226" s="14" t="s">
        <v>77</v>
      </c>
      <c r="AY226" s="212" t="s">
        <v>120</v>
      </c>
    </row>
    <row r="227" spans="1:65" s="2" customFormat="1" ht="24.2" customHeight="1" x14ac:dyDescent="0.2">
      <c r="A227" s="35"/>
      <c r="B227" s="36"/>
      <c r="C227" s="174" t="s">
        <v>299</v>
      </c>
      <c r="D227" s="174" t="s">
        <v>122</v>
      </c>
      <c r="E227" s="175" t="s">
        <v>338</v>
      </c>
      <c r="F227" s="176" t="s">
        <v>339</v>
      </c>
      <c r="G227" s="177" t="s">
        <v>125</v>
      </c>
      <c r="H227" s="178">
        <v>5.51</v>
      </c>
      <c r="I227" s="179"/>
      <c r="J227" s="180">
        <f>ROUND(I227*H227,2)</f>
        <v>0</v>
      </c>
      <c r="K227" s="176" t="s">
        <v>126</v>
      </c>
      <c r="L227" s="40"/>
      <c r="M227" s="181" t="s">
        <v>19</v>
      </c>
      <c r="N227" s="182" t="s">
        <v>43</v>
      </c>
      <c r="O227" s="65"/>
      <c r="P227" s="183">
        <f>O227*H227</f>
        <v>0</v>
      </c>
      <c r="Q227" s="183">
        <v>0</v>
      </c>
      <c r="R227" s="183">
        <f>Q227*H227</f>
        <v>0</v>
      </c>
      <c r="S227" s="183">
        <v>0</v>
      </c>
      <c r="T227" s="184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5" t="s">
        <v>127</v>
      </c>
      <c r="AT227" s="185" t="s">
        <v>122</v>
      </c>
      <c r="AU227" s="185" t="s">
        <v>81</v>
      </c>
      <c r="AY227" s="18" t="s">
        <v>120</v>
      </c>
      <c r="BE227" s="186">
        <f>IF(N227="základní",J227,0)</f>
        <v>0</v>
      </c>
      <c r="BF227" s="186">
        <f>IF(N227="snížená",J227,0)</f>
        <v>0</v>
      </c>
      <c r="BG227" s="186">
        <f>IF(N227="zákl. přenesená",J227,0)</f>
        <v>0</v>
      </c>
      <c r="BH227" s="186">
        <f>IF(N227="sníž. přenesená",J227,0)</f>
        <v>0</v>
      </c>
      <c r="BI227" s="186">
        <f>IF(N227="nulová",J227,0)</f>
        <v>0</v>
      </c>
      <c r="BJ227" s="18" t="s">
        <v>77</v>
      </c>
      <c r="BK227" s="186">
        <f>ROUND(I227*H227,2)</f>
        <v>0</v>
      </c>
      <c r="BL227" s="18" t="s">
        <v>127</v>
      </c>
      <c r="BM227" s="185" t="s">
        <v>340</v>
      </c>
    </row>
    <row r="228" spans="1:65" s="2" customFormat="1" ht="48.75" x14ac:dyDescent="0.2">
      <c r="A228" s="35"/>
      <c r="B228" s="36"/>
      <c r="C228" s="37"/>
      <c r="D228" s="187" t="s">
        <v>129</v>
      </c>
      <c r="E228" s="37"/>
      <c r="F228" s="188" t="s">
        <v>341</v>
      </c>
      <c r="G228" s="37"/>
      <c r="H228" s="37"/>
      <c r="I228" s="189"/>
      <c r="J228" s="37"/>
      <c r="K228" s="37"/>
      <c r="L228" s="40"/>
      <c r="M228" s="190"/>
      <c r="N228" s="191"/>
      <c r="O228" s="65"/>
      <c r="P228" s="65"/>
      <c r="Q228" s="65"/>
      <c r="R228" s="65"/>
      <c r="S228" s="65"/>
      <c r="T228" s="66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T228" s="18" t="s">
        <v>129</v>
      </c>
      <c r="AU228" s="18" t="s">
        <v>81</v>
      </c>
    </row>
    <row r="229" spans="1:65" s="13" customFormat="1" ht="11.25" x14ac:dyDescent="0.2">
      <c r="B229" s="192"/>
      <c r="C229" s="193"/>
      <c r="D229" s="187" t="s">
        <v>131</v>
      </c>
      <c r="E229" s="194" t="s">
        <v>19</v>
      </c>
      <c r="F229" s="195" t="s">
        <v>132</v>
      </c>
      <c r="G229" s="193"/>
      <c r="H229" s="194" t="s">
        <v>19</v>
      </c>
      <c r="I229" s="196"/>
      <c r="J229" s="193"/>
      <c r="K229" s="193"/>
      <c r="L229" s="197"/>
      <c r="M229" s="198"/>
      <c r="N229" s="199"/>
      <c r="O229" s="199"/>
      <c r="P229" s="199"/>
      <c r="Q229" s="199"/>
      <c r="R229" s="199"/>
      <c r="S229" s="199"/>
      <c r="T229" s="200"/>
      <c r="AT229" s="201" t="s">
        <v>131</v>
      </c>
      <c r="AU229" s="201" t="s">
        <v>81</v>
      </c>
      <c r="AV229" s="13" t="s">
        <v>77</v>
      </c>
      <c r="AW229" s="13" t="s">
        <v>33</v>
      </c>
      <c r="AX229" s="13" t="s">
        <v>72</v>
      </c>
      <c r="AY229" s="201" t="s">
        <v>120</v>
      </c>
    </row>
    <row r="230" spans="1:65" s="13" customFormat="1" ht="11.25" x14ac:dyDescent="0.2">
      <c r="B230" s="192"/>
      <c r="C230" s="193"/>
      <c r="D230" s="187" t="s">
        <v>131</v>
      </c>
      <c r="E230" s="194" t="s">
        <v>19</v>
      </c>
      <c r="F230" s="195" t="s">
        <v>326</v>
      </c>
      <c r="G230" s="193"/>
      <c r="H230" s="194" t="s">
        <v>19</v>
      </c>
      <c r="I230" s="196"/>
      <c r="J230" s="193"/>
      <c r="K230" s="193"/>
      <c r="L230" s="197"/>
      <c r="M230" s="198"/>
      <c r="N230" s="199"/>
      <c r="O230" s="199"/>
      <c r="P230" s="199"/>
      <c r="Q230" s="199"/>
      <c r="R230" s="199"/>
      <c r="S230" s="199"/>
      <c r="T230" s="200"/>
      <c r="AT230" s="201" t="s">
        <v>131</v>
      </c>
      <c r="AU230" s="201" t="s">
        <v>81</v>
      </c>
      <c r="AV230" s="13" t="s">
        <v>77</v>
      </c>
      <c r="AW230" s="13" t="s">
        <v>33</v>
      </c>
      <c r="AX230" s="13" t="s">
        <v>72</v>
      </c>
      <c r="AY230" s="201" t="s">
        <v>120</v>
      </c>
    </row>
    <row r="231" spans="1:65" s="14" customFormat="1" ht="11.25" x14ac:dyDescent="0.2">
      <c r="B231" s="202"/>
      <c r="C231" s="203"/>
      <c r="D231" s="187" t="s">
        <v>131</v>
      </c>
      <c r="E231" s="204" t="s">
        <v>19</v>
      </c>
      <c r="F231" s="205" t="s">
        <v>523</v>
      </c>
      <c r="G231" s="203"/>
      <c r="H231" s="206">
        <v>5.51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131</v>
      </c>
      <c r="AU231" s="212" t="s">
        <v>81</v>
      </c>
      <c r="AV231" s="14" t="s">
        <v>81</v>
      </c>
      <c r="AW231" s="14" t="s">
        <v>33</v>
      </c>
      <c r="AX231" s="14" t="s">
        <v>77</v>
      </c>
      <c r="AY231" s="212" t="s">
        <v>120</v>
      </c>
    </row>
    <row r="232" spans="1:65" s="2" customFormat="1" ht="14.45" customHeight="1" x14ac:dyDescent="0.2">
      <c r="A232" s="35"/>
      <c r="B232" s="36"/>
      <c r="C232" s="174" t="s">
        <v>306</v>
      </c>
      <c r="D232" s="174" t="s">
        <v>122</v>
      </c>
      <c r="E232" s="175" t="s">
        <v>343</v>
      </c>
      <c r="F232" s="176" t="s">
        <v>344</v>
      </c>
      <c r="G232" s="177" t="s">
        <v>125</v>
      </c>
      <c r="H232" s="178">
        <v>5.51</v>
      </c>
      <c r="I232" s="179"/>
      <c r="J232" s="180">
        <f>ROUND(I232*H232,2)</f>
        <v>0</v>
      </c>
      <c r="K232" s="176" t="s">
        <v>126</v>
      </c>
      <c r="L232" s="40"/>
      <c r="M232" s="181" t="s">
        <v>19</v>
      </c>
      <c r="N232" s="182" t="s">
        <v>43</v>
      </c>
      <c r="O232" s="65"/>
      <c r="P232" s="183">
        <f>O232*H232</f>
        <v>0</v>
      </c>
      <c r="Q232" s="183">
        <v>0</v>
      </c>
      <c r="R232" s="183">
        <f>Q232*H232</f>
        <v>0</v>
      </c>
      <c r="S232" s="183">
        <v>0</v>
      </c>
      <c r="T232" s="184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5" t="s">
        <v>127</v>
      </c>
      <c r="AT232" s="185" t="s">
        <v>122</v>
      </c>
      <c r="AU232" s="185" t="s">
        <v>81</v>
      </c>
      <c r="AY232" s="18" t="s">
        <v>120</v>
      </c>
      <c r="BE232" s="186">
        <f>IF(N232="základní",J232,0)</f>
        <v>0</v>
      </c>
      <c r="BF232" s="186">
        <f>IF(N232="snížená",J232,0)</f>
        <v>0</v>
      </c>
      <c r="BG232" s="186">
        <f>IF(N232="zákl. přenesená",J232,0)</f>
        <v>0</v>
      </c>
      <c r="BH232" s="186">
        <f>IF(N232="sníž. přenesená",J232,0)</f>
        <v>0</v>
      </c>
      <c r="BI232" s="186">
        <f>IF(N232="nulová",J232,0)</f>
        <v>0</v>
      </c>
      <c r="BJ232" s="18" t="s">
        <v>77</v>
      </c>
      <c r="BK232" s="186">
        <f>ROUND(I232*H232,2)</f>
        <v>0</v>
      </c>
      <c r="BL232" s="18" t="s">
        <v>127</v>
      </c>
      <c r="BM232" s="185" t="s">
        <v>345</v>
      </c>
    </row>
    <row r="233" spans="1:65" s="13" customFormat="1" ht="11.25" x14ac:dyDescent="0.2">
      <c r="B233" s="192"/>
      <c r="C233" s="193"/>
      <c r="D233" s="187" t="s">
        <v>131</v>
      </c>
      <c r="E233" s="194" t="s">
        <v>19</v>
      </c>
      <c r="F233" s="195" t="s">
        <v>132</v>
      </c>
      <c r="G233" s="193"/>
      <c r="H233" s="194" t="s">
        <v>19</v>
      </c>
      <c r="I233" s="196"/>
      <c r="J233" s="193"/>
      <c r="K233" s="193"/>
      <c r="L233" s="197"/>
      <c r="M233" s="198"/>
      <c r="N233" s="199"/>
      <c r="O233" s="199"/>
      <c r="P233" s="199"/>
      <c r="Q233" s="199"/>
      <c r="R233" s="199"/>
      <c r="S233" s="199"/>
      <c r="T233" s="200"/>
      <c r="AT233" s="201" t="s">
        <v>131</v>
      </c>
      <c r="AU233" s="201" t="s">
        <v>81</v>
      </c>
      <c r="AV233" s="13" t="s">
        <v>77</v>
      </c>
      <c r="AW233" s="13" t="s">
        <v>33</v>
      </c>
      <c r="AX233" s="13" t="s">
        <v>72</v>
      </c>
      <c r="AY233" s="201" t="s">
        <v>120</v>
      </c>
    </row>
    <row r="234" spans="1:65" s="13" customFormat="1" ht="11.25" x14ac:dyDescent="0.2">
      <c r="B234" s="192"/>
      <c r="C234" s="193"/>
      <c r="D234" s="187" t="s">
        <v>131</v>
      </c>
      <c r="E234" s="194" t="s">
        <v>19</v>
      </c>
      <c r="F234" s="195" t="s">
        <v>326</v>
      </c>
      <c r="G234" s="193"/>
      <c r="H234" s="194" t="s">
        <v>19</v>
      </c>
      <c r="I234" s="196"/>
      <c r="J234" s="193"/>
      <c r="K234" s="193"/>
      <c r="L234" s="197"/>
      <c r="M234" s="198"/>
      <c r="N234" s="199"/>
      <c r="O234" s="199"/>
      <c r="P234" s="199"/>
      <c r="Q234" s="199"/>
      <c r="R234" s="199"/>
      <c r="S234" s="199"/>
      <c r="T234" s="200"/>
      <c r="AT234" s="201" t="s">
        <v>131</v>
      </c>
      <c r="AU234" s="201" t="s">
        <v>81</v>
      </c>
      <c r="AV234" s="13" t="s">
        <v>77</v>
      </c>
      <c r="AW234" s="13" t="s">
        <v>33</v>
      </c>
      <c r="AX234" s="13" t="s">
        <v>72</v>
      </c>
      <c r="AY234" s="201" t="s">
        <v>120</v>
      </c>
    </row>
    <row r="235" spans="1:65" s="14" customFormat="1" ht="11.25" x14ac:dyDescent="0.2">
      <c r="B235" s="202"/>
      <c r="C235" s="203"/>
      <c r="D235" s="187" t="s">
        <v>131</v>
      </c>
      <c r="E235" s="204" t="s">
        <v>19</v>
      </c>
      <c r="F235" s="205" t="s">
        <v>523</v>
      </c>
      <c r="G235" s="203"/>
      <c r="H235" s="206">
        <v>5.51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131</v>
      </c>
      <c r="AU235" s="212" t="s">
        <v>81</v>
      </c>
      <c r="AV235" s="14" t="s">
        <v>81</v>
      </c>
      <c r="AW235" s="14" t="s">
        <v>33</v>
      </c>
      <c r="AX235" s="14" t="s">
        <v>77</v>
      </c>
      <c r="AY235" s="212" t="s">
        <v>120</v>
      </c>
    </row>
    <row r="236" spans="1:65" s="2" customFormat="1" ht="14.45" customHeight="1" x14ac:dyDescent="0.2">
      <c r="A236" s="35"/>
      <c r="B236" s="36"/>
      <c r="C236" s="174" t="s">
        <v>313</v>
      </c>
      <c r="D236" s="174" t="s">
        <v>122</v>
      </c>
      <c r="E236" s="175" t="s">
        <v>347</v>
      </c>
      <c r="F236" s="176" t="s">
        <v>348</v>
      </c>
      <c r="G236" s="177" t="s">
        <v>125</v>
      </c>
      <c r="H236" s="178">
        <v>5.51</v>
      </c>
      <c r="I236" s="179"/>
      <c r="J236" s="180">
        <f>ROUND(I236*H236,2)</f>
        <v>0</v>
      </c>
      <c r="K236" s="176" t="s">
        <v>126</v>
      </c>
      <c r="L236" s="40"/>
      <c r="M236" s="181" t="s">
        <v>19</v>
      </c>
      <c r="N236" s="182" t="s">
        <v>43</v>
      </c>
      <c r="O236" s="65"/>
      <c r="P236" s="183">
        <f>O236*H236</f>
        <v>0</v>
      </c>
      <c r="Q236" s="183">
        <v>0</v>
      </c>
      <c r="R236" s="183">
        <f>Q236*H236</f>
        <v>0</v>
      </c>
      <c r="S236" s="183">
        <v>0</v>
      </c>
      <c r="T236" s="184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5" t="s">
        <v>127</v>
      </c>
      <c r="AT236" s="185" t="s">
        <v>122</v>
      </c>
      <c r="AU236" s="185" t="s">
        <v>81</v>
      </c>
      <c r="AY236" s="18" t="s">
        <v>120</v>
      </c>
      <c r="BE236" s="186">
        <f>IF(N236="základní",J236,0)</f>
        <v>0</v>
      </c>
      <c r="BF236" s="186">
        <f>IF(N236="snížená",J236,0)</f>
        <v>0</v>
      </c>
      <c r="BG236" s="186">
        <f>IF(N236="zákl. přenesená",J236,0)</f>
        <v>0</v>
      </c>
      <c r="BH236" s="186">
        <f>IF(N236="sníž. přenesená",J236,0)</f>
        <v>0</v>
      </c>
      <c r="BI236" s="186">
        <f>IF(N236="nulová",J236,0)</f>
        <v>0</v>
      </c>
      <c r="BJ236" s="18" t="s">
        <v>77</v>
      </c>
      <c r="BK236" s="186">
        <f>ROUND(I236*H236,2)</f>
        <v>0</v>
      </c>
      <c r="BL236" s="18" t="s">
        <v>127</v>
      </c>
      <c r="BM236" s="185" t="s">
        <v>349</v>
      </c>
    </row>
    <row r="237" spans="1:65" s="13" customFormat="1" ht="11.25" x14ac:dyDescent="0.2">
      <c r="B237" s="192"/>
      <c r="C237" s="193"/>
      <c r="D237" s="187" t="s">
        <v>131</v>
      </c>
      <c r="E237" s="194" t="s">
        <v>19</v>
      </c>
      <c r="F237" s="195" t="s">
        <v>132</v>
      </c>
      <c r="G237" s="193"/>
      <c r="H237" s="194" t="s">
        <v>19</v>
      </c>
      <c r="I237" s="196"/>
      <c r="J237" s="193"/>
      <c r="K237" s="193"/>
      <c r="L237" s="197"/>
      <c r="M237" s="198"/>
      <c r="N237" s="199"/>
      <c r="O237" s="199"/>
      <c r="P237" s="199"/>
      <c r="Q237" s="199"/>
      <c r="R237" s="199"/>
      <c r="S237" s="199"/>
      <c r="T237" s="200"/>
      <c r="AT237" s="201" t="s">
        <v>131</v>
      </c>
      <c r="AU237" s="201" t="s">
        <v>81</v>
      </c>
      <c r="AV237" s="13" t="s">
        <v>77</v>
      </c>
      <c r="AW237" s="13" t="s">
        <v>33</v>
      </c>
      <c r="AX237" s="13" t="s">
        <v>72</v>
      </c>
      <c r="AY237" s="201" t="s">
        <v>120</v>
      </c>
    </row>
    <row r="238" spans="1:65" s="13" customFormat="1" ht="11.25" x14ac:dyDescent="0.2">
      <c r="B238" s="192"/>
      <c r="C238" s="193"/>
      <c r="D238" s="187" t="s">
        <v>131</v>
      </c>
      <c r="E238" s="194" t="s">
        <v>19</v>
      </c>
      <c r="F238" s="195" t="s">
        <v>326</v>
      </c>
      <c r="G238" s="193"/>
      <c r="H238" s="194" t="s">
        <v>19</v>
      </c>
      <c r="I238" s="196"/>
      <c r="J238" s="193"/>
      <c r="K238" s="193"/>
      <c r="L238" s="197"/>
      <c r="M238" s="198"/>
      <c r="N238" s="199"/>
      <c r="O238" s="199"/>
      <c r="P238" s="199"/>
      <c r="Q238" s="199"/>
      <c r="R238" s="199"/>
      <c r="S238" s="199"/>
      <c r="T238" s="200"/>
      <c r="AT238" s="201" t="s">
        <v>131</v>
      </c>
      <c r="AU238" s="201" t="s">
        <v>81</v>
      </c>
      <c r="AV238" s="13" t="s">
        <v>77</v>
      </c>
      <c r="AW238" s="13" t="s">
        <v>33</v>
      </c>
      <c r="AX238" s="13" t="s">
        <v>72</v>
      </c>
      <c r="AY238" s="201" t="s">
        <v>120</v>
      </c>
    </row>
    <row r="239" spans="1:65" s="14" customFormat="1" ht="11.25" x14ac:dyDescent="0.2">
      <c r="B239" s="202"/>
      <c r="C239" s="203"/>
      <c r="D239" s="187" t="s">
        <v>131</v>
      </c>
      <c r="E239" s="204" t="s">
        <v>19</v>
      </c>
      <c r="F239" s="205" t="s">
        <v>523</v>
      </c>
      <c r="G239" s="203"/>
      <c r="H239" s="206">
        <v>5.51</v>
      </c>
      <c r="I239" s="207"/>
      <c r="J239" s="203"/>
      <c r="K239" s="203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131</v>
      </c>
      <c r="AU239" s="212" t="s">
        <v>81</v>
      </c>
      <c r="AV239" s="14" t="s">
        <v>81</v>
      </c>
      <c r="AW239" s="14" t="s">
        <v>33</v>
      </c>
      <c r="AX239" s="14" t="s">
        <v>77</v>
      </c>
      <c r="AY239" s="212" t="s">
        <v>120</v>
      </c>
    </row>
    <row r="240" spans="1:65" s="2" customFormat="1" ht="24.2" customHeight="1" x14ac:dyDescent="0.2">
      <c r="A240" s="35"/>
      <c r="B240" s="36"/>
      <c r="C240" s="174" t="s">
        <v>317</v>
      </c>
      <c r="D240" s="174" t="s">
        <v>122</v>
      </c>
      <c r="E240" s="175" t="s">
        <v>352</v>
      </c>
      <c r="F240" s="176" t="s">
        <v>353</v>
      </c>
      <c r="G240" s="177" t="s">
        <v>125</v>
      </c>
      <c r="H240" s="178">
        <v>5.51</v>
      </c>
      <c r="I240" s="179"/>
      <c r="J240" s="180">
        <f>ROUND(I240*H240,2)</f>
        <v>0</v>
      </c>
      <c r="K240" s="176" t="s">
        <v>126</v>
      </c>
      <c r="L240" s="40"/>
      <c r="M240" s="181" t="s">
        <v>19</v>
      </c>
      <c r="N240" s="182" t="s">
        <v>43</v>
      </c>
      <c r="O240" s="65"/>
      <c r="P240" s="183">
        <f>O240*H240</f>
        <v>0</v>
      </c>
      <c r="Q240" s="183">
        <v>0</v>
      </c>
      <c r="R240" s="183">
        <f>Q240*H240</f>
        <v>0</v>
      </c>
      <c r="S240" s="183">
        <v>0</v>
      </c>
      <c r="T240" s="184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5" t="s">
        <v>127</v>
      </c>
      <c r="AT240" s="185" t="s">
        <v>122</v>
      </c>
      <c r="AU240" s="185" t="s">
        <v>81</v>
      </c>
      <c r="AY240" s="18" t="s">
        <v>120</v>
      </c>
      <c r="BE240" s="186">
        <f>IF(N240="základní",J240,0)</f>
        <v>0</v>
      </c>
      <c r="BF240" s="186">
        <f>IF(N240="snížená",J240,0)</f>
        <v>0</v>
      </c>
      <c r="BG240" s="186">
        <f>IF(N240="zákl. přenesená",J240,0)</f>
        <v>0</v>
      </c>
      <c r="BH240" s="186">
        <f>IF(N240="sníž. přenesená",J240,0)</f>
        <v>0</v>
      </c>
      <c r="BI240" s="186">
        <f>IF(N240="nulová",J240,0)</f>
        <v>0</v>
      </c>
      <c r="BJ240" s="18" t="s">
        <v>77</v>
      </c>
      <c r="BK240" s="186">
        <f>ROUND(I240*H240,2)</f>
        <v>0</v>
      </c>
      <c r="BL240" s="18" t="s">
        <v>127</v>
      </c>
      <c r="BM240" s="185" t="s">
        <v>354</v>
      </c>
    </row>
    <row r="241" spans="1:65" s="2" customFormat="1" ht="48.75" x14ac:dyDescent="0.2">
      <c r="A241" s="35"/>
      <c r="B241" s="36"/>
      <c r="C241" s="37"/>
      <c r="D241" s="187" t="s">
        <v>129</v>
      </c>
      <c r="E241" s="37"/>
      <c r="F241" s="188" t="s">
        <v>355</v>
      </c>
      <c r="G241" s="37"/>
      <c r="H241" s="37"/>
      <c r="I241" s="189"/>
      <c r="J241" s="37"/>
      <c r="K241" s="37"/>
      <c r="L241" s="40"/>
      <c r="M241" s="190"/>
      <c r="N241" s="191"/>
      <c r="O241" s="65"/>
      <c r="P241" s="65"/>
      <c r="Q241" s="65"/>
      <c r="R241" s="65"/>
      <c r="S241" s="65"/>
      <c r="T241" s="66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8" t="s">
        <v>129</v>
      </c>
      <c r="AU241" s="18" t="s">
        <v>81</v>
      </c>
    </row>
    <row r="242" spans="1:65" s="13" customFormat="1" ht="11.25" x14ac:dyDescent="0.2">
      <c r="B242" s="192"/>
      <c r="C242" s="193"/>
      <c r="D242" s="187" t="s">
        <v>131</v>
      </c>
      <c r="E242" s="194" t="s">
        <v>19</v>
      </c>
      <c r="F242" s="195" t="s">
        <v>132</v>
      </c>
      <c r="G242" s="193"/>
      <c r="H242" s="194" t="s">
        <v>19</v>
      </c>
      <c r="I242" s="196"/>
      <c r="J242" s="193"/>
      <c r="K242" s="193"/>
      <c r="L242" s="197"/>
      <c r="M242" s="198"/>
      <c r="N242" s="199"/>
      <c r="O242" s="199"/>
      <c r="P242" s="199"/>
      <c r="Q242" s="199"/>
      <c r="R242" s="199"/>
      <c r="S242" s="199"/>
      <c r="T242" s="200"/>
      <c r="AT242" s="201" t="s">
        <v>131</v>
      </c>
      <c r="AU242" s="201" t="s">
        <v>81</v>
      </c>
      <c r="AV242" s="13" t="s">
        <v>77</v>
      </c>
      <c r="AW242" s="13" t="s">
        <v>33</v>
      </c>
      <c r="AX242" s="13" t="s">
        <v>72</v>
      </c>
      <c r="AY242" s="201" t="s">
        <v>120</v>
      </c>
    </row>
    <row r="243" spans="1:65" s="13" customFormat="1" ht="11.25" x14ac:dyDescent="0.2">
      <c r="B243" s="192"/>
      <c r="C243" s="193"/>
      <c r="D243" s="187" t="s">
        <v>131</v>
      </c>
      <c r="E243" s="194" t="s">
        <v>19</v>
      </c>
      <c r="F243" s="195" t="s">
        <v>326</v>
      </c>
      <c r="G243" s="193"/>
      <c r="H243" s="194" t="s">
        <v>19</v>
      </c>
      <c r="I243" s="196"/>
      <c r="J243" s="193"/>
      <c r="K243" s="193"/>
      <c r="L243" s="197"/>
      <c r="M243" s="198"/>
      <c r="N243" s="199"/>
      <c r="O243" s="199"/>
      <c r="P243" s="199"/>
      <c r="Q243" s="199"/>
      <c r="R243" s="199"/>
      <c r="S243" s="199"/>
      <c r="T243" s="200"/>
      <c r="AT243" s="201" t="s">
        <v>131</v>
      </c>
      <c r="AU243" s="201" t="s">
        <v>81</v>
      </c>
      <c r="AV243" s="13" t="s">
        <v>77</v>
      </c>
      <c r="AW243" s="13" t="s">
        <v>33</v>
      </c>
      <c r="AX243" s="13" t="s">
        <v>72</v>
      </c>
      <c r="AY243" s="201" t="s">
        <v>120</v>
      </c>
    </row>
    <row r="244" spans="1:65" s="14" customFormat="1" ht="11.25" x14ac:dyDescent="0.2">
      <c r="B244" s="202"/>
      <c r="C244" s="203"/>
      <c r="D244" s="187" t="s">
        <v>131</v>
      </c>
      <c r="E244" s="204" t="s">
        <v>19</v>
      </c>
      <c r="F244" s="205" t="s">
        <v>523</v>
      </c>
      <c r="G244" s="203"/>
      <c r="H244" s="206">
        <v>5.51</v>
      </c>
      <c r="I244" s="207"/>
      <c r="J244" s="203"/>
      <c r="K244" s="203"/>
      <c r="L244" s="208"/>
      <c r="M244" s="209"/>
      <c r="N244" s="210"/>
      <c r="O244" s="210"/>
      <c r="P244" s="210"/>
      <c r="Q244" s="210"/>
      <c r="R244" s="210"/>
      <c r="S244" s="210"/>
      <c r="T244" s="211"/>
      <c r="AT244" s="212" t="s">
        <v>131</v>
      </c>
      <c r="AU244" s="212" t="s">
        <v>81</v>
      </c>
      <c r="AV244" s="14" t="s">
        <v>81</v>
      </c>
      <c r="AW244" s="14" t="s">
        <v>33</v>
      </c>
      <c r="AX244" s="14" t="s">
        <v>77</v>
      </c>
      <c r="AY244" s="212" t="s">
        <v>120</v>
      </c>
    </row>
    <row r="245" spans="1:65" s="2" customFormat="1" ht="24.2" customHeight="1" x14ac:dyDescent="0.2">
      <c r="A245" s="35"/>
      <c r="B245" s="36"/>
      <c r="C245" s="174" t="s">
        <v>322</v>
      </c>
      <c r="D245" s="174" t="s">
        <v>122</v>
      </c>
      <c r="E245" s="175" t="s">
        <v>357</v>
      </c>
      <c r="F245" s="176" t="s">
        <v>358</v>
      </c>
      <c r="G245" s="177" t="s">
        <v>125</v>
      </c>
      <c r="H245" s="178">
        <v>5.51</v>
      </c>
      <c r="I245" s="179"/>
      <c r="J245" s="180">
        <f>ROUND(I245*H245,2)</f>
        <v>0</v>
      </c>
      <c r="K245" s="176" t="s">
        <v>126</v>
      </c>
      <c r="L245" s="40"/>
      <c r="M245" s="181" t="s">
        <v>19</v>
      </c>
      <c r="N245" s="182" t="s">
        <v>43</v>
      </c>
      <c r="O245" s="65"/>
      <c r="P245" s="183">
        <f>O245*H245</f>
        <v>0</v>
      </c>
      <c r="Q245" s="183">
        <v>0</v>
      </c>
      <c r="R245" s="183">
        <f>Q245*H245</f>
        <v>0</v>
      </c>
      <c r="S245" s="183">
        <v>0</v>
      </c>
      <c r="T245" s="184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5" t="s">
        <v>127</v>
      </c>
      <c r="AT245" s="185" t="s">
        <v>122</v>
      </c>
      <c r="AU245" s="185" t="s">
        <v>81</v>
      </c>
      <c r="AY245" s="18" t="s">
        <v>120</v>
      </c>
      <c r="BE245" s="186">
        <f>IF(N245="základní",J245,0)</f>
        <v>0</v>
      </c>
      <c r="BF245" s="186">
        <f>IF(N245="snížená",J245,0)</f>
        <v>0</v>
      </c>
      <c r="BG245" s="186">
        <f>IF(N245="zákl. přenesená",J245,0)</f>
        <v>0</v>
      </c>
      <c r="BH245" s="186">
        <f>IF(N245="sníž. přenesená",J245,0)</f>
        <v>0</v>
      </c>
      <c r="BI245" s="186">
        <f>IF(N245="nulová",J245,0)</f>
        <v>0</v>
      </c>
      <c r="BJ245" s="18" t="s">
        <v>77</v>
      </c>
      <c r="BK245" s="186">
        <f>ROUND(I245*H245,2)</f>
        <v>0</v>
      </c>
      <c r="BL245" s="18" t="s">
        <v>127</v>
      </c>
      <c r="BM245" s="185" t="s">
        <v>359</v>
      </c>
    </row>
    <row r="246" spans="1:65" s="2" customFormat="1" ht="48.75" x14ac:dyDescent="0.2">
      <c r="A246" s="35"/>
      <c r="B246" s="36"/>
      <c r="C246" s="37"/>
      <c r="D246" s="187" t="s">
        <v>129</v>
      </c>
      <c r="E246" s="37"/>
      <c r="F246" s="188" t="s">
        <v>360</v>
      </c>
      <c r="G246" s="37"/>
      <c r="H246" s="37"/>
      <c r="I246" s="189"/>
      <c r="J246" s="37"/>
      <c r="K246" s="37"/>
      <c r="L246" s="40"/>
      <c r="M246" s="190"/>
      <c r="N246" s="191"/>
      <c r="O246" s="65"/>
      <c r="P246" s="65"/>
      <c r="Q246" s="65"/>
      <c r="R246" s="65"/>
      <c r="S246" s="65"/>
      <c r="T246" s="66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T246" s="18" t="s">
        <v>129</v>
      </c>
      <c r="AU246" s="18" t="s">
        <v>81</v>
      </c>
    </row>
    <row r="247" spans="1:65" s="13" customFormat="1" ht="11.25" x14ac:dyDescent="0.2">
      <c r="B247" s="192"/>
      <c r="C247" s="193"/>
      <c r="D247" s="187" t="s">
        <v>131</v>
      </c>
      <c r="E247" s="194" t="s">
        <v>19</v>
      </c>
      <c r="F247" s="195" t="s">
        <v>132</v>
      </c>
      <c r="G247" s="193"/>
      <c r="H247" s="194" t="s">
        <v>19</v>
      </c>
      <c r="I247" s="196"/>
      <c r="J247" s="193"/>
      <c r="K247" s="193"/>
      <c r="L247" s="197"/>
      <c r="M247" s="198"/>
      <c r="N247" s="199"/>
      <c r="O247" s="199"/>
      <c r="P247" s="199"/>
      <c r="Q247" s="199"/>
      <c r="R247" s="199"/>
      <c r="S247" s="199"/>
      <c r="T247" s="200"/>
      <c r="AT247" s="201" t="s">
        <v>131</v>
      </c>
      <c r="AU247" s="201" t="s">
        <v>81</v>
      </c>
      <c r="AV247" s="13" t="s">
        <v>77</v>
      </c>
      <c r="AW247" s="13" t="s">
        <v>33</v>
      </c>
      <c r="AX247" s="13" t="s">
        <v>72</v>
      </c>
      <c r="AY247" s="201" t="s">
        <v>120</v>
      </c>
    </row>
    <row r="248" spans="1:65" s="13" customFormat="1" ht="11.25" x14ac:dyDescent="0.2">
      <c r="B248" s="192"/>
      <c r="C248" s="193"/>
      <c r="D248" s="187" t="s">
        <v>131</v>
      </c>
      <c r="E248" s="194" t="s">
        <v>19</v>
      </c>
      <c r="F248" s="195" t="s">
        <v>326</v>
      </c>
      <c r="G248" s="193"/>
      <c r="H248" s="194" t="s">
        <v>19</v>
      </c>
      <c r="I248" s="196"/>
      <c r="J248" s="193"/>
      <c r="K248" s="193"/>
      <c r="L248" s="197"/>
      <c r="M248" s="198"/>
      <c r="N248" s="199"/>
      <c r="O248" s="199"/>
      <c r="P248" s="199"/>
      <c r="Q248" s="199"/>
      <c r="R248" s="199"/>
      <c r="S248" s="199"/>
      <c r="T248" s="200"/>
      <c r="AT248" s="201" t="s">
        <v>131</v>
      </c>
      <c r="AU248" s="201" t="s">
        <v>81</v>
      </c>
      <c r="AV248" s="13" t="s">
        <v>77</v>
      </c>
      <c r="AW248" s="13" t="s">
        <v>33</v>
      </c>
      <c r="AX248" s="13" t="s">
        <v>72</v>
      </c>
      <c r="AY248" s="201" t="s">
        <v>120</v>
      </c>
    </row>
    <row r="249" spans="1:65" s="14" customFormat="1" ht="11.25" x14ac:dyDescent="0.2">
      <c r="B249" s="202"/>
      <c r="C249" s="203"/>
      <c r="D249" s="187" t="s">
        <v>131</v>
      </c>
      <c r="E249" s="204" t="s">
        <v>19</v>
      </c>
      <c r="F249" s="205" t="s">
        <v>523</v>
      </c>
      <c r="G249" s="203"/>
      <c r="H249" s="206">
        <v>5.51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131</v>
      </c>
      <c r="AU249" s="212" t="s">
        <v>81</v>
      </c>
      <c r="AV249" s="14" t="s">
        <v>81</v>
      </c>
      <c r="AW249" s="14" t="s">
        <v>33</v>
      </c>
      <c r="AX249" s="14" t="s">
        <v>77</v>
      </c>
      <c r="AY249" s="212" t="s">
        <v>120</v>
      </c>
    </row>
    <row r="250" spans="1:65" s="12" customFormat="1" ht="22.9" customHeight="1" x14ac:dyDescent="0.2">
      <c r="B250" s="158"/>
      <c r="C250" s="159"/>
      <c r="D250" s="160" t="s">
        <v>71</v>
      </c>
      <c r="E250" s="172" t="s">
        <v>169</v>
      </c>
      <c r="F250" s="172" t="s">
        <v>371</v>
      </c>
      <c r="G250" s="159"/>
      <c r="H250" s="159"/>
      <c r="I250" s="162"/>
      <c r="J250" s="173">
        <f>BK250</f>
        <v>0</v>
      </c>
      <c r="K250" s="159"/>
      <c r="L250" s="164"/>
      <c r="M250" s="165"/>
      <c r="N250" s="166"/>
      <c r="O250" s="166"/>
      <c r="P250" s="167">
        <f>SUM(P251:P276)</f>
        <v>0</v>
      </c>
      <c r="Q250" s="166"/>
      <c r="R250" s="167">
        <f>SUM(R251:R276)</f>
        <v>2.5521551699999998</v>
      </c>
      <c r="S250" s="166"/>
      <c r="T250" s="168">
        <f>SUM(T251:T276)</f>
        <v>0</v>
      </c>
      <c r="AR250" s="169" t="s">
        <v>77</v>
      </c>
      <c r="AT250" s="170" t="s">
        <v>71</v>
      </c>
      <c r="AU250" s="170" t="s">
        <v>77</v>
      </c>
      <c r="AY250" s="169" t="s">
        <v>120</v>
      </c>
      <c r="BK250" s="171">
        <f>SUM(BK251:BK276)</f>
        <v>0</v>
      </c>
    </row>
    <row r="251" spans="1:65" s="2" customFormat="1" ht="14.45" customHeight="1" x14ac:dyDescent="0.2">
      <c r="A251" s="35"/>
      <c r="B251" s="36"/>
      <c r="C251" s="174" t="s">
        <v>327</v>
      </c>
      <c r="D251" s="174" t="s">
        <v>122</v>
      </c>
      <c r="E251" s="175" t="s">
        <v>524</v>
      </c>
      <c r="F251" s="176" t="s">
        <v>525</v>
      </c>
      <c r="G251" s="177" t="s">
        <v>166</v>
      </c>
      <c r="H251" s="178">
        <v>5.0599999999999996</v>
      </c>
      <c r="I251" s="179"/>
      <c r="J251" s="180">
        <f>ROUND(I251*H251,2)</f>
        <v>0</v>
      </c>
      <c r="K251" s="176" t="s">
        <v>126</v>
      </c>
      <c r="L251" s="40"/>
      <c r="M251" s="181" t="s">
        <v>19</v>
      </c>
      <c r="N251" s="182" t="s">
        <v>43</v>
      </c>
      <c r="O251" s="65"/>
      <c r="P251" s="183">
        <f>O251*H251</f>
        <v>0</v>
      </c>
      <c r="Q251" s="183">
        <v>2.0000000000000002E-5</v>
      </c>
      <c r="R251" s="183">
        <f>Q251*H251</f>
        <v>1.0120000000000001E-4</v>
      </c>
      <c r="S251" s="183">
        <v>0</v>
      </c>
      <c r="T251" s="184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5" t="s">
        <v>127</v>
      </c>
      <c r="AT251" s="185" t="s">
        <v>122</v>
      </c>
      <c r="AU251" s="185" t="s">
        <v>81</v>
      </c>
      <c r="AY251" s="18" t="s">
        <v>120</v>
      </c>
      <c r="BE251" s="186">
        <f>IF(N251="základní",J251,0)</f>
        <v>0</v>
      </c>
      <c r="BF251" s="186">
        <f>IF(N251="snížená",J251,0)</f>
        <v>0</v>
      </c>
      <c r="BG251" s="186">
        <f>IF(N251="zákl. přenesená",J251,0)</f>
        <v>0</v>
      </c>
      <c r="BH251" s="186">
        <f>IF(N251="sníž. přenesená",J251,0)</f>
        <v>0</v>
      </c>
      <c r="BI251" s="186">
        <f>IF(N251="nulová",J251,0)</f>
        <v>0</v>
      </c>
      <c r="BJ251" s="18" t="s">
        <v>77</v>
      </c>
      <c r="BK251" s="186">
        <f>ROUND(I251*H251,2)</f>
        <v>0</v>
      </c>
      <c r="BL251" s="18" t="s">
        <v>127</v>
      </c>
      <c r="BM251" s="185" t="s">
        <v>526</v>
      </c>
    </row>
    <row r="252" spans="1:65" s="2" customFormat="1" ht="87.75" x14ac:dyDescent="0.2">
      <c r="A252" s="35"/>
      <c r="B252" s="36"/>
      <c r="C252" s="37"/>
      <c r="D252" s="187" t="s">
        <v>129</v>
      </c>
      <c r="E252" s="37"/>
      <c r="F252" s="188" t="s">
        <v>527</v>
      </c>
      <c r="G252" s="37"/>
      <c r="H252" s="37"/>
      <c r="I252" s="189"/>
      <c r="J252" s="37"/>
      <c r="K252" s="37"/>
      <c r="L252" s="40"/>
      <c r="M252" s="190"/>
      <c r="N252" s="191"/>
      <c r="O252" s="65"/>
      <c r="P252" s="65"/>
      <c r="Q252" s="65"/>
      <c r="R252" s="65"/>
      <c r="S252" s="65"/>
      <c r="T252" s="66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T252" s="18" t="s">
        <v>129</v>
      </c>
      <c r="AU252" s="18" t="s">
        <v>81</v>
      </c>
    </row>
    <row r="253" spans="1:65" s="13" customFormat="1" ht="11.25" x14ac:dyDescent="0.2">
      <c r="B253" s="192"/>
      <c r="C253" s="193"/>
      <c r="D253" s="187" t="s">
        <v>131</v>
      </c>
      <c r="E253" s="194" t="s">
        <v>19</v>
      </c>
      <c r="F253" s="195" t="s">
        <v>476</v>
      </c>
      <c r="G253" s="193"/>
      <c r="H253" s="194" t="s">
        <v>19</v>
      </c>
      <c r="I253" s="196"/>
      <c r="J253" s="193"/>
      <c r="K253" s="193"/>
      <c r="L253" s="197"/>
      <c r="M253" s="198"/>
      <c r="N253" s="199"/>
      <c r="O253" s="199"/>
      <c r="P253" s="199"/>
      <c r="Q253" s="199"/>
      <c r="R253" s="199"/>
      <c r="S253" s="199"/>
      <c r="T253" s="200"/>
      <c r="AT253" s="201" t="s">
        <v>131</v>
      </c>
      <c r="AU253" s="201" t="s">
        <v>81</v>
      </c>
      <c r="AV253" s="13" t="s">
        <v>77</v>
      </c>
      <c r="AW253" s="13" t="s">
        <v>33</v>
      </c>
      <c r="AX253" s="13" t="s">
        <v>72</v>
      </c>
      <c r="AY253" s="201" t="s">
        <v>120</v>
      </c>
    </row>
    <row r="254" spans="1:65" s="14" customFormat="1" ht="11.25" x14ac:dyDescent="0.2">
      <c r="B254" s="202"/>
      <c r="C254" s="203"/>
      <c r="D254" s="187" t="s">
        <v>131</v>
      </c>
      <c r="E254" s="204" t="s">
        <v>19</v>
      </c>
      <c r="F254" s="205" t="s">
        <v>510</v>
      </c>
      <c r="G254" s="203"/>
      <c r="H254" s="206">
        <v>5.0599999999999996</v>
      </c>
      <c r="I254" s="207"/>
      <c r="J254" s="203"/>
      <c r="K254" s="203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131</v>
      </c>
      <c r="AU254" s="212" t="s">
        <v>81</v>
      </c>
      <c r="AV254" s="14" t="s">
        <v>81</v>
      </c>
      <c r="AW254" s="14" t="s">
        <v>33</v>
      </c>
      <c r="AX254" s="14" t="s">
        <v>77</v>
      </c>
      <c r="AY254" s="212" t="s">
        <v>120</v>
      </c>
    </row>
    <row r="255" spans="1:65" s="2" customFormat="1" ht="14.45" customHeight="1" x14ac:dyDescent="0.2">
      <c r="A255" s="35"/>
      <c r="B255" s="36"/>
      <c r="C255" s="224" t="s">
        <v>332</v>
      </c>
      <c r="D255" s="224" t="s">
        <v>284</v>
      </c>
      <c r="E255" s="225" t="s">
        <v>528</v>
      </c>
      <c r="F255" s="226" t="s">
        <v>529</v>
      </c>
      <c r="G255" s="227" t="s">
        <v>166</v>
      </c>
      <c r="H255" s="228">
        <v>5.1360000000000001</v>
      </c>
      <c r="I255" s="229"/>
      <c r="J255" s="230">
        <f>ROUND(I255*H255,2)</f>
        <v>0</v>
      </c>
      <c r="K255" s="226" t="s">
        <v>126</v>
      </c>
      <c r="L255" s="231"/>
      <c r="M255" s="232" t="s">
        <v>19</v>
      </c>
      <c r="N255" s="233" t="s">
        <v>43</v>
      </c>
      <c r="O255" s="65"/>
      <c r="P255" s="183">
        <f>O255*H255</f>
        <v>0</v>
      </c>
      <c r="Q255" s="183">
        <v>3.6600000000000001E-3</v>
      </c>
      <c r="R255" s="183">
        <f>Q255*H255</f>
        <v>1.879776E-2</v>
      </c>
      <c r="S255" s="183">
        <v>0</v>
      </c>
      <c r="T255" s="184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5" t="s">
        <v>169</v>
      </c>
      <c r="AT255" s="185" t="s">
        <v>284</v>
      </c>
      <c r="AU255" s="185" t="s">
        <v>81</v>
      </c>
      <c r="AY255" s="18" t="s">
        <v>120</v>
      </c>
      <c r="BE255" s="186">
        <f>IF(N255="základní",J255,0)</f>
        <v>0</v>
      </c>
      <c r="BF255" s="186">
        <f>IF(N255="snížená",J255,0)</f>
        <v>0</v>
      </c>
      <c r="BG255" s="186">
        <f>IF(N255="zákl. přenesená",J255,0)</f>
        <v>0</v>
      </c>
      <c r="BH255" s="186">
        <f>IF(N255="sníž. přenesená",J255,0)</f>
        <v>0</v>
      </c>
      <c r="BI255" s="186">
        <f>IF(N255="nulová",J255,0)</f>
        <v>0</v>
      </c>
      <c r="BJ255" s="18" t="s">
        <v>77</v>
      </c>
      <c r="BK255" s="186">
        <f>ROUND(I255*H255,2)</f>
        <v>0</v>
      </c>
      <c r="BL255" s="18" t="s">
        <v>127</v>
      </c>
      <c r="BM255" s="185" t="s">
        <v>530</v>
      </c>
    </row>
    <row r="256" spans="1:65" s="14" customFormat="1" ht="11.25" x14ac:dyDescent="0.2">
      <c r="B256" s="202"/>
      <c r="C256" s="203"/>
      <c r="D256" s="187" t="s">
        <v>131</v>
      </c>
      <c r="E256" s="203"/>
      <c r="F256" s="205" t="s">
        <v>531</v>
      </c>
      <c r="G256" s="203"/>
      <c r="H256" s="206">
        <v>5.1360000000000001</v>
      </c>
      <c r="I256" s="207"/>
      <c r="J256" s="203"/>
      <c r="K256" s="203"/>
      <c r="L256" s="208"/>
      <c r="M256" s="209"/>
      <c r="N256" s="210"/>
      <c r="O256" s="210"/>
      <c r="P256" s="210"/>
      <c r="Q256" s="210"/>
      <c r="R256" s="210"/>
      <c r="S256" s="210"/>
      <c r="T256" s="211"/>
      <c r="AT256" s="212" t="s">
        <v>131</v>
      </c>
      <c r="AU256" s="212" t="s">
        <v>81</v>
      </c>
      <c r="AV256" s="14" t="s">
        <v>81</v>
      </c>
      <c r="AW256" s="14" t="s">
        <v>4</v>
      </c>
      <c r="AX256" s="14" t="s">
        <v>77</v>
      </c>
      <c r="AY256" s="212" t="s">
        <v>120</v>
      </c>
    </row>
    <row r="257" spans="1:65" s="2" customFormat="1" ht="14.45" customHeight="1" x14ac:dyDescent="0.2">
      <c r="A257" s="35"/>
      <c r="B257" s="36"/>
      <c r="C257" s="174" t="s">
        <v>337</v>
      </c>
      <c r="D257" s="174" t="s">
        <v>122</v>
      </c>
      <c r="E257" s="175" t="s">
        <v>532</v>
      </c>
      <c r="F257" s="176" t="s">
        <v>533</v>
      </c>
      <c r="G257" s="177" t="s">
        <v>534</v>
      </c>
      <c r="H257" s="178">
        <v>1</v>
      </c>
      <c r="I257" s="179"/>
      <c r="J257" s="180">
        <f>ROUND(I257*H257,2)</f>
        <v>0</v>
      </c>
      <c r="K257" s="176" t="s">
        <v>126</v>
      </c>
      <c r="L257" s="40"/>
      <c r="M257" s="181" t="s">
        <v>19</v>
      </c>
      <c r="N257" s="182" t="s">
        <v>43</v>
      </c>
      <c r="O257" s="65"/>
      <c r="P257" s="183">
        <f>O257*H257</f>
        <v>0</v>
      </c>
      <c r="Q257" s="183">
        <v>2.5000000000000001E-4</v>
      </c>
      <c r="R257" s="183">
        <f>Q257*H257</f>
        <v>2.5000000000000001E-4</v>
      </c>
      <c r="S257" s="183">
        <v>0</v>
      </c>
      <c r="T257" s="184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5" t="s">
        <v>127</v>
      </c>
      <c r="AT257" s="185" t="s">
        <v>122</v>
      </c>
      <c r="AU257" s="185" t="s">
        <v>81</v>
      </c>
      <c r="AY257" s="18" t="s">
        <v>120</v>
      </c>
      <c r="BE257" s="186">
        <f>IF(N257="základní",J257,0)</f>
        <v>0</v>
      </c>
      <c r="BF257" s="186">
        <f>IF(N257="snížená",J257,0)</f>
        <v>0</v>
      </c>
      <c r="BG257" s="186">
        <f>IF(N257="zákl. přenesená",J257,0)</f>
        <v>0</v>
      </c>
      <c r="BH257" s="186">
        <f>IF(N257="sníž. přenesená",J257,0)</f>
        <v>0</v>
      </c>
      <c r="BI257" s="186">
        <f>IF(N257="nulová",J257,0)</f>
        <v>0</v>
      </c>
      <c r="BJ257" s="18" t="s">
        <v>77</v>
      </c>
      <c r="BK257" s="186">
        <f>ROUND(I257*H257,2)</f>
        <v>0</v>
      </c>
      <c r="BL257" s="18" t="s">
        <v>127</v>
      </c>
      <c r="BM257" s="185" t="s">
        <v>535</v>
      </c>
    </row>
    <row r="258" spans="1:65" s="2" customFormat="1" ht="97.5" x14ac:dyDescent="0.2">
      <c r="A258" s="35"/>
      <c r="B258" s="36"/>
      <c r="C258" s="37"/>
      <c r="D258" s="187" t="s">
        <v>129</v>
      </c>
      <c r="E258" s="37"/>
      <c r="F258" s="188" t="s">
        <v>536</v>
      </c>
      <c r="G258" s="37"/>
      <c r="H258" s="37"/>
      <c r="I258" s="189"/>
      <c r="J258" s="37"/>
      <c r="K258" s="37"/>
      <c r="L258" s="40"/>
      <c r="M258" s="190"/>
      <c r="N258" s="191"/>
      <c r="O258" s="65"/>
      <c r="P258" s="65"/>
      <c r="Q258" s="65"/>
      <c r="R258" s="65"/>
      <c r="S258" s="65"/>
      <c r="T258" s="66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T258" s="18" t="s">
        <v>129</v>
      </c>
      <c r="AU258" s="18" t="s">
        <v>81</v>
      </c>
    </row>
    <row r="259" spans="1:65" s="2" customFormat="1" ht="14.45" customHeight="1" x14ac:dyDescent="0.2">
      <c r="A259" s="35"/>
      <c r="B259" s="36"/>
      <c r="C259" s="174" t="s">
        <v>342</v>
      </c>
      <c r="D259" s="174" t="s">
        <v>122</v>
      </c>
      <c r="E259" s="175" t="s">
        <v>537</v>
      </c>
      <c r="F259" s="176" t="s">
        <v>538</v>
      </c>
      <c r="G259" s="177" t="s">
        <v>382</v>
      </c>
      <c r="H259" s="178">
        <v>1</v>
      </c>
      <c r="I259" s="179"/>
      <c r="J259" s="180">
        <f>ROUND(I259*H259,2)</f>
        <v>0</v>
      </c>
      <c r="K259" s="176" t="s">
        <v>126</v>
      </c>
      <c r="L259" s="40"/>
      <c r="M259" s="181" t="s">
        <v>19</v>
      </c>
      <c r="N259" s="182" t="s">
        <v>43</v>
      </c>
      <c r="O259" s="65"/>
      <c r="P259" s="183">
        <f>O259*H259</f>
        <v>0</v>
      </c>
      <c r="Q259" s="183">
        <v>1.0189999999999999E-2</v>
      </c>
      <c r="R259" s="183">
        <f>Q259*H259</f>
        <v>1.0189999999999999E-2</v>
      </c>
      <c r="S259" s="183">
        <v>0</v>
      </c>
      <c r="T259" s="184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5" t="s">
        <v>127</v>
      </c>
      <c r="AT259" s="185" t="s">
        <v>122</v>
      </c>
      <c r="AU259" s="185" t="s">
        <v>81</v>
      </c>
      <c r="AY259" s="18" t="s">
        <v>120</v>
      </c>
      <c r="BE259" s="186">
        <f>IF(N259="základní",J259,0)</f>
        <v>0</v>
      </c>
      <c r="BF259" s="186">
        <f>IF(N259="snížená",J259,0)</f>
        <v>0</v>
      </c>
      <c r="BG259" s="186">
        <f>IF(N259="zákl. přenesená",J259,0)</f>
        <v>0</v>
      </c>
      <c r="BH259" s="186">
        <f>IF(N259="sníž. přenesená",J259,0)</f>
        <v>0</v>
      </c>
      <c r="BI259" s="186">
        <f>IF(N259="nulová",J259,0)</f>
        <v>0</v>
      </c>
      <c r="BJ259" s="18" t="s">
        <v>77</v>
      </c>
      <c r="BK259" s="186">
        <f>ROUND(I259*H259,2)</f>
        <v>0</v>
      </c>
      <c r="BL259" s="18" t="s">
        <v>127</v>
      </c>
      <c r="BM259" s="185" t="s">
        <v>539</v>
      </c>
    </row>
    <row r="260" spans="1:65" s="2" customFormat="1" ht="39" x14ac:dyDescent="0.2">
      <c r="A260" s="35"/>
      <c r="B260" s="36"/>
      <c r="C260" s="37"/>
      <c r="D260" s="187" t="s">
        <v>129</v>
      </c>
      <c r="E260" s="37"/>
      <c r="F260" s="188" t="s">
        <v>540</v>
      </c>
      <c r="G260" s="37"/>
      <c r="H260" s="37"/>
      <c r="I260" s="189"/>
      <c r="J260" s="37"/>
      <c r="K260" s="37"/>
      <c r="L260" s="40"/>
      <c r="M260" s="190"/>
      <c r="N260" s="191"/>
      <c r="O260" s="65"/>
      <c r="P260" s="65"/>
      <c r="Q260" s="65"/>
      <c r="R260" s="65"/>
      <c r="S260" s="65"/>
      <c r="T260" s="66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T260" s="18" t="s">
        <v>129</v>
      </c>
      <c r="AU260" s="18" t="s">
        <v>81</v>
      </c>
    </row>
    <row r="261" spans="1:65" s="14" customFormat="1" ht="11.25" x14ac:dyDescent="0.2">
      <c r="B261" s="202"/>
      <c r="C261" s="203"/>
      <c r="D261" s="187" t="s">
        <v>131</v>
      </c>
      <c r="E261" s="204" t="s">
        <v>19</v>
      </c>
      <c r="F261" s="205" t="s">
        <v>77</v>
      </c>
      <c r="G261" s="203"/>
      <c r="H261" s="206">
        <v>1</v>
      </c>
      <c r="I261" s="207"/>
      <c r="J261" s="203"/>
      <c r="K261" s="203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131</v>
      </c>
      <c r="AU261" s="212" t="s">
        <v>81</v>
      </c>
      <c r="AV261" s="14" t="s">
        <v>81</v>
      </c>
      <c r="AW261" s="14" t="s">
        <v>33</v>
      </c>
      <c r="AX261" s="14" t="s">
        <v>77</v>
      </c>
      <c r="AY261" s="212" t="s">
        <v>120</v>
      </c>
    </row>
    <row r="262" spans="1:65" s="2" customFormat="1" ht="14.45" customHeight="1" x14ac:dyDescent="0.2">
      <c r="A262" s="35"/>
      <c r="B262" s="36"/>
      <c r="C262" s="224" t="s">
        <v>346</v>
      </c>
      <c r="D262" s="224" t="s">
        <v>284</v>
      </c>
      <c r="E262" s="225" t="s">
        <v>541</v>
      </c>
      <c r="F262" s="226" t="s">
        <v>542</v>
      </c>
      <c r="G262" s="227" t="s">
        <v>382</v>
      </c>
      <c r="H262" s="228">
        <v>1</v>
      </c>
      <c r="I262" s="229"/>
      <c r="J262" s="230">
        <f>ROUND(I262*H262,2)</f>
        <v>0</v>
      </c>
      <c r="K262" s="226" t="s">
        <v>19</v>
      </c>
      <c r="L262" s="231"/>
      <c r="M262" s="232" t="s">
        <v>19</v>
      </c>
      <c r="N262" s="233" t="s">
        <v>43</v>
      </c>
      <c r="O262" s="65"/>
      <c r="P262" s="183">
        <f>O262*H262</f>
        <v>0</v>
      </c>
      <c r="Q262" s="183">
        <v>0.43</v>
      </c>
      <c r="R262" s="183">
        <f>Q262*H262</f>
        <v>0.43</v>
      </c>
      <c r="S262" s="183">
        <v>0</v>
      </c>
      <c r="T262" s="184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5" t="s">
        <v>169</v>
      </c>
      <c r="AT262" s="185" t="s">
        <v>284</v>
      </c>
      <c r="AU262" s="185" t="s">
        <v>81</v>
      </c>
      <c r="AY262" s="18" t="s">
        <v>120</v>
      </c>
      <c r="BE262" s="186">
        <f>IF(N262="základní",J262,0)</f>
        <v>0</v>
      </c>
      <c r="BF262" s="186">
        <f>IF(N262="snížená",J262,0)</f>
        <v>0</v>
      </c>
      <c r="BG262" s="186">
        <f>IF(N262="zákl. přenesená",J262,0)</f>
        <v>0</v>
      </c>
      <c r="BH262" s="186">
        <f>IF(N262="sníž. přenesená",J262,0)</f>
        <v>0</v>
      </c>
      <c r="BI262" s="186">
        <f>IF(N262="nulová",J262,0)</f>
        <v>0</v>
      </c>
      <c r="BJ262" s="18" t="s">
        <v>77</v>
      </c>
      <c r="BK262" s="186">
        <f>ROUND(I262*H262,2)</f>
        <v>0</v>
      </c>
      <c r="BL262" s="18" t="s">
        <v>127</v>
      </c>
      <c r="BM262" s="185" t="s">
        <v>543</v>
      </c>
    </row>
    <row r="263" spans="1:65" s="2" customFormat="1" ht="14.45" customHeight="1" x14ac:dyDescent="0.2">
      <c r="A263" s="35"/>
      <c r="B263" s="36"/>
      <c r="C263" s="174" t="s">
        <v>351</v>
      </c>
      <c r="D263" s="174" t="s">
        <v>122</v>
      </c>
      <c r="E263" s="175" t="s">
        <v>544</v>
      </c>
      <c r="F263" s="176" t="s">
        <v>545</v>
      </c>
      <c r="G263" s="177" t="s">
        <v>382</v>
      </c>
      <c r="H263" s="178">
        <v>1</v>
      </c>
      <c r="I263" s="179"/>
      <c r="J263" s="180">
        <f>ROUND(I263*H263,2)</f>
        <v>0</v>
      </c>
      <c r="K263" s="176" t="s">
        <v>126</v>
      </c>
      <c r="L263" s="40"/>
      <c r="M263" s="181" t="s">
        <v>19</v>
      </c>
      <c r="N263" s="182" t="s">
        <v>43</v>
      </c>
      <c r="O263" s="65"/>
      <c r="P263" s="183">
        <f>O263*H263</f>
        <v>0</v>
      </c>
      <c r="Q263" s="183">
        <v>1.248E-2</v>
      </c>
      <c r="R263" s="183">
        <f>Q263*H263</f>
        <v>1.248E-2</v>
      </c>
      <c r="S263" s="183">
        <v>0</v>
      </c>
      <c r="T263" s="184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5" t="s">
        <v>127</v>
      </c>
      <c r="AT263" s="185" t="s">
        <v>122</v>
      </c>
      <c r="AU263" s="185" t="s">
        <v>81</v>
      </c>
      <c r="AY263" s="18" t="s">
        <v>120</v>
      </c>
      <c r="BE263" s="186">
        <f>IF(N263="základní",J263,0)</f>
        <v>0</v>
      </c>
      <c r="BF263" s="186">
        <f>IF(N263="snížená",J263,0)</f>
        <v>0</v>
      </c>
      <c r="BG263" s="186">
        <f>IF(N263="zákl. přenesená",J263,0)</f>
        <v>0</v>
      </c>
      <c r="BH263" s="186">
        <f>IF(N263="sníž. přenesená",J263,0)</f>
        <v>0</v>
      </c>
      <c r="BI263" s="186">
        <f>IF(N263="nulová",J263,0)</f>
        <v>0</v>
      </c>
      <c r="BJ263" s="18" t="s">
        <v>77</v>
      </c>
      <c r="BK263" s="186">
        <f>ROUND(I263*H263,2)</f>
        <v>0</v>
      </c>
      <c r="BL263" s="18" t="s">
        <v>127</v>
      </c>
      <c r="BM263" s="185" t="s">
        <v>546</v>
      </c>
    </row>
    <row r="264" spans="1:65" s="2" customFormat="1" ht="39" x14ac:dyDescent="0.2">
      <c r="A264" s="35"/>
      <c r="B264" s="36"/>
      <c r="C264" s="37"/>
      <c r="D264" s="187" t="s">
        <v>129</v>
      </c>
      <c r="E264" s="37"/>
      <c r="F264" s="188" t="s">
        <v>540</v>
      </c>
      <c r="G264" s="37"/>
      <c r="H264" s="37"/>
      <c r="I264" s="189"/>
      <c r="J264" s="37"/>
      <c r="K264" s="37"/>
      <c r="L264" s="40"/>
      <c r="M264" s="190"/>
      <c r="N264" s="191"/>
      <c r="O264" s="65"/>
      <c r="P264" s="65"/>
      <c r="Q264" s="65"/>
      <c r="R264" s="65"/>
      <c r="S264" s="65"/>
      <c r="T264" s="66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T264" s="18" t="s">
        <v>129</v>
      </c>
      <c r="AU264" s="18" t="s">
        <v>81</v>
      </c>
    </row>
    <row r="265" spans="1:65" s="2" customFormat="1" ht="14.45" customHeight="1" x14ac:dyDescent="0.2">
      <c r="A265" s="35"/>
      <c r="B265" s="36"/>
      <c r="C265" s="224" t="s">
        <v>356</v>
      </c>
      <c r="D265" s="224" t="s">
        <v>284</v>
      </c>
      <c r="E265" s="225" t="s">
        <v>547</v>
      </c>
      <c r="F265" s="226" t="s">
        <v>548</v>
      </c>
      <c r="G265" s="227" t="s">
        <v>382</v>
      </c>
      <c r="H265" s="228">
        <v>1</v>
      </c>
      <c r="I265" s="229"/>
      <c r="J265" s="230">
        <f>ROUND(I265*H265,2)</f>
        <v>0</v>
      </c>
      <c r="K265" s="226" t="s">
        <v>19</v>
      </c>
      <c r="L265" s="231"/>
      <c r="M265" s="232" t="s">
        <v>19</v>
      </c>
      <c r="N265" s="233" t="s">
        <v>43</v>
      </c>
      <c r="O265" s="65"/>
      <c r="P265" s="183">
        <f>O265*H265</f>
        <v>0</v>
      </c>
      <c r="Q265" s="183">
        <v>0.505</v>
      </c>
      <c r="R265" s="183">
        <f>Q265*H265</f>
        <v>0.505</v>
      </c>
      <c r="S265" s="183">
        <v>0</v>
      </c>
      <c r="T265" s="184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5" t="s">
        <v>169</v>
      </c>
      <c r="AT265" s="185" t="s">
        <v>284</v>
      </c>
      <c r="AU265" s="185" t="s">
        <v>81</v>
      </c>
      <c r="AY265" s="18" t="s">
        <v>120</v>
      </c>
      <c r="BE265" s="186">
        <f>IF(N265="základní",J265,0)</f>
        <v>0</v>
      </c>
      <c r="BF265" s="186">
        <f>IF(N265="snížená",J265,0)</f>
        <v>0</v>
      </c>
      <c r="BG265" s="186">
        <f>IF(N265="zákl. přenesená",J265,0)</f>
        <v>0</v>
      </c>
      <c r="BH265" s="186">
        <f>IF(N265="sníž. přenesená",J265,0)</f>
        <v>0</v>
      </c>
      <c r="BI265" s="186">
        <f>IF(N265="nulová",J265,0)</f>
        <v>0</v>
      </c>
      <c r="BJ265" s="18" t="s">
        <v>77</v>
      </c>
      <c r="BK265" s="186">
        <f>ROUND(I265*H265,2)</f>
        <v>0</v>
      </c>
      <c r="BL265" s="18" t="s">
        <v>127</v>
      </c>
      <c r="BM265" s="185" t="s">
        <v>549</v>
      </c>
    </row>
    <row r="266" spans="1:65" s="2" customFormat="1" ht="14.45" customHeight="1" x14ac:dyDescent="0.2">
      <c r="A266" s="35"/>
      <c r="B266" s="36"/>
      <c r="C266" s="174" t="s">
        <v>361</v>
      </c>
      <c r="D266" s="174" t="s">
        <v>122</v>
      </c>
      <c r="E266" s="175" t="s">
        <v>550</v>
      </c>
      <c r="F266" s="176" t="s">
        <v>551</v>
      </c>
      <c r="G266" s="177" t="s">
        <v>382</v>
      </c>
      <c r="H266" s="178">
        <v>1</v>
      </c>
      <c r="I266" s="179"/>
      <c r="J266" s="180">
        <f>ROUND(I266*H266,2)</f>
        <v>0</v>
      </c>
      <c r="K266" s="176" t="s">
        <v>126</v>
      </c>
      <c r="L266" s="40"/>
      <c r="M266" s="181" t="s">
        <v>19</v>
      </c>
      <c r="N266" s="182" t="s">
        <v>43</v>
      </c>
      <c r="O266" s="65"/>
      <c r="P266" s="183">
        <f>O266*H266</f>
        <v>0</v>
      </c>
      <c r="Q266" s="183">
        <v>2.8539999999999999E-2</v>
      </c>
      <c r="R266" s="183">
        <f>Q266*H266</f>
        <v>2.8539999999999999E-2</v>
      </c>
      <c r="S266" s="183">
        <v>0</v>
      </c>
      <c r="T266" s="184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85" t="s">
        <v>127</v>
      </c>
      <c r="AT266" s="185" t="s">
        <v>122</v>
      </c>
      <c r="AU266" s="185" t="s">
        <v>81</v>
      </c>
      <c r="AY266" s="18" t="s">
        <v>120</v>
      </c>
      <c r="BE266" s="186">
        <f>IF(N266="základní",J266,0)</f>
        <v>0</v>
      </c>
      <c r="BF266" s="186">
        <f>IF(N266="snížená",J266,0)</f>
        <v>0</v>
      </c>
      <c r="BG266" s="186">
        <f>IF(N266="zákl. přenesená",J266,0)</f>
        <v>0</v>
      </c>
      <c r="BH266" s="186">
        <f>IF(N266="sníž. přenesená",J266,0)</f>
        <v>0</v>
      </c>
      <c r="BI266" s="186">
        <f>IF(N266="nulová",J266,0)</f>
        <v>0</v>
      </c>
      <c r="BJ266" s="18" t="s">
        <v>77</v>
      </c>
      <c r="BK266" s="186">
        <f>ROUND(I266*H266,2)</f>
        <v>0</v>
      </c>
      <c r="BL266" s="18" t="s">
        <v>127</v>
      </c>
      <c r="BM266" s="185" t="s">
        <v>552</v>
      </c>
    </row>
    <row r="267" spans="1:65" s="2" customFormat="1" ht="39" x14ac:dyDescent="0.2">
      <c r="A267" s="35"/>
      <c r="B267" s="36"/>
      <c r="C267" s="37"/>
      <c r="D267" s="187" t="s">
        <v>129</v>
      </c>
      <c r="E267" s="37"/>
      <c r="F267" s="188" t="s">
        <v>540</v>
      </c>
      <c r="G267" s="37"/>
      <c r="H267" s="37"/>
      <c r="I267" s="189"/>
      <c r="J267" s="37"/>
      <c r="K267" s="37"/>
      <c r="L267" s="40"/>
      <c r="M267" s="190"/>
      <c r="N267" s="191"/>
      <c r="O267" s="65"/>
      <c r="P267" s="65"/>
      <c r="Q267" s="65"/>
      <c r="R267" s="65"/>
      <c r="S267" s="65"/>
      <c r="T267" s="66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T267" s="18" t="s">
        <v>129</v>
      </c>
      <c r="AU267" s="18" t="s">
        <v>81</v>
      </c>
    </row>
    <row r="268" spans="1:65" s="14" customFormat="1" ht="11.25" x14ac:dyDescent="0.2">
      <c r="B268" s="202"/>
      <c r="C268" s="203"/>
      <c r="D268" s="187" t="s">
        <v>131</v>
      </c>
      <c r="E268" s="204" t="s">
        <v>19</v>
      </c>
      <c r="F268" s="205" t="s">
        <v>77</v>
      </c>
      <c r="G268" s="203"/>
      <c r="H268" s="206">
        <v>1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131</v>
      </c>
      <c r="AU268" s="212" t="s">
        <v>81</v>
      </c>
      <c r="AV268" s="14" t="s">
        <v>81</v>
      </c>
      <c r="AW268" s="14" t="s">
        <v>33</v>
      </c>
      <c r="AX268" s="14" t="s">
        <v>77</v>
      </c>
      <c r="AY268" s="212" t="s">
        <v>120</v>
      </c>
    </row>
    <row r="269" spans="1:65" s="2" customFormat="1" ht="14.45" customHeight="1" x14ac:dyDescent="0.2">
      <c r="A269" s="35"/>
      <c r="B269" s="36"/>
      <c r="C269" s="224" t="s">
        <v>366</v>
      </c>
      <c r="D269" s="224" t="s">
        <v>284</v>
      </c>
      <c r="E269" s="225" t="s">
        <v>553</v>
      </c>
      <c r="F269" s="226" t="s">
        <v>554</v>
      </c>
      <c r="G269" s="227" t="s">
        <v>382</v>
      </c>
      <c r="H269" s="228">
        <v>1</v>
      </c>
      <c r="I269" s="229"/>
      <c r="J269" s="230">
        <f>ROUND(I269*H269,2)</f>
        <v>0</v>
      </c>
      <c r="K269" s="226" t="s">
        <v>19</v>
      </c>
      <c r="L269" s="231"/>
      <c r="M269" s="232" t="s">
        <v>19</v>
      </c>
      <c r="N269" s="233" t="s">
        <v>43</v>
      </c>
      <c r="O269" s="65"/>
      <c r="P269" s="183">
        <f>O269*H269</f>
        <v>0</v>
      </c>
      <c r="Q269" s="183">
        <v>1.1599999999999999</v>
      </c>
      <c r="R269" s="183">
        <f>Q269*H269</f>
        <v>1.1599999999999999</v>
      </c>
      <c r="S269" s="183">
        <v>0</v>
      </c>
      <c r="T269" s="184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5" t="s">
        <v>169</v>
      </c>
      <c r="AT269" s="185" t="s">
        <v>284</v>
      </c>
      <c r="AU269" s="185" t="s">
        <v>81</v>
      </c>
      <c r="AY269" s="18" t="s">
        <v>120</v>
      </c>
      <c r="BE269" s="186">
        <f>IF(N269="základní",J269,0)</f>
        <v>0</v>
      </c>
      <c r="BF269" s="186">
        <f>IF(N269="snížená",J269,0)</f>
        <v>0</v>
      </c>
      <c r="BG269" s="186">
        <f>IF(N269="zákl. přenesená",J269,0)</f>
        <v>0</v>
      </c>
      <c r="BH269" s="186">
        <f>IF(N269="sníž. přenesená",J269,0)</f>
        <v>0</v>
      </c>
      <c r="BI269" s="186">
        <f>IF(N269="nulová",J269,0)</f>
        <v>0</v>
      </c>
      <c r="BJ269" s="18" t="s">
        <v>77</v>
      </c>
      <c r="BK269" s="186">
        <f>ROUND(I269*H269,2)</f>
        <v>0</v>
      </c>
      <c r="BL269" s="18" t="s">
        <v>127</v>
      </c>
      <c r="BM269" s="185" t="s">
        <v>555</v>
      </c>
    </row>
    <row r="270" spans="1:65" s="2" customFormat="1" ht="14.45" customHeight="1" x14ac:dyDescent="0.2">
      <c r="A270" s="35"/>
      <c r="B270" s="36"/>
      <c r="C270" s="224" t="s">
        <v>372</v>
      </c>
      <c r="D270" s="224" t="s">
        <v>284</v>
      </c>
      <c r="E270" s="225" t="s">
        <v>556</v>
      </c>
      <c r="F270" s="226" t="s">
        <v>557</v>
      </c>
      <c r="G270" s="227" t="s">
        <v>382</v>
      </c>
      <c r="H270" s="228">
        <v>2</v>
      </c>
      <c r="I270" s="229"/>
      <c r="J270" s="230">
        <f>ROUND(I270*H270,2)</f>
        <v>0</v>
      </c>
      <c r="K270" s="226" t="s">
        <v>126</v>
      </c>
      <c r="L270" s="231"/>
      <c r="M270" s="232" t="s">
        <v>19</v>
      </c>
      <c r="N270" s="233" t="s">
        <v>43</v>
      </c>
      <c r="O270" s="65"/>
      <c r="P270" s="183">
        <f>O270*H270</f>
        <v>0</v>
      </c>
      <c r="Q270" s="183">
        <v>2E-3</v>
      </c>
      <c r="R270" s="183">
        <f>Q270*H270</f>
        <v>4.0000000000000001E-3</v>
      </c>
      <c r="S270" s="183">
        <v>0</v>
      </c>
      <c r="T270" s="184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5" t="s">
        <v>169</v>
      </c>
      <c r="AT270" s="185" t="s">
        <v>284</v>
      </c>
      <c r="AU270" s="185" t="s">
        <v>81</v>
      </c>
      <c r="AY270" s="18" t="s">
        <v>120</v>
      </c>
      <c r="BE270" s="186">
        <f>IF(N270="základní",J270,0)</f>
        <v>0</v>
      </c>
      <c r="BF270" s="186">
        <f>IF(N270="snížená",J270,0)</f>
        <v>0</v>
      </c>
      <c r="BG270" s="186">
        <f>IF(N270="zákl. přenesená",J270,0)</f>
        <v>0</v>
      </c>
      <c r="BH270" s="186">
        <f>IF(N270="sníž. přenesená",J270,0)</f>
        <v>0</v>
      </c>
      <c r="BI270" s="186">
        <f>IF(N270="nulová",J270,0)</f>
        <v>0</v>
      </c>
      <c r="BJ270" s="18" t="s">
        <v>77</v>
      </c>
      <c r="BK270" s="186">
        <f>ROUND(I270*H270,2)</f>
        <v>0</v>
      </c>
      <c r="BL270" s="18" t="s">
        <v>127</v>
      </c>
      <c r="BM270" s="185" t="s">
        <v>558</v>
      </c>
    </row>
    <row r="271" spans="1:65" s="2" customFormat="1" ht="14.45" customHeight="1" x14ac:dyDescent="0.2">
      <c r="A271" s="35"/>
      <c r="B271" s="36"/>
      <c r="C271" s="174" t="s">
        <v>379</v>
      </c>
      <c r="D271" s="174" t="s">
        <v>122</v>
      </c>
      <c r="E271" s="175" t="s">
        <v>559</v>
      </c>
      <c r="F271" s="176" t="s">
        <v>560</v>
      </c>
      <c r="G271" s="177" t="s">
        <v>382</v>
      </c>
      <c r="H271" s="178">
        <v>1</v>
      </c>
      <c r="I271" s="179"/>
      <c r="J271" s="180">
        <f>ROUND(I271*H271,2)</f>
        <v>0</v>
      </c>
      <c r="K271" s="176" t="s">
        <v>126</v>
      </c>
      <c r="L271" s="40"/>
      <c r="M271" s="181" t="s">
        <v>19</v>
      </c>
      <c r="N271" s="182" t="s">
        <v>43</v>
      </c>
      <c r="O271" s="65"/>
      <c r="P271" s="183">
        <f>O271*H271</f>
        <v>0</v>
      </c>
      <c r="Q271" s="183">
        <v>0.21734000000000001</v>
      </c>
      <c r="R271" s="183">
        <f>Q271*H271</f>
        <v>0.21734000000000001</v>
      </c>
      <c r="S271" s="183">
        <v>0</v>
      </c>
      <c r="T271" s="184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85" t="s">
        <v>127</v>
      </c>
      <c r="AT271" s="185" t="s">
        <v>122</v>
      </c>
      <c r="AU271" s="185" t="s">
        <v>81</v>
      </c>
      <c r="AY271" s="18" t="s">
        <v>120</v>
      </c>
      <c r="BE271" s="186">
        <f>IF(N271="základní",J271,0)</f>
        <v>0</v>
      </c>
      <c r="BF271" s="186">
        <f>IF(N271="snížená",J271,0)</f>
        <v>0</v>
      </c>
      <c r="BG271" s="186">
        <f>IF(N271="zákl. přenesená",J271,0)</f>
        <v>0</v>
      </c>
      <c r="BH271" s="186">
        <f>IF(N271="sníž. přenesená",J271,0)</f>
        <v>0</v>
      </c>
      <c r="BI271" s="186">
        <f>IF(N271="nulová",J271,0)</f>
        <v>0</v>
      </c>
      <c r="BJ271" s="18" t="s">
        <v>77</v>
      </c>
      <c r="BK271" s="186">
        <f>ROUND(I271*H271,2)</f>
        <v>0</v>
      </c>
      <c r="BL271" s="18" t="s">
        <v>127</v>
      </c>
      <c r="BM271" s="185" t="s">
        <v>561</v>
      </c>
    </row>
    <row r="272" spans="1:65" s="2" customFormat="1" ht="136.5" x14ac:dyDescent="0.2">
      <c r="A272" s="35"/>
      <c r="B272" s="36"/>
      <c r="C272" s="37"/>
      <c r="D272" s="187" t="s">
        <v>129</v>
      </c>
      <c r="E272" s="37"/>
      <c r="F272" s="188" t="s">
        <v>562</v>
      </c>
      <c r="G272" s="37"/>
      <c r="H272" s="37"/>
      <c r="I272" s="189"/>
      <c r="J272" s="37"/>
      <c r="K272" s="37"/>
      <c r="L272" s="40"/>
      <c r="M272" s="190"/>
      <c r="N272" s="191"/>
      <c r="O272" s="65"/>
      <c r="P272" s="65"/>
      <c r="Q272" s="65"/>
      <c r="R272" s="65"/>
      <c r="S272" s="65"/>
      <c r="T272" s="66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T272" s="18" t="s">
        <v>129</v>
      </c>
      <c r="AU272" s="18" t="s">
        <v>81</v>
      </c>
    </row>
    <row r="273" spans="1:65" s="13" customFormat="1" ht="11.25" x14ac:dyDescent="0.2">
      <c r="B273" s="192"/>
      <c r="C273" s="193"/>
      <c r="D273" s="187" t="s">
        <v>131</v>
      </c>
      <c r="E273" s="194" t="s">
        <v>19</v>
      </c>
      <c r="F273" s="195" t="s">
        <v>563</v>
      </c>
      <c r="G273" s="193"/>
      <c r="H273" s="194" t="s">
        <v>19</v>
      </c>
      <c r="I273" s="196"/>
      <c r="J273" s="193"/>
      <c r="K273" s="193"/>
      <c r="L273" s="197"/>
      <c r="M273" s="198"/>
      <c r="N273" s="199"/>
      <c r="O273" s="199"/>
      <c r="P273" s="199"/>
      <c r="Q273" s="199"/>
      <c r="R273" s="199"/>
      <c r="S273" s="199"/>
      <c r="T273" s="200"/>
      <c r="AT273" s="201" t="s">
        <v>131</v>
      </c>
      <c r="AU273" s="201" t="s">
        <v>81</v>
      </c>
      <c r="AV273" s="13" t="s">
        <v>77</v>
      </c>
      <c r="AW273" s="13" t="s">
        <v>33</v>
      </c>
      <c r="AX273" s="13" t="s">
        <v>72</v>
      </c>
      <c r="AY273" s="201" t="s">
        <v>120</v>
      </c>
    </row>
    <row r="274" spans="1:65" s="14" customFormat="1" ht="11.25" x14ac:dyDescent="0.2">
      <c r="B274" s="202"/>
      <c r="C274" s="203"/>
      <c r="D274" s="187" t="s">
        <v>131</v>
      </c>
      <c r="E274" s="204" t="s">
        <v>19</v>
      </c>
      <c r="F274" s="205" t="s">
        <v>77</v>
      </c>
      <c r="G274" s="203"/>
      <c r="H274" s="206">
        <v>1</v>
      </c>
      <c r="I274" s="207"/>
      <c r="J274" s="203"/>
      <c r="K274" s="203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131</v>
      </c>
      <c r="AU274" s="212" t="s">
        <v>81</v>
      </c>
      <c r="AV274" s="14" t="s">
        <v>81</v>
      </c>
      <c r="AW274" s="14" t="s">
        <v>33</v>
      </c>
      <c r="AX274" s="14" t="s">
        <v>77</v>
      </c>
      <c r="AY274" s="212" t="s">
        <v>120</v>
      </c>
    </row>
    <row r="275" spans="1:65" s="2" customFormat="1" ht="14.45" customHeight="1" x14ac:dyDescent="0.2">
      <c r="A275" s="35"/>
      <c r="B275" s="36"/>
      <c r="C275" s="224" t="s">
        <v>386</v>
      </c>
      <c r="D275" s="224" t="s">
        <v>284</v>
      </c>
      <c r="E275" s="225" t="s">
        <v>564</v>
      </c>
      <c r="F275" s="226" t="s">
        <v>565</v>
      </c>
      <c r="G275" s="227" t="s">
        <v>382</v>
      </c>
      <c r="H275" s="228">
        <v>1</v>
      </c>
      <c r="I275" s="229"/>
      <c r="J275" s="230">
        <f>ROUND(I275*H275,2)</f>
        <v>0</v>
      </c>
      <c r="K275" s="226" t="s">
        <v>126</v>
      </c>
      <c r="L275" s="231"/>
      <c r="M275" s="232" t="s">
        <v>19</v>
      </c>
      <c r="N275" s="233" t="s">
        <v>43</v>
      </c>
      <c r="O275" s="65"/>
      <c r="P275" s="183">
        <f>O275*H275</f>
        <v>0</v>
      </c>
      <c r="Q275" s="183">
        <v>0.16500000000000001</v>
      </c>
      <c r="R275" s="183">
        <f>Q275*H275</f>
        <v>0.16500000000000001</v>
      </c>
      <c r="S275" s="183">
        <v>0</v>
      </c>
      <c r="T275" s="184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5" t="s">
        <v>169</v>
      </c>
      <c r="AT275" s="185" t="s">
        <v>284</v>
      </c>
      <c r="AU275" s="185" t="s">
        <v>81</v>
      </c>
      <c r="AY275" s="18" t="s">
        <v>120</v>
      </c>
      <c r="BE275" s="186">
        <f>IF(N275="základní",J275,0)</f>
        <v>0</v>
      </c>
      <c r="BF275" s="186">
        <f>IF(N275="snížená",J275,0)</f>
        <v>0</v>
      </c>
      <c r="BG275" s="186">
        <f>IF(N275="zákl. přenesená",J275,0)</f>
        <v>0</v>
      </c>
      <c r="BH275" s="186">
        <f>IF(N275="sníž. přenesená",J275,0)</f>
        <v>0</v>
      </c>
      <c r="BI275" s="186">
        <f>IF(N275="nulová",J275,0)</f>
        <v>0</v>
      </c>
      <c r="BJ275" s="18" t="s">
        <v>77</v>
      </c>
      <c r="BK275" s="186">
        <f>ROUND(I275*H275,2)</f>
        <v>0</v>
      </c>
      <c r="BL275" s="18" t="s">
        <v>127</v>
      </c>
      <c r="BM275" s="185" t="s">
        <v>566</v>
      </c>
    </row>
    <row r="276" spans="1:65" s="2" customFormat="1" ht="14.45" customHeight="1" x14ac:dyDescent="0.2">
      <c r="A276" s="35"/>
      <c r="B276" s="36"/>
      <c r="C276" s="174" t="s">
        <v>390</v>
      </c>
      <c r="D276" s="174" t="s">
        <v>122</v>
      </c>
      <c r="E276" s="175" t="s">
        <v>391</v>
      </c>
      <c r="F276" s="176" t="s">
        <v>392</v>
      </c>
      <c r="G276" s="177" t="s">
        <v>166</v>
      </c>
      <c r="H276" s="178">
        <v>5.069</v>
      </c>
      <c r="I276" s="179"/>
      <c r="J276" s="180">
        <f>ROUND(I276*H276,2)</f>
        <v>0</v>
      </c>
      <c r="K276" s="176" t="s">
        <v>126</v>
      </c>
      <c r="L276" s="40"/>
      <c r="M276" s="181" t="s">
        <v>19</v>
      </c>
      <c r="N276" s="182" t="s">
        <v>43</v>
      </c>
      <c r="O276" s="65"/>
      <c r="P276" s="183">
        <f>O276*H276</f>
        <v>0</v>
      </c>
      <c r="Q276" s="183">
        <v>9.0000000000000006E-5</v>
      </c>
      <c r="R276" s="183">
        <f>Q276*H276</f>
        <v>4.5621000000000002E-4</v>
      </c>
      <c r="S276" s="183">
        <v>0</v>
      </c>
      <c r="T276" s="184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85" t="s">
        <v>127</v>
      </c>
      <c r="AT276" s="185" t="s">
        <v>122</v>
      </c>
      <c r="AU276" s="185" t="s">
        <v>81</v>
      </c>
      <c r="AY276" s="18" t="s">
        <v>120</v>
      </c>
      <c r="BE276" s="186">
        <f>IF(N276="základní",J276,0)</f>
        <v>0</v>
      </c>
      <c r="BF276" s="186">
        <f>IF(N276="snížená",J276,0)</f>
        <v>0</v>
      </c>
      <c r="BG276" s="186">
        <f>IF(N276="zákl. přenesená",J276,0)</f>
        <v>0</v>
      </c>
      <c r="BH276" s="186">
        <f>IF(N276="sníž. přenesená",J276,0)</f>
        <v>0</v>
      </c>
      <c r="BI276" s="186">
        <f>IF(N276="nulová",J276,0)</f>
        <v>0</v>
      </c>
      <c r="BJ276" s="18" t="s">
        <v>77</v>
      </c>
      <c r="BK276" s="186">
        <f>ROUND(I276*H276,2)</f>
        <v>0</v>
      </c>
      <c r="BL276" s="18" t="s">
        <v>127</v>
      </c>
      <c r="BM276" s="185" t="s">
        <v>393</v>
      </c>
    </row>
    <row r="277" spans="1:65" s="12" customFormat="1" ht="22.9" customHeight="1" x14ac:dyDescent="0.2">
      <c r="B277" s="158"/>
      <c r="C277" s="159"/>
      <c r="D277" s="160" t="s">
        <v>71</v>
      </c>
      <c r="E277" s="172" t="s">
        <v>173</v>
      </c>
      <c r="F277" s="172" t="s">
        <v>394</v>
      </c>
      <c r="G277" s="159"/>
      <c r="H277" s="159"/>
      <c r="I277" s="162"/>
      <c r="J277" s="173">
        <f>BK277</f>
        <v>0</v>
      </c>
      <c r="K277" s="159"/>
      <c r="L277" s="164"/>
      <c r="M277" s="165"/>
      <c r="N277" s="166"/>
      <c r="O277" s="166"/>
      <c r="P277" s="167">
        <f>SUM(P278:P285)</f>
        <v>0</v>
      </c>
      <c r="Q277" s="166"/>
      <c r="R277" s="167">
        <f>SUM(R278:R285)</f>
        <v>7.5151999999999997E-3</v>
      </c>
      <c r="S277" s="166"/>
      <c r="T277" s="168">
        <f>SUM(T278:T285)</f>
        <v>0</v>
      </c>
      <c r="AR277" s="169" t="s">
        <v>77</v>
      </c>
      <c r="AT277" s="170" t="s">
        <v>71</v>
      </c>
      <c r="AU277" s="170" t="s">
        <v>77</v>
      </c>
      <c r="AY277" s="169" t="s">
        <v>120</v>
      </c>
      <c r="BK277" s="171">
        <f>SUM(BK278:BK285)</f>
        <v>0</v>
      </c>
    </row>
    <row r="278" spans="1:65" s="2" customFormat="1" ht="24.2" customHeight="1" x14ac:dyDescent="0.2">
      <c r="A278" s="35"/>
      <c r="B278" s="36"/>
      <c r="C278" s="174" t="s">
        <v>395</v>
      </c>
      <c r="D278" s="174" t="s">
        <v>122</v>
      </c>
      <c r="E278" s="175" t="s">
        <v>415</v>
      </c>
      <c r="F278" s="176" t="s">
        <v>416</v>
      </c>
      <c r="G278" s="177" t="s">
        <v>166</v>
      </c>
      <c r="H278" s="178">
        <v>12.32</v>
      </c>
      <c r="I278" s="179"/>
      <c r="J278" s="180">
        <f>ROUND(I278*H278,2)</f>
        <v>0</v>
      </c>
      <c r="K278" s="176" t="s">
        <v>126</v>
      </c>
      <c r="L278" s="40"/>
      <c r="M278" s="181" t="s">
        <v>19</v>
      </c>
      <c r="N278" s="182" t="s">
        <v>43</v>
      </c>
      <c r="O278" s="65"/>
      <c r="P278" s="183">
        <f>O278*H278</f>
        <v>0</v>
      </c>
      <c r="Q278" s="183">
        <v>6.0999999999999997E-4</v>
      </c>
      <c r="R278" s="183">
        <f>Q278*H278</f>
        <v>7.5151999999999997E-3</v>
      </c>
      <c r="S278" s="183">
        <v>0</v>
      </c>
      <c r="T278" s="184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5" t="s">
        <v>127</v>
      </c>
      <c r="AT278" s="185" t="s">
        <v>122</v>
      </c>
      <c r="AU278" s="185" t="s">
        <v>81</v>
      </c>
      <c r="AY278" s="18" t="s">
        <v>120</v>
      </c>
      <c r="BE278" s="186">
        <f>IF(N278="základní",J278,0)</f>
        <v>0</v>
      </c>
      <c r="BF278" s="186">
        <f>IF(N278="snížená",J278,0)</f>
        <v>0</v>
      </c>
      <c r="BG278" s="186">
        <f>IF(N278="zákl. přenesená",J278,0)</f>
        <v>0</v>
      </c>
      <c r="BH278" s="186">
        <f>IF(N278="sníž. přenesená",J278,0)</f>
        <v>0</v>
      </c>
      <c r="BI278" s="186">
        <f>IF(N278="nulová",J278,0)</f>
        <v>0</v>
      </c>
      <c r="BJ278" s="18" t="s">
        <v>77</v>
      </c>
      <c r="BK278" s="186">
        <f>ROUND(I278*H278,2)</f>
        <v>0</v>
      </c>
      <c r="BL278" s="18" t="s">
        <v>127</v>
      </c>
      <c r="BM278" s="185" t="s">
        <v>417</v>
      </c>
    </row>
    <row r="279" spans="1:65" s="2" customFormat="1" ht="29.25" x14ac:dyDescent="0.2">
      <c r="A279" s="35"/>
      <c r="B279" s="36"/>
      <c r="C279" s="37"/>
      <c r="D279" s="187" t="s">
        <v>129</v>
      </c>
      <c r="E279" s="37"/>
      <c r="F279" s="188" t="s">
        <v>418</v>
      </c>
      <c r="G279" s="37"/>
      <c r="H279" s="37"/>
      <c r="I279" s="189"/>
      <c r="J279" s="37"/>
      <c r="K279" s="37"/>
      <c r="L279" s="40"/>
      <c r="M279" s="190"/>
      <c r="N279" s="191"/>
      <c r="O279" s="65"/>
      <c r="P279" s="65"/>
      <c r="Q279" s="65"/>
      <c r="R279" s="65"/>
      <c r="S279" s="65"/>
      <c r="T279" s="66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T279" s="18" t="s">
        <v>129</v>
      </c>
      <c r="AU279" s="18" t="s">
        <v>81</v>
      </c>
    </row>
    <row r="280" spans="1:65" s="13" customFormat="1" ht="11.25" x14ac:dyDescent="0.2">
      <c r="B280" s="192"/>
      <c r="C280" s="193"/>
      <c r="D280" s="187" t="s">
        <v>131</v>
      </c>
      <c r="E280" s="194" t="s">
        <v>19</v>
      </c>
      <c r="F280" s="195" t="s">
        <v>132</v>
      </c>
      <c r="G280" s="193"/>
      <c r="H280" s="194" t="s">
        <v>19</v>
      </c>
      <c r="I280" s="196"/>
      <c r="J280" s="193"/>
      <c r="K280" s="193"/>
      <c r="L280" s="197"/>
      <c r="M280" s="198"/>
      <c r="N280" s="199"/>
      <c r="O280" s="199"/>
      <c r="P280" s="199"/>
      <c r="Q280" s="199"/>
      <c r="R280" s="199"/>
      <c r="S280" s="199"/>
      <c r="T280" s="200"/>
      <c r="AT280" s="201" t="s">
        <v>131</v>
      </c>
      <c r="AU280" s="201" t="s">
        <v>81</v>
      </c>
      <c r="AV280" s="13" t="s">
        <v>77</v>
      </c>
      <c r="AW280" s="13" t="s">
        <v>33</v>
      </c>
      <c r="AX280" s="13" t="s">
        <v>72</v>
      </c>
      <c r="AY280" s="201" t="s">
        <v>120</v>
      </c>
    </row>
    <row r="281" spans="1:65" s="14" customFormat="1" ht="11.25" x14ac:dyDescent="0.2">
      <c r="B281" s="202"/>
      <c r="C281" s="203"/>
      <c r="D281" s="187" t="s">
        <v>131</v>
      </c>
      <c r="E281" s="204" t="s">
        <v>19</v>
      </c>
      <c r="F281" s="205" t="s">
        <v>567</v>
      </c>
      <c r="G281" s="203"/>
      <c r="H281" s="206">
        <v>12.32</v>
      </c>
      <c r="I281" s="207"/>
      <c r="J281" s="203"/>
      <c r="K281" s="203"/>
      <c r="L281" s="208"/>
      <c r="M281" s="209"/>
      <c r="N281" s="210"/>
      <c r="O281" s="210"/>
      <c r="P281" s="210"/>
      <c r="Q281" s="210"/>
      <c r="R281" s="210"/>
      <c r="S281" s="210"/>
      <c r="T281" s="211"/>
      <c r="AT281" s="212" t="s">
        <v>131</v>
      </c>
      <c r="AU281" s="212" t="s">
        <v>81</v>
      </c>
      <c r="AV281" s="14" t="s">
        <v>81</v>
      </c>
      <c r="AW281" s="14" t="s">
        <v>33</v>
      </c>
      <c r="AX281" s="14" t="s">
        <v>77</v>
      </c>
      <c r="AY281" s="212" t="s">
        <v>120</v>
      </c>
    </row>
    <row r="282" spans="1:65" s="2" customFormat="1" ht="14.45" customHeight="1" x14ac:dyDescent="0.2">
      <c r="A282" s="35"/>
      <c r="B282" s="36"/>
      <c r="C282" s="174" t="s">
        <v>400</v>
      </c>
      <c r="D282" s="174" t="s">
        <v>122</v>
      </c>
      <c r="E282" s="175" t="s">
        <v>420</v>
      </c>
      <c r="F282" s="176" t="s">
        <v>421</v>
      </c>
      <c r="G282" s="177" t="s">
        <v>166</v>
      </c>
      <c r="H282" s="178">
        <v>12.32</v>
      </c>
      <c r="I282" s="179"/>
      <c r="J282" s="180">
        <f>ROUND(I282*H282,2)</f>
        <v>0</v>
      </c>
      <c r="K282" s="176" t="s">
        <v>126</v>
      </c>
      <c r="L282" s="40"/>
      <c r="M282" s="181" t="s">
        <v>19</v>
      </c>
      <c r="N282" s="182" t="s">
        <v>43</v>
      </c>
      <c r="O282" s="65"/>
      <c r="P282" s="183">
        <f>O282*H282</f>
        <v>0</v>
      </c>
      <c r="Q282" s="183">
        <v>0</v>
      </c>
      <c r="R282" s="183">
        <f>Q282*H282</f>
        <v>0</v>
      </c>
      <c r="S282" s="183">
        <v>0</v>
      </c>
      <c r="T282" s="184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85" t="s">
        <v>127</v>
      </c>
      <c r="AT282" s="185" t="s">
        <v>122</v>
      </c>
      <c r="AU282" s="185" t="s">
        <v>81</v>
      </c>
      <c r="AY282" s="18" t="s">
        <v>120</v>
      </c>
      <c r="BE282" s="186">
        <f>IF(N282="základní",J282,0)</f>
        <v>0</v>
      </c>
      <c r="BF282" s="186">
        <f>IF(N282="snížená",J282,0)</f>
        <v>0</v>
      </c>
      <c r="BG282" s="186">
        <f>IF(N282="zákl. přenesená",J282,0)</f>
        <v>0</v>
      </c>
      <c r="BH282" s="186">
        <f>IF(N282="sníž. přenesená",J282,0)</f>
        <v>0</v>
      </c>
      <c r="BI282" s="186">
        <f>IF(N282="nulová",J282,0)</f>
        <v>0</v>
      </c>
      <c r="BJ282" s="18" t="s">
        <v>77</v>
      </c>
      <c r="BK282" s="186">
        <f>ROUND(I282*H282,2)</f>
        <v>0</v>
      </c>
      <c r="BL282" s="18" t="s">
        <v>127</v>
      </c>
      <c r="BM282" s="185" t="s">
        <v>422</v>
      </c>
    </row>
    <row r="283" spans="1:65" s="2" customFormat="1" ht="29.25" x14ac:dyDescent="0.2">
      <c r="A283" s="35"/>
      <c r="B283" s="36"/>
      <c r="C283" s="37"/>
      <c r="D283" s="187" t="s">
        <v>129</v>
      </c>
      <c r="E283" s="37"/>
      <c r="F283" s="188" t="s">
        <v>423</v>
      </c>
      <c r="G283" s="37"/>
      <c r="H283" s="37"/>
      <c r="I283" s="189"/>
      <c r="J283" s="37"/>
      <c r="K283" s="37"/>
      <c r="L283" s="40"/>
      <c r="M283" s="190"/>
      <c r="N283" s="191"/>
      <c r="O283" s="65"/>
      <c r="P283" s="65"/>
      <c r="Q283" s="65"/>
      <c r="R283" s="65"/>
      <c r="S283" s="65"/>
      <c r="T283" s="66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T283" s="18" t="s">
        <v>129</v>
      </c>
      <c r="AU283" s="18" t="s">
        <v>81</v>
      </c>
    </row>
    <row r="284" spans="1:65" s="13" customFormat="1" ht="11.25" x14ac:dyDescent="0.2">
      <c r="B284" s="192"/>
      <c r="C284" s="193"/>
      <c r="D284" s="187" t="s">
        <v>131</v>
      </c>
      <c r="E284" s="194" t="s">
        <v>19</v>
      </c>
      <c r="F284" s="195" t="s">
        <v>132</v>
      </c>
      <c r="G284" s="193"/>
      <c r="H284" s="194" t="s">
        <v>19</v>
      </c>
      <c r="I284" s="196"/>
      <c r="J284" s="193"/>
      <c r="K284" s="193"/>
      <c r="L284" s="197"/>
      <c r="M284" s="198"/>
      <c r="N284" s="199"/>
      <c r="O284" s="199"/>
      <c r="P284" s="199"/>
      <c r="Q284" s="199"/>
      <c r="R284" s="199"/>
      <c r="S284" s="199"/>
      <c r="T284" s="200"/>
      <c r="AT284" s="201" t="s">
        <v>131</v>
      </c>
      <c r="AU284" s="201" t="s">
        <v>81</v>
      </c>
      <c r="AV284" s="13" t="s">
        <v>77</v>
      </c>
      <c r="AW284" s="13" t="s">
        <v>4</v>
      </c>
      <c r="AX284" s="13" t="s">
        <v>72</v>
      </c>
      <c r="AY284" s="201" t="s">
        <v>120</v>
      </c>
    </row>
    <row r="285" spans="1:65" s="14" customFormat="1" ht="11.25" x14ac:dyDescent="0.2">
      <c r="B285" s="202"/>
      <c r="C285" s="203"/>
      <c r="D285" s="187" t="s">
        <v>131</v>
      </c>
      <c r="E285" s="204" t="s">
        <v>19</v>
      </c>
      <c r="F285" s="205" t="s">
        <v>568</v>
      </c>
      <c r="G285" s="203"/>
      <c r="H285" s="206">
        <v>12.32</v>
      </c>
      <c r="I285" s="207"/>
      <c r="J285" s="203"/>
      <c r="K285" s="203"/>
      <c r="L285" s="208"/>
      <c r="M285" s="209"/>
      <c r="N285" s="210"/>
      <c r="O285" s="210"/>
      <c r="P285" s="210"/>
      <c r="Q285" s="210"/>
      <c r="R285" s="210"/>
      <c r="S285" s="210"/>
      <c r="T285" s="211"/>
      <c r="AT285" s="212" t="s">
        <v>131</v>
      </c>
      <c r="AU285" s="212" t="s">
        <v>81</v>
      </c>
      <c r="AV285" s="14" t="s">
        <v>81</v>
      </c>
      <c r="AW285" s="14" t="s">
        <v>4</v>
      </c>
      <c r="AX285" s="14" t="s">
        <v>77</v>
      </c>
      <c r="AY285" s="212" t="s">
        <v>120</v>
      </c>
    </row>
    <row r="286" spans="1:65" s="12" customFormat="1" ht="22.9" customHeight="1" x14ac:dyDescent="0.2">
      <c r="B286" s="158"/>
      <c r="C286" s="159"/>
      <c r="D286" s="160" t="s">
        <v>71</v>
      </c>
      <c r="E286" s="172" t="s">
        <v>441</v>
      </c>
      <c r="F286" s="172" t="s">
        <v>442</v>
      </c>
      <c r="G286" s="159"/>
      <c r="H286" s="159"/>
      <c r="I286" s="162"/>
      <c r="J286" s="173">
        <f>BK286</f>
        <v>0</v>
      </c>
      <c r="K286" s="159"/>
      <c r="L286" s="164"/>
      <c r="M286" s="165"/>
      <c r="N286" s="166"/>
      <c r="O286" s="166"/>
      <c r="P286" s="167">
        <f>SUM(P287:P297)</f>
        <v>0</v>
      </c>
      <c r="Q286" s="166"/>
      <c r="R286" s="167">
        <f>SUM(R287:R297)</f>
        <v>0</v>
      </c>
      <c r="S286" s="166"/>
      <c r="T286" s="168">
        <f>SUM(T287:T297)</f>
        <v>0</v>
      </c>
      <c r="AR286" s="169" t="s">
        <v>77</v>
      </c>
      <c r="AT286" s="170" t="s">
        <v>71</v>
      </c>
      <c r="AU286" s="170" t="s">
        <v>77</v>
      </c>
      <c r="AY286" s="169" t="s">
        <v>120</v>
      </c>
      <c r="BK286" s="171">
        <f>SUM(BK287:BK297)</f>
        <v>0</v>
      </c>
    </row>
    <row r="287" spans="1:65" s="2" customFormat="1" ht="24.2" customHeight="1" x14ac:dyDescent="0.2">
      <c r="A287" s="35"/>
      <c r="B287" s="36"/>
      <c r="C287" s="174" t="s">
        <v>405</v>
      </c>
      <c r="D287" s="174" t="s">
        <v>122</v>
      </c>
      <c r="E287" s="175" t="s">
        <v>444</v>
      </c>
      <c r="F287" s="176" t="s">
        <v>445</v>
      </c>
      <c r="G287" s="177" t="s">
        <v>260</v>
      </c>
      <c r="H287" s="178">
        <v>8.1069999999999993</v>
      </c>
      <c r="I287" s="179"/>
      <c r="J287" s="180">
        <f>ROUND(I287*H287,2)</f>
        <v>0</v>
      </c>
      <c r="K287" s="176" t="s">
        <v>126</v>
      </c>
      <c r="L287" s="40"/>
      <c r="M287" s="181" t="s">
        <v>19</v>
      </c>
      <c r="N287" s="182" t="s">
        <v>43</v>
      </c>
      <c r="O287" s="65"/>
      <c r="P287" s="183">
        <f>O287*H287</f>
        <v>0</v>
      </c>
      <c r="Q287" s="183">
        <v>0</v>
      </c>
      <c r="R287" s="183">
        <f>Q287*H287</f>
        <v>0</v>
      </c>
      <c r="S287" s="183">
        <v>0</v>
      </c>
      <c r="T287" s="184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85" t="s">
        <v>127</v>
      </c>
      <c r="AT287" s="185" t="s">
        <v>122</v>
      </c>
      <c r="AU287" s="185" t="s">
        <v>81</v>
      </c>
      <c r="AY287" s="18" t="s">
        <v>120</v>
      </c>
      <c r="BE287" s="186">
        <f>IF(N287="základní",J287,0)</f>
        <v>0</v>
      </c>
      <c r="BF287" s="186">
        <f>IF(N287="snížená",J287,0)</f>
        <v>0</v>
      </c>
      <c r="BG287" s="186">
        <f>IF(N287="zákl. přenesená",J287,0)</f>
        <v>0</v>
      </c>
      <c r="BH287" s="186">
        <f>IF(N287="sníž. přenesená",J287,0)</f>
        <v>0</v>
      </c>
      <c r="BI287" s="186">
        <f>IF(N287="nulová",J287,0)</f>
        <v>0</v>
      </c>
      <c r="BJ287" s="18" t="s">
        <v>77</v>
      </c>
      <c r="BK287" s="186">
        <f>ROUND(I287*H287,2)</f>
        <v>0</v>
      </c>
      <c r="BL287" s="18" t="s">
        <v>127</v>
      </c>
      <c r="BM287" s="185" t="s">
        <v>446</v>
      </c>
    </row>
    <row r="288" spans="1:65" s="2" customFormat="1" ht="78" x14ac:dyDescent="0.2">
      <c r="A288" s="35"/>
      <c r="B288" s="36"/>
      <c r="C288" s="37"/>
      <c r="D288" s="187" t="s">
        <v>129</v>
      </c>
      <c r="E288" s="37"/>
      <c r="F288" s="188" t="s">
        <v>447</v>
      </c>
      <c r="G288" s="37"/>
      <c r="H288" s="37"/>
      <c r="I288" s="189"/>
      <c r="J288" s="37"/>
      <c r="K288" s="37"/>
      <c r="L288" s="40"/>
      <c r="M288" s="190"/>
      <c r="N288" s="191"/>
      <c r="O288" s="65"/>
      <c r="P288" s="65"/>
      <c r="Q288" s="65"/>
      <c r="R288" s="65"/>
      <c r="S288" s="65"/>
      <c r="T288" s="66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T288" s="18" t="s">
        <v>129</v>
      </c>
      <c r="AU288" s="18" t="s">
        <v>81</v>
      </c>
    </row>
    <row r="289" spans="1:65" s="2" customFormat="1" ht="19.5" x14ac:dyDescent="0.2">
      <c r="A289" s="35"/>
      <c r="B289" s="36"/>
      <c r="C289" s="37"/>
      <c r="D289" s="187" t="s">
        <v>262</v>
      </c>
      <c r="E289" s="37"/>
      <c r="F289" s="188" t="s">
        <v>448</v>
      </c>
      <c r="G289" s="37"/>
      <c r="H289" s="37"/>
      <c r="I289" s="189"/>
      <c r="J289" s="37"/>
      <c r="K289" s="37"/>
      <c r="L289" s="40"/>
      <c r="M289" s="190"/>
      <c r="N289" s="191"/>
      <c r="O289" s="65"/>
      <c r="P289" s="65"/>
      <c r="Q289" s="65"/>
      <c r="R289" s="65"/>
      <c r="S289" s="65"/>
      <c r="T289" s="66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T289" s="18" t="s">
        <v>262</v>
      </c>
      <c r="AU289" s="18" t="s">
        <v>81</v>
      </c>
    </row>
    <row r="290" spans="1:65" s="2" customFormat="1" ht="24.2" customHeight="1" x14ac:dyDescent="0.2">
      <c r="A290" s="35"/>
      <c r="B290" s="36"/>
      <c r="C290" s="174" t="s">
        <v>410</v>
      </c>
      <c r="D290" s="174" t="s">
        <v>122</v>
      </c>
      <c r="E290" s="175" t="s">
        <v>450</v>
      </c>
      <c r="F290" s="176" t="s">
        <v>451</v>
      </c>
      <c r="G290" s="177" t="s">
        <v>260</v>
      </c>
      <c r="H290" s="178">
        <v>32.427999999999997</v>
      </c>
      <c r="I290" s="179"/>
      <c r="J290" s="180">
        <f>ROUND(I290*H290,2)</f>
        <v>0</v>
      </c>
      <c r="K290" s="176" t="s">
        <v>126</v>
      </c>
      <c r="L290" s="40"/>
      <c r="M290" s="181" t="s">
        <v>19</v>
      </c>
      <c r="N290" s="182" t="s">
        <v>43</v>
      </c>
      <c r="O290" s="65"/>
      <c r="P290" s="183">
        <f>O290*H290</f>
        <v>0</v>
      </c>
      <c r="Q290" s="183">
        <v>0</v>
      </c>
      <c r="R290" s="183">
        <f>Q290*H290</f>
        <v>0</v>
      </c>
      <c r="S290" s="183">
        <v>0</v>
      </c>
      <c r="T290" s="184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85" t="s">
        <v>127</v>
      </c>
      <c r="AT290" s="185" t="s">
        <v>122</v>
      </c>
      <c r="AU290" s="185" t="s">
        <v>81</v>
      </c>
      <c r="AY290" s="18" t="s">
        <v>120</v>
      </c>
      <c r="BE290" s="186">
        <f>IF(N290="základní",J290,0)</f>
        <v>0</v>
      </c>
      <c r="BF290" s="186">
        <f>IF(N290="snížená",J290,0)</f>
        <v>0</v>
      </c>
      <c r="BG290" s="186">
        <f>IF(N290="zákl. přenesená",J290,0)</f>
        <v>0</v>
      </c>
      <c r="BH290" s="186">
        <f>IF(N290="sníž. přenesená",J290,0)</f>
        <v>0</v>
      </c>
      <c r="BI290" s="186">
        <f>IF(N290="nulová",J290,0)</f>
        <v>0</v>
      </c>
      <c r="BJ290" s="18" t="s">
        <v>77</v>
      </c>
      <c r="BK290" s="186">
        <f>ROUND(I290*H290,2)</f>
        <v>0</v>
      </c>
      <c r="BL290" s="18" t="s">
        <v>127</v>
      </c>
      <c r="BM290" s="185" t="s">
        <v>452</v>
      </c>
    </row>
    <row r="291" spans="1:65" s="2" customFormat="1" ht="78" x14ac:dyDescent="0.2">
      <c r="A291" s="35"/>
      <c r="B291" s="36"/>
      <c r="C291" s="37"/>
      <c r="D291" s="187" t="s">
        <v>129</v>
      </c>
      <c r="E291" s="37"/>
      <c r="F291" s="188" t="s">
        <v>447</v>
      </c>
      <c r="G291" s="37"/>
      <c r="H291" s="37"/>
      <c r="I291" s="189"/>
      <c r="J291" s="37"/>
      <c r="K291" s="37"/>
      <c r="L291" s="40"/>
      <c r="M291" s="190"/>
      <c r="N291" s="191"/>
      <c r="O291" s="65"/>
      <c r="P291" s="65"/>
      <c r="Q291" s="65"/>
      <c r="R291" s="65"/>
      <c r="S291" s="65"/>
      <c r="T291" s="66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T291" s="18" t="s">
        <v>129</v>
      </c>
      <c r="AU291" s="18" t="s">
        <v>81</v>
      </c>
    </row>
    <row r="292" spans="1:65" s="2" customFormat="1" ht="19.5" x14ac:dyDescent="0.2">
      <c r="A292" s="35"/>
      <c r="B292" s="36"/>
      <c r="C292" s="37"/>
      <c r="D292" s="187" t="s">
        <v>262</v>
      </c>
      <c r="E292" s="37"/>
      <c r="F292" s="188" t="s">
        <v>448</v>
      </c>
      <c r="G292" s="37"/>
      <c r="H292" s="37"/>
      <c r="I292" s="189"/>
      <c r="J292" s="37"/>
      <c r="K292" s="37"/>
      <c r="L292" s="40"/>
      <c r="M292" s="190"/>
      <c r="N292" s="191"/>
      <c r="O292" s="65"/>
      <c r="P292" s="65"/>
      <c r="Q292" s="65"/>
      <c r="R292" s="65"/>
      <c r="S292" s="65"/>
      <c r="T292" s="66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T292" s="18" t="s">
        <v>262</v>
      </c>
      <c r="AU292" s="18" t="s">
        <v>81</v>
      </c>
    </row>
    <row r="293" spans="1:65" s="14" customFormat="1" ht="11.25" x14ac:dyDescent="0.2">
      <c r="B293" s="202"/>
      <c r="C293" s="203"/>
      <c r="D293" s="187" t="s">
        <v>131</v>
      </c>
      <c r="E293" s="203"/>
      <c r="F293" s="205" t="s">
        <v>569</v>
      </c>
      <c r="G293" s="203"/>
      <c r="H293" s="206">
        <v>32.427999999999997</v>
      </c>
      <c r="I293" s="207"/>
      <c r="J293" s="203"/>
      <c r="K293" s="203"/>
      <c r="L293" s="208"/>
      <c r="M293" s="209"/>
      <c r="N293" s="210"/>
      <c r="O293" s="210"/>
      <c r="P293" s="210"/>
      <c r="Q293" s="210"/>
      <c r="R293" s="210"/>
      <c r="S293" s="210"/>
      <c r="T293" s="211"/>
      <c r="AT293" s="212" t="s">
        <v>131</v>
      </c>
      <c r="AU293" s="212" t="s">
        <v>81</v>
      </c>
      <c r="AV293" s="14" t="s">
        <v>81</v>
      </c>
      <c r="AW293" s="14" t="s">
        <v>4</v>
      </c>
      <c r="AX293" s="14" t="s">
        <v>77</v>
      </c>
      <c r="AY293" s="212" t="s">
        <v>120</v>
      </c>
    </row>
    <row r="294" spans="1:65" s="2" customFormat="1" ht="24.2" customHeight="1" x14ac:dyDescent="0.2">
      <c r="A294" s="35"/>
      <c r="B294" s="36"/>
      <c r="C294" s="174" t="s">
        <v>414</v>
      </c>
      <c r="D294" s="174" t="s">
        <v>122</v>
      </c>
      <c r="E294" s="175" t="s">
        <v>459</v>
      </c>
      <c r="F294" s="176" t="s">
        <v>259</v>
      </c>
      <c r="G294" s="177" t="s">
        <v>260</v>
      </c>
      <c r="H294" s="178">
        <v>3.19</v>
      </c>
      <c r="I294" s="179"/>
      <c r="J294" s="180">
        <f>ROUND(I294*H294,2)</f>
        <v>0</v>
      </c>
      <c r="K294" s="176" t="s">
        <v>19</v>
      </c>
      <c r="L294" s="40"/>
      <c r="M294" s="181" t="s">
        <v>19</v>
      </c>
      <c r="N294" s="182" t="s">
        <v>43</v>
      </c>
      <c r="O294" s="65"/>
      <c r="P294" s="183">
        <f>O294*H294</f>
        <v>0</v>
      </c>
      <c r="Q294" s="183">
        <v>0</v>
      </c>
      <c r="R294" s="183">
        <f>Q294*H294</f>
        <v>0</v>
      </c>
      <c r="S294" s="183">
        <v>0</v>
      </c>
      <c r="T294" s="184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85" t="s">
        <v>127</v>
      </c>
      <c r="AT294" s="185" t="s">
        <v>122</v>
      </c>
      <c r="AU294" s="185" t="s">
        <v>81</v>
      </c>
      <c r="AY294" s="18" t="s">
        <v>120</v>
      </c>
      <c r="BE294" s="186">
        <f>IF(N294="základní",J294,0)</f>
        <v>0</v>
      </c>
      <c r="BF294" s="186">
        <f>IF(N294="snížená",J294,0)</f>
        <v>0</v>
      </c>
      <c r="BG294" s="186">
        <f>IF(N294="zákl. přenesená",J294,0)</f>
        <v>0</v>
      </c>
      <c r="BH294" s="186">
        <f>IF(N294="sníž. přenesená",J294,0)</f>
        <v>0</v>
      </c>
      <c r="BI294" s="186">
        <f>IF(N294="nulová",J294,0)</f>
        <v>0</v>
      </c>
      <c r="BJ294" s="18" t="s">
        <v>77</v>
      </c>
      <c r="BK294" s="186">
        <f>ROUND(I294*H294,2)</f>
        <v>0</v>
      </c>
      <c r="BL294" s="18" t="s">
        <v>127</v>
      </c>
      <c r="BM294" s="185" t="s">
        <v>460</v>
      </c>
    </row>
    <row r="295" spans="1:65" s="2" customFormat="1" ht="19.5" x14ac:dyDescent="0.2">
      <c r="A295" s="35"/>
      <c r="B295" s="36"/>
      <c r="C295" s="37"/>
      <c r="D295" s="187" t="s">
        <v>262</v>
      </c>
      <c r="E295" s="37"/>
      <c r="F295" s="188" t="s">
        <v>263</v>
      </c>
      <c r="G295" s="37"/>
      <c r="H295" s="37"/>
      <c r="I295" s="189"/>
      <c r="J295" s="37"/>
      <c r="K295" s="37"/>
      <c r="L295" s="40"/>
      <c r="M295" s="190"/>
      <c r="N295" s="191"/>
      <c r="O295" s="65"/>
      <c r="P295" s="65"/>
      <c r="Q295" s="65"/>
      <c r="R295" s="65"/>
      <c r="S295" s="65"/>
      <c r="T295" s="66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T295" s="18" t="s">
        <v>262</v>
      </c>
      <c r="AU295" s="18" t="s">
        <v>81</v>
      </c>
    </row>
    <row r="296" spans="1:65" s="2" customFormat="1" ht="24.2" customHeight="1" x14ac:dyDescent="0.2">
      <c r="A296" s="35"/>
      <c r="B296" s="36"/>
      <c r="C296" s="174" t="s">
        <v>419</v>
      </c>
      <c r="D296" s="174" t="s">
        <v>122</v>
      </c>
      <c r="E296" s="175" t="s">
        <v>462</v>
      </c>
      <c r="F296" s="176" t="s">
        <v>463</v>
      </c>
      <c r="G296" s="177" t="s">
        <v>260</v>
      </c>
      <c r="H296" s="178">
        <v>4.9169999999999998</v>
      </c>
      <c r="I296" s="179"/>
      <c r="J296" s="180">
        <f>ROUND(I296*H296,2)</f>
        <v>0</v>
      </c>
      <c r="K296" s="176" t="s">
        <v>19</v>
      </c>
      <c r="L296" s="40"/>
      <c r="M296" s="181" t="s">
        <v>19</v>
      </c>
      <c r="N296" s="182" t="s">
        <v>43</v>
      </c>
      <c r="O296" s="65"/>
      <c r="P296" s="183">
        <f>O296*H296</f>
        <v>0</v>
      </c>
      <c r="Q296" s="183">
        <v>0</v>
      </c>
      <c r="R296" s="183">
        <f>Q296*H296</f>
        <v>0</v>
      </c>
      <c r="S296" s="183">
        <v>0</v>
      </c>
      <c r="T296" s="184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85" t="s">
        <v>127</v>
      </c>
      <c r="AT296" s="185" t="s">
        <v>122</v>
      </c>
      <c r="AU296" s="185" t="s">
        <v>81</v>
      </c>
      <c r="AY296" s="18" t="s">
        <v>120</v>
      </c>
      <c r="BE296" s="186">
        <f>IF(N296="základní",J296,0)</f>
        <v>0</v>
      </c>
      <c r="BF296" s="186">
        <f>IF(N296="snížená",J296,0)</f>
        <v>0</v>
      </c>
      <c r="BG296" s="186">
        <f>IF(N296="zákl. přenesená",J296,0)</f>
        <v>0</v>
      </c>
      <c r="BH296" s="186">
        <f>IF(N296="sníž. přenesená",J296,0)</f>
        <v>0</v>
      </c>
      <c r="BI296" s="186">
        <f>IF(N296="nulová",J296,0)</f>
        <v>0</v>
      </c>
      <c r="BJ296" s="18" t="s">
        <v>77</v>
      </c>
      <c r="BK296" s="186">
        <f>ROUND(I296*H296,2)</f>
        <v>0</v>
      </c>
      <c r="BL296" s="18" t="s">
        <v>127</v>
      </c>
      <c r="BM296" s="185" t="s">
        <v>464</v>
      </c>
    </row>
    <row r="297" spans="1:65" s="2" customFormat="1" ht="19.5" x14ac:dyDescent="0.2">
      <c r="A297" s="35"/>
      <c r="B297" s="36"/>
      <c r="C297" s="37"/>
      <c r="D297" s="187" t="s">
        <v>262</v>
      </c>
      <c r="E297" s="37"/>
      <c r="F297" s="188" t="s">
        <v>263</v>
      </c>
      <c r="G297" s="37"/>
      <c r="H297" s="37"/>
      <c r="I297" s="189"/>
      <c r="J297" s="37"/>
      <c r="K297" s="37"/>
      <c r="L297" s="40"/>
      <c r="M297" s="190"/>
      <c r="N297" s="191"/>
      <c r="O297" s="65"/>
      <c r="P297" s="65"/>
      <c r="Q297" s="65"/>
      <c r="R297" s="65"/>
      <c r="S297" s="65"/>
      <c r="T297" s="66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8" t="s">
        <v>262</v>
      </c>
      <c r="AU297" s="18" t="s">
        <v>81</v>
      </c>
    </row>
    <row r="298" spans="1:65" s="12" customFormat="1" ht="22.9" customHeight="1" x14ac:dyDescent="0.2">
      <c r="B298" s="158"/>
      <c r="C298" s="159"/>
      <c r="D298" s="160" t="s">
        <v>71</v>
      </c>
      <c r="E298" s="172" t="s">
        <v>465</v>
      </c>
      <c r="F298" s="172" t="s">
        <v>466</v>
      </c>
      <c r="G298" s="159"/>
      <c r="H298" s="159"/>
      <c r="I298" s="162"/>
      <c r="J298" s="173">
        <f>BK298</f>
        <v>0</v>
      </c>
      <c r="K298" s="159"/>
      <c r="L298" s="164"/>
      <c r="M298" s="165"/>
      <c r="N298" s="166"/>
      <c r="O298" s="166"/>
      <c r="P298" s="167">
        <f>SUM(P299:P300)</f>
        <v>0</v>
      </c>
      <c r="Q298" s="166"/>
      <c r="R298" s="167">
        <f>SUM(R299:R300)</f>
        <v>0</v>
      </c>
      <c r="S298" s="166"/>
      <c r="T298" s="168">
        <f>SUM(T299:T300)</f>
        <v>0</v>
      </c>
      <c r="AR298" s="169" t="s">
        <v>77</v>
      </c>
      <c r="AT298" s="170" t="s">
        <v>71</v>
      </c>
      <c r="AU298" s="170" t="s">
        <v>77</v>
      </c>
      <c r="AY298" s="169" t="s">
        <v>120</v>
      </c>
      <c r="BK298" s="171">
        <f>SUM(BK299:BK300)</f>
        <v>0</v>
      </c>
    </row>
    <row r="299" spans="1:65" s="2" customFormat="1" ht="24.2" customHeight="1" x14ac:dyDescent="0.2">
      <c r="A299" s="35"/>
      <c r="B299" s="36"/>
      <c r="C299" s="174" t="s">
        <v>424</v>
      </c>
      <c r="D299" s="174" t="s">
        <v>122</v>
      </c>
      <c r="E299" s="175" t="s">
        <v>468</v>
      </c>
      <c r="F299" s="176" t="s">
        <v>469</v>
      </c>
      <c r="G299" s="177" t="s">
        <v>260</v>
      </c>
      <c r="H299" s="178">
        <v>3.61</v>
      </c>
      <c r="I299" s="179"/>
      <c r="J299" s="180">
        <f>ROUND(I299*H299,2)</f>
        <v>0</v>
      </c>
      <c r="K299" s="176" t="s">
        <v>126</v>
      </c>
      <c r="L299" s="40"/>
      <c r="M299" s="181" t="s">
        <v>19</v>
      </c>
      <c r="N299" s="182" t="s">
        <v>43</v>
      </c>
      <c r="O299" s="65"/>
      <c r="P299" s="183">
        <f>O299*H299</f>
        <v>0</v>
      </c>
      <c r="Q299" s="183">
        <v>0</v>
      </c>
      <c r="R299" s="183">
        <f>Q299*H299</f>
        <v>0</v>
      </c>
      <c r="S299" s="183">
        <v>0</v>
      </c>
      <c r="T299" s="184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85" t="s">
        <v>127</v>
      </c>
      <c r="AT299" s="185" t="s">
        <v>122</v>
      </c>
      <c r="AU299" s="185" t="s">
        <v>81</v>
      </c>
      <c r="AY299" s="18" t="s">
        <v>120</v>
      </c>
      <c r="BE299" s="186">
        <f>IF(N299="základní",J299,0)</f>
        <v>0</v>
      </c>
      <c r="BF299" s="186">
        <f>IF(N299="snížená",J299,0)</f>
        <v>0</v>
      </c>
      <c r="BG299" s="186">
        <f>IF(N299="zákl. přenesená",J299,0)</f>
        <v>0</v>
      </c>
      <c r="BH299" s="186">
        <f>IF(N299="sníž. přenesená",J299,0)</f>
        <v>0</v>
      </c>
      <c r="BI299" s="186">
        <f>IF(N299="nulová",J299,0)</f>
        <v>0</v>
      </c>
      <c r="BJ299" s="18" t="s">
        <v>77</v>
      </c>
      <c r="BK299" s="186">
        <f>ROUND(I299*H299,2)</f>
        <v>0</v>
      </c>
      <c r="BL299" s="18" t="s">
        <v>127</v>
      </c>
      <c r="BM299" s="185" t="s">
        <v>470</v>
      </c>
    </row>
    <row r="300" spans="1:65" s="2" customFormat="1" ht="39" x14ac:dyDescent="0.2">
      <c r="A300" s="35"/>
      <c r="B300" s="36"/>
      <c r="C300" s="37"/>
      <c r="D300" s="187" t="s">
        <v>129</v>
      </c>
      <c r="E300" s="37"/>
      <c r="F300" s="188" t="s">
        <v>471</v>
      </c>
      <c r="G300" s="37"/>
      <c r="H300" s="37"/>
      <c r="I300" s="189"/>
      <c r="J300" s="37"/>
      <c r="K300" s="37"/>
      <c r="L300" s="40"/>
      <c r="M300" s="234"/>
      <c r="N300" s="235"/>
      <c r="O300" s="236"/>
      <c r="P300" s="236"/>
      <c r="Q300" s="236"/>
      <c r="R300" s="236"/>
      <c r="S300" s="236"/>
      <c r="T300" s="237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T300" s="18" t="s">
        <v>129</v>
      </c>
      <c r="AU300" s="18" t="s">
        <v>81</v>
      </c>
    </row>
    <row r="301" spans="1:65" s="2" customFormat="1" ht="6.95" customHeight="1" x14ac:dyDescent="0.2">
      <c r="A301" s="35"/>
      <c r="B301" s="48"/>
      <c r="C301" s="49"/>
      <c r="D301" s="49"/>
      <c r="E301" s="49"/>
      <c r="F301" s="49"/>
      <c r="G301" s="49"/>
      <c r="H301" s="49"/>
      <c r="I301" s="49"/>
      <c r="J301" s="49"/>
      <c r="K301" s="49"/>
      <c r="L301" s="40"/>
      <c r="M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</row>
  </sheetData>
  <sheetProtection algorithmName="SHA-512" hashValue="YHcmRjTnPMCYS40CnVOGqtFi3A2wpTndX2mFunK43FwzasBMyI9Q+lE67XkII5sn+uOQaW5C6nWT9sqYNfid4A==" saltValue="q1vzwU0RX5x8RzaJOGEVpA1G1b1A76Zo/r8t6gE4aW39RmYhTkbgprywar9dOuCubcRnYC3bemtvwdUhaQVMtw==" spinCount="100000" sheet="1" objects="1" scenarios="1" formatColumns="0" formatRows="0" autoFilter="0"/>
  <autoFilter ref="C87:K300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61"/>
  <sheetViews>
    <sheetView showGridLines="0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8" t="s">
        <v>86</v>
      </c>
    </row>
    <row r="3" spans="1:46" s="1" customFormat="1" ht="6.95" customHeight="1" x14ac:dyDescent="0.2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81</v>
      </c>
    </row>
    <row r="4" spans="1:46" s="1" customFormat="1" ht="24.95" customHeight="1" x14ac:dyDescent="0.2">
      <c r="B4" s="21"/>
      <c r="D4" s="104" t="s">
        <v>90</v>
      </c>
      <c r="L4" s="21"/>
      <c r="M4" s="105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06" t="s">
        <v>16</v>
      </c>
      <c r="L6" s="21"/>
    </row>
    <row r="7" spans="1:46" s="1" customFormat="1" ht="16.5" customHeight="1" x14ac:dyDescent="0.2">
      <c r="B7" s="21"/>
      <c r="E7" s="293" t="str">
        <f>'Rekapitulace stavby'!K6</f>
        <v>MALŠOVICE - SPLAŠKOVÁ KANALIZACE</v>
      </c>
      <c r="F7" s="294"/>
      <c r="G7" s="294"/>
      <c r="H7" s="294"/>
      <c r="L7" s="21"/>
    </row>
    <row r="8" spans="1:46" s="2" customFormat="1" ht="12" customHeight="1" x14ac:dyDescent="0.2">
      <c r="A8" s="35"/>
      <c r="B8" s="40"/>
      <c r="C8" s="35"/>
      <c r="D8" s="106" t="s">
        <v>91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 x14ac:dyDescent="0.2">
      <c r="A9" s="35"/>
      <c r="B9" s="40"/>
      <c r="C9" s="35"/>
      <c r="D9" s="35"/>
      <c r="E9" s="295" t="s">
        <v>570</v>
      </c>
      <c r="F9" s="296"/>
      <c r="G9" s="296"/>
      <c r="H9" s="296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 x14ac:dyDescent="0.2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 x14ac:dyDescent="0.2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 x14ac:dyDescent="0.2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17. 7. 2020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 x14ac:dyDescent="0.2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 x14ac:dyDescent="0.2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 x14ac:dyDescent="0.2">
      <c r="A15" s="35"/>
      <c r="B15" s="40"/>
      <c r="C15" s="35"/>
      <c r="D15" s="35"/>
      <c r="E15" s="108" t="s">
        <v>27</v>
      </c>
      <c r="F15" s="35"/>
      <c r="G15" s="35"/>
      <c r="H15" s="35"/>
      <c r="I15" s="106" t="s">
        <v>28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 x14ac:dyDescent="0.2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 x14ac:dyDescent="0.2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 x14ac:dyDescent="0.2">
      <c r="A18" s="35"/>
      <c r="B18" s="40"/>
      <c r="C18" s="35"/>
      <c r="D18" s="35"/>
      <c r="E18" s="297" t="str">
        <f>'Rekapitulace stavby'!E14</f>
        <v>Vyplň údaj</v>
      </c>
      <c r="F18" s="298"/>
      <c r="G18" s="298"/>
      <c r="H18" s="298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 x14ac:dyDescent="0.2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 x14ac:dyDescent="0.2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">
        <v>19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 x14ac:dyDescent="0.2">
      <c r="A21" s="35"/>
      <c r="B21" s="40"/>
      <c r="C21" s="35"/>
      <c r="D21" s="35"/>
      <c r="E21" s="108" t="s">
        <v>32</v>
      </c>
      <c r="F21" s="35"/>
      <c r="G21" s="35"/>
      <c r="H21" s="35"/>
      <c r="I21" s="106" t="s">
        <v>28</v>
      </c>
      <c r="J21" s="108" t="s">
        <v>19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 x14ac:dyDescent="0.2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 x14ac:dyDescent="0.2">
      <c r="A23" s="35"/>
      <c r="B23" s="40"/>
      <c r="C23" s="35"/>
      <c r="D23" s="106" t="s">
        <v>34</v>
      </c>
      <c r="E23" s="35"/>
      <c r="F23" s="35"/>
      <c r="G23" s="35"/>
      <c r="H23" s="35"/>
      <c r="I23" s="106" t="s">
        <v>26</v>
      </c>
      <c r="J23" s="108" t="s">
        <v>19</v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 x14ac:dyDescent="0.2">
      <c r="A24" s="35"/>
      <c r="B24" s="40"/>
      <c r="C24" s="35"/>
      <c r="D24" s="35"/>
      <c r="E24" s="108" t="s">
        <v>35</v>
      </c>
      <c r="F24" s="35"/>
      <c r="G24" s="35"/>
      <c r="H24" s="35"/>
      <c r="I24" s="106" t="s">
        <v>28</v>
      </c>
      <c r="J24" s="108" t="s">
        <v>19</v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 x14ac:dyDescent="0.2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 x14ac:dyDescent="0.2">
      <c r="A26" s="35"/>
      <c r="B26" s="40"/>
      <c r="C26" s="35"/>
      <c r="D26" s="106" t="s">
        <v>36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 x14ac:dyDescent="0.2">
      <c r="A27" s="110"/>
      <c r="B27" s="111"/>
      <c r="C27" s="110"/>
      <c r="D27" s="110"/>
      <c r="E27" s="299" t="s">
        <v>19</v>
      </c>
      <c r="F27" s="299"/>
      <c r="G27" s="299"/>
      <c r="H27" s="299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 x14ac:dyDescent="0.2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 x14ac:dyDescent="0.2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 x14ac:dyDescent="0.2">
      <c r="A30" s="35"/>
      <c r="B30" s="40"/>
      <c r="C30" s="35"/>
      <c r="D30" s="114" t="s">
        <v>38</v>
      </c>
      <c r="E30" s="35"/>
      <c r="F30" s="35"/>
      <c r="G30" s="35"/>
      <c r="H30" s="35"/>
      <c r="I30" s="35"/>
      <c r="J30" s="115">
        <f>ROUND(J88,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 x14ac:dyDescent="0.2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 x14ac:dyDescent="0.2">
      <c r="A32" s="35"/>
      <c r="B32" s="40"/>
      <c r="C32" s="35"/>
      <c r="D32" s="35"/>
      <c r="E32" s="35"/>
      <c r="F32" s="116" t="s">
        <v>40</v>
      </c>
      <c r="G32" s="35"/>
      <c r="H32" s="35"/>
      <c r="I32" s="116" t="s">
        <v>39</v>
      </c>
      <c r="J32" s="116" t="s">
        <v>41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 x14ac:dyDescent="0.2">
      <c r="A33" s="35"/>
      <c r="B33" s="40"/>
      <c r="C33" s="35"/>
      <c r="D33" s="117" t="s">
        <v>42</v>
      </c>
      <c r="E33" s="106" t="s">
        <v>43</v>
      </c>
      <c r="F33" s="118">
        <f>ROUND((SUM(BE88:BE560)),  2)</f>
        <v>0</v>
      </c>
      <c r="G33" s="35"/>
      <c r="H33" s="35"/>
      <c r="I33" s="119">
        <v>0.21</v>
      </c>
      <c r="J33" s="118">
        <f>ROUND(((SUM(BE88:BE560))*I33),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 x14ac:dyDescent="0.2">
      <c r="A34" s="35"/>
      <c r="B34" s="40"/>
      <c r="C34" s="35"/>
      <c r="D34" s="35"/>
      <c r="E34" s="106" t="s">
        <v>44</v>
      </c>
      <c r="F34" s="118">
        <f>ROUND((SUM(BF88:BF560)),  2)</f>
        <v>0</v>
      </c>
      <c r="G34" s="35"/>
      <c r="H34" s="35"/>
      <c r="I34" s="119">
        <v>0.15</v>
      </c>
      <c r="J34" s="118">
        <f>ROUND(((SUM(BF88:BF560))*I34),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 x14ac:dyDescent="0.2">
      <c r="A35" s="35"/>
      <c r="B35" s="40"/>
      <c r="C35" s="35"/>
      <c r="D35" s="35"/>
      <c r="E35" s="106" t="s">
        <v>45</v>
      </c>
      <c r="F35" s="118">
        <f>ROUND((SUM(BG88:BG560)),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 x14ac:dyDescent="0.2">
      <c r="A36" s="35"/>
      <c r="B36" s="40"/>
      <c r="C36" s="35"/>
      <c r="D36" s="35"/>
      <c r="E36" s="106" t="s">
        <v>46</v>
      </c>
      <c r="F36" s="118">
        <f>ROUND((SUM(BH88:BH560)),  2)</f>
        <v>0</v>
      </c>
      <c r="G36" s="35"/>
      <c r="H36" s="35"/>
      <c r="I36" s="119">
        <v>0.15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 x14ac:dyDescent="0.2">
      <c r="A37" s="35"/>
      <c r="B37" s="40"/>
      <c r="C37" s="35"/>
      <c r="D37" s="35"/>
      <c r="E37" s="106" t="s">
        <v>47</v>
      </c>
      <c r="F37" s="118">
        <f>ROUND((SUM(BI88:BI560)),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 x14ac:dyDescent="0.2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 x14ac:dyDescent="0.2">
      <c r="A39" s="35"/>
      <c r="B39" s="40"/>
      <c r="C39" s="120"/>
      <c r="D39" s="121" t="s">
        <v>48</v>
      </c>
      <c r="E39" s="122"/>
      <c r="F39" s="122"/>
      <c r="G39" s="123" t="s">
        <v>49</v>
      </c>
      <c r="H39" s="124" t="s">
        <v>50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 x14ac:dyDescent="0.2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 x14ac:dyDescent="0.2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 x14ac:dyDescent="0.2">
      <c r="A45" s="35"/>
      <c r="B45" s="36"/>
      <c r="C45" s="24" t="s">
        <v>93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 x14ac:dyDescent="0.2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 x14ac:dyDescent="0.2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 x14ac:dyDescent="0.2">
      <c r="A48" s="35"/>
      <c r="B48" s="36"/>
      <c r="C48" s="37"/>
      <c r="D48" s="37"/>
      <c r="E48" s="300" t="str">
        <f>E7</f>
        <v>MALŠOVICE - SPLAŠKOVÁ KANALIZACE</v>
      </c>
      <c r="F48" s="301"/>
      <c r="G48" s="301"/>
      <c r="H48" s="301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 x14ac:dyDescent="0.2">
      <c r="A49" s="35"/>
      <c r="B49" s="36"/>
      <c r="C49" s="30" t="s">
        <v>91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 x14ac:dyDescent="0.2">
      <c r="A50" s="35"/>
      <c r="B50" s="36"/>
      <c r="C50" s="37"/>
      <c r="D50" s="37"/>
      <c r="E50" s="253" t="str">
        <f>E9</f>
        <v>3 - STOKY - DN 300</v>
      </c>
      <c r="F50" s="302"/>
      <c r="G50" s="302"/>
      <c r="H50" s="302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 x14ac:dyDescent="0.2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 x14ac:dyDescent="0.2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17. 7. 2020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 x14ac:dyDescent="0.2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 x14ac:dyDescent="0.2">
      <c r="A54" s="35"/>
      <c r="B54" s="36"/>
      <c r="C54" s="30" t="s">
        <v>25</v>
      </c>
      <c r="D54" s="37"/>
      <c r="E54" s="37"/>
      <c r="F54" s="28" t="str">
        <f>E15</f>
        <v>OBEC MALŠOVICE</v>
      </c>
      <c r="G54" s="37"/>
      <c r="H54" s="37"/>
      <c r="I54" s="30" t="s">
        <v>31</v>
      </c>
      <c r="J54" s="33" t="str">
        <f>E21</f>
        <v>B-PROJEKTY Teplice s.r.o.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 x14ac:dyDescent="0.2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>Ladislav Marek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 x14ac:dyDescent="0.2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 x14ac:dyDescent="0.2">
      <c r="A57" s="35"/>
      <c r="B57" s="36"/>
      <c r="C57" s="131" t="s">
        <v>94</v>
      </c>
      <c r="D57" s="132"/>
      <c r="E57" s="132"/>
      <c r="F57" s="132"/>
      <c r="G57" s="132"/>
      <c r="H57" s="132"/>
      <c r="I57" s="132"/>
      <c r="J57" s="133" t="s">
        <v>95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 x14ac:dyDescent="0.2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 x14ac:dyDescent="0.2">
      <c r="A59" s="35"/>
      <c r="B59" s="36"/>
      <c r="C59" s="134" t="s">
        <v>70</v>
      </c>
      <c r="D59" s="37"/>
      <c r="E59" s="37"/>
      <c r="F59" s="37"/>
      <c r="G59" s="37"/>
      <c r="H59" s="37"/>
      <c r="I59" s="37"/>
      <c r="J59" s="78">
        <f>J88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96</v>
      </c>
    </row>
    <row r="60" spans="1:47" s="9" customFormat="1" ht="24.95" customHeight="1" x14ac:dyDescent="0.2">
      <c r="B60" s="135"/>
      <c r="C60" s="136"/>
      <c r="D60" s="137" t="s">
        <v>97</v>
      </c>
      <c r="E60" s="138"/>
      <c r="F60" s="138"/>
      <c r="G60" s="138"/>
      <c r="H60" s="138"/>
      <c r="I60" s="138"/>
      <c r="J60" s="139">
        <f>J89</f>
        <v>0</v>
      </c>
      <c r="K60" s="136"/>
      <c r="L60" s="140"/>
    </row>
    <row r="61" spans="1:47" s="10" customFormat="1" ht="19.899999999999999" customHeight="1" x14ac:dyDescent="0.2">
      <c r="B61" s="141"/>
      <c r="C61" s="142"/>
      <c r="D61" s="143" t="s">
        <v>98</v>
      </c>
      <c r="E61" s="144"/>
      <c r="F61" s="144"/>
      <c r="G61" s="144"/>
      <c r="H61" s="144"/>
      <c r="I61" s="144"/>
      <c r="J61" s="145">
        <f>J90</f>
        <v>0</v>
      </c>
      <c r="K61" s="142"/>
      <c r="L61" s="146"/>
    </row>
    <row r="62" spans="1:47" s="10" customFormat="1" ht="19.899999999999999" customHeight="1" x14ac:dyDescent="0.2">
      <c r="B62" s="141"/>
      <c r="C62" s="142"/>
      <c r="D62" s="143" t="s">
        <v>473</v>
      </c>
      <c r="E62" s="144"/>
      <c r="F62" s="144"/>
      <c r="G62" s="144"/>
      <c r="H62" s="144"/>
      <c r="I62" s="144"/>
      <c r="J62" s="145">
        <f>J415</f>
        <v>0</v>
      </c>
      <c r="K62" s="142"/>
      <c r="L62" s="146"/>
    </row>
    <row r="63" spans="1:47" s="10" customFormat="1" ht="19.899999999999999" customHeight="1" x14ac:dyDescent="0.2">
      <c r="B63" s="141"/>
      <c r="C63" s="142"/>
      <c r="D63" s="143" t="s">
        <v>99</v>
      </c>
      <c r="E63" s="144"/>
      <c r="F63" s="144"/>
      <c r="G63" s="144"/>
      <c r="H63" s="144"/>
      <c r="I63" s="144"/>
      <c r="J63" s="145">
        <f>J420</f>
        <v>0</v>
      </c>
      <c r="K63" s="142"/>
      <c r="L63" s="146"/>
    </row>
    <row r="64" spans="1:47" s="10" customFormat="1" ht="19.899999999999999" customHeight="1" x14ac:dyDescent="0.2">
      <c r="B64" s="141"/>
      <c r="C64" s="142"/>
      <c r="D64" s="143" t="s">
        <v>100</v>
      </c>
      <c r="E64" s="144"/>
      <c r="F64" s="144"/>
      <c r="G64" s="144"/>
      <c r="H64" s="144"/>
      <c r="I64" s="144"/>
      <c r="J64" s="145">
        <f>J448</f>
        <v>0</v>
      </c>
      <c r="K64" s="142"/>
      <c r="L64" s="146"/>
    </row>
    <row r="65" spans="1:31" s="10" customFormat="1" ht="19.899999999999999" customHeight="1" x14ac:dyDescent="0.2">
      <c r="B65" s="141"/>
      <c r="C65" s="142"/>
      <c r="D65" s="143" t="s">
        <v>101</v>
      </c>
      <c r="E65" s="144"/>
      <c r="F65" s="144"/>
      <c r="G65" s="144"/>
      <c r="H65" s="144"/>
      <c r="I65" s="144"/>
      <c r="J65" s="145">
        <f>J484</f>
        <v>0</v>
      </c>
      <c r="K65" s="142"/>
      <c r="L65" s="146"/>
    </row>
    <row r="66" spans="1:31" s="10" customFormat="1" ht="19.899999999999999" customHeight="1" x14ac:dyDescent="0.2">
      <c r="B66" s="141"/>
      <c r="C66" s="142"/>
      <c r="D66" s="143" t="s">
        <v>102</v>
      </c>
      <c r="E66" s="144"/>
      <c r="F66" s="144"/>
      <c r="G66" s="144"/>
      <c r="H66" s="144"/>
      <c r="I66" s="144"/>
      <c r="J66" s="145">
        <f>J537</f>
        <v>0</v>
      </c>
      <c r="K66" s="142"/>
      <c r="L66" s="146"/>
    </row>
    <row r="67" spans="1:31" s="10" customFormat="1" ht="19.899999999999999" customHeight="1" x14ac:dyDescent="0.2">
      <c r="B67" s="141"/>
      <c r="C67" s="142"/>
      <c r="D67" s="143" t="s">
        <v>103</v>
      </c>
      <c r="E67" s="144"/>
      <c r="F67" s="144"/>
      <c r="G67" s="144"/>
      <c r="H67" s="144"/>
      <c r="I67" s="144"/>
      <c r="J67" s="145">
        <f>J546</f>
        <v>0</v>
      </c>
      <c r="K67" s="142"/>
      <c r="L67" s="146"/>
    </row>
    <row r="68" spans="1:31" s="10" customFormat="1" ht="19.899999999999999" customHeight="1" x14ac:dyDescent="0.2">
      <c r="B68" s="141"/>
      <c r="C68" s="142"/>
      <c r="D68" s="143" t="s">
        <v>104</v>
      </c>
      <c r="E68" s="144"/>
      <c r="F68" s="144"/>
      <c r="G68" s="144"/>
      <c r="H68" s="144"/>
      <c r="I68" s="144"/>
      <c r="J68" s="145">
        <f>J558</f>
        <v>0</v>
      </c>
      <c r="K68" s="142"/>
      <c r="L68" s="146"/>
    </row>
    <row r="69" spans="1:31" s="2" customFormat="1" ht="21.75" customHeight="1" x14ac:dyDescent="0.2">
      <c r="A69" s="35"/>
      <c r="B69" s="36"/>
      <c r="C69" s="37"/>
      <c r="D69" s="37"/>
      <c r="E69" s="37"/>
      <c r="F69" s="37"/>
      <c r="G69" s="37"/>
      <c r="H69" s="37"/>
      <c r="I69" s="37"/>
      <c r="J69" s="37"/>
      <c r="K69" s="37"/>
      <c r="L69" s="107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6.95" customHeight="1" x14ac:dyDescent="0.2">
      <c r="A70" s="35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4" spans="1:31" s="2" customFormat="1" ht="6.95" customHeight="1" x14ac:dyDescent="0.2">
      <c r="A74" s="35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24.95" customHeight="1" x14ac:dyDescent="0.2">
      <c r="A75" s="35"/>
      <c r="B75" s="36"/>
      <c r="C75" s="24" t="s">
        <v>105</v>
      </c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6.95" customHeight="1" x14ac:dyDescent="0.2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2" customHeight="1" x14ac:dyDescent="0.2">
      <c r="A77" s="35"/>
      <c r="B77" s="36"/>
      <c r="C77" s="30" t="s">
        <v>16</v>
      </c>
      <c r="D77" s="37"/>
      <c r="E77" s="37"/>
      <c r="F77" s="37"/>
      <c r="G77" s="37"/>
      <c r="H77" s="37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6.5" customHeight="1" x14ac:dyDescent="0.2">
      <c r="A78" s="35"/>
      <c r="B78" s="36"/>
      <c r="C78" s="37"/>
      <c r="D78" s="37"/>
      <c r="E78" s="300" t="str">
        <f>E7</f>
        <v>MALŠOVICE - SPLAŠKOVÁ KANALIZACE</v>
      </c>
      <c r="F78" s="301"/>
      <c r="G78" s="301"/>
      <c r="H78" s="301"/>
      <c r="I78" s="37"/>
      <c r="J78" s="37"/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 x14ac:dyDescent="0.2">
      <c r="A79" s="35"/>
      <c r="B79" s="36"/>
      <c r="C79" s="30" t="s">
        <v>91</v>
      </c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6.5" customHeight="1" x14ac:dyDescent="0.2">
      <c r="A80" s="35"/>
      <c r="B80" s="36"/>
      <c r="C80" s="37"/>
      <c r="D80" s="37"/>
      <c r="E80" s="253" t="str">
        <f>E9</f>
        <v>3 - STOKY - DN 300</v>
      </c>
      <c r="F80" s="302"/>
      <c r="G80" s="302"/>
      <c r="H80" s="302"/>
      <c r="I80" s="37"/>
      <c r="J80" s="37"/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6.95" customHeight="1" x14ac:dyDescent="0.2">
      <c r="A81" s="35"/>
      <c r="B81" s="36"/>
      <c r="C81" s="37"/>
      <c r="D81" s="37"/>
      <c r="E81" s="37"/>
      <c r="F81" s="37"/>
      <c r="G81" s="37"/>
      <c r="H81" s="37"/>
      <c r="I81" s="37"/>
      <c r="J81" s="37"/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2" customHeight="1" x14ac:dyDescent="0.2">
      <c r="A82" s="35"/>
      <c r="B82" s="36"/>
      <c r="C82" s="30" t="s">
        <v>21</v>
      </c>
      <c r="D82" s="37"/>
      <c r="E82" s="37"/>
      <c r="F82" s="28" t="str">
        <f>F12</f>
        <v xml:space="preserve"> </v>
      </c>
      <c r="G82" s="37"/>
      <c r="H82" s="37"/>
      <c r="I82" s="30" t="s">
        <v>23</v>
      </c>
      <c r="J82" s="60" t="str">
        <f>IF(J12="","",J12)</f>
        <v>17. 7. 2020</v>
      </c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6.95" customHeight="1" x14ac:dyDescent="0.2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0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25.7" customHeight="1" x14ac:dyDescent="0.2">
      <c r="A84" s="35"/>
      <c r="B84" s="36"/>
      <c r="C84" s="30" t="s">
        <v>25</v>
      </c>
      <c r="D84" s="37"/>
      <c r="E84" s="37"/>
      <c r="F84" s="28" t="str">
        <f>E15</f>
        <v>OBEC MALŠOVICE</v>
      </c>
      <c r="G84" s="37"/>
      <c r="H84" s="37"/>
      <c r="I84" s="30" t="s">
        <v>31</v>
      </c>
      <c r="J84" s="33" t="str">
        <f>E21</f>
        <v>B-PROJEKTY Teplice s.r.o.</v>
      </c>
      <c r="K84" s="37"/>
      <c r="L84" s="10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15.2" customHeight="1" x14ac:dyDescent="0.2">
      <c r="A85" s="35"/>
      <c r="B85" s="36"/>
      <c r="C85" s="30" t="s">
        <v>29</v>
      </c>
      <c r="D85" s="37"/>
      <c r="E85" s="37"/>
      <c r="F85" s="28" t="str">
        <f>IF(E18="","",E18)</f>
        <v>Vyplň údaj</v>
      </c>
      <c r="G85" s="37"/>
      <c r="H85" s="37"/>
      <c r="I85" s="30" t="s">
        <v>34</v>
      </c>
      <c r="J85" s="33" t="str">
        <f>E24</f>
        <v>Ladislav Marek</v>
      </c>
      <c r="K85" s="37"/>
      <c r="L85" s="10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0.35" customHeight="1" x14ac:dyDescent="0.2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107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11" customFormat="1" ht="29.25" customHeight="1" x14ac:dyDescent="0.2">
      <c r="A87" s="147"/>
      <c r="B87" s="148"/>
      <c r="C87" s="149" t="s">
        <v>106</v>
      </c>
      <c r="D87" s="150" t="s">
        <v>57</v>
      </c>
      <c r="E87" s="150" t="s">
        <v>53</v>
      </c>
      <c r="F87" s="150" t="s">
        <v>54</v>
      </c>
      <c r="G87" s="150" t="s">
        <v>107</v>
      </c>
      <c r="H87" s="150" t="s">
        <v>108</v>
      </c>
      <c r="I87" s="150" t="s">
        <v>109</v>
      </c>
      <c r="J87" s="150" t="s">
        <v>95</v>
      </c>
      <c r="K87" s="151" t="s">
        <v>110</v>
      </c>
      <c r="L87" s="152"/>
      <c r="M87" s="69" t="s">
        <v>19</v>
      </c>
      <c r="N87" s="70" t="s">
        <v>42</v>
      </c>
      <c r="O87" s="70" t="s">
        <v>111</v>
      </c>
      <c r="P87" s="70" t="s">
        <v>112</v>
      </c>
      <c r="Q87" s="70" t="s">
        <v>113</v>
      </c>
      <c r="R87" s="70" t="s">
        <v>114</v>
      </c>
      <c r="S87" s="70" t="s">
        <v>115</v>
      </c>
      <c r="T87" s="71" t="s">
        <v>116</v>
      </c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</row>
    <row r="88" spans="1:65" s="2" customFormat="1" ht="22.9" customHeight="1" x14ac:dyDescent="0.25">
      <c r="A88" s="35"/>
      <c r="B88" s="36"/>
      <c r="C88" s="76" t="s">
        <v>117</v>
      </c>
      <c r="D88" s="37"/>
      <c r="E88" s="37"/>
      <c r="F88" s="37"/>
      <c r="G88" s="37"/>
      <c r="H88" s="37"/>
      <c r="I88" s="37"/>
      <c r="J88" s="153">
        <f>BK88</f>
        <v>0</v>
      </c>
      <c r="K88" s="37"/>
      <c r="L88" s="40"/>
      <c r="M88" s="72"/>
      <c r="N88" s="154"/>
      <c r="O88" s="73"/>
      <c r="P88" s="155">
        <f>P89</f>
        <v>0</v>
      </c>
      <c r="Q88" s="73"/>
      <c r="R88" s="155">
        <f>R89</f>
        <v>63.53051627</v>
      </c>
      <c r="S88" s="73"/>
      <c r="T88" s="156">
        <f>T89</f>
        <v>1197.6894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T88" s="18" t="s">
        <v>71</v>
      </c>
      <c r="AU88" s="18" t="s">
        <v>96</v>
      </c>
      <c r="BK88" s="157">
        <f>BK89</f>
        <v>0</v>
      </c>
    </row>
    <row r="89" spans="1:65" s="12" customFormat="1" ht="25.9" customHeight="1" x14ac:dyDescent="0.2">
      <c r="B89" s="158"/>
      <c r="C89" s="159"/>
      <c r="D89" s="160" t="s">
        <v>71</v>
      </c>
      <c r="E89" s="161" t="s">
        <v>118</v>
      </c>
      <c r="F89" s="161" t="s">
        <v>119</v>
      </c>
      <c r="G89" s="159"/>
      <c r="H89" s="159"/>
      <c r="I89" s="162"/>
      <c r="J89" s="163">
        <f>BK89</f>
        <v>0</v>
      </c>
      <c r="K89" s="159"/>
      <c r="L89" s="164"/>
      <c r="M89" s="165"/>
      <c r="N89" s="166"/>
      <c r="O89" s="166"/>
      <c r="P89" s="167">
        <f>P90+P415+P420+P448+P484+P537+P546+P558</f>
        <v>0</v>
      </c>
      <c r="Q89" s="166"/>
      <c r="R89" s="167">
        <f>R90+R415+R420+R448+R484+R537+R546+R558</f>
        <v>63.53051627</v>
      </c>
      <c r="S89" s="166"/>
      <c r="T89" s="168">
        <f>T90+T415+T420+T448+T484+T537+T546+T558</f>
        <v>1197.6894</v>
      </c>
      <c r="AR89" s="169" t="s">
        <v>77</v>
      </c>
      <c r="AT89" s="170" t="s">
        <v>71</v>
      </c>
      <c r="AU89" s="170" t="s">
        <v>72</v>
      </c>
      <c r="AY89" s="169" t="s">
        <v>120</v>
      </c>
      <c r="BK89" s="171">
        <f>BK90+BK415+BK420+BK448+BK484+BK537+BK546+BK558</f>
        <v>0</v>
      </c>
    </row>
    <row r="90" spans="1:65" s="12" customFormat="1" ht="22.9" customHeight="1" x14ac:dyDescent="0.2">
      <c r="B90" s="158"/>
      <c r="C90" s="159"/>
      <c r="D90" s="160" t="s">
        <v>71</v>
      </c>
      <c r="E90" s="172" t="s">
        <v>77</v>
      </c>
      <c r="F90" s="172" t="s">
        <v>121</v>
      </c>
      <c r="G90" s="159"/>
      <c r="H90" s="159"/>
      <c r="I90" s="162"/>
      <c r="J90" s="173">
        <f>BK90</f>
        <v>0</v>
      </c>
      <c r="K90" s="159"/>
      <c r="L90" s="164"/>
      <c r="M90" s="165"/>
      <c r="N90" s="166"/>
      <c r="O90" s="166"/>
      <c r="P90" s="167">
        <f>SUM(P91:P414)</f>
        <v>0</v>
      </c>
      <c r="Q90" s="166"/>
      <c r="R90" s="167">
        <f>SUM(R91:R414)</f>
        <v>2.6072827999999997</v>
      </c>
      <c r="S90" s="166"/>
      <c r="T90" s="168">
        <f>SUM(T91:T414)</f>
        <v>1197.6894</v>
      </c>
      <c r="AR90" s="169" t="s">
        <v>77</v>
      </c>
      <c r="AT90" s="170" t="s">
        <v>71</v>
      </c>
      <c r="AU90" s="170" t="s">
        <v>77</v>
      </c>
      <c r="AY90" s="169" t="s">
        <v>120</v>
      </c>
      <c r="BK90" s="171">
        <f>SUM(BK91:BK414)</f>
        <v>0</v>
      </c>
    </row>
    <row r="91" spans="1:65" s="2" customFormat="1" ht="37.9" customHeight="1" x14ac:dyDescent="0.2">
      <c r="A91" s="35"/>
      <c r="B91" s="36"/>
      <c r="C91" s="174" t="s">
        <v>77</v>
      </c>
      <c r="D91" s="174" t="s">
        <v>122</v>
      </c>
      <c r="E91" s="175" t="s">
        <v>142</v>
      </c>
      <c r="F91" s="176" t="s">
        <v>143</v>
      </c>
      <c r="G91" s="177" t="s">
        <v>125</v>
      </c>
      <c r="H91" s="178">
        <v>639.9</v>
      </c>
      <c r="I91" s="179"/>
      <c r="J91" s="180">
        <f>ROUND(I91*H91,2)</f>
        <v>0</v>
      </c>
      <c r="K91" s="176" t="s">
        <v>126</v>
      </c>
      <c r="L91" s="40"/>
      <c r="M91" s="181" t="s">
        <v>19</v>
      </c>
      <c r="N91" s="182" t="s">
        <v>43</v>
      </c>
      <c r="O91" s="65"/>
      <c r="P91" s="183">
        <f>O91*H91</f>
        <v>0</v>
      </c>
      <c r="Q91" s="183">
        <v>0</v>
      </c>
      <c r="R91" s="183">
        <f>Q91*H91</f>
        <v>0</v>
      </c>
      <c r="S91" s="183">
        <v>0.57999999999999996</v>
      </c>
      <c r="T91" s="184">
        <f>S91*H91</f>
        <v>371.14199999999994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127</v>
      </c>
      <c r="AT91" s="185" t="s">
        <v>122</v>
      </c>
      <c r="AU91" s="185" t="s">
        <v>81</v>
      </c>
      <c r="AY91" s="18" t="s">
        <v>120</v>
      </c>
      <c r="BE91" s="186">
        <f>IF(N91="základní",J91,0)</f>
        <v>0</v>
      </c>
      <c r="BF91" s="186">
        <f>IF(N91="snížená",J91,0)</f>
        <v>0</v>
      </c>
      <c r="BG91" s="186">
        <f>IF(N91="zákl. přenesená",J91,0)</f>
        <v>0</v>
      </c>
      <c r="BH91" s="186">
        <f>IF(N91="sníž. přenesená",J91,0)</f>
        <v>0</v>
      </c>
      <c r="BI91" s="186">
        <f>IF(N91="nulová",J91,0)</f>
        <v>0</v>
      </c>
      <c r="BJ91" s="18" t="s">
        <v>77</v>
      </c>
      <c r="BK91" s="186">
        <f>ROUND(I91*H91,2)</f>
        <v>0</v>
      </c>
      <c r="BL91" s="18" t="s">
        <v>127</v>
      </c>
      <c r="BM91" s="185" t="s">
        <v>144</v>
      </c>
    </row>
    <row r="92" spans="1:65" s="2" customFormat="1" ht="175.5" x14ac:dyDescent="0.2">
      <c r="A92" s="35"/>
      <c r="B92" s="36"/>
      <c r="C92" s="37"/>
      <c r="D92" s="187" t="s">
        <v>129</v>
      </c>
      <c r="E92" s="37"/>
      <c r="F92" s="188" t="s">
        <v>138</v>
      </c>
      <c r="G92" s="37"/>
      <c r="H92" s="37"/>
      <c r="I92" s="189"/>
      <c r="J92" s="37"/>
      <c r="K92" s="37"/>
      <c r="L92" s="40"/>
      <c r="M92" s="190"/>
      <c r="N92" s="191"/>
      <c r="O92" s="65"/>
      <c r="P92" s="65"/>
      <c r="Q92" s="65"/>
      <c r="R92" s="65"/>
      <c r="S92" s="65"/>
      <c r="T92" s="66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T92" s="18" t="s">
        <v>129</v>
      </c>
      <c r="AU92" s="18" t="s">
        <v>81</v>
      </c>
    </row>
    <row r="93" spans="1:65" s="13" customFormat="1" ht="11.25" x14ac:dyDescent="0.2">
      <c r="B93" s="192"/>
      <c r="C93" s="193"/>
      <c r="D93" s="187" t="s">
        <v>131</v>
      </c>
      <c r="E93" s="194" t="s">
        <v>19</v>
      </c>
      <c r="F93" s="195" t="s">
        <v>132</v>
      </c>
      <c r="G93" s="193"/>
      <c r="H93" s="194" t="s">
        <v>19</v>
      </c>
      <c r="I93" s="196"/>
      <c r="J93" s="193"/>
      <c r="K93" s="193"/>
      <c r="L93" s="197"/>
      <c r="M93" s="198"/>
      <c r="N93" s="199"/>
      <c r="O93" s="199"/>
      <c r="P93" s="199"/>
      <c r="Q93" s="199"/>
      <c r="R93" s="199"/>
      <c r="S93" s="199"/>
      <c r="T93" s="200"/>
      <c r="AT93" s="201" t="s">
        <v>131</v>
      </c>
      <c r="AU93" s="201" t="s">
        <v>81</v>
      </c>
      <c r="AV93" s="13" t="s">
        <v>77</v>
      </c>
      <c r="AW93" s="13" t="s">
        <v>33</v>
      </c>
      <c r="AX93" s="13" t="s">
        <v>72</v>
      </c>
      <c r="AY93" s="201" t="s">
        <v>120</v>
      </c>
    </row>
    <row r="94" spans="1:65" s="13" customFormat="1" ht="11.25" x14ac:dyDescent="0.2">
      <c r="B94" s="192"/>
      <c r="C94" s="193"/>
      <c r="D94" s="187" t="s">
        <v>131</v>
      </c>
      <c r="E94" s="194" t="s">
        <v>19</v>
      </c>
      <c r="F94" s="195" t="s">
        <v>145</v>
      </c>
      <c r="G94" s="193"/>
      <c r="H94" s="194" t="s">
        <v>19</v>
      </c>
      <c r="I94" s="196"/>
      <c r="J94" s="193"/>
      <c r="K94" s="193"/>
      <c r="L94" s="197"/>
      <c r="M94" s="198"/>
      <c r="N94" s="199"/>
      <c r="O94" s="199"/>
      <c r="P94" s="199"/>
      <c r="Q94" s="199"/>
      <c r="R94" s="199"/>
      <c r="S94" s="199"/>
      <c r="T94" s="200"/>
      <c r="AT94" s="201" t="s">
        <v>131</v>
      </c>
      <c r="AU94" s="201" t="s">
        <v>81</v>
      </c>
      <c r="AV94" s="13" t="s">
        <v>77</v>
      </c>
      <c r="AW94" s="13" t="s">
        <v>33</v>
      </c>
      <c r="AX94" s="13" t="s">
        <v>72</v>
      </c>
      <c r="AY94" s="201" t="s">
        <v>120</v>
      </c>
    </row>
    <row r="95" spans="1:65" s="14" customFormat="1" ht="11.25" x14ac:dyDescent="0.2">
      <c r="B95" s="202"/>
      <c r="C95" s="203"/>
      <c r="D95" s="187" t="s">
        <v>131</v>
      </c>
      <c r="E95" s="204" t="s">
        <v>19</v>
      </c>
      <c r="F95" s="205" t="s">
        <v>571</v>
      </c>
      <c r="G95" s="203"/>
      <c r="H95" s="206">
        <v>639.9</v>
      </c>
      <c r="I95" s="207"/>
      <c r="J95" s="203"/>
      <c r="K95" s="203"/>
      <c r="L95" s="208"/>
      <c r="M95" s="209"/>
      <c r="N95" s="210"/>
      <c r="O95" s="210"/>
      <c r="P95" s="210"/>
      <c r="Q95" s="210"/>
      <c r="R95" s="210"/>
      <c r="S95" s="210"/>
      <c r="T95" s="211"/>
      <c r="AT95" s="212" t="s">
        <v>131</v>
      </c>
      <c r="AU95" s="212" t="s">
        <v>81</v>
      </c>
      <c r="AV95" s="14" t="s">
        <v>81</v>
      </c>
      <c r="AW95" s="14" t="s">
        <v>33</v>
      </c>
      <c r="AX95" s="14" t="s">
        <v>77</v>
      </c>
      <c r="AY95" s="212" t="s">
        <v>120</v>
      </c>
    </row>
    <row r="96" spans="1:65" s="2" customFormat="1" ht="37.9" customHeight="1" x14ac:dyDescent="0.2">
      <c r="A96" s="35"/>
      <c r="B96" s="36"/>
      <c r="C96" s="174" t="s">
        <v>81</v>
      </c>
      <c r="D96" s="174" t="s">
        <v>122</v>
      </c>
      <c r="E96" s="175" t="s">
        <v>147</v>
      </c>
      <c r="F96" s="176" t="s">
        <v>148</v>
      </c>
      <c r="G96" s="177" t="s">
        <v>125</v>
      </c>
      <c r="H96" s="178">
        <v>639.9</v>
      </c>
      <c r="I96" s="179"/>
      <c r="J96" s="180">
        <f>ROUND(I96*H96,2)</f>
        <v>0</v>
      </c>
      <c r="K96" s="176" t="s">
        <v>126</v>
      </c>
      <c r="L96" s="40"/>
      <c r="M96" s="181" t="s">
        <v>19</v>
      </c>
      <c r="N96" s="182" t="s">
        <v>43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0.316</v>
      </c>
      <c r="T96" s="184">
        <f>S96*H96</f>
        <v>202.20839999999998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127</v>
      </c>
      <c r="AT96" s="185" t="s">
        <v>122</v>
      </c>
      <c r="AU96" s="185" t="s">
        <v>81</v>
      </c>
      <c r="AY96" s="18" t="s">
        <v>120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127</v>
      </c>
      <c r="BM96" s="185" t="s">
        <v>149</v>
      </c>
    </row>
    <row r="97" spans="1:65" s="2" customFormat="1" ht="175.5" x14ac:dyDescent="0.2">
      <c r="A97" s="35"/>
      <c r="B97" s="36"/>
      <c r="C97" s="37"/>
      <c r="D97" s="187" t="s">
        <v>129</v>
      </c>
      <c r="E97" s="37"/>
      <c r="F97" s="188" t="s">
        <v>138</v>
      </c>
      <c r="G97" s="37"/>
      <c r="H97" s="37"/>
      <c r="I97" s="189"/>
      <c r="J97" s="37"/>
      <c r="K97" s="37"/>
      <c r="L97" s="40"/>
      <c r="M97" s="190"/>
      <c r="N97" s="191"/>
      <c r="O97" s="65"/>
      <c r="P97" s="65"/>
      <c r="Q97" s="65"/>
      <c r="R97" s="65"/>
      <c r="S97" s="65"/>
      <c r="T97" s="66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129</v>
      </c>
      <c r="AU97" s="18" t="s">
        <v>81</v>
      </c>
    </row>
    <row r="98" spans="1:65" s="13" customFormat="1" ht="11.25" x14ac:dyDescent="0.2">
      <c r="B98" s="192"/>
      <c r="C98" s="193"/>
      <c r="D98" s="187" t="s">
        <v>131</v>
      </c>
      <c r="E98" s="194" t="s">
        <v>19</v>
      </c>
      <c r="F98" s="195" t="s">
        <v>132</v>
      </c>
      <c r="G98" s="193"/>
      <c r="H98" s="194" t="s">
        <v>19</v>
      </c>
      <c r="I98" s="196"/>
      <c r="J98" s="193"/>
      <c r="K98" s="193"/>
      <c r="L98" s="197"/>
      <c r="M98" s="198"/>
      <c r="N98" s="199"/>
      <c r="O98" s="199"/>
      <c r="P98" s="199"/>
      <c r="Q98" s="199"/>
      <c r="R98" s="199"/>
      <c r="S98" s="199"/>
      <c r="T98" s="200"/>
      <c r="AT98" s="201" t="s">
        <v>131</v>
      </c>
      <c r="AU98" s="201" t="s">
        <v>81</v>
      </c>
      <c r="AV98" s="13" t="s">
        <v>77</v>
      </c>
      <c r="AW98" s="13" t="s">
        <v>33</v>
      </c>
      <c r="AX98" s="13" t="s">
        <v>72</v>
      </c>
      <c r="AY98" s="201" t="s">
        <v>120</v>
      </c>
    </row>
    <row r="99" spans="1:65" s="13" customFormat="1" ht="11.25" x14ac:dyDescent="0.2">
      <c r="B99" s="192"/>
      <c r="C99" s="193"/>
      <c r="D99" s="187" t="s">
        <v>131</v>
      </c>
      <c r="E99" s="194" t="s">
        <v>19</v>
      </c>
      <c r="F99" s="195" t="s">
        <v>150</v>
      </c>
      <c r="G99" s="193"/>
      <c r="H99" s="194" t="s">
        <v>19</v>
      </c>
      <c r="I99" s="196"/>
      <c r="J99" s="193"/>
      <c r="K99" s="193"/>
      <c r="L99" s="197"/>
      <c r="M99" s="198"/>
      <c r="N99" s="199"/>
      <c r="O99" s="199"/>
      <c r="P99" s="199"/>
      <c r="Q99" s="199"/>
      <c r="R99" s="199"/>
      <c r="S99" s="199"/>
      <c r="T99" s="200"/>
      <c r="AT99" s="201" t="s">
        <v>131</v>
      </c>
      <c r="AU99" s="201" t="s">
        <v>81</v>
      </c>
      <c r="AV99" s="13" t="s">
        <v>77</v>
      </c>
      <c r="AW99" s="13" t="s">
        <v>33</v>
      </c>
      <c r="AX99" s="13" t="s">
        <v>72</v>
      </c>
      <c r="AY99" s="201" t="s">
        <v>120</v>
      </c>
    </row>
    <row r="100" spans="1:65" s="14" customFormat="1" ht="11.25" x14ac:dyDescent="0.2">
      <c r="B100" s="202"/>
      <c r="C100" s="203"/>
      <c r="D100" s="187" t="s">
        <v>131</v>
      </c>
      <c r="E100" s="204" t="s">
        <v>19</v>
      </c>
      <c r="F100" s="205" t="s">
        <v>571</v>
      </c>
      <c r="G100" s="203"/>
      <c r="H100" s="206">
        <v>639.9</v>
      </c>
      <c r="I100" s="207"/>
      <c r="J100" s="203"/>
      <c r="K100" s="203"/>
      <c r="L100" s="208"/>
      <c r="M100" s="209"/>
      <c r="N100" s="210"/>
      <c r="O100" s="210"/>
      <c r="P100" s="210"/>
      <c r="Q100" s="210"/>
      <c r="R100" s="210"/>
      <c r="S100" s="210"/>
      <c r="T100" s="211"/>
      <c r="AT100" s="212" t="s">
        <v>131</v>
      </c>
      <c r="AU100" s="212" t="s">
        <v>81</v>
      </c>
      <c r="AV100" s="14" t="s">
        <v>81</v>
      </c>
      <c r="AW100" s="14" t="s">
        <v>33</v>
      </c>
      <c r="AX100" s="14" t="s">
        <v>77</v>
      </c>
      <c r="AY100" s="212" t="s">
        <v>120</v>
      </c>
    </row>
    <row r="101" spans="1:65" s="2" customFormat="1" ht="37.9" customHeight="1" x14ac:dyDescent="0.2">
      <c r="A101" s="35"/>
      <c r="B101" s="36"/>
      <c r="C101" s="174" t="s">
        <v>84</v>
      </c>
      <c r="D101" s="174" t="s">
        <v>122</v>
      </c>
      <c r="E101" s="175" t="s">
        <v>152</v>
      </c>
      <c r="F101" s="176" t="s">
        <v>153</v>
      </c>
      <c r="G101" s="177" t="s">
        <v>125</v>
      </c>
      <c r="H101" s="178">
        <v>639.9</v>
      </c>
      <c r="I101" s="179"/>
      <c r="J101" s="180">
        <f>ROUND(I101*H101,2)</f>
        <v>0</v>
      </c>
      <c r="K101" s="176" t="s">
        <v>126</v>
      </c>
      <c r="L101" s="40"/>
      <c r="M101" s="181" t="s">
        <v>19</v>
      </c>
      <c r="N101" s="182" t="s">
        <v>43</v>
      </c>
      <c r="O101" s="65"/>
      <c r="P101" s="183">
        <f>O101*H101</f>
        <v>0</v>
      </c>
      <c r="Q101" s="183">
        <v>0</v>
      </c>
      <c r="R101" s="183">
        <f>Q101*H101</f>
        <v>0</v>
      </c>
      <c r="S101" s="183">
        <v>0.45</v>
      </c>
      <c r="T101" s="184">
        <f>S101*H101</f>
        <v>287.95499999999998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5" t="s">
        <v>127</v>
      </c>
      <c r="AT101" s="185" t="s">
        <v>122</v>
      </c>
      <c r="AU101" s="185" t="s">
        <v>81</v>
      </c>
      <c r="AY101" s="18" t="s">
        <v>120</v>
      </c>
      <c r="BE101" s="186">
        <f>IF(N101="základní",J101,0)</f>
        <v>0</v>
      </c>
      <c r="BF101" s="186">
        <f>IF(N101="snížená",J101,0)</f>
        <v>0</v>
      </c>
      <c r="BG101" s="186">
        <f>IF(N101="zákl. přenesená",J101,0)</f>
        <v>0</v>
      </c>
      <c r="BH101" s="186">
        <f>IF(N101="sníž. přenesená",J101,0)</f>
        <v>0</v>
      </c>
      <c r="BI101" s="186">
        <f>IF(N101="nulová",J101,0)</f>
        <v>0</v>
      </c>
      <c r="BJ101" s="18" t="s">
        <v>77</v>
      </c>
      <c r="BK101" s="186">
        <f>ROUND(I101*H101,2)</f>
        <v>0</v>
      </c>
      <c r="BL101" s="18" t="s">
        <v>127</v>
      </c>
      <c r="BM101" s="185" t="s">
        <v>154</v>
      </c>
    </row>
    <row r="102" spans="1:65" s="2" customFormat="1" ht="175.5" x14ac:dyDescent="0.2">
      <c r="A102" s="35"/>
      <c r="B102" s="36"/>
      <c r="C102" s="37"/>
      <c r="D102" s="187" t="s">
        <v>129</v>
      </c>
      <c r="E102" s="37"/>
      <c r="F102" s="188" t="s">
        <v>138</v>
      </c>
      <c r="G102" s="37"/>
      <c r="H102" s="37"/>
      <c r="I102" s="189"/>
      <c r="J102" s="37"/>
      <c r="K102" s="37"/>
      <c r="L102" s="40"/>
      <c r="M102" s="190"/>
      <c r="N102" s="191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129</v>
      </c>
      <c r="AU102" s="18" t="s">
        <v>81</v>
      </c>
    </row>
    <row r="103" spans="1:65" s="13" customFormat="1" ht="11.25" x14ac:dyDescent="0.2">
      <c r="B103" s="192"/>
      <c r="C103" s="193"/>
      <c r="D103" s="187" t="s">
        <v>131</v>
      </c>
      <c r="E103" s="194" t="s">
        <v>19</v>
      </c>
      <c r="F103" s="195" t="s">
        <v>155</v>
      </c>
      <c r="G103" s="193"/>
      <c r="H103" s="194" t="s">
        <v>19</v>
      </c>
      <c r="I103" s="196"/>
      <c r="J103" s="193"/>
      <c r="K103" s="193"/>
      <c r="L103" s="197"/>
      <c r="M103" s="198"/>
      <c r="N103" s="199"/>
      <c r="O103" s="199"/>
      <c r="P103" s="199"/>
      <c r="Q103" s="199"/>
      <c r="R103" s="199"/>
      <c r="S103" s="199"/>
      <c r="T103" s="200"/>
      <c r="AT103" s="201" t="s">
        <v>131</v>
      </c>
      <c r="AU103" s="201" t="s">
        <v>81</v>
      </c>
      <c r="AV103" s="13" t="s">
        <v>77</v>
      </c>
      <c r="AW103" s="13" t="s">
        <v>33</v>
      </c>
      <c r="AX103" s="13" t="s">
        <v>72</v>
      </c>
      <c r="AY103" s="201" t="s">
        <v>120</v>
      </c>
    </row>
    <row r="104" spans="1:65" s="14" customFormat="1" ht="11.25" x14ac:dyDescent="0.2">
      <c r="B104" s="202"/>
      <c r="C104" s="203"/>
      <c r="D104" s="187" t="s">
        <v>131</v>
      </c>
      <c r="E104" s="204" t="s">
        <v>19</v>
      </c>
      <c r="F104" s="205" t="s">
        <v>571</v>
      </c>
      <c r="G104" s="203"/>
      <c r="H104" s="206">
        <v>639.9</v>
      </c>
      <c r="I104" s="207"/>
      <c r="J104" s="203"/>
      <c r="K104" s="203"/>
      <c r="L104" s="208"/>
      <c r="M104" s="209"/>
      <c r="N104" s="210"/>
      <c r="O104" s="210"/>
      <c r="P104" s="210"/>
      <c r="Q104" s="210"/>
      <c r="R104" s="210"/>
      <c r="S104" s="210"/>
      <c r="T104" s="211"/>
      <c r="AT104" s="212" t="s">
        <v>131</v>
      </c>
      <c r="AU104" s="212" t="s">
        <v>81</v>
      </c>
      <c r="AV104" s="14" t="s">
        <v>81</v>
      </c>
      <c r="AW104" s="14" t="s">
        <v>33</v>
      </c>
      <c r="AX104" s="14" t="s">
        <v>77</v>
      </c>
      <c r="AY104" s="212" t="s">
        <v>120</v>
      </c>
    </row>
    <row r="105" spans="1:65" s="2" customFormat="1" ht="24.2" customHeight="1" x14ac:dyDescent="0.2">
      <c r="A105" s="35"/>
      <c r="B105" s="36"/>
      <c r="C105" s="174" t="s">
        <v>127</v>
      </c>
      <c r="D105" s="174" t="s">
        <v>122</v>
      </c>
      <c r="E105" s="175" t="s">
        <v>157</v>
      </c>
      <c r="F105" s="176" t="s">
        <v>158</v>
      </c>
      <c r="G105" s="177" t="s">
        <v>125</v>
      </c>
      <c r="H105" s="178">
        <v>2628</v>
      </c>
      <c r="I105" s="179"/>
      <c r="J105" s="180">
        <f>ROUND(I105*H105,2)</f>
        <v>0</v>
      </c>
      <c r="K105" s="176" t="s">
        <v>126</v>
      </c>
      <c r="L105" s="40"/>
      <c r="M105" s="181" t="s">
        <v>19</v>
      </c>
      <c r="N105" s="182" t="s">
        <v>43</v>
      </c>
      <c r="O105" s="65"/>
      <c r="P105" s="183">
        <f>O105*H105</f>
        <v>0</v>
      </c>
      <c r="Q105" s="183">
        <v>6.9999999999999994E-5</v>
      </c>
      <c r="R105" s="183">
        <f>Q105*H105</f>
        <v>0.18395999999999998</v>
      </c>
      <c r="S105" s="183">
        <v>0.128</v>
      </c>
      <c r="T105" s="184">
        <f>S105*H105</f>
        <v>336.38400000000001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5" t="s">
        <v>127</v>
      </c>
      <c r="AT105" s="185" t="s">
        <v>122</v>
      </c>
      <c r="AU105" s="185" t="s">
        <v>81</v>
      </c>
      <c r="AY105" s="18" t="s">
        <v>120</v>
      </c>
      <c r="BE105" s="186">
        <f>IF(N105="základní",J105,0)</f>
        <v>0</v>
      </c>
      <c r="BF105" s="186">
        <f>IF(N105="snížená",J105,0)</f>
        <v>0</v>
      </c>
      <c r="BG105" s="186">
        <f>IF(N105="zákl. přenesená",J105,0)</f>
        <v>0</v>
      </c>
      <c r="BH105" s="186">
        <f>IF(N105="sníž. přenesená",J105,0)</f>
        <v>0</v>
      </c>
      <c r="BI105" s="186">
        <f>IF(N105="nulová",J105,0)</f>
        <v>0</v>
      </c>
      <c r="BJ105" s="18" t="s">
        <v>77</v>
      </c>
      <c r="BK105" s="186">
        <f>ROUND(I105*H105,2)</f>
        <v>0</v>
      </c>
      <c r="BL105" s="18" t="s">
        <v>127</v>
      </c>
      <c r="BM105" s="185" t="s">
        <v>159</v>
      </c>
    </row>
    <row r="106" spans="1:65" s="2" customFormat="1" ht="195" x14ac:dyDescent="0.2">
      <c r="A106" s="35"/>
      <c r="B106" s="36"/>
      <c r="C106" s="37"/>
      <c r="D106" s="187" t="s">
        <v>129</v>
      </c>
      <c r="E106" s="37"/>
      <c r="F106" s="188" t="s">
        <v>160</v>
      </c>
      <c r="G106" s="37"/>
      <c r="H106" s="37"/>
      <c r="I106" s="189"/>
      <c r="J106" s="37"/>
      <c r="K106" s="37"/>
      <c r="L106" s="40"/>
      <c r="M106" s="190"/>
      <c r="N106" s="191"/>
      <c r="O106" s="65"/>
      <c r="P106" s="65"/>
      <c r="Q106" s="65"/>
      <c r="R106" s="65"/>
      <c r="S106" s="65"/>
      <c r="T106" s="66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T106" s="18" t="s">
        <v>129</v>
      </c>
      <c r="AU106" s="18" t="s">
        <v>81</v>
      </c>
    </row>
    <row r="107" spans="1:65" s="13" customFormat="1" ht="11.25" x14ac:dyDescent="0.2">
      <c r="B107" s="192"/>
      <c r="C107" s="193"/>
      <c r="D107" s="187" t="s">
        <v>131</v>
      </c>
      <c r="E107" s="194" t="s">
        <v>19</v>
      </c>
      <c r="F107" s="195" t="s">
        <v>132</v>
      </c>
      <c r="G107" s="193"/>
      <c r="H107" s="194" t="s">
        <v>19</v>
      </c>
      <c r="I107" s="196"/>
      <c r="J107" s="193"/>
      <c r="K107" s="193"/>
      <c r="L107" s="197"/>
      <c r="M107" s="198"/>
      <c r="N107" s="199"/>
      <c r="O107" s="199"/>
      <c r="P107" s="199"/>
      <c r="Q107" s="199"/>
      <c r="R107" s="199"/>
      <c r="S107" s="199"/>
      <c r="T107" s="200"/>
      <c r="AT107" s="201" t="s">
        <v>131</v>
      </c>
      <c r="AU107" s="201" t="s">
        <v>81</v>
      </c>
      <c r="AV107" s="13" t="s">
        <v>77</v>
      </c>
      <c r="AW107" s="13" t="s">
        <v>33</v>
      </c>
      <c r="AX107" s="13" t="s">
        <v>72</v>
      </c>
      <c r="AY107" s="201" t="s">
        <v>120</v>
      </c>
    </row>
    <row r="108" spans="1:65" s="13" customFormat="1" ht="11.25" x14ac:dyDescent="0.2">
      <c r="B108" s="192"/>
      <c r="C108" s="193"/>
      <c r="D108" s="187" t="s">
        <v>131</v>
      </c>
      <c r="E108" s="194" t="s">
        <v>19</v>
      </c>
      <c r="F108" s="195" t="s">
        <v>475</v>
      </c>
      <c r="G108" s="193"/>
      <c r="H108" s="194" t="s">
        <v>19</v>
      </c>
      <c r="I108" s="196"/>
      <c r="J108" s="193"/>
      <c r="K108" s="193"/>
      <c r="L108" s="197"/>
      <c r="M108" s="198"/>
      <c r="N108" s="199"/>
      <c r="O108" s="199"/>
      <c r="P108" s="199"/>
      <c r="Q108" s="199"/>
      <c r="R108" s="199"/>
      <c r="S108" s="199"/>
      <c r="T108" s="200"/>
      <c r="AT108" s="201" t="s">
        <v>131</v>
      </c>
      <c r="AU108" s="201" t="s">
        <v>81</v>
      </c>
      <c r="AV108" s="13" t="s">
        <v>77</v>
      </c>
      <c r="AW108" s="13" t="s">
        <v>33</v>
      </c>
      <c r="AX108" s="13" t="s">
        <v>72</v>
      </c>
      <c r="AY108" s="201" t="s">
        <v>120</v>
      </c>
    </row>
    <row r="109" spans="1:65" s="14" customFormat="1" ht="11.25" x14ac:dyDescent="0.2">
      <c r="B109" s="202"/>
      <c r="C109" s="203"/>
      <c r="D109" s="187" t="s">
        <v>131</v>
      </c>
      <c r="E109" s="204" t="s">
        <v>19</v>
      </c>
      <c r="F109" s="205" t="s">
        <v>572</v>
      </c>
      <c r="G109" s="203"/>
      <c r="H109" s="206">
        <v>2628</v>
      </c>
      <c r="I109" s="207"/>
      <c r="J109" s="203"/>
      <c r="K109" s="203"/>
      <c r="L109" s="208"/>
      <c r="M109" s="209"/>
      <c r="N109" s="210"/>
      <c r="O109" s="210"/>
      <c r="P109" s="210"/>
      <c r="Q109" s="210"/>
      <c r="R109" s="210"/>
      <c r="S109" s="210"/>
      <c r="T109" s="211"/>
      <c r="AT109" s="212" t="s">
        <v>131</v>
      </c>
      <c r="AU109" s="212" t="s">
        <v>81</v>
      </c>
      <c r="AV109" s="14" t="s">
        <v>81</v>
      </c>
      <c r="AW109" s="14" t="s">
        <v>33</v>
      </c>
      <c r="AX109" s="14" t="s">
        <v>77</v>
      </c>
      <c r="AY109" s="212" t="s">
        <v>120</v>
      </c>
    </row>
    <row r="110" spans="1:65" s="2" customFormat="1" ht="24.2" customHeight="1" x14ac:dyDescent="0.2">
      <c r="A110" s="35"/>
      <c r="B110" s="36"/>
      <c r="C110" s="174" t="s">
        <v>151</v>
      </c>
      <c r="D110" s="174" t="s">
        <v>122</v>
      </c>
      <c r="E110" s="175" t="s">
        <v>181</v>
      </c>
      <c r="F110" s="176" t="s">
        <v>182</v>
      </c>
      <c r="G110" s="177" t="s">
        <v>176</v>
      </c>
      <c r="H110" s="178">
        <v>68</v>
      </c>
      <c r="I110" s="179"/>
      <c r="J110" s="180">
        <f>ROUND(I110*H110,2)</f>
        <v>0</v>
      </c>
      <c r="K110" s="176" t="s">
        <v>126</v>
      </c>
      <c r="L110" s="40"/>
      <c r="M110" s="181" t="s">
        <v>19</v>
      </c>
      <c r="N110" s="182" t="s">
        <v>43</v>
      </c>
      <c r="O110" s="65"/>
      <c r="P110" s="183">
        <f>O110*H110</f>
        <v>0</v>
      </c>
      <c r="Q110" s="183">
        <v>0</v>
      </c>
      <c r="R110" s="183">
        <f>Q110*H110</f>
        <v>0</v>
      </c>
      <c r="S110" s="183">
        <v>0</v>
      </c>
      <c r="T110" s="184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5" t="s">
        <v>127</v>
      </c>
      <c r="AT110" s="185" t="s">
        <v>122</v>
      </c>
      <c r="AU110" s="185" t="s">
        <v>81</v>
      </c>
      <c r="AY110" s="18" t="s">
        <v>120</v>
      </c>
      <c r="BE110" s="186">
        <f>IF(N110="základní",J110,0)</f>
        <v>0</v>
      </c>
      <c r="BF110" s="186">
        <f>IF(N110="snížená",J110,0)</f>
        <v>0</v>
      </c>
      <c r="BG110" s="186">
        <f>IF(N110="zákl. přenesená",J110,0)</f>
        <v>0</v>
      </c>
      <c r="BH110" s="186">
        <f>IF(N110="sníž. přenesená",J110,0)</f>
        <v>0</v>
      </c>
      <c r="BI110" s="186">
        <f>IF(N110="nulová",J110,0)</f>
        <v>0</v>
      </c>
      <c r="BJ110" s="18" t="s">
        <v>77</v>
      </c>
      <c r="BK110" s="186">
        <f>ROUND(I110*H110,2)</f>
        <v>0</v>
      </c>
      <c r="BL110" s="18" t="s">
        <v>127</v>
      </c>
      <c r="BM110" s="185" t="s">
        <v>183</v>
      </c>
    </row>
    <row r="111" spans="1:65" s="2" customFormat="1" ht="243.75" x14ac:dyDescent="0.2">
      <c r="A111" s="35"/>
      <c r="B111" s="36"/>
      <c r="C111" s="37"/>
      <c r="D111" s="187" t="s">
        <v>129</v>
      </c>
      <c r="E111" s="37"/>
      <c r="F111" s="188" t="s">
        <v>184</v>
      </c>
      <c r="G111" s="37"/>
      <c r="H111" s="37"/>
      <c r="I111" s="189"/>
      <c r="J111" s="37"/>
      <c r="K111" s="37"/>
      <c r="L111" s="40"/>
      <c r="M111" s="190"/>
      <c r="N111" s="191"/>
      <c r="O111" s="65"/>
      <c r="P111" s="65"/>
      <c r="Q111" s="65"/>
      <c r="R111" s="65"/>
      <c r="S111" s="65"/>
      <c r="T111" s="66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129</v>
      </c>
      <c r="AU111" s="18" t="s">
        <v>81</v>
      </c>
    </row>
    <row r="112" spans="1:65" s="13" customFormat="1" ht="11.25" x14ac:dyDescent="0.2">
      <c r="B112" s="192"/>
      <c r="C112" s="193"/>
      <c r="D112" s="187" t="s">
        <v>131</v>
      </c>
      <c r="E112" s="194" t="s">
        <v>19</v>
      </c>
      <c r="F112" s="195" t="s">
        <v>573</v>
      </c>
      <c r="G112" s="193"/>
      <c r="H112" s="194" t="s">
        <v>19</v>
      </c>
      <c r="I112" s="196"/>
      <c r="J112" s="193"/>
      <c r="K112" s="193"/>
      <c r="L112" s="197"/>
      <c r="M112" s="198"/>
      <c r="N112" s="199"/>
      <c r="O112" s="199"/>
      <c r="P112" s="199"/>
      <c r="Q112" s="199"/>
      <c r="R112" s="199"/>
      <c r="S112" s="199"/>
      <c r="T112" s="200"/>
      <c r="AT112" s="201" t="s">
        <v>131</v>
      </c>
      <c r="AU112" s="201" t="s">
        <v>81</v>
      </c>
      <c r="AV112" s="13" t="s">
        <v>77</v>
      </c>
      <c r="AW112" s="13" t="s">
        <v>33</v>
      </c>
      <c r="AX112" s="13" t="s">
        <v>72</v>
      </c>
      <c r="AY112" s="201" t="s">
        <v>120</v>
      </c>
    </row>
    <row r="113" spans="1:65" s="14" customFormat="1" ht="11.25" x14ac:dyDescent="0.2">
      <c r="B113" s="202"/>
      <c r="C113" s="203"/>
      <c r="D113" s="187" t="s">
        <v>131</v>
      </c>
      <c r="E113" s="204" t="s">
        <v>19</v>
      </c>
      <c r="F113" s="205" t="s">
        <v>574</v>
      </c>
      <c r="G113" s="203"/>
      <c r="H113" s="206">
        <v>36</v>
      </c>
      <c r="I113" s="207"/>
      <c r="J113" s="203"/>
      <c r="K113" s="203"/>
      <c r="L113" s="208"/>
      <c r="M113" s="209"/>
      <c r="N113" s="210"/>
      <c r="O113" s="210"/>
      <c r="P113" s="210"/>
      <c r="Q113" s="210"/>
      <c r="R113" s="210"/>
      <c r="S113" s="210"/>
      <c r="T113" s="211"/>
      <c r="AT113" s="212" t="s">
        <v>131</v>
      </c>
      <c r="AU113" s="212" t="s">
        <v>81</v>
      </c>
      <c r="AV113" s="14" t="s">
        <v>81</v>
      </c>
      <c r="AW113" s="14" t="s">
        <v>33</v>
      </c>
      <c r="AX113" s="14" t="s">
        <v>72</v>
      </c>
      <c r="AY113" s="212" t="s">
        <v>120</v>
      </c>
    </row>
    <row r="114" spans="1:65" s="13" customFormat="1" ht="11.25" x14ac:dyDescent="0.2">
      <c r="B114" s="192"/>
      <c r="C114" s="193"/>
      <c r="D114" s="187" t="s">
        <v>131</v>
      </c>
      <c r="E114" s="194" t="s">
        <v>19</v>
      </c>
      <c r="F114" s="195" t="s">
        <v>575</v>
      </c>
      <c r="G114" s="193"/>
      <c r="H114" s="194" t="s">
        <v>19</v>
      </c>
      <c r="I114" s="196"/>
      <c r="J114" s="193"/>
      <c r="K114" s="193"/>
      <c r="L114" s="197"/>
      <c r="M114" s="198"/>
      <c r="N114" s="199"/>
      <c r="O114" s="199"/>
      <c r="P114" s="199"/>
      <c r="Q114" s="199"/>
      <c r="R114" s="199"/>
      <c r="S114" s="199"/>
      <c r="T114" s="200"/>
      <c r="AT114" s="201" t="s">
        <v>131</v>
      </c>
      <c r="AU114" s="201" t="s">
        <v>81</v>
      </c>
      <c r="AV114" s="13" t="s">
        <v>77</v>
      </c>
      <c r="AW114" s="13" t="s">
        <v>33</v>
      </c>
      <c r="AX114" s="13" t="s">
        <v>72</v>
      </c>
      <c r="AY114" s="201" t="s">
        <v>120</v>
      </c>
    </row>
    <row r="115" spans="1:65" s="14" customFormat="1" ht="11.25" x14ac:dyDescent="0.2">
      <c r="B115" s="202"/>
      <c r="C115" s="203"/>
      <c r="D115" s="187" t="s">
        <v>131</v>
      </c>
      <c r="E115" s="204" t="s">
        <v>19</v>
      </c>
      <c r="F115" s="205" t="s">
        <v>576</v>
      </c>
      <c r="G115" s="203"/>
      <c r="H115" s="206">
        <v>6</v>
      </c>
      <c r="I115" s="207"/>
      <c r="J115" s="203"/>
      <c r="K115" s="203"/>
      <c r="L115" s="208"/>
      <c r="M115" s="209"/>
      <c r="N115" s="210"/>
      <c r="O115" s="210"/>
      <c r="P115" s="210"/>
      <c r="Q115" s="210"/>
      <c r="R115" s="210"/>
      <c r="S115" s="210"/>
      <c r="T115" s="211"/>
      <c r="AT115" s="212" t="s">
        <v>131</v>
      </c>
      <c r="AU115" s="212" t="s">
        <v>81</v>
      </c>
      <c r="AV115" s="14" t="s">
        <v>81</v>
      </c>
      <c r="AW115" s="14" t="s">
        <v>33</v>
      </c>
      <c r="AX115" s="14" t="s">
        <v>72</v>
      </c>
      <c r="AY115" s="212" t="s">
        <v>120</v>
      </c>
    </row>
    <row r="116" spans="1:65" s="13" customFormat="1" ht="11.25" x14ac:dyDescent="0.2">
      <c r="B116" s="192"/>
      <c r="C116" s="193"/>
      <c r="D116" s="187" t="s">
        <v>131</v>
      </c>
      <c r="E116" s="194" t="s">
        <v>19</v>
      </c>
      <c r="F116" s="195" t="s">
        <v>577</v>
      </c>
      <c r="G116" s="193"/>
      <c r="H116" s="194" t="s">
        <v>19</v>
      </c>
      <c r="I116" s="196"/>
      <c r="J116" s="193"/>
      <c r="K116" s="193"/>
      <c r="L116" s="197"/>
      <c r="M116" s="198"/>
      <c r="N116" s="199"/>
      <c r="O116" s="199"/>
      <c r="P116" s="199"/>
      <c r="Q116" s="199"/>
      <c r="R116" s="199"/>
      <c r="S116" s="199"/>
      <c r="T116" s="200"/>
      <c r="AT116" s="201" t="s">
        <v>131</v>
      </c>
      <c r="AU116" s="201" t="s">
        <v>81</v>
      </c>
      <c r="AV116" s="13" t="s">
        <v>77</v>
      </c>
      <c r="AW116" s="13" t="s">
        <v>33</v>
      </c>
      <c r="AX116" s="13" t="s">
        <v>72</v>
      </c>
      <c r="AY116" s="201" t="s">
        <v>120</v>
      </c>
    </row>
    <row r="117" spans="1:65" s="14" customFormat="1" ht="11.25" x14ac:dyDescent="0.2">
      <c r="B117" s="202"/>
      <c r="C117" s="203"/>
      <c r="D117" s="187" t="s">
        <v>131</v>
      </c>
      <c r="E117" s="204" t="s">
        <v>19</v>
      </c>
      <c r="F117" s="205" t="s">
        <v>576</v>
      </c>
      <c r="G117" s="203"/>
      <c r="H117" s="206">
        <v>6</v>
      </c>
      <c r="I117" s="207"/>
      <c r="J117" s="203"/>
      <c r="K117" s="203"/>
      <c r="L117" s="208"/>
      <c r="M117" s="209"/>
      <c r="N117" s="210"/>
      <c r="O117" s="210"/>
      <c r="P117" s="210"/>
      <c r="Q117" s="210"/>
      <c r="R117" s="210"/>
      <c r="S117" s="210"/>
      <c r="T117" s="211"/>
      <c r="AT117" s="212" t="s">
        <v>131</v>
      </c>
      <c r="AU117" s="212" t="s">
        <v>81</v>
      </c>
      <c r="AV117" s="14" t="s">
        <v>81</v>
      </c>
      <c r="AW117" s="14" t="s">
        <v>33</v>
      </c>
      <c r="AX117" s="14" t="s">
        <v>72</v>
      </c>
      <c r="AY117" s="212" t="s">
        <v>120</v>
      </c>
    </row>
    <row r="118" spans="1:65" s="13" customFormat="1" ht="11.25" x14ac:dyDescent="0.2">
      <c r="B118" s="192"/>
      <c r="C118" s="193"/>
      <c r="D118" s="187" t="s">
        <v>131</v>
      </c>
      <c r="E118" s="194" t="s">
        <v>19</v>
      </c>
      <c r="F118" s="195" t="s">
        <v>578</v>
      </c>
      <c r="G118" s="193"/>
      <c r="H118" s="194" t="s">
        <v>19</v>
      </c>
      <c r="I118" s="196"/>
      <c r="J118" s="193"/>
      <c r="K118" s="193"/>
      <c r="L118" s="197"/>
      <c r="M118" s="198"/>
      <c r="N118" s="199"/>
      <c r="O118" s="199"/>
      <c r="P118" s="199"/>
      <c r="Q118" s="199"/>
      <c r="R118" s="199"/>
      <c r="S118" s="199"/>
      <c r="T118" s="200"/>
      <c r="AT118" s="201" t="s">
        <v>131</v>
      </c>
      <c r="AU118" s="201" t="s">
        <v>81</v>
      </c>
      <c r="AV118" s="13" t="s">
        <v>77</v>
      </c>
      <c r="AW118" s="13" t="s">
        <v>33</v>
      </c>
      <c r="AX118" s="13" t="s">
        <v>72</v>
      </c>
      <c r="AY118" s="201" t="s">
        <v>120</v>
      </c>
    </row>
    <row r="119" spans="1:65" s="14" customFormat="1" ht="11.25" x14ac:dyDescent="0.2">
      <c r="B119" s="202"/>
      <c r="C119" s="203"/>
      <c r="D119" s="187" t="s">
        <v>131</v>
      </c>
      <c r="E119" s="204" t="s">
        <v>19</v>
      </c>
      <c r="F119" s="205" t="s">
        <v>576</v>
      </c>
      <c r="G119" s="203"/>
      <c r="H119" s="206">
        <v>6</v>
      </c>
      <c r="I119" s="207"/>
      <c r="J119" s="203"/>
      <c r="K119" s="203"/>
      <c r="L119" s="208"/>
      <c r="M119" s="209"/>
      <c r="N119" s="210"/>
      <c r="O119" s="210"/>
      <c r="P119" s="210"/>
      <c r="Q119" s="210"/>
      <c r="R119" s="210"/>
      <c r="S119" s="210"/>
      <c r="T119" s="211"/>
      <c r="AT119" s="212" t="s">
        <v>131</v>
      </c>
      <c r="AU119" s="212" t="s">
        <v>81</v>
      </c>
      <c r="AV119" s="14" t="s">
        <v>81</v>
      </c>
      <c r="AW119" s="14" t="s">
        <v>33</v>
      </c>
      <c r="AX119" s="14" t="s">
        <v>72</v>
      </c>
      <c r="AY119" s="212" t="s">
        <v>120</v>
      </c>
    </row>
    <row r="120" spans="1:65" s="13" customFormat="1" ht="11.25" x14ac:dyDescent="0.2">
      <c r="B120" s="192"/>
      <c r="C120" s="193"/>
      <c r="D120" s="187" t="s">
        <v>131</v>
      </c>
      <c r="E120" s="194" t="s">
        <v>19</v>
      </c>
      <c r="F120" s="195" t="s">
        <v>579</v>
      </c>
      <c r="G120" s="193"/>
      <c r="H120" s="194" t="s">
        <v>19</v>
      </c>
      <c r="I120" s="196"/>
      <c r="J120" s="193"/>
      <c r="K120" s="193"/>
      <c r="L120" s="197"/>
      <c r="M120" s="198"/>
      <c r="N120" s="199"/>
      <c r="O120" s="199"/>
      <c r="P120" s="199"/>
      <c r="Q120" s="199"/>
      <c r="R120" s="199"/>
      <c r="S120" s="199"/>
      <c r="T120" s="200"/>
      <c r="AT120" s="201" t="s">
        <v>131</v>
      </c>
      <c r="AU120" s="201" t="s">
        <v>81</v>
      </c>
      <c r="AV120" s="13" t="s">
        <v>77</v>
      </c>
      <c r="AW120" s="13" t="s">
        <v>33</v>
      </c>
      <c r="AX120" s="13" t="s">
        <v>72</v>
      </c>
      <c r="AY120" s="201" t="s">
        <v>120</v>
      </c>
    </row>
    <row r="121" spans="1:65" s="14" customFormat="1" ht="11.25" x14ac:dyDescent="0.2">
      <c r="B121" s="202"/>
      <c r="C121" s="203"/>
      <c r="D121" s="187" t="s">
        <v>131</v>
      </c>
      <c r="E121" s="204" t="s">
        <v>19</v>
      </c>
      <c r="F121" s="205" t="s">
        <v>580</v>
      </c>
      <c r="G121" s="203"/>
      <c r="H121" s="206">
        <v>4</v>
      </c>
      <c r="I121" s="207"/>
      <c r="J121" s="203"/>
      <c r="K121" s="203"/>
      <c r="L121" s="208"/>
      <c r="M121" s="209"/>
      <c r="N121" s="210"/>
      <c r="O121" s="210"/>
      <c r="P121" s="210"/>
      <c r="Q121" s="210"/>
      <c r="R121" s="210"/>
      <c r="S121" s="210"/>
      <c r="T121" s="211"/>
      <c r="AT121" s="212" t="s">
        <v>131</v>
      </c>
      <c r="AU121" s="212" t="s">
        <v>81</v>
      </c>
      <c r="AV121" s="14" t="s">
        <v>81</v>
      </c>
      <c r="AW121" s="14" t="s">
        <v>33</v>
      </c>
      <c r="AX121" s="14" t="s">
        <v>72</v>
      </c>
      <c r="AY121" s="212" t="s">
        <v>120</v>
      </c>
    </row>
    <row r="122" spans="1:65" s="13" customFormat="1" ht="11.25" x14ac:dyDescent="0.2">
      <c r="B122" s="192"/>
      <c r="C122" s="193"/>
      <c r="D122" s="187" t="s">
        <v>131</v>
      </c>
      <c r="E122" s="194" t="s">
        <v>19</v>
      </c>
      <c r="F122" s="195" t="s">
        <v>581</v>
      </c>
      <c r="G122" s="193"/>
      <c r="H122" s="194" t="s">
        <v>19</v>
      </c>
      <c r="I122" s="196"/>
      <c r="J122" s="193"/>
      <c r="K122" s="193"/>
      <c r="L122" s="197"/>
      <c r="M122" s="198"/>
      <c r="N122" s="199"/>
      <c r="O122" s="199"/>
      <c r="P122" s="199"/>
      <c r="Q122" s="199"/>
      <c r="R122" s="199"/>
      <c r="S122" s="199"/>
      <c r="T122" s="200"/>
      <c r="AT122" s="201" t="s">
        <v>131</v>
      </c>
      <c r="AU122" s="201" t="s">
        <v>81</v>
      </c>
      <c r="AV122" s="13" t="s">
        <v>77</v>
      </c>
      <c r="AW122" s="13" t="s">
        <v>33</v>
      </c>
      <c r="AX122" s="13" t="s">
        <v>72</v>
      </c>
      <c r="AY122" s="201" t="s">
        <v>120</v>
      </c>
    </row>
    <row r="123" spans="1:65" s="14" customFormat="1" ht="11.25" x14ac:dyDescent="0.2">
      <c r="B123" s="202"/>
      <c r="C123" s="203"/>
      <c r="D123" s="187" t="s">
        <v>131</v>
      </c>
      <c r="E123" s="204" t="s">
        <v>19</v>
      </c>
      <c r="F123" s="205" t="s">
        <v>576</v>
      </c>
      <c r="G123" s="203"/>
      <c r="H123" s="206">
        <v>6</v>
      </c>
      <c r="I123" s="207"/>
      <c r="J123" s="203"/>
      <c r="K123" s="203"/>
      <c r="L123" s="208"/>
      <c r="M123" s="209"/>
      <c r="N123" s="210"/>
      <c r="O123" s="210"/>
      <c r="P123" s="210"/>
      <c r="Q123" s="210"/>
      <c r="R123" s="210"/>
      <c r="S123" s="210"/>
      <c r="T123" s="211"/>
      <c r="AT123" s="212" t="s">
        <v>131</v>
      </c>
      <c r="AU123" s="212" t="s">
        <v>81</v>
      </c>
      <c r="AV123" s="14" t="s">
        <v>81</v>
      </c>
      <c r="AW123" s="14" t="s">
        <v>33</v>
      </c>
      <c r="AX123" s="14" t="s">
        <v>72</v>
      </c>
      <c r="AY123" s="212" t="s">
        <v>120</v>
      </c>
    </row>
    <row r="124" spans="1:65" s="13" customFormat="1" ht="11.25" x14ac:dyDescent="0.2">
      <c r="B124" s="192"/>
      <c r="C124" s="193"/>
      <c r="D124" s="187" t="s">
        <v>131</v>
      </c>
      <c r="E124" s="194" t="s">
        <v>19</v>
      </c>
      <c r="F124" s="195" t="s">
        <v>582</v>
      </c>
      <c r="G124" s="193"/>
      <c r="H124" s="194" t="s">
        <v>19</v>
      </c>
      <c r="I124" s="196"/>
      <c r="J124" s="193"/>
      <c r="K124" s="193"/>
      <c r="L124" s="197"/>
      <c r="M124" s="198"/>
      <c r="N124" s="199"/>
      <c r="O124" s="199"/>
      <c r="P124" s="199"/>
      <c r="Q124" s="199"/>
      <c r="R124" s="199"/>
      <c r="S124" s="199"/>
      <c r="T124" s="200"/>
      <c r="AT124" s="201" t="s">
        <v>131</v>
      </c>
      <c r="AU124" s="201" t="s">
        <v>81</v>
      </c>
      <c r="AV124" s="13" t="s">
        <v>77</v>
      </c>
      <c r="AW124" s="13" t="s">
        <v>33</v>
      </c>
      <c r="AX124" s="13" t="s">
        <v>72</v>
      </c>
      <c r="AY124" s="201" t="s">
        <v>120</v>
      </c>
    </row>
    <row r="125" spans="1:65" s="14" customFormat="1" ht="11.25" x14ac:dyDescent="0.2">
      <c r="B125" s="202"/>
      <c r="C125" s="203"/>
      <c r="D125" s="187" t="s">
        <v>131</v>
      </c>
      <c r="E125" s="204" t="s">
        <v>19</v>
      </c>
      <c r="F125" s="205" t="s">
        <v>580</v>
      </c>
      <c r="G125" s="203"/>
      <c r="H125" s="206">
        <v>4</v>
      </c>
      <c r="I125" s="207"/>
      <c r="J125" s="203"/>
      <c r="K125" s="203"/>
      <c r="L125" s="208"/>
      <c r="M125" s="209"/>
      <c r="N125" s="210"/>
      <c r="O125" s="210"/>
      <c r="P125" s="210"/>
      <c r="Q125" s="210"/>
      <c r="R125" s="210"/>
      <c r="S125" s="210"/>
      <c r="T125" s="211"/>
      <c r="AT125" s="212" t="s">
        <v>131</v>
      </c>
      <c r="AU125" s="212" t="s">
        <v>81</v>
      </c>
      <c r="AV125" s="14" t="s">
        <v>81</v>
      </c>
      <c r="AW125" s="14" t="s">
        <v>33</v>
      </c>
      <c r="AX125" s="14" t="s">
        <v>72</v>
      </c>
      <c r="AY125" s="212" t="s">
        <v>120</v>
      </c>
    </row>
    <row r="126" spans="1:65" s="15" customFormat="1" ht="11.25" x14ac:dyDescent="0.2">
      <c r="B126" s="213"/>
      <c r="C126" s="214"/>
      <c r="D126" s="187" t="s">
        <v>131</v>
      </c>
      <c r="E126" s="215" t="s">
        <v>19</v>
      </c>
      <c r="F126" s="216" t="s">
        <v>141</v>
      </c>
      <c r="G126" s="214"/>
      <c r="H126" s="217">
        <v>68</v>
      </c>
      <c r="I126" s="218"/>
      <c r="J126" s="214"/>
      <c r="K126" s="214"/>
      <c r="L126" s="219"/>
      <c r="M126" s="220"/>
      <c r="N126" s="221"/>
      <c r="O126" s="221"/>
      <c r="P126" s="221"/>
      <c r="Q126" s="221"/>
      <c r="R126" s="221"/>
      <c r="S126" s="221"/>
      <c r="T126" s="222"/>
      <c r="AT126" s="223" t="s">
        <v>131</v>
      </c>
      <c r="AU126" s="223" t="s">
        <v>81</v>
      </c>
      <c r="AV126" s="15" t="s">
        <v>127</v>
      </c>
      <c r="AW126" s="15" t="s">
        <v>33</v>
      </c>
      <c r="AX126" s="15" t="s">
        <v>77</v>
      </c>
      <c r="AY126" s="223" t="s">
        <v>120</v>
      </c>
    </row>
    <row r="127" spans="1:65" s="2" customFormat="1" ht="24.2" customHeight="1" x14ac:dyDescent="0.2">
      <c r="A127" s="35"/>
      <c r="B127" s="36"/>
      <c r="C127" s="174" t="s">
        <v>156</v>
      </c>
      <c r="D127" s="174" t="s">
        <v>122</v>
      </c>
      <c r="E127" s="175" t="s">
        <v>478</v>
      </c>
      <c r="F127" s="176" t="s">
        <v>479</v>
      </c>
      <c r="G127" s="177" t="s">
        <v>176</v>
      </c>
      <c r="H127" s="178">
        <v>18.911999999999999</v>
      </c>
      <c r="I127" s="179"/>
      <c r="J127" s="180">
        <f>ROUND(I127*H127,2)</f>
        <v>0</v>
      </c>
      <c r="K127" s="176" t="s">
        <v>126</v>
      </c>
      <c r="L127" s="40"/>
      <c r="M127" s="181" t="s">
        <v>19</v>
      </c>
      <c r="N127" s="182" t="s">
        <v>43</v>
      </c>
      <c r="O127" s="65"/>
      <c r="P127" s="183">
        <f>O127*H127</f>
        <v>0</v>
      </c>
      <c r="Q127" s="183">
        <v>0</v>
      </c>
      <c r="R127" s="183">
        <f>Q127*H127</f>
        <v>0</v>
      </c>
      <c r="S127" s="183">
        <v>0</v>
      </c>
      <c r="T127" s="184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5" t="s">
        <v>127</v>
      </c>
      <c r="AT127" s="185" t="s">
        <v>122</v>
      </c>
      <c r="AU127" s="185" t="s">
        <v>81</v>
      </c>
      <c r="AY127" s="18" t="s">
        <v>120</v>
      </c>
      <c r="BE127" s="186">
        <f>IF(N127="základní",J127,0)</f>
        <v>0</v>
      </c>
      <c r="BF127" s="186">
        <f>IF(N127="snížená",J127,0)</f>
        <v>0</v>
      </c>
      <c r="BG127" s="186">
        <f>IF(N127="zákl. přenesená",J127,0)</f>
        <v>0</v>
      </c>
      <c r="BH127" s="186">
        <f>IF(N127="sníž. přenesená",J127,0)</f>
        <v>0</v>
      </c>
      <c r="BI127" s="186">
        <f>IF(N127="nulová",J127,0)</f>
        <v>0</v>
      </c>
      <c r="BJ127" s="18" t="s">
        <v>77</v>
      </c>
      <c r="BK127" s="186">
        <f>ROUND(I127*H127,2)</f>
        <v>0</v>
      </c>
      <c r="BL127" s="18" t="s">
        <v>127</v>
      </c>
      <c r="BM127" s="185" t="s">
        <v>480</v>
      </c>
    </row>
    <row r="128" spans="1:65" s="2" customFormat="1" ht="39" x14ac:dyDescent="0.2">
      <c r="A128" s="35"/>
      <c r="B128" s="36"/>
      <c r="C128" s="37"/>
      <c r="D128" s="187" t="s">
        <v>129</v>
      </c>
      <c r="E128" s="37"/>
      <c r="F128" s="188" t="s">
        <v>190</v>
      </c>
      <c r="G128" s="37"/>
      <c r="H128" s="37"/>
      <c r="I128" s="189"/>
      <c r="J128" s="37"/>
      <c r="K128" s="37"/>
      <c r="L128" s="40"/>
      <c r="M128" s="190"/>
      <c r="N128" s="191"/>
      <c r="O128" s="65"/>
      <c r="P128" s="65"/>
      <c r="Q128" s="65"/>
      <c r="R128" s="65"/>
      <c r="S128" s="65"/>
      <c r="T128" s="66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129</v>
      </c>
      <c r="AU128" s="18" t="s">
        <v>81</v>
      </c>
    </row>
    <row r="129" spans="1:65" s="13" customFormat="1" ht="11.25" x14ac:dyDescent="0.2">
      <c r="B129" s="192"/>
      <c r="C129" s="193"/>
      <c r="D129" s="187" t="s">
        <v>131</v>
      </c>
      <c r="E129" s="194" t="s">
        <v>19</v>
      </c>
      <c r="F129" s="195" t="s">
        <v>219</v>
      </c>
      <c r="G129" s="193"/>
      <c r="H129" s="194" t="s">
        <v>19</v>
      </c>
      <c r="I129" s="196"/>
      <c r="J129" s="193"/>
      <c r="K129" s="193"/>
      <c r="L129" s="197"/>
      <c r="M129" s="198"/>
      <c r="N129" s="199"/>
      <c r="O129" s="199"/>
      <c r="P129" s="199"/>
      <c r="Q129" s="199"/>
      <c r="R129" s="199"/>
      <c r="S129" s="199"/>
      <c r="T129" s="200"/>
      <c r="AT129" s="201" t="s">
        <v>131</v>
      </c>
      <c r="AU129" s="201" t="s">
        <v>81</v>
      </c>
      <c r="AV129" s="13" t="s">
        <v>77</v>
      </c>
      <c r="AW129" s="13" t="s">
        <v>33</v>
      </c>
      <c r="AX129" s="13" t="s">
        <v>72</v>
      </c>
      <c r="AY129" s="201" t="s">
        <v>120</v>
      </c>
    </row>
    <row r="130" spans="1:65" s="13" customFormat="1" ht="11.25" x14ac:dyDescent="0.2">
      <c r="B130" s="192"/>
      <c r="C130" s="193"/>
      <c r="D130" s="187" t="s">
        <v>131</v>
      </c>
      <c r="E130" s="194" t="s">
        <v>19</v>
      </c>
      <c r="F130" s="195" t="s">
        <v>578</v>
      </c>
      <c r="G130" s="193"/>
      <c r="H130" s="194" t="s">
        <v>19</v>
      </c>
      <c r="I130" s="196"/>
      <c r="J130" s="193"/>
      <c r="K130" s="193"/>
      <c r="L130" s="197"/>
      <c r="M130" s="198"/>
      <c r="N130" s="199"/>
      <c r="O130" s="199"/>
      <c r="P130" s="199"/>
      <c r="Q130" s="199"/>
      <c r="R130" s="199"/>
      <c r="S130" s="199"/>
      <c r="T130" s="200"/>
      <c r="AT130" s="201" t="s">
        <v>131</v>
      </c>
      <c r="AU130" s="201" t="s">
        <v>81</v>
      </c>
      <c r="AV130" s="13" t="s">
        <v>77</v>
      </c>
      <c r="AW130" s="13" t="s">
        <v>33</v>
      </c>
      <c r="AX130" s="13" t="s">
        <v>72</v>
      </c>
      <c r="AY130" s="201" t="s">
        <v>120</v>
      </c>
    </row>
    <row r="131" spans="1:65" s="14" customFormat="1" ht="11.25" x14ac:dyDescent="0.2">
      <c r="B131" s="202"/>
      <c r="C131" s="203"/>
      <c r="D131" s="187" t="s">
        <v>131</v>
      </c>
      <c r="E131" s="204" t="s">
        <v>19</v>
      </c>
      <c r="F131" s="205" t="s">
        <v>583</v>
      </c>
      <c r="G131" s="203"/>
      <c r="H131" s="206">
        <v>5.8</v>
      </c>
      <c r="I131" s="207"/>
      <c r="J131" s="203"/>
      <c r="K131" s="203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131</v>
      </c>
      <c r="AU131" s="212" t="s">
        <v>81</v>
      </c>
      <c r="AV131" s="14" t="s">
        <v>81</v>
      </c>
      <c r="AW131" s="14" t="s">
        <v>33</v>
      </c>
      <c r="AX131" s="14" t="s">
        <v>72</v>
      </c>
      <c r="AY131" s="212" t="s">
        <v>120</v>
      </c>
    </row>
    <row r="132" spans="1:65" s="13" customFormat="1" ht="11.25" x14ac:dyDescent="0.2">
      <c r="B132" s="192"/>
      <c r="C132" s="193"/>
      <c r="D132" s="187" t="s">
        <v>131</v>
      </c>
      <c r="E132" s="194" t="s">
        <v>19</v>
      </c>
      <c r="F132" s="195" t="s">
        <v>579</v>
      </c>
      <c r="G132" s="193"/>
      <c r="H132" s="194" t="s">
        <v>19</v>
      </c>
      <c r="I132" s="196"/>
      <c r="J132" s="193"/>
      <c r="K132" s="193"/>
      <c r="L132" s="197"/>
      <c r="M132" s="198"/>
      <c r="N132" s="199"/>
      <c r="O132" s="199"/>
      <c r="P132" s="199"/>
      <c r="Q132" s="199"/>
      <c r="R132" s="199"/>
      <c r="S132" s="199"/>
      <c r="T132" s="200"/>
      <c r="AT132" s="201" t="s">
        <v>131</v>
      </c>
      <c r="AU132" s="201" t="s">
        <v>81</v>
      </c>
      <c r="AV132" s="13" t="s">
        <v>77</v>
      </c>
      <c r="AW132" s="13" t="s">
        <v>33</v>
      </c>
      <c r="AX132" s="13" t="s">
        <v>72</v>
      </c>
      <c r="AY132" s="201" t="s">
        <v>120</v>
      </c>
    </row>
    <row r="133" spans="1:65" s="14" customFormat="1" ht="11.25" x14ac:dyDescent="0.2">
      <c r="B133" s="202"/>
      <c r="C133" s="203"/>
      <c r="D133" s="187" t="s">
        <v>131</v>
      </c>
      <c r="E133" s="204" t="s">
        <v>19</v>
      </c>
      <c r="F133" s="205" t="s">
        <v>584</v>
      </c>
      <c r="G133" s="203"/>
      <c r="H133" s="206">
        <v>7.5679999999999996</v>
      </c>
      <c r="I133" s="207"/>
      <c r="J133" s="203"/>
      <c r="K133" s="203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131</v>
      </c>
      <c r="AU133" s="212" t="s">
        <v>81</v>
      </c>
      <c r="AV133" s="14" t="s">
        <v>81</v>
      </c>
      <c r="AW133" s="14" t="s">
        <v>33</v>
      </c>
      <c r="AX133" s="14" t="s">
        <v>72</v>
      </c>
      <c r="AY133" s="212" t="s">
        <v>120</v>
      </c>
    </row>
    <row r="134" spans="1:65" s="13" customFormat="1" ht="11.25" x14ac:dyDescent="0.2">
      <c r="B134" s="192"/>
      <c r="C134" s="193"/>
      <c r="D134" s="187" t="s">
        <v>131</v>
      </c>
      <c r="E134" s="194" t="s">
        <v>19</v>
      </c>
      <c r="F134" s="195" t="s">
        <v>581</v>
      </c>
      <c r="G134" s="193"/>
      <c r="H134" s="194" t="s">
        <v>19</v>
      </c>
      <c r="I134" s="196"/>
      <c r="J134" s="193"/>
      <c r="K134" s="193"/>
      <c r="L134" s="197"/>
      <c r="M134" s="198"/>
      <c r="N134" s="199"/>
      <c r="O134" s="199"/>
      <c r="P134" s="199"/>
      <c r="Q134" s="199"/>
      <c r="R134" s="199"/>
      <c r="S134" s="199"/>
      <c r="T134" s="200"/>
      <c r="AT134" s="201" t="s">
        <v>131</v>
      </c>
      <c r="AU134" s="201" t="s">
        <v>81</v>
      </c>
      <c r="AV134" s="13" t="s">
        <v>77</v>
      </c>
      <c r="AW134" s="13" t="s">
        <v>33</v>
      </c>
      <c r="AX134" s="13" t="s">
        <v>72</v>
      </c>
      <c r="AY134" s="201" t="s">
        <v>120</v>
      </c>
    </row>
    <row r="135" spans="1:65" s="14" customFormat="1" ht="11.25" x14ac:dyDescent="0.2">
      <c r="B135" s="202"/>
      <c r="C135" s="203"/>
      <c r="D135" s="187" t="s">
        <v>131</v>
      </c>
      <c r="E135" s="204" t="s">
        <v>19</v>
      </c>
      <c r="F135" s="205" t="s">
        <v>585</v>
      </c>
      <c r="G135" s="203"/>
      <c r="H135" s="206">
        <v>5.5439999999999996</v>
      </c>
      <c r="I135" s="207"/>
      <c r="J135" s="203"/>
      <c r="K135" s="203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131</v>
      </c>
      <c r="AU135" s="212" t="s">
        <v>81</v>
      </c>
      <c r="AV135" s="14" t="s">
        <v>81</v>
      </c>
      <c r="AW135" s="14" t="s">
        <v>33</v>
      </c>
      <c r="AX135" s="14" t="s">
        <v>72</v>
      </c>
      <c r="AY135" s="212" t="s">
        <v>120</v>
      </c>
    </row>
    <row r="136" spans="1:65" s="15" customFormat="1" ht="11.25" x14ac:dyDescent="0.2">
      <c r="B136" s="213"/>
      <c r="C136" s="214"/>
      <c r="D136" s="187" t="s">
        <v>131</v>
      </c>
      <c r="E136" s="215" t="s">
        <v>19</v>
      </c>
      <c r="F136" s="216" t="s">
        <v>141</v>
      </c>
      <c r="G136" s="214"/>
      <c r="H136" s="217">
        <v>18.911999999999999</v>
      </c>
      <c r="I136" s="218"/>
      <c r="J136" s="214"/>
      <c r="K136" s="214"/>
      <c r="L136" s="219"/>
      <c r="M136" s="220"/>
      <c r="N136" s="221"/>
      <c r="O136" s="221"/>
      <c r="P136" s="221"/>
      <c r="Q136" s="221"/>
      <c r="R136" s="221"/>
      <c r="S136" s="221"/>
      <c r="T136" s="222"/>
      <c r="AT136" s="223" t="s">
        <v>131</v>
      </c>
      <c r="AU136" s="223" t="s">
        <v>81</v>
      </c>
      <c r="AV136" s="15" t="s">
        <v>127</v>
      </c>
      <c r="AW136" s="15" t="s">
        <v>33</v>
      </c>
      <c r="AX136" s="15" t="s">
        <v>77</v>
      </c>
      <c r="AY136" s="223" t="s">
        <v>120</v>
      </c>
    </row>
    <row r="137" spans="1:65" s="2" customFormat="1" ht="24.2" customHeight="1" x14ac:dyDescent="0.2">
      <c r="A137" s="35"/>
      <c r="B137" s="36"/>
      <c r="C137" s="174" t="s">
        <v>163</v>
      </c>
      <c r="D137" s="174" t="s">
        <v>122</v>
      </c>
      <c r="E137" s="175" t="s">
        <v>586</v>
      </c>
      <c r="F137" s="176" t="s">
        <v>587</v>
      </c>
      <c r="G137" s="177" t="s">
        <v>176</v>
      </c>
      <c r="H137" s="178">
        <v>20.084</v>
      </c>
      <c r="I137" s="179"/>
      <c r="J137" s="180">
        <f>ROUND(I137*H137,2)</f>
        <v>0</v>
      </c>
      <c r="K137" s="176" t="s">
        <v>126</v>
      </c>
      <c r="L137" s="40"/>
      <c r="M137" s="181" t="s">
        <v>19</v>
      </c>
      <c r="N137" s="182" t="s">
        <v>43</v>
      </c>
      <c r="O137" s="65"/>
      <c r="P137" s="183">
        <f>O137*H137</f>
        <v>0</v>
      </c>
      <c r="Q137" s="183">
        <v>0</v>
      </c>
      <c r="R137" s="183">
        <f>Q137*H137</f>
        <v>0</v>
      </c>
      <c r="S137" s="183">
        <v>0</v>
      </c>
      <c r="T137" s="184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5" t="s">
        <v>127</v>
      </c>
      <c r="AT137" s="185" t="s">
        <v>122</v>
      </c>
      <c r="AU137" s="185" t="s">
        <v>81</v>
      </c>
      <c r="AY137" s="18" t="s">
        <v>120</v>
      </c>
      <c r="BE137" s="186">
        <f>IF(N137="základní",J137,0)</f>
        <v>0</v>
      </c>
      <c r="BF137" s="186">
        <f>IF(N137="snížená",J137,0)</f>
        <v>0</v>
      </c>
      <c r="BG137" s="186">
        <f>IF(N137="zákl. přenesená",J137,0)</f>
        <v>0</v>
      </c>
      <c r="BH137" s="186">
        <f>IF(N137="sníž. přenesená",J137,0)</f>
        <v>0</v>
      </c>
      <c r="BI137" s="186">
        <f>IF(N137="nulová",J137,0)</f>
        <v>0</v>
      </c>
      <c r="BJ137" s="18" t="s">
        <v>77</v>
      </c>
      <c r="BK137" s="186">
        <f>ROUND(I137*H137,2)</f>
        <v>0</v>
      </c>
      <c r="BL137" s="18" t="s">
        <v>127</v>
      </c>
      <c r="BM137" s="185" t="s">
        <v>588</v>
      </c>
    </row>
    <row r="138" spans="1:65" s="2" customFormat="1" ht="39" x14ac:dyDescent="0.2">
      <c r="A138" s="35"/>
      <c r="B138" s="36"/>
      <c r="C138" s="37"/>
      <c r="D138" s="187" t="s">
        <v>129</v>
      </c>
      <c r="E138" s="37"/>
      <c r="F138" s="188" t="s">
        <v>190</v>
      </c>
      <c r="G138" s="37"/>
      <c r="H138" s="37"/>
      <c r="I138" s="189"/>
      <c r="J138" s="37"/>
      <c r="K138" s="37"/>
      <c r="L138" s="40"/>
      <c r="M138" s="190"/>
      <c r="N138" s="191"/>
      <c r="O138" s="65"/>
      <c r="P138" s="65"/>
      <c r="Q138" s="65"/>
      <c r="R138" s="65"/>
      <c r="S138" s="65"/>
      <c r="T138" s="66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8" t="s">
        <v>129</v>
      </c>
      <c r="AU138" s="18" t="s">
        <v>81</v>
      </c>
    </row>
    <row r="139" spans="1:65" s="2" customFormat="1" ht="19.5" x14ac:dyDescent="0.2">
      <c r="A139" s="35"/>
      <c r="B139" s="36"/>
      <c r="C139" s="37"/>
      <c r="D139" s="187" t="s">
        <v>262</v>
      </c>
      <c r="E139" s="37"/>
      <c r="F139" s="188" t="s">
        <v>589</v>
      </c>
      <c r="G139" s="37"/>
      <c r="H139" s="37"/>
      <c r="I139" s="189"/>
      <c r="J139" s="37"/>
      <c r="K139" s="37"/>
      <c r="L139" s="40"/>
      <c r="M139" s="190"/>
      <c r="N139" s="191"/>
      <c r="O139" s="65"/>
      <c r="P139" s="65"/>
      <c r="Q139" s="65"/>
      <c r="R139" s="65"/>
      <c r="S139" s="65"/>
      <c r="T139" s="66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8" t="s">
        <v>262</v>
      </c>
      <c r="AU139" s="18" t="s">
        <v>81</v>
      </c>
    </row>
    <row r="140" spans="1:65" s="13" customFormat="1" ht="11.25" x14ac:dyDescent="0.2">
      <c r="B140" s="192"/>
      <c r="C140" s="193"/>
      <c r="D140" s="187" t="s">
        <v>131</v>
      </c>
      <c r="E140" s="194" t="s">
        <v>19</v>
      </c>
      <c r="F140" s="195" t="s">
        <v>191</v>
      </c>
      <c r="G140" s="193"/>
      <c r="H140" s="194" t="s">
        <v>19</v>
      </c>
      <c r="I140" s="196"/>
      <c r="J140" s="193"/>
      <c r="K140" s="193"/>
      <c r="L140" s="197"/>
      <c r="M140" s="198"/>
      <c r="N140" s="199"/>
      <c r="O140" s="199"/>
      <c r="P140" s="199"/>
      <c r="Q140" s="199"/>
      <c r="R140" s="199"/>
      <c r="S140" s="199"/>
      <c r="T140" s="200"/>
      <c r="AT140" s="201" t="s">
        <v>131</v>
      </c>
      <c r="AU140" s="201" t="s">
        <v>81</v>
      </c>
      <c r="AV140" s="13" t="s">
        <v>77</v>
      </c>
      <c r="AW140" s="13" t="s">
        <v>33</v>
      </c>
      <c r="AX140" s="13" t="s">
        <v>72</v>
      </c>
      <c r="AY140" s="201" t="s">
        <v>120</v>
      </c>
    </row>
    <row r="141" spans="1:65" s="13" customFormat="1" ht="11.25" x14ac:dyDescent="0.2">
      <c r="B141" s="192"/>
      <c r="C141" s="193"/>
      <c r="D141" s="187" t="s">
        <v>131</v>
      </c>
      <c r="E141" s="194" t="s">
        <v>19</v>
      </c>
      <c r="F141" s="195" t="s">
        <v>577</v>
      </c>
      <c r="G141" s="193"/>
      <c r="H141" s="194" t="s">
        <v>19</v>
      </c>
      <c r="I141" s="196"/>
      <c r="J141" s="193"/>
      <c r="K141" s="193"/>
      <c r="L141" s="197"/>
      <c r="M141" s="198"/>
      <c r="N141" s="199"/>
      <c r="O141" s="199"/>
      <c r="P141" s="199"/>
      <c r="Q141" s="199"/>
      <c r="R141" s="199"/>
      <c r="S141" s="199"/>
      <c r="T141" s="200"/>
      <c r="AT141" s="201" t="s">
        <v>131</v>
      </c>
      <c r="AU141" s="201" t="s">
        <v>81</v>
      </c>
      <c r="AV141" s="13" t="s">
        <v>77</v>
      </c>
      <c r="AW141" s="13" t="s">
        <v>33</v>
      </c>
      <c r="AX141" s="13" t="s">
        <v>72</v>
      </c>
      <c r="AY141" s="201" t="s">
        <v>120</v>
      </c>
    </row>
    <row r="142" spans="1:65" s="14" customFormat="1" ht="11.25" x14ac:dyDescent="0.2">
      <c r="B142" s="202"/>
      <c r="C142" s="203"/>
      <c r="D142" s="187" t="s">
        <v>131</v>
      </c>
      <c r="E142" s="204" t="s">
        <v>19</v>
      </c>
      <c r="F142" s="205" t="s">
        <v>590</v>
      </c>
      <c r="G142" s="203"/>
      <c r="H142" s="206">
        <v>10.188000000000001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131</v>
      </c>
      <c r="AU142" s="212" t="s">
        <v>81</v>
      </c>
      <c r="AV142" s="14" t="s">
        <v>81</v>
      </c>
      <c r="AW142" s="14" t="s">
        <v>33</v>
      </c>
      <c r="AX142" s="14" t="s">
        <v>72</v>
      </c>
      <c r="AY142" s="212" t="s">
        <v>120</v>
      </c>
    </row>
    <row r="143" spans="1:65" s="13" customFormat="1" ht="11.25" x14ac:dyDescent="0.2">
      <c r="B143" s="192"/>
      <c r="C143" s="193"/>
      <c r="D143" s="187" t="s">
        <v>131</v>
      </c>
      <c r="E143" s="194" t="s">
        <v>19</v>
      </c>
      <c r="F143" s="195" t="s">
        <v>582</v>
      </c>
      <c r="G143" s="193"/>
      <c r="H143" s="194" t="s">
        <v>19</v>
      </c>
      <c r="I143" s="196"/>
      <c r="J143" s="193"/>
      <c r="K143" s="193"/>
      <c r="L143" s="197"/>
      <c r="M143" s="198"/>
      <c r="N143" s="199"/>
      <c r="O143" s="199"/>
      <c r="P143" s="199"/>
      <c r="Q143" s="199"/>
      <c r="R143" s="199"/>
      <c r="S143" s="199"/>
      <c r="T143" s="200"/>
      <c r="AT143" s="201" t="s">
        <v>131</v>
      </c>
      <c r="AU143" s="201" t="s">
        <v>81</v>
      </c>
      <c r="AV143" s="13" t="s">
        <v>77</v>
      </c>
      <c r="AW143" s="13" t="s">
        <v>33</v>
      </c>
      <c r="AX143" s="13" t="s">
        <v>72</v>
      </c>
      <c r="AY143" s="201" t="s">
        <v>120</v>
      </c>
    </row>
    <row r="144" spans="1:65" s="14" customFormat="1" ht="11.25" x14ac:dyDescent="0.2">
      <c r="B144" s="202"/>
      <c r="C144" s="203"/>
      <c r="D144" s="187" t="s">
        <v>131</v>
      </c>
      <c r="E144" s="204" t="s">
        <v>19</v>
      </c>
      <c r="F144" s="205" t="s">
        <v>591</v>
      </c>
      <c r="G144" s="203"/>
      <c r="H144" s="206">
        <v>9.8960000000000008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131</v>
      </c>
      <c r="AU144" s="212" t="s">
        <v>81</v>
      </c>
      <c r="AV144" s="14" t="s">
        <v>81</v>
      </c>
      <c r="AW144" s="14" t="s">
        <v>33</v>
      </c>
      <c r="AX144" s="14" t="s">
        <v>72</v>
      </c>
      <c r="AY144" s="212" t="s">
        <v>120</v>
      </c>
    </row>
    <row r="145" spans="1:65" s="15" customFormat="1" ht="11.25" x14ac:dyDescent="0.2">
      <c r="B145" s="213"/>
      <c r="C145" s="214"/>
      <c r="D145" s="187" t="s">
        <v>131</v>
      </c>
      <c r="E145" s="215" t="s">
        <v>19</v>
      </c>
      <c r="F145" s="216" t="s">
        <v>141</v>
      </c>
      <c r="G145" s="214"/>
      <c r="H145" s="217">
        <v>20.084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131</v>
      </c>
      <c r="AU145" s="223" t="s">
        <v>81</v>
      </c>
      <c r="AV145" s="15" t="s">
        <v>127</v>
      </c>
      <c r="AW145" s="15" t="s">
        <v>33</v>
      </c>
      <c r="AX145" s="15" t="s">
        <v>77</v>
      </c>
      <c r="AY145" s="223" t="s">
        <v>120</v>
      </c>
    </row>
    <row r="146" spans="1:65" s="2" customFormat="1" ht="24.2" customHeight="1" x14ac:dyDescent="0.2">
      <c r="A146" s="35"/>
      <c r="B146" s="36"/>
      <c r="C146" s="174" t="s">
        <v>169</v>
      </c>
      <c r="D146" s="174" t="s">
        <v>122</v>
      </c>
      <c r="E146" s="175" t="s">
        <v>187</v>
      </c>
      <c r="F146" s="176" t="s">
        <v>188</v>
      </c>
      <c r="G146" s="177" t="s">
        <v>176</v>
      </c>
      <c r="H146" s="178">
        <v>22.216000000000001</v>
      </c>
      <c r="I146" s="179"/>
      <c r="J146" s="180">
        <f>ROUND(I146*H146,2)</f>
        <v>0</v>
      </c>
      <c r="K146" s="176" t="s">
        <v>126</v>
      </c>
      <c r="L146" s="40"/>
      <c r="M146" s="181" t="s">
        <v>19</v>
      </c>
      <c r="N146" s="182" t="s">
        <v>43</v>
      </c>
      <c r="O146" s="65"/>
      <c r="P146" s="183">
        <f>O146*H146</f>
        <v>0</v>
      </c>
      <c r="Q146" s="183">
        <v>0</v>
      </c>
      <c r="R146" s="183">
        <f>Q146*H146</f>
        <v>0</v>
      </c>
      <c r="S146" s="183">
        <v>0</v>
      </c>
      <c r="T146" s="184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5" t="s">
        <v>127</v>
      </c>
      <c r="AT146" s="185" t="s">
        <v>122</v>
      </c>
      <c r="AU146" s="185" t="s">
        <v>81</v>
      </c>
      <c r="AY146" s="18" t="s">
        <v>120</v>
      </c>
      <c r="BE146" s="186">
        <f>IF(N146="základní",J146,0)</f>
        <v>0</v>
      </c>
      <c r="BF146" s="186">
        <f>IF(N146="snížená",J146,0)</f>
        <v>0</v>
      </c>
      <c r="BG146" s="186">
        <f>IF(N146="zákl. přenesená",J146,0)</f>
        <v>0</v>
      </c>
      <c r="BH146" s="186">
        <f>IF(N146="sníž. přenesená",J146,0)</f>
        <v>0</v>
      </c>
      <c r="BI146" s="186">
        <f>IF(N146="nulová",J146,0)</f>
        <v>0</v>
      </c>
      <c r="BJ146" s="18" t="s">
        <v>77</v>
      </c>
      <c r="BK146" s="186">
        <f>ROUND(I146*H146,2)</f>
        <v>0</v>
      </c>
      <c r="BL146" s="18" t="s">
        <v>127</v>
      </c>
      <c r="BM146" s="185" t="s">
        <v>592</v>
      </c>
    </row>
    <row r="147" spans="1:65" s="2" customFormat="1" ht="39" x14ac:dyDescent="0.2">
      <c r="A147" s="35"/>
      <c r="B147" s="36"/>
      <c r="C147" s="37"/>
      <c r="D147" s="187" t="s">
        <v>129</v>
      </c>
      <c r="E147" s="37"/>
      <c r="F147" s="188" t="s">
        <v>190</v>
      </c>
      <c r="G147" s="37"/>
      <c r="H147" s="37"/>
      <c r="I147" s="189"/>
      <c r="J147" s="37"/>
      <c r="K147" s="37"/>
      <c r="L147" s="40"/>
      <c r="M147" s="190"/>
      <c r="N147" s="191"/>
      <c r="O147" s="65"/>
      <c r="P147" s="65"/>
      <c r="Q147" s="65"/>
      <c r="R147" s="65"/>
      <c r="S147" s="65"/>
      <c r="T147" s="66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8" t="s">
        <v>129</v>
      </c>
      <c r="AU147" s="18" t="s">
        <v>81</v>
      </c>
    </row>
    <row r="148" spans="1:65" s="13" customFormat="1" ht="11.25" x14ac:dyDescent="0.2">
      <c r="B148" s="192"/>
      <c r="C148" s="193"/>
      <c r="D148" s="187" t="s">
        <v>131</v>
      </c>
      <c r="E148" s="194" t="s">
        <v>19</v>
      </c>
      <c r="F148" s="195" t="s">
        <v>191</v>
      </c>
      <c r="G148" s="193"/>
      <c r="H148" s="194" t="s">
        <v>19</v>
      </c>
      <c r="I148" s="196"/>
      <c r="J148" s="193"/>
      <c r="K148" s="193"/>
      <c r="L148" s="197"/>
      <c r="M148" s="198"/>
      <c r="N148" s="199"/>
      <c r="O148" s="199"/>
      <c r="P148" s="199"/>
      <c r="Q148" s="199"/>
      <c r="R148" s="199"/>
      <c r="S148" s="199"/>
      <c r="T148" s="200"/>
      <c r="AT148" s="201" t="s">
        <v>131</v>
      </c>
      <c r="AU148" s="201" t="s">
        <v>81</v>
      </c>
      <c r="AV148" s="13" t="s">
        <v>77</v>
      </c>
      <c r="AW148" s="13" t="s">
        <v>33</v>
      </c>
      <c r="AX148" s="13" t="s">
        <v>72</v>
      </c>
      <c r="AY148" s="201" t="s">
        <v>120</v>
      </c>
    </row>
    <row r="149" spans="1:65" s="13" customFormat="1" ht="11.25" x14ac:dyDescent="0.2">
      <c r="B149" s="192"/>
      <c r="C149" s="193"/>
      <c r="D149" s="187" t="s">
        <v>131</v>
      </c>
      <c r="E149" s="194" t="s">
        <v>19</v>
      </c>
      <c r="F149" s="195" t="s">
        <v>575</v>
      </c>
      <c r="G149" s="193"/>
      <c r="H149" s="194" t="s">
        <v>19</v>
      </c>
      <c r="I149" s="196"/>
      <c r="J149" s="193"/>
      <c r="K149" s="193"/>
      <c r="L149" s="197"/>
      <c r="M149" s="198"/>
      <c r="N149" s="199"/>
      <c r="O149" s="199"/>
      <c r="P149" s="199"/>
      <c r="Q149" s="199"/>
      <c r="R149" s="199"/>
      <c r="S149" s="199"/>
      <c r="T149" s="200"/>
      <c r="AT149" s="201" t="s">
        <v>131</v>
      </c>
      <c r="AU149" s="201" t="s">
        <v>81</v>
      </c>
      <c r="AV149" s="13" t="s">
        <v>77</v>
      </c>
      <c r="AW149" s="13" t="s">
        <v>33</v>
      </c>
      <c r="AX149" s="13" t="s">
        <v>72</v>
      </c>
      <c r="AY149" s="201" t="s">
        <v>120</v>
      </c>
    </row>
    <row r="150" spans="1:65" s="14" customFormat="1" ht="11.25" x14ac:dyDescent="0.2">
      <c r="B150" s="202"/>
      <c r="C150" s="203"/>
      <c r="D150" s="187" t="s">
        <v>131</v>
      </c>
      <c r="E150" s="204" t="s">
        <v>19</v>
      </c>
      <c r="F150" s="205" t="s">
        <v>593</v>
      </c>
      <c r="G150" s="203"/>
      <c r="H150" s="206">
        <v>22.216000000000001</v>
      </c>
      <c r="I150" s="207"/>
      <c r="J150" s="203"/>
      <c r="K150" s="203"/>
      <c r="L150" s="208"/>
      <c r="M150" s="209"/>
      <c r="N150" s="210"/>
      <c r="O150" s="210"/>
      <c r="P150" s="210"/>
      <c r="Q150" s="210"/>
      <c r="R150" s="210"/>
      <c r="S150" s="210"/>
      <c r="T150" s="211"/>
      <c r="AT150" s="212" t="s">
        <v>131</v>
      </c>
      <c r="AU150" s="212" t="s">
        <v>81</v>
      </c>
      <c r="AV150" s="14" t="s">
        <v>81</v>
      </c>
      <c r="AW150" s="14" t="s">
        <v>33</v>
      </c>
      <c r="AX150" s="14" t="s">
        <v>77</v>
      </c>
      <c r="AY150" s="212" t="s">
        <v>120</v>
      </c>
    </row>
    <row r="151" spans="1:65" s="2" customFormat="1" ht="24.2" customHeight="1" x14ac:dyDescent="0.2">
      <c r="A151" s="35"/>
      <c r="B151" s="36"/>
      <c r="C151" s="174" t="s">
        <v>173</v>
      </c>
      <c r="D151" s="174" t="s">
        <v>122</v>
      </c>
      <c r="E151" s="175" t="s">
        <v>594</v>
      </c>
      <c r="F151" s="176" t="s">
        <v>595</v>
      </c>
      <c r="G151" s="177" t="s">
        <v>176</v>
      </c>
      <c r="H151" s="178">
        <v>450.82400000000001</v>
      </c>
      <c r="I151" s="179"/>
      <c r="J151" s="180">
        <f>ROUND(I151*H151,2)</f>
        <v>0</v>
      </c>
      <c r="K151" s="176" t="s">
        <v>126</v>
      </c>
      <c r="L151" s="40"/>
      <c r="M151" s="181" t="s">
        <v>19</v>
      </c>
      <c r="N151" s="182" t="s">
        <v>43</v>
      </c>
      <c r="O151" s="65"/>
      <c r="P151" s="183">
        <f>O151*H151</f>
        <v>0</v>
      </c>
      <c r="Q151" s="183">
        <v>0</v>
      </c>
      <c r="R151" s="183">
        <f>Q151*H151</f>
        <v>0</v>
      </c>
      <c r="S151" s="183">
        <v>0</v>
      </c>
      <c r="T151" s="184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5" t="s">
        <v>127</v>
      </c>
      <c r="AT151" s="185" t="s">
        <v>122</v>
      </c>
      <c r="AU151" s="185" t="s">
        <v>81</v>
      </c>
      <c r="AY151" s="18" t="s">
        <v>120</v>
      </c>
      <c r="BE151" s="186">
        <f>IF(N151="základní",J151,0)</f>
        <v>0</v>
      </c>
      <c r="BF151" s="186">
        <f>IF(N151="snížená",J151,0)</f>
        <v>0</v>
      </c>
      <c r="BG151" s="186">
        <f>IF(N151="zákl. přenesená",J151,0)</f>
        <v>0</v>
      </c>
      <c r="BH151" s="186">
        <f>IF(N151="sníž. přenesená",J151,0)</f>
        <v>0</v>
      </c>
      <c r="BI151" s="186">
        <f>IF(N151="nulová",J151,0)</f>
        <v>0</v>
      </c>
      <c r="BJ151" s="18" t="s">
        <v>77</v>
      </c>
      <c r="BK151" s="186">
        <f>ROUND(I151*H151,2)</f>
        <v>0</v>
      </c>
      <c r="BL151" s="18" t="s">
        <v>127</v>
      </c>
      <c r="BM151" s="185" t="s">
        <v>596</v>
      </c>
    </row>
    <row r="152" spans="1:65" s="2" customFormat="1" ht="39" x14ac:dyDescent="0.2">
      <c r="A152" s="35"/>
      <c r="B152" s="36"/>
      <c r="C152" s="37"/>
      <c r="D152" s="187" t="s">
        <v>129</v>
      </c>
      <c r="E152" s="37"/>
      <c r="F152" s="188" t="s">
        <v>190</v>
      </c>
      <c r="G152" s="37"/>
      <c r="H152" s="37"/>
      <c r="I152" s="189"/>
      <c r="J152" s="37"/>
      <c r="K152" s="37"/>
      <c r="L152" s="40"/>
      <c r="M152" s="190"/>
      <c r="N152" s="191"/>
      <c r="O152" s="65"/>
      <c r="P152" s="65"/>
      <c r="Q152" s="65"/>
      <c r="R152" s="65"/>
      <c r="S152" s="65"/>
      <c r="T152" s="66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8" t="s">
        <v>129</v>
      </c>
      <c r="AU152" s="18" t="s">
        <v>81</v>
      </c>
    </row>
    <row r="153" spans="1:65" s="13" customFormat="1" ht="11.25" x14ac:dyDescent="0.2">
      <c r="B153" s="192"/>
      <c r="C153" s="193"/>
      <c r="D153" s="187" t="s">
        <v>131</v>
      </c>
      <c r="E153" s="194" t="s">
        <v>19</v>
      </c>
      <c r="F153" s="195" t="s">
        <v>191</v>
      </c>
      <c r="G153" s="193"/>
      <c r="H153" s="194" t="s">
        <v>19</v>
      </c>
      <c r="I153" s="196"/>
      <c r="J153" s="193"/>
      <c r="K153" s="193"/>
      <c r="L153" s="197"/>
      <c r="M153" s="198"/>
      <c r="N153" s="199"/>
      <c r="O153" s="199"/>
      <c r="P153" s="199"/>
      <c r="Q153" s="199"/>
      <c r="R153" s="199"/>
      <c r="S153" s="199"/>
      <c r="T153" s="200"/>
      <c r="AT153" s="201" t="s">
        <v>131</v>
      </c>
      <c r="AU153" s="201" t="s">
        <v>81</v>
      </c>
      <c r="AV153" s="13" t="s">
        <v>77</v>
      </c>
      <c r="AW153" s="13" t="s">
        <v>33</v>
      </c>
      <c r="AX153" s="13" t="s">
        <v>72</v>
      </c>
      <c r="AY153" s="201" t="s">
        <v>120</v>
      </c>
    </row>
    <row r="154" spans="1:65" s="13" customFormat="1" ht="11.25" x14ac:dyDescent="0.2">
      <c r="B154" s="192"/>
      <c r="C154" s="193"/>
      <c r="D154" s="187" t="s">
        <v>131</v>
      </c>
      <c r="E154" s="194" t="s">
        <v>19</v>
      </c>
      <c r="F154" s="195" t="s">
        <v>573</v>
      </c>
      <c r="G154" s="193"/>
      <c r="H154" s="194" t="s">
        <v>19</v>
      </c>
      <c r="I154" s="196"/>
      <c r="J154" s="193"/>
      <c r="K154" s="193"/>
      <c r="L154" s="197"/>
      <c r="M154" s="198"/>
      <c r="N154" s="199"/>
      <c r="O154" s="199"/>
      <c r="P154" s="199"/>
      <c r="Q154" s="199"/>
      <c r="R154" s="199"/>
      <c r="S154" s="199"/>
      <c r="T154" s="200"/>
      <c r="AT154" s="201" t="s">
        <v>131</v>
      </c>
      <c r="AU154" s="201" t="s">
        <v>81</v>
      </c>
      <c r="AV154" s="13" t="s">
        <v>77</v>
      </c>
      <c r="AW154" s="13" t="s">
        <v>33</v>
      </c>
      <c r="AX154" s="13" t="s">
        <v>72</v>
      </c>
      <c r="AY154" s="201" t="s">
        <v>120</v>
      </c>
    </row>
    <row r="155" spans="1:65" s="14" customFormat="1" ht="11.25" x14ac:dyDescent="0.2">
      <c r="B155" s="202"/>
      <c r="C155" s="203"/>
      <c r="D155" s="187" t="s">
        <v>131</v>
      </c>
      <c r="E155" s="204" t="s">
        <v>19</v>
      </c>
      <c r="F155" s="205" t="s">
        <v>597</v>
      </c>
      <c r="G155" s="203"/>
      <c r="H155" s="206">
        <v>450.82400000000001</v>
      </c>
      <c r="I155" s="207"/>
      <c r="J155" s="203"/>
      <c r="K155" s="203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131</v>
      </c>
      <c r="AU155" s="212" t="s">
        <v>81</v>
      </c>
      <c r="AV155" s="14" t="s">
        <v>81</v>
      </c>
      <c r="AW155" s="14" t="s">
        <v>33</v>
      </c>
      <c r="AX155" s="14" t="s">
        <v>77</v>
      </c>
      <c r="AY155" s="212" t="s">
        <v>120</v>
      </c>
    </row>
    <row r="156" spans="1:65" s="2" customFormat="1" ht="24.2" customHeight="1" x14ac:dyDescent="0.2">
      <c r="A156" s="35"/>
      <c r="B156" s="36"/>
      <c r="C156" s="174" t="s">
        <v>180</v>
      </c>
      <c r="D156" s="174" t="s">
        <v>122</v>
      </c>
      <c r="E156" s="175" t="s">
        <v>482</v>
      </c>
      <c r="F156" s="176" t="s">
        <v>483</v>
      </c>
      <c r="G156" s="177" t="s">
        <v>176</v>
      </c>
      <c r="H156" s="178">
        <v>28.367999999999999</v>
      </c>
      <c r="I156" s="179"/>
      <c r="J156" s="180">
        <f>ROUND(I156*H156,2)</f>
        <v>0</v>
      </c>
      <c r="K156" s="176" t="s">
        <v>126</v>
      </c>
      <c r="L156" s="40"/>
      <c r="M156" s="181" t="s">
        <v>19</v>
      </c>
      <c r="N156" s="182" t="s">
        <v>43</v>
      </c>
      <c r="O156" s="65"/>
      <c r="P156" s="183">
        <f>O156*H156</f>
        <v>0</v>
      </c>
      <c r="Q156" s="183">
        <v>0</v>
      </c>
      <c r="R156" s="183">
        <f>Q156*H156</f>
        <v>0</v>
      </c>
      <c r="S156" s="183">
        <v>0</v>
      </c>
      <c r="T156" s="184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5" t="s">
        <v>127</v>
      </c>
      <c r="AT156" s="185" t="s">
        <v>122</v>
      </c>
      <c r="AU156" s="185" t="s">
        <v>81</v>
      </c>
      <c r="AY156" s="18" t="s">
        <v>120</v>
      </c>
      <c r="BE156" s="186">
        <f>IF(N156="základní",J156,0)</f>
        <v>0</v>
      </c>
      <c r="BF156" s="186">
        <f>IF(N156="snížená",J156,0)</f>
        <v>0</v>
      </c>
      <c r="BG156" s="186">
        <f>IF(N156="zákl. přenesená",J156,0)</f>
        <v>0</v>
      </c>
      <c r="BH156" s="186">
        <f>IF(N156="sníž. přenesená",J156,0)</f>
        <v>0</v>
      </c>
      <c r="BI156" s="186">
        <f>IF(N156="nulová",J156,0)</f>
        <v>0</v>
      </c>
      <c r="BJ156" s="18" t="s">
        <v>77</v>
      </c>
      <c r="BK156" s="186">
        <f>ROUND(I156*H156,2)</f>
        <v>0</v>
      </c>
      <c r="BL156" s="18" t="s">
        <v>127</v>
      </c>
      <c r="BM156" s="185" t="s">
        <v>484</v>
      </c>
    </row>
    <row r="157" spans="1:65" s="2" customFormat="1" ht="39" x14ac:dyDescent="0.2">
      <c r="A157" s="35"/>
      <c r="B157" s="36"/>
      <c r="C157" s="37"/>
      <c r="D157" s="187" t="s">
        <v>129</v>
      </c>
      <c r="E157" s="37"/>
      <c r="F157" s="188" t="s">
        <v>190</v>
      </c>
      <c r="G157" s="37"/>
      <c r="H157" s="37"/>
      <c r="I157" s="189"/>
      <c r="J157" s="37"/>
      <c r="K157" s="37"/>
      <c r="L157" s="40"/>
      <c r="M157" s="190"/>
      <c r="N157" s="191"/>
      <c r="O157" s="65"/>
      <c r="P157" s="65"/>
      <c r="Q157" s="65"/>
      <c r="R157" s="65"/>
      <c r="S157" s="65"/>
      <c r="T157" s="66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8" t="s">
        <v>129</v>
      </c>
      <c r="AU157" s="18" t="s">
        <v>81</v>
      </c>
    </row>
    <row r="158" spans="1:65" s="13" customFormat="1" ht="11.25" x14ac:dyDescent="0.2">
      <c r="B158" s="192"/>
      <c r="C158" s="193"/>
      <c r="D158" s="187" t="s">
        <v>131</v>
      </c>
      <c r="E158" s="194" t="s">
        <v>19</v>
      </c>
      <c r="F158" s="195" t="s">
        <v>485</v>
      </c>
      <c r="G158" s="193"/>
      <c r="H158" s="194" t="s">
        <v>19</v>
      </c>
      <c r="I158" s="196"/>
      <c r="J158" s="193"/>
      <c r="K158" s="193"/>
      <c r="L158" s="197"/>
      <c r="M158" s="198"/>
      <c r="N158" s="199"/>
      <c r="O158" s="199"/>
      <c r="P158" s="199"/>
      <c r="Q158" s="199"/>
      <c r="R158" s="199"/>
      <c r="S158" s="199"/>
      <c r="T158" s="200"/>
      <c r="AT158" s="201" t="s">
        <v>131</v>
      </c>
      <c r="AU158" s="201" t="s">
        <v>81</v>
      </c>
      <c r="AV158" s="13" t="s">
        <v>77</v>
      </c>
      <c r="AW158" s="13" t="s">
        <v>33</v>
      </c>
      <c r="AX158" s="13" t="s">
        <v>72</v>
      </c>
      <c r="AY158" s="201" t="s">
        <v>120</v>
      </c>
    </row>
    <row r="159" spans="1:65" s="13" customFormat="1" ht="11.25" x14ac:dyDescent="0.2">
      <c r="B159" s="192"/>
      <c r="C159" s="193"/>
      <c r="D159" s="187" t="s">
        <v>131</v>
      </c>
      <c r="E159" s="194" t="s">
        <v>19</v>
      </c>
      <c r="F159" s="195" t="s">
        <v>578</v>
      </c>
      <c r="G159" s="193"/>
      <c r="H159" s="194" t="s">
        <v>19</v>
      </c>
      <c r="I159" s="196"/>
      <c r="J159" s="193"/>
      <c r="K159" s="193"/>
      <c r="L159" s="197"/>
      <c r="M159" s="198"/>
      <c r="N159" s="199"/>
      <c r="O159" s="199"/>
      <c r="P159" s="199"/>
      <c r="Q159" s="199"/>
      <c r="R159" s="199"/>
      <c r="S159" s="199"/>
      <c r="T159" s="200"/>
      <c r="AT159" s="201" t="s">
        <v>131</v>
      </c>
      <c r="AU159" s="201" t="s">
        <v>81</v>
      </c>
      <c r="AV159" s="13" t="s">
        <v>77</v>
      </c>
      <c r="AW159" s="13" t="s">
        <v>33</v>
      </c>
      <c r="AX159" s="13" t="s">
        <v>72</v>
      </c>
      <c r="AY159" s="201" t="s">
        <v>120</v>
      </c>
    </row>
    <row r="160" spans="1:65" s="14" customFormat="1" ht="11.25" x14ac:dyDescent="0.2">
      <c r="B160" s="202"/>
      <c r="C160" s="203"/>
      <c r="D160" s="187" t="s">
        <v>131</v>
      </c>
      <c r="E160" s="204" t="s">
        <v>19</v>
      </c>
      <c r="F160" s="205" t="s">
        <v>598</v>
      </c>
      <c r="G160" s="203"/>
      <c r="H160" s="206">
        <v>8.6999999999999993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131</v>
      </c>
      <c r="AU160" s="212" t="s">
        <v>81</v>
      </c>
      <c r="AV160" s="14" t="s">
        <v>81</v>
      </c>
      <c r="AW160" s="14" t="s">
        <v>33</v>
      </c>
      <c r="AX160" s="14" t="s">
        <v>72</v>
      </c>
      <c r="AY160" s="212" t="s">
        <v>120</v>
      </c>
    </row>
    <row r="161" spans="1:65" s="13" customFormat="1" ht="11.25" x14ac:dyDescent="0.2">
      <c r="B161" s="192"/>
      <c r="C161" s="193"/>
      <c r="D161" s="187" t="s">
        <v>131</v>
      </c>
      <c r="E161" s="194" t="s">
        <v>19</v>
      </c>
      <c r="F161" s="195" t="s">
        <v>579</v>
      </c>
      <c r="G161" s="193"/>
      <c r="H161" s="194" t="s">
        <v>19</v>
      </c>
      <c r="I161" s="196"/>
      <c r="J161" s="193"/>
      <c r="K161" s="193"/>
      <c r="L161" s="197"/>
      <c r="M161" s="198"/>
      <c r="N161" s="199"/>
      <c r="O161" s="199"/>
      <c r="P161" s="199"/>
      <c r="Q161" s="199"/>
      <c r="R161" s="199"/>
      <c r="S161" s="199"/>
      <c r="T161" s="200"/>
      <c r="AT161" s="201" t="s">
        <v>131</v>
      </c>
      <c r="AU161" s="201" t="s">
        <v>81</v>
      </c>
      <c r="AV161" s="13" t="s">
        <v>77</v>
      </c>
      <c r="AW161" s="13" t="s">
        <v>33</v>
      </c>
      <c r="AX161" s="13" t="s">
        <v>72</v>
      </c>
      <c r="AY161" s="201" t="s">
        <v>120</v>
      </c>
    </row>
    <row r="162" spans="1:65" s="14" customFormat="1" ht="11.25" x14ac:dyDescent="0.2">
      <c r="B162" s="202"/>
      <c r="C162" s="203"/>
      <c r="D162" s="187" t="s">
        <v>131</v>
      </c>
      <c r="E162" s="204" t="s">
        <v>19</v>
      </c>
      <c r="F162" s="205" t="s">
        <v>599</v>
      </c>
      <c r="G162" s="203"/>
      <c r="H162" s="206">
        <v>11.352</v>
      </c>
      <c r="I162" s="207"/>
      <c r="J162" s="203"/>
      <c r="K162" s="203"/>
      <c r="L162" s="208"/>
      <c r="M162" s="209"/>
      <c r="N162" s="210"/>
      <c r="O162" s="210"/>
      <c r="P162" s="210"/>
      <c r="Q162" s="210"/>
      <c r="R162" s="210"/>
      <c r="S162" s="210"/>
      <c r="T162" s="211"/>
      <c r="AT162" s="212" t="s">
        <v>131</v>
      </c>
      <c r="AU162" s="212" t="s">
        <v>81</v>
      </c>
      <c r="AV162" s="14" t="s">
        <v>81</v>
      </c>
      <c r="AW162" s="14" t="s">
        <v>33</v>
      </c>
      <c r="AX162" s="14" t="s">
        <v>72</v>
      </c>
      <c r="AY162" s="212" t="s">
        <v>120</v>
      </c>
    </row>
    <row r="163" spans="1:65" s="13" customFormat="1" ht="11.25" x14ac:dyDescent="0.2">
      <c r="B163" s="192"/>
      <c r="C163" s="193"/>
      <c r="D163" s="187" t="s">
        <v>131</v>
      </c>
      <c r="E163" s="194" t="s">
        <v>19</v>
      </c>
      <c r="F163" s="195" t="s">
        <v>581</v>
      </c>
      <c r="G163" s="193"/>
      <c r="H163" s="194" t="s">
        <v>19</v>
      </c>
      <c r="I163" s="196"/>
      <c r="J163" s="193"/>
      <c r="K163" s="193"/>
      <c r="L163" s="197"/>
      <c r="M163" s="198"/>
      <c r="N163" s="199"/>
      <c r="O163" s="199"/>
      <c r="P163" s="199"/>
      <c r="Q163" s="199"/>
      <c r="R163" s="199"/>
      <c r="S163" s="199"/>
      <c r="T163" s="200"/>
      <c r="AT163" s="201" t="s">
        <v>131</v>
      </c>
      <c r="AU163" s="201" t="s">
        <v>81</v>
      </c>
      <c r="AV163" s="13" t="s">
        <v>77</v>
      </c>
      <c r="AW163" s="13" t="s">
        <v>33</v>
      </c>
      <c r="AX163" s="13" t="s">
        <v>72</v>
      </c>
      <c r="AY163" s="201" t="s">
        <v>120</v>
      </c>
    </row>
    <row r="164" spans="1:65" s="14" customFormat="1" ht="11.25" x14ac:dyDescent="0.2">
      <c r="B164" s="202"/>
      <c r="C164" s="203"/>
      <c r="D164" s="187" t="s">
        <v>131</v>
      </c>
      <c r="E164" s="204" t="s">
        <v>19</v>
      </c>
      <c r="F164" s="205" t="s">
        <v>600</v>
      </c>
      <c r="G164" s="203"/>
      <c r="H164" s="206">
        <v>8.3160000000000007</v>
      </c>
      <c r="I164" s="207"/>
      <c r="J164" s="203"/>
      <c r="K164" s="203"/>
      <c r="L164" s="208"/>
      <c r="M164" s="209"/>
      <c r="N164" s="210"/>
      <c r="O164" s="210"/>
      <c r="P164" s="210"/>
      <c r="Q164" s="210"/>
      <c r="R164" s="210"/>
      <c r="S164" s="210"/>
      <c r="T164" s="211"/>
      <c r="AT164" s="212" t="s">
        <v>131</v>
      </c>
      <c r="AU164" s="212" t="s">
        <v>81</v>
      </c>
      <c r="AV164" s="14" t="s">
        <v>81</v>
      </c>
      <c r="AW164" s="14" t="s">
        <v>33</v>
      </c>
      <c r="AX164" s="14" t="s">
        <v>72</v>
      </c>
      <c r="AY164" s="212" t="s">
        <v>120</v>
      </c>
    </row>
    <row r="165" spans="1:65" s="15" customFormat="1" ht="11.25" x14ac:dyDescent="0.2">
      <c r="B165" s="213"/>
      <c r="C165" s="214"/>
      <c r="D165" s="187" t="s">
        <v>131</v>
      </c>
      <c r="E165" s="215" t="s">
        <v>19</v>
      </c>
      <c r="F165" s="216" t="s">
        <v>141</v>
      </c>
      <c r="G165" s="214"/>
      <c r="H165" s="217">
        <v>28.367999999999999</v>
      </c>
      <c r="I165" s="218"/>
      <c r="J165" s="214"/>
      <c r="K165" s="214"/>
      <c r="L165" s="219"/>
      <c r="M165" s="220"/>
      <c r="N165" s="221"/>
      <c r="O165" s="221"/>
      <c r="P165" s="221"/>
      <c r="Q165" s="221"/>
      <c r="R165" s="221"/>
      <c r="S165" s="221"/>
      <c r="T165" s="222"/>
      <c r="AT165" s="223" t="s">
        <v>131</v>
      </c>
      <c r="AU165" s="223" t="s">
        <v>81</v>
      </c>
      <c r="AV165" s="15" t="s">
        <v>127</v>
      </c>
      <c r="AW165" s="15" t="s">
        <v>33</v>
      </c>
      <c r="AX165" s="15" t="s">
        <v>77</v>
      </c>
      <c r="AY165" s="223" t="s">
        <v>120</v>
      </c>
    </row>
    <row r="166" spans="1:65" s="2" customFormat="1" ht="24.2" customHeight="1" x14ac:dyDescent="0.2">
      <c r="A166" s="35"/>
      <c r="B166" s="36"/>
      <c r="C166" s="174" t="s">
        <v>186</v>
      </c>
      <c r="D166" s="174" t="s">
        <v>122</v>
      </c>
      <c r="E166" s="175" t="s">
        <v>601</v>
      </c>
      <c r="F166" s="176" t="s">
        <v>602</v>
      </c>
      <c r="G166" s="177" t="s">
        <v>176</v>
      </c>
      <c r="H166" s="178">
        <v>30.126000000000001</v>
      </c>
      <c r="I166" s="179"/>
      <c r="J166" s="180">
        <f>ROUND(I166*H166,2)</f>
        <v>0</v>
      </c>
      <c r="K166" s="176" t="s">
        <v>126</v>
      </c>
      <c r="L166" s="40"/>
      <c r="M166" s="181" t="s">
        <v>19</v>
      </c>
      <c r="N166" s="182" t="s">
        <v>43</v>
      </c>
      <c r="O166" s="65"/>
      <c r="P166" s="183">
        <f>O166*H166</f>
        <v>0</v>
      </c>
      <c r="Q166" s="183">
        <v>0</v>
      </c>
      <c r="R166" s="183">
        <f>Q166*H166</f>
        <v>0</v>
      </c>
      <c r="S166" s="183">
        <v>0</v>
      </c>
      <c r="T166" s="184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5" t="s">
        <v>127</v>
      </c>
      <c r="AT166" s="185" t="s">
        <v>122</v>
      </c>
      <c r="AU166" s="185" t="s">
        <v>81</v>
      </c>
      <c r="AY166" s="18" t="s">
        <v>120</v>
      </c>
      <c r="BE166" s="186">
        <f>IF(N166="základní",J166,0)</f>
        <v>0</v>
      </c>
      <c r="BF166" s="186">
        <f>IF(N166="snížená",J166,0)</f>
        <v>0</v>
      </c>
      <c r="BG166" s="186">
        <f>IF(N166="zákl. přenesená",J166,0)</f>
        <v>0</v>
      </c>
      <c r="BH166" s="186">
        <f>IF(N166="sníž. přenesená",J166,0)</f>
        <v>0</v>
      </c>
      <c r="BI166" s="186">
        <f>IF(N166="nulová",J166,0)</f>
        <v>0</v>
      </c>
      <c r="BJ166" s="18" t="s">
        <v>77</v>
      </c>
      <c r="BK166" s="186">
        <f>ROUND(I166*H166,2)</f>
        <v>0</v>
      </c>
      <c r="BL166" s="18" t="s">
        <v>127</v>
      </c>
      <c r="BM166" s="185" t="s">
        <v>603</v>
      </c>
    </row>
    <row r="167" spans="1:65" s="2" customFormat="1" ht="39" x14ac:dyDescent="0.2">
      <c r="A167" s="35"/>
      <c r="B167" s="36"/>
      <c r="C167" s="37"/>
      <c r="D167" s="187" t="s">
        <v>129</v>
      </c>
      <c r="E167" s="37"/>
      <c r="F167" s="188" t="s">
        <v>190</v>
      </c>
      <c r="G167" s="37"/>
      <c r="H167" s="37"/>
      <c r="I167" s="189"/>
      <c r="J167" s="37"/>
      <c r="K167" s="37"/>
      <c r="L167" s="40"/>
      <c r="M167" s="190"/>
      <c r="N167" s="191"/>
      <c r="O167" s="65"/>
      <c r="P167" s="65"/>
      <c r="Q167" s="65"/>
      <c r="R167" s="65"/>
      <c r="S167" s="65"/>
      <c r="T167" s="66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8" t="s">
        <v>129</v>
      </c>
      <c r="AU167" s="18" t="s">
        <v>81</v>
      </c>
    </row>
    <row r="168" spans="1:65" s="2" customFormat="1" ht="19.5" x14ac:dyDescent="0.2">
      <c r="A168" s="35"/>
      <c r="B168" s="36"/>
      <c r="C168" s="37"/>
      <c r="D168" s="187" t="s">
        <v>262</v>
      </c>
      <c r="E168" s="37"/>
      <c r="F168" s="188" t="s">
        <v>604</v>
      </c>
      <c r="G168" s="37"/>
      <c r="H168" s="37"/>
      <c r="I168" s="189"/>
      <c r="J168" s="37"/>
      <c r="K168" s="37"/>
      <c r="L168" s="40"/>
      <c r="M168" s="190"/>
      <c r="N168" s="191"/>
      <c r="O168" s="65"/>
      <c r="P168" s="65"/>
      <c r="Q168" s="65"/>
      <c r="R168" s="65"/>
      <c r="S168" s="65"/>
      <c r="T168" s="66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8" t="s">
        <v>262</v>
      </c>
      <c r="AU168" s="18" t="s">
        <v>81</v>
      </c>
    </row>
    <row r="169" spans="1:65" s="13" customFormat="1" ht="11.25" x14ac:dyDescent="0.2">
      <c r="B169" s="192"/>
      <c r="C169" s="193"/>
      <c r="D169" s="187" t="s">
        <v>131</v>
      </c>
      <c r="E169" s="194" t="s">
        <v>19</v>
      </c>
      <c r="F169" s="195" t="s">
        <v>197</v>
      </c>
      <c r="G169" s="193"/>
      <c r="H169" s="194" t="s">
        <v>19</v>
      </c>
      <c r="I169" s="196"/>
      <c r="J169" s="193"/>
      <c r="K169" s="193"/>
      <c r="L169" s="197"/>
      <c r="M169" s="198"/>
      <c r="N169" s="199"/>
      <c r="O169" s="199"/>
      <c r="P169" s="199"/>
      <c r="Q169" s="199"/>
      <c r="R169" s="199"/>
      <c r="S169" s="199"/>
      <c r="T169" s="200"/>
      <c r="AT169" s="201" t="s">
        <v>131</v>
      </c>
      <c r="AU169" s="201" t="s">
        <v>81</v>
      </c>
      <c r="AV169" s="13" t="s">
        <v>77</v>
      </c>
      <c r="AW169" s="13" t="s">
        <v>33</v>
      </c>
      <c r="AX169" s="13" t="s">
        <v>72</v>
      </c>
      <c r="AY169" s="201" t="s">
        <v>120</v>
      </c>
    </row>
    <row r="170" spans="1:65" s="13" customFormat="1" ht="11.25" x14ac:dyDescent="0.2">
      <c r="B170" s="192"/>
      <c r="C170" s="193"/>
      <c r="D170" s="187" t="s">
        <v>131</v>
      </c>
      <c r="E170" s="194" t="s">
        <v>19</v>
      </c>
      <c r="F170" s="195" t="s">
        <v>577</v>
      </c>
      <c r="G170" s="193"/>
      <c r="H170" s="194" t="s">
        <v>19</v>
      </c>
      <c r="I170" s="196"/>
      <c r="J170" s="193"/>
      <c r="K170" s="193"/>
      <c r="L170" s="197"/>
      <c r="M170" s="198"/>
      <c r="N170" s="199"/>
      <c r="O170" s="199"/>
      <c r="P170" s="199"/>
      <c r="Q170" s="199"/>
      <c r="R170" s="199"/>
      <c r="S170" s="199"/>
      <c r="T170" s="200"/>
      <c r="AT170" s="201" t="s">
        <v>131</v>
      </c>
      <c r="AU170" s="201" t="s">
        <v>81</v>
      </c>
      <c r="AV170" s="13" t="s">
        <v>77</v>
      </c>
      <c r="AW170" s="13" t="s">
        <v>33</v>
      </c>
      <c r="AX170" s="13" t="s">
        <v>72</v>
      </c>
      <c r="AY170" s="201" t="s">
        <v>120</v>
      </c>
    </row>
    <row r="171" spans="1:65" s="14" customFormat="1" ht="11.25" x14ac:dyDescent="0.2">
      <c r="B171" s="202"/>
      <c r="C171" s="203"/>
      <c r="D171" s="187" t="s">
        <v>131</v>
      </c>
      <c r="E171" s="204" t="s">
        <v>19</v>
      </c>
      <c r="F171" s="205" t="s">
        <v>605</v>
      </c>
      <c r="G171" s="203"/>
      <c r="H171" s="206">
        <v>15.282</v>
      </c>
      <c r="I171" s="207"/>
      <c r="J171" s="203"/>
      <c r="K171" s="203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131</v>
      </c>
      <c r="AU171" s="212" t="s">
        <v>81</v>
      </c>
      <c r="AV171" s="14" t="s">
        <v>81</v>
      </c>
      <c r="AW171" s="14" t="s">
        <v>33</v>
      </c>
      <c r="AX171" s="14" t="s">
        <v>72</v>
      </c>
      <c r="AY171" s="212" t="s">
        <v>120</v>
      </c>
    </row>
    <row r="172" spans="1:65" s="13" customFormat="1" ht="11.25" x14ac:dyDescent="0.2">
      <c r="B172" s="192"/>
      <c r="C172" s="193"/>
      <c r="D172" s="187" t="s">
        <v>131</v>
      </c>
      <c r="E172" s="194" t="s">
        <v>19</v>
      </c>
      <c r="F172" s="195" t="s">
        <v>582</v>
      </c>
      <c r="G172" s="193"/>
      <c r="H172" s="194" t="s">
        <v>19</v>
      </c>
      <c r="I172" s="196"/>
      <c r="J172" s="193"/>
      <c r="K172" s="193"/>
      <c r="L172" s="197"/>
      <c r="M172" s="198"/>
      <c r="N172" s="199"/>
      <c r="O172" s="199"/>
      <c r="P172" s="199"/>
      <c r="Q172" s="199"/>
      <c r="R172" s="199"/>
      <c r="S172" s="199"/>
      <c r="T172" s="200"/>
      <c r="AT172" s="201" t="s">
        <v>131</v>
      </c>
      <c r="AU172" s="201" t="s">
        <v>81</v>
      </c>
      <c r="AV172" s="13" t="s">
        <v>77</v>
      </c>
      <c r="AW172" s="13" t="s">
        <v>33</v>
      </c>
      <c r="AX172" s="13" t="s">
        <v>72</v>
      </c>
      <c r="AY172" s="201" t="s">
        <v>120</v>
      </c>
    </row>
    <row r="173" spans="1:65" s="14" customFormat="1" ht="11.25" x14ac:dyDescent="0.2">
      <c r="B173" s="202"/>
      <c r="C173" s="203"/>
      <c r="D173" s="187" t="s">
        <v>131</v>
      </c>
      <c r="E173" s="204" t="s">
        <v>19</v>
      </c>
      <c r="F173" s="205" t="s">
        <v>606</v>
      </c>
      <c r="G173" s="203"/>
      <c r="H173" s="206">
        <v>14.843999999999999</v>
      </c>
      <c r="I173" s="207"/>
      <c r="J173" s="203"/>
      <c r="K173" s="203"/>
      <c r="L173" s="208"/>
      <c r="M173" s="209"/>
      <c r="N173" s="210"/>
      <c r="O173" s="210"/>
      <c r="P173" s="210"/>
      <c r="Q173" s="210"/>
      <c r="R173" s="210"/>
      <c r="S173" s="210"/>
      <c r="T173" s="211"/>
      <c r="AT173" s="212" t="s">
        <v>131</v>
      </c>
      <c r="AU173" s="212" t="s">
        <v>81</v>
      </c>
      <c r="AV173" s="14" t="s">
        <v>81</v>
      </c>
      <c r="AW173" s="14" t="s">
        <v>33</v>
      </c>
      <c r="AX173" s="14" t="s">
        <v>72</v>
      </c>
      <c r="AY173" s="212" t="s">
        <v>120</v>
      </c>
    </row>
    <row r="174" spans="1:65" s="15" customFormat="1" ht="11.25" x14ac:dyDescent="0.2">
      <c r="B174" s="213"/>
      <c r="C174" s="214"/>
      <c r="D174" s="187" t="s">
        <v>131</v>
      </c>
      <c r="E174" s="215" t="s">
        <v>19</v>
      </c>
      <c r="F174" s="216" t="s">
        <v>141</v>
      </c>
      <c r="G174" s="214"/>
      <c r="H174" s="217">
        <v>30.126000000000001</v>
      </c>
      <c r="I174" s="218"/>
      <c r="J174" s="214"/>
      <c r="K174" s="214"/>
      <c r="L174" s="219"/>
      <c r="M174" s="220"/>
      <c r="N174" s="221"/>
      <c r="O174" s="221"/>
      <c r="P174" s="221"/>
      <c r="Q174" s="221"/>
      <c r="R174" s="221"/>
      <c r="S174" s="221"/>
      <c r="T174" s="222"/>
      <c r="AT174" s="223" t="s">
        <v>131</v>
      </c>
      <c r="AU174" s="223" t="s">
        <v>81</v>
      </c>
      <c r="AV174" s="15" t="s">
        <v>127</v>
      </c>
      <c r="AW174" s="15" t="s">
        <v>33</v>
      </c>
      <c r="AX174" s="15" t="s">
        <v>77</v>
      </c>
      <c r="AY174" s="223" t="s">
        <v>120</v>
      </c>
    </row>
    <row r="175" spans="1:65" s="2" customFormat="1" ht="24.2" customHeight="1" x14ac:dyDescent="0.2">
      <c r="A175" s="35"/>
      <c r="B175" s="36"/>
      <c r="C175" s="174" t="s">
        <v>193</v>
      </c>
      <c r="D175" s="174" t="s">
        <v>122</v>
      </c>
      <c r="E175" s="175" t="s">
        <v>194</v>
      </c>
      <c r="F175" s="176" t="s">
        <v>195</v>
      </c>
      <c r="G175" s="177" t="s">
        <v>176</v>
      </c>
      <c r="H175" s="178">
        <v>33.323999999999998</v>
      </c>
      <c r="I175" s="179"/>
      <c r="J175" s="180">
        <f>ROUND(I175*H175,2)</f>
        <v>0</v>
      </c>
      <c r="K175" s="176" t="s">
        <v>126</v>
      </c>
      <c r="L175" s="40"/>
      <c r="M175" s="181" t="s">
        <v>19</v>
      </c>
      <c r="N175" s="182" t="s">
        <v>43</v>
      </c>
      <c r="O175" s="65"/>
      <c r="P175" s="183">
        <f>O175*H175</f>
        <v>0</v>
      </c>
      <c r="Q175" s="183">
        <v>0</v>
      </c>
      <c r="R175" s="183">
        <f>Q175*H175</f>
        <v>0</v>
      </c>
      <c r="S175" s="183">
        <v>0</v>
      </c>
      <c r="T175" s="184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5" t="s">
        <v>127</v>
      </c>
      <c r="AT175" s="185" t="s">
        <v>122</v>
      </c>
      <c r="AU175" s="185" t="s">
        <v>81</v>
      </c>
      <c r="AY175" s="18" t="s">
        <v>120</v>
      </c>
      <c r="BE175" s="186">
        <f>IF(N175="základní",J175,0)</f>
        <v>0</v>
      </c>
      <c r="BF175" s="186">
        <f>IF(N175="snížená",J175,0)</f>
        <v>0</v>
      </c>
      <c r="BG175" s="186">
        <f>IF(N175="zákl. přenesená",J175,0)</f>
        <v>0</v>
      </c>
      <c r="BH175" s="186">
        <f>IF(N175="sníž. přenesená",J175,0)</f>
        <v>0</v>
      </c>
      <c r="BI175" s="186">
        <f>IF(N175="nulová",J175,0)</f>
        <v>0</v>
      </c>
      <c r="BJ175" s="18" t="s">
        <v>77</v>
      </c>
      <c r="BK175" s="186">
        <f>ROUND(I175*H175,2)</f>
        <v>0</v>
      </c>
      <c r="BL175" s="18" t="s">
        <v>127</v>
      </c>
      <c r="BM175" s="185" t="s">
        <v>196</v>
      </c>
    </row>
    <row r="176" spans="1:65" s="2" customFormat="1" ht="39" x14ac:dyDescent="0.2">
      <c r="A176" s="35"/>
      <c r="B176" s="36"/>
      <c r="C176" s="37"/>
      <c r="D176" s="187" t="s">
        <v>129</v>
      </c>
      <c r="E176" s="37"/>
      <c r="F176" s="188" t="s">
        <v>190</v>
      </c>
      <c r="G176" s="37"/>
      <c r="H176" s="37"/>
      <c r="I176" s="189"/>
      <c r="J176" s="37"/>
      <c r="K176" s="37"/>
      <c r="L176" s="40"/>
      <c r="M176" s="190"/>
      <c r="N176" s="191"/>
      <c r="O176" s="65"/>
      <c r="P176" s="65"/>
      <c r="Q176" s="65"/>
      <c r="R176" s="65"/>
      <c r="S176" s="65"/>
      <c r="T176" s="66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8" t="s">
        <v>129</v>
      </c>
      <c r="AU176" s="18" t="s">
        <v>81</v>
      </c>
    </row>
    <row r="177" spans="1:65" s="13" customFormat="1" ht="11.25" x14ac:dyDescent="0.2">
      <c r="B177" s="192"/>
      <c r="C177" s="193"/>
      <c r="D177" s="187" t="s">
        <v>131</v>
      </c>
      <c r="E177" s="194" t="s">
        <v>19</v>
      </c>
      <c r="F177" s="195" t="s">
        <v>197</v>
      </c>
      <c r="G177" s="193"/>
      <c r="H177" s="194" t="s">
        <v>19</v>
      </c>
      <c r="I177" s="196"/>
      <c r="J177" s="193"/>
      <c r="K177" s="193"/>
      <c r="L177" s="197"/>
      <c r="M177" s="198"/>
      <c r="N177" s="199"/>
      <c r="O177" s="199"/>
      <c r="P177" s="199"/>
      <c r="Q177" s="199"/>
      <c r="R177" s="199"/>
      <c r="S177" s="199"/>
      <c r="T177" s="200"/>
      <c r="AT177" s="201" t="s">
        <v>131</v>
      </c>
      <c r="AU177" s="201" t="s">
        <v>81</v>
      </c>
      <c r="AV177" s="13" t="s">
        <v>77</v>
      </c>
      <c r="AW177" s="13" t="s">
        <v>33</v>
      </c>
      <c r="AX177" s="13" t="s">
        <v>72</v>
      </c>
      <c r="AY177" s="201" t="s">
        <v>120</v>
      </c>
    </row>
    <row r="178" spans="1:65" s="13" customFormat="1" ht="11.25" x14ac:dyDescent="0.2">
      <c r="B178" s="192"/>
      <c r="C178" s="193"/>
      <c r="D178" s="187" t="s">
        <v>131</v>
      </c>
      <c r="E178" s="194" t="s">
        <v>19</v>
      </c>
      <c r="F178" s="195" t="s">
        <v>575</v>
      </c>
      <c r="G178" s="193"/>
      <c r="H178" s="194" t="s">
        <v>19</v>
      </c>
      <c r="I178" s="196"/>
      <c r="J178" s="193"/>
      <c r="K178" s="193"/>
      <c r="L178" s="197"/>
      <c r="M178" s="198"/>
      <c r="N178" s="199"/>
      <c r="O178" s="199"/>
      <c r="P178" s="199"/>
      <c r="Q178" s="199"/>
      <c r="R178" s="199"/>
      <c r="S178" s="199"/>
      <c r="T178" s="200"/>
      <c r="AT178" s="201" t="s">
        <v>131</v>
      </c>
      <c r="AU178" s="201" t="s">
        <v>81</v>
      </c>
      <c r="AV178" s="13" t="s">
        <v>77</v>
      </c>
      <c r="AW178" s="13" t="s">
        <v>33</v>
      </c>
      <c r="AX178" s="13" t="s">
        <v>72</v>
      </c>
      <c r="AY178" s="201" t="s">
        <v>120</v>
      </c>
    </row>
    <row r="179" spans="1:65" s="14" customFormat="1" ht="11.25" x14ac:dyDescent="0.2">
      <c r="B179" s="202"/>
      <c r="C179" s="203"/>
      <c r="D179" s="187" t="s">
        <v>131</v>
      </c>
      <c r="E179" s="204" t="s">
        <v>19</v>
      </c>
      <c r="F179" s="205" t="s">
        <v>607</v>
      </c>
      <c r="G179" s="203"/>
      <c r="H179" s="206">
        <v>33.323999999999998</v>
      </c>
      <c r="I179" s="207"/>
      <c r="J179" s="203"/>
      <c r="K179" s="203"/>
      <c r="L179" s="208"/>
      <c r="M179" s="209"/>
      <c r="N179" s="210"/>
      <c r="O179" s="210"/>
      <c r="P179" s="210"/>
      <c r="Q179" s="210"/>
      <c r="R179" s="210"/>
      <c r="S179" s="210"/>
      <c r="T179" s="211"/>
      <c r="AT179" s="212" t="s">
        <v>131</v>
      </c>
      <c r="AU179" s="212" t="s">
        <v>81</v>
      </c>
      <c r="AV179" s="14" t="s">
        <v>81</v>
      </c>
      <c r="AW179" s="14" t="s">
        <v>33</v>
      </c>
      <c r="AX179" s="14" t="s">
        <v>77</v>
      </c>
      <c r="AY179" s="212" t="s">
        <v>120</v>
      </c>
    </row>
    <row r="180" spans="1:65" s="2" customFormat="1" ht="24.2" customHeight="1" x14ac:dyDescent="0.2">
      <c r="A180" s="35"/>
      <c r="B180" s="36"/>
      <c r="C180" s="174" t="s">
        <v>199</v>
      </c>
      <c r="D180" s="174" t="s">
        <v>122</v>
      </c>
      <c r="E180" s="175" t="s">
        <v>608</v>
      </c>
      <c r="F180" s="176" t="s">
        <v>609</v>
      </c>
      <c r="G180" s="177" t="s">
        <v>176</v>
      </c>
      <c r="H180" s="178">
        <v>676.23599999999999</v>
      </c>
      <c r="I180" s="179"/>
      <c r="J180" s="180">
        <f>ROUND(I180*H180,2)</f>
        <v>0</v>
      </c>
      <c r="K180" s="176" t="s">
        <v>126</v>
      </c>
      <c r="L180" s="40"/>
      <c r="M180" s="181" t="s">
        <v>19</v>
      </c>
      <c r="N180" s="182" t="s">
        <v>43</v>
      </c>
      <c r="O180" s="65"/>
      <c r="P180" s="183">
        <f>O180*H180</f>
        <v>0</v>
      </c>
      <c r="Q180" s="183">
        <v>0</v>
      </c>
      <c r="R180" s="183">
        <f>Q180*H180</f>
        <v>0</v>
      </c>
      <c r="S180" s="183">
        <v>0</v>
      </c>
      <c r="T180" s="184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5" t="s">
        <v>127</v>
      </c>
      <c r="AT180" s="185" t="s">
        <v>122</v>
      </c>
      <c r="AU180" s="185" t="s">
        <v>81</v>
      </c>
      <c r="AY180" s="18" t="s">
        <v>120</v>
      </c>
      <c r="BE180" s="186">
        <f>IF(N180="základní",J180,0)</f>
        <v>0</v>
      </c>
      <c r="BF180" s="186">
        <f>IF(N180="snížená",J180,0)</f>
        <v>0</v>
      </c>
      <c r="BG180" s="186">
        <f>IF(N180="zákl. přenesená",J180,0)</f>
        <v>0</v>
      </c>
      <c r="BH180" s="186">
        <f>IF(N180="sníž. přenesená",J180,0)</f>
        <v>0</v>
      </c>
      <c r="BI180" s="186">
        <f>IF(N180="nulová",J180,0)</f>
        <v>0</v>
      </c>
      <c r="BJ180" s="18" t="s">
        <v>77</v>
      </c>
      <c r="BK180" s="186">
        <f>ROUND(I180*H180,2)</f>
        <v>0</v>
      </c>
      <c r="BL180" s="18" t="s">
        <v>127</v>
      </c>
      <c r="BM180" s="185" t="s">
        <v>610</v>
      </c>
    </row>
    <row r="181" spans="1:65" s="2" customFormat="1" ht="39" x14ac:dyDescent="0.2">
      <c r="A181" s="35"/>
      <c r="B181" s="36"/>
      <c r="C181" s="37"/>
      <c r="D181" s="187" t="s">
        <v>129</v>
      </c>
      <c r="E181" s="37"/>
      <c r="F181" s="188" t="s">
        <v>190</v>
      </c>
      <c r="G181" s="37"/>
      <c r="H181" s="37"/>
      <c r="I181" s="189"/>
      <c r="J181" s="37"/>
      <c r="K181" s="37"/>
      <c r="L181" s="40"/>
      <c r="M181" s="190"/>
      <c r="N181" s="191"/>
      <c r="O181" s="65"/>
      <c r="P181" s="65"/>
      <c r="Q181" s="65"/>
      <c r="R181" s="65"/>
      <c r="S181" s="65"/>
      <c r="T181" s="66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8" t="s">
        <v>129</v>
      </c>
      <c r="AU181" s="18" t="s">
        <v>81</v>
      </c>
    </row>
    <row r="182" spans="1:65" s="13" customFormat="1" ht="11.25" x14ac:dyDescent="0.2">
      <c r="B182" s="192"/>
      <c r="C182" s="193"/>
      <c r="D182" s="187" t="s">
        <v>131</v>
      </c>
      <c r="E182" s="194" t="s">
        <v>19</v>
      </c>
      <c r="F182" s="195" t="s">
        <v>197</v>
      </c>
      <c r="G182" s="193"/>
      <c r="H182" s="194" t="s">
        <v>19</v>
      </c>
      <c r="I182" s="196"/>
      <c r="J182" s="193"/>
      <c r="K182" s="193"/>
      <c r="L182" s="197"/>
      <c r="M182" s="198"/>
      <c r="N182" s="199"/>
      <c r="O182" s="199"/>
      <c r="P182" s="199"/>
      <c r="Q182" s="199"/>
      <c r="R182" s="199"/>
      <c r="S182" s="199"/>
      <c r="T182" s="200"/>
      <c r="AT182" s="201" t="s">
        <v>131</v>
      </c>
      <c r="AU182" s="201" t="s">
        <v>81</v>
      </c>
      <c r="AV182" s="13" t="s">
        <v>77</v>
      </c>
      <c r="AW182" s="13" t="s">
        <v>33</v>
      </c>
      <c r="AX182" s="13" t="s">
        <v>72</v>
      </c>
      <c r="AY182" s="201" t="s">
        <v>120</v>
      </c>
    </row>
    <row r="183" spans="1:65" s="13" customFormat="1" ht="11.25" x14ac:dyDescent="0.2">
      <c r="B183" s="192"/>
      <c r="C183" s="193"/>
      <c r="D183" s="187" t="s">
        <v>131</v>
      </c>
      <c r="E183" s="194" t="s">
        <v>19</v>
      </c>
      <c r="F183" s="195" t="s">
        <v>573</v>
      </c>
      <c r="G183" s="193"/>
      <c r="H183" s="194" t="s">
        <v>19</v>
      </c>
      <c r="I183" s="196"/>
      <c r="J183" s="193"/>
      <c r="K183" s="193"/>
      <c r="L183" s="197"/>
      <c r="M183" s="198"/>
      <c r="N183" s="199"/>
      <c r="O183" s="199"/>
      <c r="P183" s="199"/>
      <c r="Q183" s="199"/>
      <c r="R183" s="199"/>
      <c r="S183" s="199"/>
      <c r="T183" s="200"/>
      <c r="AT183" s="201" t="s">
        <v>131</v>
      </c>
      <c r="AU183" s="201" t="s">
        <v>81</v>
      </c>
      <c r="AV183" s="13" t="s">
        <v>77</v>
      </c>
      <c r="AW183" s="13" t="s">
        <v>33</v>
      </c>
      <c r="AX183" s="13" t="s">
        <v>72</v>
      </c>
      <c r="AY183" s="201" t="s">
        <v>120</v>
      </c>
    </row>
    <row r="184" spans="1:65" s="14" customFormat="1" ht="11.25" x14ac:dyDescent="0.2">
      <c r="B184" s="202"/>
      <c r="C184" s="203"/>
      <c r="D184" s="187" t="s">
        <v>131</v>
      </c>
      <c r="E184" s="204" t="s">
        <v>19</v>
      </c>
      <c r="F184" s="205" t="s">
        <v>611</v>
      </c>
      <c r="G184" s="203"/>
      <c r="H184" s="206">
        <v>676.23599999999999</v>
      </c>
      <c r="I184" s="207"/>
      <c r="J184" s="203"/>
      <c r="K184" s="203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131</v>
      </c>
      <c r="AU184" s="212" t="s">
        <v>81</v>
      </c>
      <c r="AV184" s="14" t="s">
        <v>81</v>
      </c>
      <c r="AW184" s="14" t="s">
        <v>33</v>
      </c>
      <c r="AX184" s="14" t="s">
        <v>77</v>
      </c>
      <c r="AY184" s="212" t="s">
        <v>120</v>
      </c>
    </row>
    <row r="185" spans="1:65" s="2" customFormat="1" ht="14.45" customHeight="1" x14ac:dyDescent="0.2">
      <c r="A185" s="35"/>
      <c r="B185" s="36"/>
      <c r="C185" s="174" t="s">
        <v>205</v>
      </c>
      <c r="D185" s="174" t="s">
        <v>122</v>
      </c>
      <c r="E185" s="175" t="s">
        <v>487</v>
      </c>
      <c r="F185" s="176" t="s">
        <v>488</v>
      </c>
      <c r="G185" s="177" t="s">
        <v>125</v>
      </c>
      <c r="H185" s="178">
        <v>2850.9679999999998</v>
      </c>
      <c r="I185" s="179"/>
      <c r="J185" s="180">
        <f>ROUND(I185*H185,2)</f>
        <v>0</v>
      </c>
      <c r="K185" s="176" t="s">
        <v>126</v>
      </c>
      <c r="L185" s="40"/>
      <c r="M185" s="181" t="s">
        <v>19</v>
      </c>
      <c r="N185" s="182" t="s">
        <v>43</v>
      </c>
      <c r="O185" s="65"/>
      <c r="P185" s="183">
        <f>O185*H185</f>
        <v>0</v>
      </c>
      <c r="Q185" s="183">
        <v>8.4999999999999995E-4</v>
      </c>
      <c r="R185" s="183">
        <f>Q185*H185</f>
        <v>2.4233227999999998</v>
      </c>
      <c r="S185" s="183">
        <v>0</v>
      </c>
      <c r="T185" s="184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5" t="s">
        <v>127</v>
      </c>
      <c r="AT185" s="185" t="s">
        <v>122</v>
      </c>
      <c r="AU185" s="185" t="s">
        <v>81</v>
      </c>
      <c r="AY185" s="18" t="s">
        <v>120</v>
      </c>
      <c r="BE185" s="186">
        <f>IF(N185="základní",J185,0)</f>
        <v>0</v>
      </c>
      <c r="BF185" s="186">
        <f>IF(N185="snížená",J185,0)</f>
        <v>0</v>
      </c>
      <c r="BG185" s="186">
        <f>IF(N185="zákl. přenesená",J185,0)</f>
        <v>0</v>
      </c>
      <c r="BH185" s="186">
        <f>IF(N185="sníž. přenesená",J185,0)</f>
        <v>0</v>
      </c>
      <c r="BI185" s="186">
        <f>IF(N185="nulová",J185,0)</f>
        <v>0</v>
      </c>
      <c r="BJ185" s="18" t="s">
        <v>77</v>
      </c>
      <c r="BK185" s="186">
        <f>ROUND(I185*H185,2)</f>
        <v>0</v>
      </c>
      <c r="BL185" s="18" t="s">
        <v>127</v>
      </c>
      <c r="BM185" s="185" t="s">
        <v>489</v>
      </c>
    </row>
    <row r="186" spans="1:65" s="2" customFormat="1" ht="117" x14ac:dyDescent="0.2">
      <c r="A186" s="35"/>
      <c r="B186" s="36"/>
      <c r="C186" s="37"/>
      <c r="D186" s="187" t="s">
        <v>129</v>
      </c>
      <c r="E186" s="37"/>
      <c r="F186" s="188" t="s">
        <v>203</v>
      </c>
      <c r="G186" s="37"/>
      <c r="H186" s="37"/>
      <c r="I186" s="189"/>
      <c r="J186" s="37"/>
      <c r="K186" s="37"/>
      <c r="L186" s="40"/>
      <c r="M186" s="190"/>
      <c r="N186" s="191"/>
      <c r="O186" s="65"/>
      <c r="P186" s="65"/>
      <c r="Q186" s="65"/>
      <c r="R186" s="65"/>
      <c r="S186" s="65"/>
      <c r="T186" s="66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8" t="s">
        <v>129</v>
      </c>
      <c r="AU186" s="18" t="s">
        <v>81</v>
      </c>
    </row>
    <row r="187" spans="1:65" s="13" customFormat="1" ht="11.25" x14ac:dyDescent="0.2">
      <c r="B187" s="192"/>
      <c r="C187" s="193"/>
      <c r="D187" s="187" t="s">
        <v>131</v>
      </c>
      <c r="E187" s="194" t="s">
        <v>19</v>
      </c>
      <c r="F187" s="195" t="s">
        <v>573</v>
      </c>
      <c r="G187" s="193"/>
      <c r="H187" s="194" t="s">
        <v>19</v>
      </c>
      <c r="I187" s="196"/>
      <c r="J187" s="193"/>
      <c r="K187" s="193"/>
      <c r="L187" s="197"/>
      <c r="M187" s="198"/>
      <c r="N187" s="199"/>
      <c r="O187" s="199"/>
      <c r="P187" s="199"/>
      <c r="Q187" s="199"/>
      <c r="R187" s="199"/>
      <c r="S187" s="199"/>
      <c r="T187" s="200"/>
      <c r="AT187" s="201" t="s">
        <v>131</v>
      </c>
      <c r="AU187" s="201" t="s">
        <v>81</v>
      </c>
      <c r="AV187" s="13" t="s">
        <v>77</v>
      </c>
      <c r="AW187" s="13" t="s">
        <v>33</v>
      </c>
      <c r="AX187" s="13" t="s">
        <v>72</v>
      </c>
      <c r="AY187" s="201" t="s">
        <v>120</v>
      </c>
    </row>
    <row r="188" spans="1:65" s="14" customFormat="1" ht="11.25" x14ac:dyDescent="0.2">
      <c r="B188" s="202"/>
      <c r="C188" s="203"/>
      <c r="D188" s="187" t="s">
        <v>131</v>
      </c>
      <c r="E188" s="204" t="s">
        <v>19</v>
      </c>
      <c r="F188" s="205" t="s">
        <v>612</v>
      </c>
      <c r="G188" s="203"/>
      <c r="H188" s="206">
        <v>2510.27</v>
      </c>
      <c r="I188" s="207"/>
      <c r="J188" s="203"/>
      <c r="K188" s="203"/>
      <c r="L188" s="208"/>
      <c r="M188" s="209"/>
      <c r="N188" s="210"/>
      <c r="O188" s="210"/>
      <c r="P188" s="210"/>
      <c r="Q188" s="210"/>
      <c r="R188" s="210"/>
      <c r="S188" s="210"/>
      <c r="T188" s="211"/>
      <c r="AT188" s="212" t="s">
        <v>131</v>
      </c>
      <c r="AU188" s="212" t="s">
        <v>81</v>
      </c>
      <c r="AV188" s="14" t="s">
        <v>81</v>
      </c>
      <c r="AW188" s="14" t="s">
        <v>33</v>
      </c>
      <c r="AX188" s="14" t="s">
        <v>72</v>
      </c>
      <c r="AY188" s="212" t="s">
        <v>120</v>
      </c>
    </row>
    <row r="189" spans="1:65" s="13" customFormat="1" ht="11.25" x14ac:dyDescent="0.2">
      <c r="B189" s="192"/>
      <c r="C189" s="193"/>
      <c r="D189" s="187" t="s">
        <v>131</v>
      </c>
      <c r="E189" s="194" t="s">
        <v>19</v>
      </c>
      <c r="F189" s="195" t="s">
        <v>575</v>
      </c>
      <c r="G189" s="193"/>
      <c r="H189" s="194" t="s">
        <v>19</v>
      </c>
      <c r="I189" s="196"/>
      <c r="J189" s="193"/>
      <c r="K189" s="193"/>
      <c r="L189" s="197"/>
      <c r="M189" s="198"/>
      <c r="N189" s="199"/>
      <c r="O189" s="199"/>
      <c r="P189" s="199"/>
      <c r="Q189" s="199"/>
      <c r="R189" s="199"/>
      <c r="S189" s="199"/>
      <c r="T189" s="200"/>
      <c r="AT189" s="201" t="s">
        <v>131</v>
      </c>
      <c r="AU189" s="201" t="s">
        <v>81</v>
      </c>
      <c r="AV189" s="13" t="s">
        <v>77</v>
      </c>
      <c r="AW189" s="13" t="s">
        <v>33</v>
      </c>
      <c r="AX189" s="13" t="s">
        <v>72</v>
      </c>
      <c r="AY189" s="201" t="s">
        <v>120</v>
      </c>
    </row>
    <row r="190" spans="1:65" s="14" customFormat="1" ht="11.25" x14ac:dyDescent="0.2">
      <c r="B190" s="202"/>
      <c r="C190" s="203"/>
      <c r="D190" s="187" t="s">
        <v>131</v>
      </c>
      <c r="E190" s="204" t="s">
        <v>19</v>
      </c>
      <c r="F190" s="205" t="s">
        <v>613</v>
      </c>
      <c r="G190" s="203"/>
      <c r="H190" s="206">
        <v>127.71</v>
      </c>
      <c r="I190" s="207"/>
      <c r="J190" s="203"/>
      <c r="K190" s="203"/>
      <c r="L190" s="208"/>
      <c r="M190" s="209"/>
      <c r="N190" s="210"/>
      <c r="O190" s="210"/>
      <c r="P190" s="210"/>
      <c r="Q190" s="210"/>
      <c r="R190" s="210"/>
      <c r="S190" s="210"/>
      <c r="T190" s="211"/>
      <c r="AT190" s="212" t="s">
        <v>131</v>
      </c>
      <c r="AU190" s="212" t="s">
        <v>81</v>
      </c>
      <c r="AV190" s="14" t="s">
        <v>81</v>
      </c>
      <c r="AW190" s="14" t="s">
        <v>33</v>
      </c>
      <c r="AX190" s="14" t="s">
        <v>72</v>
      </c>
      <c r="AY190" s="212" t="s">
        <v>120</v>
      </c>
    </row>
    <row r="191" spans="1:65" s="13" customFormat="1" ht="11.25" x14ac:dyDescent="0.2">
      <c r="B191" s="192"/>
      <c r="C191" s="193"/>
      <c r="D191" s="187" t="s">
        <v>131</v>
      </c>
      <c r="E191" s="194" t="s">
        <v>19</v>
      </c>
      <c r="F191" s="195" t="s">
        <v>577</v>
      </c>
      <c r="G191" s="193"/>
      <c r="H191" s="194" t="s">
        <v>19</v>
      </c>
      <c r="I191" s="196"/>
      <c r="J191" s="193"/>
      <c r="K191" s="193"/>
      <c r="L191" s="197"/>
      <c r="M191" s="198"/>
      <c r="N191" s="199"/>
      <c r="O191" s="199"/>
      <c r="P191" s="199"/>
      <c r="Q191" s="199"/>
      <c r="R191" s="199"/>
      <c r="S191" s="199"/>
      <c r="T191" s="200"/>
      <c r="AT191" s="201" t="s">
        <v>131</v>
      </c>
      <c r="AU191" s="201" t="s">
        <v>81</v>
      </c>
      <c r="AV191" s="13" t="s">
        <v>77</v>
      </c>
      <c r="AW191" s="13" t="s">
        <v>33</v>
      </c>
      <c r="AX191" s="13" t="s">
        <v>72</v>
      </c>
      <c r="AY191" s="201" t="s">
        <v>120</v>
      </c>
    </row>
    <row r="192" spans="1:65" s="14" customFormat="1" ht="11.25" x14ac:dyDescent="0.2">
      <c r="B192" s="202"/>
      <c r="C192" s="203"/>
      <c r="D192" s="187" t="s">
        <v>131</v>
      </c>
      <c r="E192" s="204" t="s">
        <v>19</v>
      </c>
      <c r="F192" s="205" t="s">
        <v>614</v>
      </c>
      <c r="G192" s="203"/>
      <c r="H192" s="206">
        <v>53.783999999999999</v>
      </c>
      <c r="I192" s="207"/>
      <c r="J192" s="203"/>
      <c r="K192" s="203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131</v>
      </c>
      <c r="AU192" s="212" t="s">
        <v>81</v>
      </c>
      <c r="AV192" s="14" t="s">
        <v>81</v>
      </c>
      <c r="AW192" s="14" t="s">
        <v>33</v>
      </c>
      <c r="AX192" s="14" t="s">
        <v>72</v>
      </c>
      <c r="AY192" s="212" t="s">
        <v>120</v>
      </c>
    </row>
    <row r="193" spans="1:65" s="13" customFormat="1" ht="11.25" x14ac:dyDescent="0.2">
      <c r="B193" s="192"/>
      <c r="C193" s="193"/>
      <c r="D193" s="187" t="s">
        <v>131</v>
      </c>
      <c r="E193" s="194" t="s">
        <v>19</v>
      </c>
      <c r="F193" s="195" t="s">
        <v>578</v>
      </c>
      <c r="G193" s="193"/>
      <c r="H193" s="194" t="s">
        <v>19</v>
      </c>
      <c r="I193" s="196"/>
      <c r="J193" s="193"/>
      <c r="K193" s="193"/>
      <c r="L193" s="197"/>
      <c r="M193" s="198"/>
      <c r="N193" s="199"/>
      <c r="O193" s="199"/>
      <c r="P193" s="199"/>
      <c r="Q193" s="199"/>
      <c r="R193" s="199"/>
      <c r="S193" s="199"/>
      <c r="T193" s="200"/>
      <c r="AT193" s="201" t="s">
        <v>131</v>
      </c>
      <c r="AU193" s="201" t="s">
        <v>81</v>
      </c>
      <c r="AV193" s="13" t="s">
        <v>77</v>
      </c>
      <c r="AW193" s="13" t="s">
        <v>33</v>
      </c>
      <c r="AX193" s="13" t="s">
        <v>72</v>
      </c>
      <c r="AY193" s="201" t="s">
        <v>120</v>
      </c>
    </row>
    <row r="194" spans="1:65" s="14" customFormat="1" ht="11.25" x14ac:dyDescent="0.2">
      <c r="B194" s="202"/>
      <c r="C194" s="203"/>
      <c r="D194" s="187" t="s">
        <v>131</v>
      </c>
      <c r="E194" s="204" t="s">
        <v>19</v>
      </c>
      <c r="F194" s="205" t="s">
        <v>615</v>
      </c>
      <c r="G194" s="203"/>
      <c r="H194" s="206">
        <v>30.42</v>
      </c>
      <c r="I194" s="207"/>
      <c r="J194" s="203"/>
      <c r="K194" s="203"/>
      <c r="L194" s="208"/>
      <c r="M194" s="209"/>
      <c r="N194" s="210"/>
      <c r="O194" s="210"/>
      <c r="P194" s="210"/>
      <c r="Q194" s="210"/>
      <c r="R194" s="210"/>
      <c r="S194" s="210"/>
      <c r="T194" s="211"/>
      <c r="AT194" s="212" t="s">
        <v>131</v>
      </c>
      <c r="AU194" s="212" t="s">
        <v>81</v>
      </c>
      <c r="AV194" s="14" t="s">
        <v>81</v>
      </c>
      <c r="AW194" s="14" t="s">
        <v>33</v>
      </c>
      <c r="AX194" s="14" t="s">
        <v>72</v>
      </c>
      <c r="AY194" s="212" t="s">
        <v>120</v>
      </c>
    </row>
    <row r="195" spans="1:65" s="13" customFormat="1" ht="11.25" x14ac:dyDescent="0.2">
      <c r="B195" s="192"/>
      <c r="C195" s="193"/>
      <c r="D195" s="187" t="s">
        <v>131</v>
      </c>
      <c r="E195" s="194" t="s">
        <v>19</v>
      </c>
      <c r="F195" s="195" t="s">
        <v>579</v>
      </c>
      <c r="G195" s="193"/>
      <c r="H195" s="194" t="s">
        <v>19</v>
      </c>
      <c r="I195" s="196"/>
      <c r="J195" s="193"/>
      <c r="K195" s="193"/>
      <c r="L195" s="197"/>
      <c r="M195" s="198"/>
      <c r="N195" s="199"/>
      <c r="O195" s="199"/>
      <c r="P195" s="199"/>
      <c r="Q195" s="199"/>
      <c r="R195" s="199"/>
      <c r="S195" s="199"/>
      <c r="T195" s="200"/>
      <c r="AT195" s="201" t="s">
        <v>131</v>
      </c>
      <c r="AU195" s="201" t="s">
        <v>81</v>
      </c>
      <c r="AV195" s="13" t="s">
        <v>77</v>
      </c>
      <c r="AW195" s="13" t="s">
        <v>33</v>
      </c>
      <c r="AX195" s="13" t="s">
        <v>72</v>
      </c>
      <c r="AY195" s="201" t="s">
        <v>120</v>
      </c>
    </row>
    <row r="196" spans="1:65" s="14" customFormat="1" ht="11.25" x14ac:dyDescent="0.2">
      <c r="B196" s="202"/>
      <c r="C196" s="203"/>
      <c r="D196" s="187" t="s">
        <v>131</v>
      </c>
      <c r="E196" s="204" t="s">
        <v>19</v>
      </c>
      <c r="F196" s="205" t="s">
        <v>616</v>
      </c>
      <c r="G196" s="203"/>
      <c r="H196" s="206">
        <v>42.14</v>
      </c>
      <c r="I196" s="207"/>
      <c r="J196" s="203"/>
      <c r="K196" s="203"/>
      <c r="L196" s="208"/>
      <c r="M196" s="209"/>
      <c r="N196" s="210"/>
      <c r="O196" s="210"/>
      <c r="P196" s="210"/>
      <c r="Q196" s="210"/>
      <c r="R196" s="210"/>
      <c r="S196" s="210"/>
      <c r="T196" s="211"/>
      <c r="AT196" s="212" t="s">
        <v>131</v>
      </c>
      <c r="AU196" s="212" t="s">
        <v>81</v>
      </c>
      <c r="AV196" s="14" t="s">
        <v>81</v>
      </c>
      <c r="AW196" s="14" t="s">
        <v>33</v>
      </c>
      <c r="AX196" s="14" t="s">
        <v>72</v>
      </c>
      <c r="AY196" s="212" t="s">
        <v>120</v>
      </c>
    </row>
    <row r="197" spans="1:65" s="13" customFormat="1" ht="11.25" x14ac:dyDescent="0.2">
      <c r="B197" s="192"/>
      <c r="C197" s="193"/>
      <c r="D197" s="187" t="s">
        <v>131</v>
      </c>
      <c r="E197" s="194" t="s">
        <v>19</v>
      </c>
      <c r="F197" s="195" t="s">
        <v>581</v>
      </c>
      <c r="G197" s="193"/>
      <c r="H197" s="194" t="s">
        <v>19</v>
      </c>
      <c r="I197" s="196"/>
      <c r="J197" s="193"/>
      <c r="K197" s="193"/>
      <c r="L197" s="197"/>
      <c r="M197" s="198"/>
      <c r="N197" s="199"/>
      <c r="O197" s="199"/>
      <c r="P197" s="199"/>
      <c r="Q197" s="199"/>
      <c r="R197" s="199"/>
      <c r="S197" s="199"/>
      <c r="T197" s="200"/>
      <c r="AT197" s="201" t="s">
        <v>131</v>
      </c>
      <c r="AU197" s="201" t="s">
        <v>81</v>
      </c>
      <c r="AV197" s="13" t="s">
        <v>77</v>
      </c>
      <c r="AW197" s="13" t="s">
        <v>33</v>
      </c>
      <c r="AX197" s="13" t="s">
        <v>72</v>
      </c>
      <c r="AY197" s="201" t="s">
        <v>120</v>
      </c>
    </row>
    <row r="198" spans="1:65" s="14" customFormat="1" ht="11.25" x14ac:dyDescent="0.2">
      <c r="B198" s="202"/>
      <c r="C198" s="203"/>
      <c r="D198" s="187" t="s">
        <v>131</v>
      </c>
      <c r="E198" s="204" t="s">
        <v>19</v>
      </c>
      <c r="F198" s="205" t="s">
        <v>617</v>
      </c>
      <c r="G198" s="203"/>
      <c r="H198" s="206">
        <v>31.5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131</v>
      </c>
      <c r="AU198" s="212" t="s">
        <v>81</v>
      </c>
      <c r="AV198" s="14" t="s">
        <v>81</v>
      </c>
      <c r="AW198" s="14" t="s">
        <v>33</v>
      </c>
      <c r="AX198" s="14" t="s">
        <v>72</v>
      </c>
      <c r="AY198" s="212" t="s">
        <v>120</v>
      </c>
    </row>
    <row r="199" spans="1:65" s="13" customFormat="1" ht="11.25" x14ac:dyDescent="0.2">
      <c r="B199" s="192"/>
      <c r="C199" s="193"/>
      <c r="D199" s="187" t="s">
        <v>131</v>
      </c>
      <c r="E199" s="194" t="s">
        <v>19</v>
      </c>
      <c r="F199" s="195" t="s">
        <v>582</v>
      </c>
      <c r="G199" s="193"/>
      <c r="H199" s="194" t="s">
        <v>19</v>
      </c>
      <c r="I199" s="196"/>
      <c r="J199" s="193"/>
      <c r="K199" s="193"/>
      <c r="L199" s="197"/>
      <c r="M199" s="198"/>
      <c r="N199" s="199"/>
      <c r="O199" s="199"/>
      <c r="P199" s="199"/>
      <c r="Q199" s="199"/>
      <c r="R199" s="199"/>
      <c r="S199" s="199"/>
      <c r="T199" s="200"/>
      <c r="AT199" s="201" t="s">
        <v>131</v>
      </c>
      <c r="AU199" s="201" t="s">
        <v>81</v>
      </c>
      <c r="AV199" s="13" t="s">
        <v>77</v>
      </c>
      <c r="AW199" s="13" t="s">
        <v>33</v>
      </c>
      <c r="AX199" s="13" t="s">
        <v>72</v>
      </c>
      <c r="AY199" s="201" t="s">
        <v>120</v>
      </c>
    </row>
    <row r="200" spans="1:65" s="14" customFormat="1" ht="11.25" x14ac:dyDescent="0.2">
      <c r="B200" s="202"/>
      <c r="C200" s="203"/>
      <c r="D200" s="187" t="s">
        <v>131</v>
      </c>
      <c r="E200" s="204" t="s">
        <v>19</v>
      </c>
      <c r="F200" s="205" t="s">
        <v>618</v>
      </c>
      <c r="G200" s="203"/>
      <c r="H200" s="206">
        <v>55.143999999999998</v>
      </c>
      <c r="I200" s="207"/>
      <c r="J200" s="203"/>
      <c r="K200" s="203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131</v>
      </c>
      <c r="AU200" s="212" t="s">
        <v>81</v>
      </c>
      <c r="AV200" s="14" t="s">
        <v>81</v>
      </c>
      <c r="AW200" s="14" t="s">
        <v>33</v>
      </c>
      <c r="AX200" s="14" t="s">
        <v>72</v>
      </c>
      <c r="AY200" s="212" t="s">
        <v>120</v>
      </c>
    </row>
    <row r="201" spans="1:65" s="15" customFormat="1" ht="11.25" x14ac:dyDescent="0.2">
      <c r="B201" s="213"/>
      <c r="C201" s="214"/>
      <c r="D201" s="187" t="s">
        <v>131</v>
      </c>
      <c r="E201" s="215" t="s">
        <v>19</v>
      </c>
      <c r="F201" s="216" t="s">
        <v>141</v>
      </c>
      <c r="G201" s="214"/>
      <c r="H201" s="217">
        <v>2850.9679999999998</v>
      </c>
      <c r="I201" s="218"/>
      <c r="J201" s="214"/>
      <c r="K201" s="214"/>
      <c r="L201" s="219"/>
      <c r="M201" s="220"/>
      <c r="N201" s="221"/>
      <c r="O201" s="221"/>
      <c r="P201" s="221"/>
      <c r="Q201" s="221"/>
      <c r="R201" s="221"/>
      <c r="S201" s="221"/>
      <c r="T201" s="222"/>
      <c r="AT201" s="223" t="s">
        <v>131</v>
      </c>
      <c r="AU201" s="223" t="s">
        <v>81</v>
      </c>
      <c r="AV201" s="15" t="s">
        <v>127</v>
      </c>
      <c r="AW201" s="15" t="s">
        <v>33</v>
      </c>
      <c r="AX201" s="15" t="s">
        <v>77</v>
      </c>
      <c r="AY201" s="223" t="s">
        <v>120</v>
      </c>
    </row>
    <row r="202" spans="1:65" s="2" customFormat="1" ht="24.2" customHeight="1" x14ac:dyDescent="0.2">
      <c r="A202" s="35"/>
      <c r="B202" s="36"/>
      <c r="C202" s="174" t="s">
        <v>8</v>
      </c>
      <c r="D202" s="174" t="s">
        <v>122</v>
      </c>
      <c r="E202" s="175" t="s">
        <v>491</v>
      </c>
      <c r="F202" s="176" t="s">
        <v>492</v>
      </c>
      <c r="G202" s="177" t="s">
        <v>125</v>
      </c>
      <c r="H202" s="178">
        <v>2850.9679999999998</v>
      </c>
      <c r="I202" s="179"/>
      <c r="J202" s="180">
        <f>ROUND(I202*H202,2)</f>
        <v>0</v>
      </c>
      <c r="K202" s="176" t="s">
        <v>126</v>
      </c>
      <c r="L202" s="40"/>
      <c r="M202" s="181" t="s">
        <v>19</v>
      </c>
      <c r="N202" s="182" t="s">
        <v>43</v>
      </c>
      <c r="O202" s="65"/>
      <c r="P202" s="183">
        <f>O202*H202</f>
        <v>0</v>
      </c>
      <c r="Q202" s="183">
        <v>0</v>
      </c>
      <c r="R202" s="183">
        <f>Q202*H202</f>
        <v>0</v>
      </c>
      <c r="S202" s="183">
        <v>0</v>
      </c>
      <c r="T202" s="184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5" t="s">
        <v>127</v>
      </c>
      <c r="AT202" s="185" t="s">
        <v>122</v>
      </c>
      <c r="AU202" s="185" t="s">
        <v>81</v>
      </c>
      <c r="AY202" s="18" t="s">
        <v>120</v>
      </c>
      <c r="BE202" s="186">
        <f>IF(N202="základní",J202,0)</f>
        <v>0</v>
      </c>
      <c r="BF202" s="186">
        <f>IF(N202="snížená",J202,0)</f>
        <v>0</v>
      </c>
      <c r="BG202" s="186">
        <f>IF(N202="zákl. přenesená",J202,0)</f>
        <v>0</v>
      </c>
      <c r="BH202" s="186">
        <f>IF(N202="sníž. přenesená",J202,0)</f>
        <v>0</v>
      </c>
      <c r="BI202" s="186">
        <f>IF(N202="nulová",J202,0)</f>
        <v>0</v>
      </c>
      <c r="BJ202" s="18" t="s">
        <v>77</v>
      </c>
      <c r="BK202" s="186">
        <f>ROUND(I202*H202,2)</f>
        <v>0</v>
      </c>
      <c r="BL202" s="18" t="s">
        <v>127</v>
      </c>
      <c r="BM202" s="185" t="s">
        <v>493</v>
      </c>
    </row>
    <row r="203" spans="1:65" s="2" customFormat="1" ht="37.9" customHeight="1" x14ac:dyDescent="0.2">
      <c r="A203" s="35"/>
      <c r="B203" s="36"/>
      <c r="C203" s="174" t="s">
        <v>214</v>
      </c>
      <c r="D203" s="174" t="s">
        <v>122</v>
      </c>
      <c r="E203" s="175" t="s">
        <v>215</v>
      </c>
      <c r="F203" s="176" t="s">
        <v>216</v>
      </c>
      <c r="G203" s="177" t="s">
        <v>176</v>
      </c>
      <c r="H203" s="178">
        <v>835.75199999999995</v>
      </c>
      <c r="I203" s="179"/>
      <c r="J203" s="180">
        <f>ROUND(I203*H203,2)</f>
        <v>0</v>
      </c>
      <c r="K203" s="176" t="s">
        <v>126</v>
      </c>
      <c r="L203" s="40"/>
      <c r="M203" s="181" t="s">
        <v>19</v>
      </c>
      <c r="N203" s="182" t="s">
        <v>43</v>
      </c>
      <c r="O203" s="65"/>
      <c r="P203" s="183">
        <f>O203*H203</f>
        <v>0</v>
      </c>
      <c r="Q203" s="183">
        <v>0</v>
      </c>
      <c r="R203" s="183">
        <f>Q203*H203</f>
        <v>0</v>
      </c>
      <c r="S203" s="183">
        <v>0</v>
      </c>
      <c r="T203" s="184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5" t="s">
        <v>127</v>
      </c>
      <c r="AT203" s="185" t="s">
        <v>122</v>
      </c>
      <c r="AU203" s="185" t="s">
        <v>81</v>
      </c>
      <c r="AY203" s="18" t="s">
        <v>120</v>
      </c>
      <c r="BE203" s="186">
        <f>IF(N203="základní",J203,0)</f>
        <v>0</v>
      </c>
      <c r="BF203" s="186">
        <f>IF(N203="snížená",J203,0)</f>
        <v>0</v>
      </c>
      <c r="BG203" s="186">
        <f>IF(N203="zákl. přenesená",J203,0)</f>
        <v>0</v>
      </c>
      <c r="BH203" s="186">
        <f>IF(N203="sníž. přenesená",J203,0)</f>
        <v>0</v>
      </c>
      <c r="BI203" s="186">
        <f>IF(N203="nulová",J203,0)</f>
        <v>0</v>
      </c>
      <c r="BJ203" s="18" t="s">
        <v>77</v>
      </c>
      <c r="BK203" s="186">
        <f>ROUND(I203*H203,2)</f>
        <v>0</v>
      </c>
      <c r="BL203" s="18" t="s">
        <v>127</v>
      </c>
      <c r="BM203" s="185" t="s">
        <v>217</v>
      </c>
    </row>
    <row r="204" spans="1:65" s="2" customFormat="1" ht="58.5" x14ac:dyDescent="0.2">
      <c r="A204" s="35"/>
      <c r="B204" s="36"/>
      <c r="C204" s="37"/>
      <c r="D204" s="187" t="s">
        <v>129</v>
      </c>
      <c r="E204" s="37"/>
      <c r="F204" s="188" t="s">
        <v>212</v>
      </c>
      <c r="G204" s="37"/>
      <c r="H204" s="37"/>
      <c r="I204" s="189"/>
      <c r="J204" s="37"/>
      <c r="K204" s="37"/>
      <c r="L204" s="40"/>
      <c r="M204" s="190"/>
      <c r="N204" s="191"/>
      <c r="O204" s="65"/>
      <c r="P204" s="65"/>
      <c r="Q204" s="65"/>
      <c r="R204" s="65"/>
      <c r="S204" s="65"/>
      <c r="T204" s="66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T204" s="18" t="s">
        <v>129</v>
      </c>
      <c r="AU204" s="18" t="s">
        <v>81</v>
      </c>
    </row>
    <row r="205" spans="1:65" s="13" customFormat="1" ht="11.25" x14ac:dyDescent="0.2">
      <c r="B205" s="192"/>
      <c r="C205" s="193"/>
      <c r="D205" s="187" t="s">
        <v>131</v>
      </c>
      <c r="E205" s="194" t="s">
        <v>19</v>
      </c>
      <c r="F205" s="195" t="s">
        <v>218</v>
      </c>
      <c r="G205" s="193"/>
      <c r="H205" s="194" t="s">
        <v>19</v>
      </c>
      <c r="I205" s="196"/>
      <c r="J205" s="193"/>
      <c r="K205" s="193"/>
      <c r="L205" s="197"/>
      <c r="M205" s="198"/>
      <c r="N205" s="199"/>
      <c r="O205" s="199"/>
      <c r="P205" s="199"/>
      <c r="Q205" s="199"/>
      <c r="R205" s="199"/>
      <c r="S205" s="199"/>
      <c r="T205" s="200"/>
      <c r="AT205" s="201" t="s">
        <v>131</v>
      </c>
      <c r="AU205" s="201" t="s">
        <v>81</v>
      </c>
      <c r="AV205" s="13" t="s">
        <v>77</v>
      </c>
      <c r="AW205" s="13" t="s">
        <v>33</v>
      </c>
      <c r="AX205" s="13" t="s">
        <v>72</v>
      </c>
      <c r="AY205" s="201" t="s">
        <v>120</v>
      </c>
    </row>
    <row r="206" spans="1:65" s="13" customFormat="1" ht="11.25" x14ac:dyDescent="0.2">
      <c r="B206" s="192"/>
      <c r="C206" s="193"/>
      <c r="D206" s="187" t="s">
        <v>131</v>
      </c>
      <c r="E206" s="194" t="s">
        <v>19</v>
      </c>
      <c r="F206" s="195" t="s">
        <v>219</v>
      </c>
      <c r="G206" s="193"/>
      <c r="H206" s="194" t="s">
        <v>19</v>
      </c>
      <c r="I206" s="196"/>
      <c r="J206" s="193"/>
      <c r="K206" s="193"/>
      <c r="L206" s="197"/>
      <c r="M206" s="198"/>
      <c r="N206" s="199"/>
      <c r="O206" s="199"/>
      <c r="P206" s="199"/>
      <c r="Q206" s="199"/>
      <c r="R206" s="199"/>
      <c r="S206" s="199"/>
      <c r="T206" s="200"/>
      <c r="AT206" s="201" t="s">
        <v>131</v>
      </c>
      <c r="AU206" s="201" t="s">
        <v>81</v>
      </c>
      <c r="AV206" s="13" t="s">
        <v>77</v>
      </c>
      <c r="AW206" s="13" t="s">
        <v>33</v>
      </c>
      <c r="AX206" s="13" t="s">
        <v>72</v>
      </c>
      <c r="AY206" s="201" t="s">
        <v>120</v>
      </c>
    </row>
    <row r="207" spans="1:65" s="13" customFormat="1" ht="11.25" x14ac:dyDescent="0.2">
      <c r="B207" s="192"/>
      <c r="C207" s="193"/>
      <c r="D207" s="187" t="s">
        <v>131</v>
      </c>
      <c r="E207" s="194" t="s">
        <v>19</v>
      </c>
      <c r="F207" s="195" t="s">
        <v>578</v>
      </c>
      <c r="G207" s="193"/>
      <c r="H207" s="194" t="s">
        <v>19</v>
      </c>
      <c r="I207" s="196"/>
      <c r="J207" s="193"/>
      <c r="K207" s="193"/>
      <c r="L207" s="197"/>
      <c r="M207" s="198"/>
      <c r="N207" s="199"/>
      <c r="O207" s="199"/>
      <c r="P207" s="199"/>
      <c r="Q207" s="199"/>
      <c r="R207" s="199"/>
      <c r="S207" s="199"/>
      <c r="T207" s="200"/>
      <c r="AT207" s="201" t="s">
        <v>131</v>
      </c>
      <c r="AU207" s="201" t="s">
        <v>81</v>
      </c>
      <c r="AV207" s="13" t="s">
        <v>77</v>
      </c>
      <c r="AW207" s="13" t="s">
        <v>33</v>
      </c>
      <c r="AX207" s="13" t="s">
        <v>72</v>
      </c>
      <c r="AY207" s="201" t="s">
        <v>120</v>
      </c>
    </row>
    <row r="208" spans="1:65" s="14" customFormat="1" ht="11.25" x14ac:dyDescent="0.2">
      <c r="B208" s="202"/>
      <c r="C208" s="203"/>
      <c r="D208" s="187" t="s">
        <v>131</v>
      </c>
      <c r="E208" s="204" t="s">
        <v>19</v>
      </c>
      <c r="F208" s="205" t="s">
        <v>583</v>
      </c>
      <c r="G208" s="203"/>
      <c r="H208" s="206">
        <v>5.8</v>
      </c>
      <c r="I208" s="207"/>
      <c r="J208" s="203"/>
      <c r="K208" s="203"/>
      <c r="L208" s="208"/>
      <c r="M208" s="209"/>
      <c r="N208" s="210"/>
      <c r="O208" s="210"/>
      <c r="P208" s="210"/>
      <c r="Q208" s="210"/>
      <c r="R208" s="210"/>
      <c r="S208" s="210"/>
      <c r="T208" s="211"/>
      <c r="AT208" s="212" t="s">
        <v>131</v>
      </c>
      <c r="AU208" s="212" t="s">
        <v>81</v>
      </c>
      <c r="AV208" s="14" t="s">
        <v>81</v>
      </c>
      <c r="AW208" s="14" t="s">
        <v>33</v>
      </c>
      <c r="AX208" s="14" t="s">
        <v>72</v>
      </c>
      <c r="AY208" s="212" t="s">
        <v>120</v>
      </c>
    </row>
    <row r="209" spans="2:51" s="13" customFormat="1" ht="11.25" x14ac:dyDescent="0.2">
      <c r="B209" s="192"/>
      <c r="C209" s="193"/>
      <c r="D209" s="187" t="s">
        <v>131</v>
      </c>
      <c r="E209" s="194" t="s">
        <v>19</v>
      </c>
      <c r="F209" s="195" t="s">
        <v>579</v>
      </c>
      <c r="G209" s="193"/>
      <c r="H209" s="194" t="s">
        <v>19</v>
      </c>
      <c r="I209" s="196"/>
      <c r="J209" s="193"/>
      <c r="K209" s="193"/>
      <c r="L209" s="197"/>
      <c r="M209" s="198"/>
      <c r="N209" s="199"/>
      <c r="O209" s="199"/>
      <c r="P209" s="199"/>
      <c r="Q209" s="199"/>
      <c r="R209" s="199"/>
      <c r="S209" s="199"/>
      <c r="T209" s="200"/>
      <c r="AT209" s="201" t="s">
        <v>131</v>
      </c>
      <c r="AU209" s="201" t="s">
        <v>81</v>
      </c>
      <c r="AV209" s="13" t="s">
        <v>77</v>
      </c>
      <c r="AW209" s="13" t="s">
        <v>33</v>
      </c>
      <c r="AX209" s="13" t="s">
        <v>72</v>
      </c>
      <c r="AY209" s="201" t="s">
        <v>120</v>
      </c>
    </row>
    <row r="210" spans="2:51" s="14" customFormat="1" ht="11.25" x14ac:dyDescent="0.2">
      <c r="B210" s="202"/>
      <c r="C210" s="203"/>
      <c r="D210" s="187" t="s">
        <v>131</v>
      </c>
      <c r="E210" s="204" t="s">
        <v>19</v>
      </c>
      <c r="F210" s="205" t="s">
        <v>584</v>
      </c>
      <c r="G210" s="203"/>
      <c r="H210" s="206">
        <v>7.5679999999999996</v>
      </c>
      <c r="I210" s="207"/>
      <c r="J210" s="203"/>
      <c r="K210" s="203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131</v>
      </c>
      <c r="AU210" s="212" t="s">
        <v>81</v>
      </c>
      <c r="AV210" s="14" t="s">
        <v>81</v>
      </c>
      <c r="AW210" s="14" t="s">
        <v>33</v>
      </c>
      <c r="AX210" s="14" t="s">
        <v>72</v>
      </c>
      <c r="AY210" s="212" t="s">
        <v>120</v>
      </c>
    </row>
    <row r="211" spans="2:51" s="13" customFormat="1" ht="11.25" x14ac:dyDescent="0.2">
      <c r="B211" s="192"/>
      <c r="C211" s="193"/>
      <c r="D211" s="187" t="s">
        <v>131</v>
      </c>
      <c r="E211" s="194" t="s">
        <v>19</v>
      </c>
      <c r="F211" s="195" t="s">
        <v>581</v>
      </c>
      <c r="G211" s="193"/>
      <c r="H211" s="194" t="s">
        <v>19</v>
      </c>
      <c r="I211" s="196"/>
      <c r="J211" s="193"/>
      <c r="K211" s="193"/>
      <c r="L211" s="197"/>
      <c r="M211" s="198"/>
      <c r="N211" s="199"/>
      <c r="O211" s="199"/>
      <c r="P211" s="199"/>
      <c r="Q211" s="199"/>
      <c r="R211" s="199"/>
      <c r="S211" s="199"/>
      <c r="T211" s="200"/>
      <c r="AT211" s="201" t="s">
        <v>131</v>
      </c>
      <c r="AU211" s="201" t="s">
        <v>81</v>
      </c>
      <c r="AV211" s="13" t="s">
        <v>77</v>
      </c>
      <c r="AW211" s="13" t="s">
        <v>33</v>
      </c>
      <c r="AX211" s="13" t="s">
        <v>72</v>
      </c>
      <c r="AY211" s="201" t="s">
        <v>120</v>
      </c>
    </row>
    <row r="212" spans="2:51" s="14" customFormat="1" ht="11.25" x14ac:dyDescent="0.2">
      <c r="B212" s="202"/>
      <c r="C212" s="203"/>
      <c r="D212" s="187" t="s">
        <v>131</v>
      </c>
      <c r="E212" s="204" t="s">
        <v>19</v>
      </c>
      <c r="F212" s="205" t="s">
        <v>585</v>
      </c>
      <c r="G212" s="203"/>
      <c r="H212" s="206">
        <v>5.5439999999999996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131</v>
      </c>
      <c r="AU212" s="212" t="s">
        <v>81</v>
      </c>
      <c r="AV212" s="14" t="s">
        <v>81</v>
      </c>
      <c r="AW212" s="14" t="s">
        <v>33</v>
      </c>
      <c r="AX212" s="14" t="s">
        <v>72</v>
      </c>
      <c r="AY212" s="212" t="s">
        <v>120</v>
      </c>
    </row>
    <row r="213" spans="2:51" s="13" customFormat="1" ht="11.25" x14ac:dyDescent="0.2">
      <c r="B213" s="192"/>
      <c r="C213" s="193"/>
      <c r="D213" s="187" t="s">
        <v>131</v>
      </c>
      <c r="E213" s="194" t="s">
        <v>19</v>
      </c>
      <c r="F213" s="195" t="s">
        <v>577</v>
      </c>
      <c r="G213" s="193"/>
      <c r="H213" s="194" t="s">
        <v>19</v>
      </c>
      <c r="I213" s="196"/>
      <c r="J213" s="193"/>
      <c r="K213" s="193"/>
      <c r="L213" s="197"/>
      <c r="M213" s="198"/>
      <c r="N213" s="199"/>
      <c r="O213" s="199"/>
      <c r="P213" s="199"/>
      <c r="Q213" s="199"/>
      <c r="R213" s="199"/>
      <c r="S213" s="199"/>
      <c r="T213" s="200"/>
      <c r="AT213" s="201" t="s">
        <v>131</v>
      </c>
      <c r="AU213" s="201" t="s">
        <v>81</v>
      </c>
      <c r="AV213" s="13" t="s">
        <v>77</v>
      </c>
      <c r="AW213" s="13" t="s">
        <v>33</v>
      </c>
      <c r="AX213" s="13" t="s">
        <v>72</v>
      </c>
      <c r="AY213" s="201" t="s">
        <v>120</v>
      </c>
    </row>
    <row r="214" spans="2:51" s="14" customFormat="1" ht="11.25" x14ac:dyDescent="0.2">
      <c r="B214" s="202"/>
      <c r="C214" s="203"/>
      <c r="D214" s="187" t="s">
        <v>131</v>
      </c>
      <c r="E214" s="204" t="s">
        <v>19</v>
      </c>
      <c r="F214" s="205" t="s">
        <v>590</v>
      </c>
      <c r="G214" s="203"/>
      <c r="H214" s="206">
        <v>10.188000000000001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131</v>
      </c>
      <c r="AU214" s="212" t="s">
        <v>81</v>
      </c>
      <c r="AV214" s="14" t="s">
        <v>81</v>
      </c>
      <c r="AW214" s="14" t="s">
        <v>33</v>
      </c>
      <c r="AX214" s="14" t="s">
        <v>72</v>
      </c>
      <c r="AY214" s="212" t="s">
        <v>120</v>
      </c>
    </row>
    <row r="215" spans="2:51" s="13" customFormat="1" ht="11.25" x14ac:dyDescent="0.2">
      <c r="B215" s="192"/>
      <c r="C215" s="193"/>
      <c r="D215" s="187" t="s">
        <v>131</v>
      </c>
      <c r="E215" s="194" t="s">
        <v>19</v>
      </c>
      <c r="F215" s="195" t="s">
        <v>582</v>
      </c>
      <c r="G215" s="193"/>
      <c r="H215" s="194" t="s">
        <v>19</v>
      </c>
      <c r="I215" s="196"/>
      <c r="J215" s="193"/>
      <c r="K215" s="193"/>
      <c r="L215" s="197"/>
      <c r="M215" s="198"/>
      <c r="N215" s="199"/>
      <c r="O215" s="199"/>
      <c r="P215" s="199"/>
      <c r="Q215" s="199"/>
      <c r="R215" s="199"/>
      <c r="S215" s="199"/>
      <c r="T215" s="200"/>
      <c r="AT215" s="201" t="s">
        <v>131</v>
      </c>
      <c r="AU215" s="201" t="s">
        <v>81</v>
      </c>
      <c r="AV215" s="13" t="s">
        <v>77</v>
      </c>
      <c r="AW215" s="13" t="s">
        <v>33</v>
      </c>
      <c r="AX215" s="13" t="s">
        <v>72</v>
      </c>
      <c r="AY215" s="201" t="s">
        <v>120</v>
      </c>
    </row>
    <row r="216" spans="2:51" s="14" customFormat="1" ht="11.25" x14ac:dyDescent="0.2">
      <c r="B216" s="202"/>
      <c r="C216" s="203"/>
      <c r="D216" s="187" t="s">
        <v>131</v>
      </c>
      <c r="E216" s="204" t="s">
        <v>19</v>
      </c>
      <c r="F216" s="205" t="s">
        <v>591</v>
      </c>
      <c r="G216" s="203"/>
      <c r="H216" s="206">
        <v>9.8960000000000008</v>
      </c>
      <c r="I216" s="207"/>
      <c r="J216" s="203"/>
      <c r="K216" s="203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131</v>
      </c>
      <c r="AU216" s="212" t="s">
        <v>81</v>
      </c>
      <c r="AV216" s="14" t="s">
        <v>81</v>
      </c>
      <c r="AW216" s="14" t="s">
        <v>33</v>
      </c>
      <c r="AX216" s="14" t="s">
        <v>72</v>
      </c>
      <c r="AY216" s="212" t="s">
        <v>120</v>
      </c>
    </row>
    <row r="217" spans="2:51" s="13" customFormat="1" ht="11.25" x14ac:dyDescent="0.2">
      <c r="B217" s="192"/>
      <c r="C217" s="193"/>
      <c r="D217" s="187" t="s">
        <v>131</v>
      </c>
      <c r="E217" s="194" t="s">
        <v>19</v>
      </c>
      <c r="F217" s="195" t="s">
        <v>575</v>
      </c>
      <c r="G217" s="193"/>
      <c r="H217" s="194" t="s">
        <v>19</v>
      </c>
      <c r="I217" s="196"/>
      <c r="J217" s="193"/>
      <c r="K217" s="193"/>
      <c r="L217" s="197"/>
      <c r="M217" s="198"/>
      <c r="N217" s="199"/>
      <c r="O217" s="199"/>
      <c r="P217" s="199"/>
      <c r="Q217" s="199"/>
      <c r="R217" s="199"/>
      <c r="S217" s="199"/>
      <c r="T217" s="200"/>
      <c r="AT217" s="201" t="s">
        <v>131</v>
      </c>
      <c r="AU217" s="201" t="s">
        <v>81</v>
      </c>
      <c r="AV217" s="13" t="s">
        <v>77</v>
      </c>
      <c r="AW217" s="13" t="s">
        <v>33</v>
      </c>
      <c r="AX217" s="13" t="s">
        <v>72</v>
      </c>
      <c r="AY217" s="201" t="s">
        <v>120</v>
      </c>
    </row>
    <row r="218" spans="2:51" s="14" customFormat="1" ht="11.25" x14ac:dyDescent="0.2">
      <c r="B218" s="202"/>
      <c r="C218" s="203"/>
      <c r="D218" s="187" t="s">
        <v>131</v>
      </c>
      <c r="E218" s="204" t="s">
        <v>19</v>
      </c>
      <c r="F218" s="205" t="s">
        <v>593</v>
      </c>
      <c r="G218" s="203"/>
      <c r="H218" s="206">
        <v>22.216000000000001</v>
      </c>
      <c r="I218" s="207"/>
      <c r="J218" s="203"/>
      <c r="K218" s="203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131</v>
      </c>
      <c r="AU218" s="212" t="s">
        <v>81</v>
      </c>
      <c r="AV218" s="14" t="s">
        <v>81</v>
      </c>
      <c r="AW218" s="14" t="s">
        <v>33</v>
      </c>
      <c r="AX218" s="14" t="s">
        <v>72</v>
      </c>
      <c r="AY218" s="212" t="s">
        <v>120</v>
      </c>
    </row>
    <row r="219" spans="2:51" s="13" customFormat="1" ht="11.25" x14ac:dyDescent="0.2">
      <c r="B219" s="192"/>
      <c r="C219" s="193"/>
      <c r="D219" s="187" t="s">
        <v>131</v>
      </c>
      <c r="E219" s="194" t="s">
        <v>19</v>
      </c>
      <c r="F219" s="195" t="s">
        <v>573</v>
      </c>
      <c r="G219" s="193"/>
      <c r="H219" s="194" t="s">
        <v>19</v>
      </c>
      <c r="I219" s="196"/>
      <c r="J219" s="193"/>
      <c r="K219" s="193"/>
      <c r="L219" s="197"/>
      <c r="M219" s="198"/>
      <c r="N219" s="199"/>
      <c r="O219" s="199"/>
      <c r="P219" s="199"/>
      <c r="Q219" s="199"/>
      <c r="R219" s="199"/>
      <c r="S219" s="199"/>
      <c r="T219" s="200"/>
      <c r="AT219" s="201" t="s">
        <v>131</v>
      </c>
      <c r="AU219" s="201" t="s">
        <v>81</v>
      </c>
      <c r="AV219" s="13" t="s">
        <v>77</v>
      </c>
      <c r="AW219" s="13" t="s">
        <v>33</v>
      </c>
      <c r="AX219" s="13" t="s">
        <v>72</v>
      </c>
      <c r="AY219" s="201" t="s">
        <v>120</v>
      </c>
    </row>
    <row r="220" spans="2:51" s="14" customFormat="1" ht="11.25" x14ac:dyDescent="0.2">
      <c r="B220" s="202"/>
      <c r="C220" s="203"/>
      <c r="D220" s="187" t="s">
        <v>131</v>
      </c>
      <c r="E220" s="204" t="s">
        <v>19</v>
      </c>
      <c r="F220" s="205" t="s">
        <v>597</v>
      </c>
      <c r="G220" s="203"/>
      <c r="H220" s="206">
        <v>450.82400000000001</v>
      </c>
      <c r="I220" s="207"/>
      <c r="J220" s="203"/>
      <c r="K220" s="203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131</v>
      </c>
      <c r="AU220" s="212" t="s">
        <v>81</v>
      </c>
      <c r="AV220" s="14" t="s">
        <v>81</v>
      </c>
      <c r="AW220" s="14" t="s">
        <v>33</v>
      </c>
      <c r="AX220" s="14" t="s">
        <v>72</v>
      </c>
      <c r="AY220" s="212" t="s">
        <v>120</v>
      </c>
    </row>
    <row r="221" spans="2:51" s="16" customFormat="1" ht="11.25" x14ac:dyDescent="0.2">
      <c r="B221" s="238"/>
      <c r="C221" s="239"/>
      <c r="D221" s="187" t="s">
        <v>131</v>
      </c>
      <c r="E221" s="240" t="s">
        <v>19</v>
      </c>
      <c r="F221" s="241" t="s">
        <v>619</v>
      </c>
      <c r="G221" s="239"/>
      <c r="H221" s="242">
        <v>512.03599999999994</v>
      </c>
      <c r="I221" s="243"/>
      <c r="J221" s="239"/>
      <c r="K221" s="239"/>
      <c r="L221" s="244"/>
      <c r="M221" s="245"/>
      <c r="N221" s="246"/>
      <c r="O221" s="246"/>
      <c r="P221" s="246"/>
      <c r="Q221" s="246"/>
      <c r="R221" s="246"/>
      <c r="S221" s="246"/>
      <c r="T221" s="247"/>
      <c r="AT221" s="248" t="s">
        <v>131</v>
      </c>
      <c r="AU221" s="248" t="s">
        <v>81</v>
      </c>
      <c r="AV221" s="16" t="s">
        <v>84</v>
      </c>
      <c r="AW221" s="16" t="s">
        <v>33</v>
      </c>
      <c r="AX221" s="16" t="s">
        <v>72</v>
      </c>
      <c r="AY221" s="248" t="s">
        <v>120</v>
      </c>
    </row>
    <row r="222" spans="2:51" s="13" customFormat="1" ht="11.25" x14ac:dyDescent="0.2">
      <c r="B222" s="192"/>
      <c r="C222" s="193"/>
      <c r="D222" s="187" t="s">
        <v>131</v>
      </c>
      <c r="E222" s="194" t="s">
        <v>19</v>
      </c>
      <c r="F222" s="195" t="s">
        <v>220</v>
      </c>
      <c r="G222" s="193"/>
      <c r="H222" s="194" t="s">
        <v>19</v>
      </c>
      <c r="I222" s="196"/>
      <c r="J222" s="193"/>
      <c r="K222" s="193"/>
      <c r="L222" s="197"/>
      <c r="M222" s="198"/>
      <c r="N222" s="199"/>
      <c r="O222" s="199"/>
      <c r="P222" s="199"/>
      <c r="Q222" s="199"/>
      <c r="R222" s="199"/>
      <c r="S222" s="199"/>
      <c r="T222" s="200"/>
      <c r="AT222" s="201" t="s">
        <v>131</v>
      </c>
      <c r="AU222" s="201" t="s">
        <v>81</v>
      </c>
      <c r="AV222" s="13" t="s">
        <v>77</v>
      </c>
      <c r="AW222" s="13" t="s">
        <v>33</v>
      </c>
      <c r="AX222" s="13" t="s">
        <v>72</v>
      </c>
      <c r="AY222" s="201" t="s">
        <v>120</v>
      </c>
    </row>
    <row r="223" spans="2:51" s="13" customFormat="1" ht="11.25" x14ac:dyDescent="0.2">
      <c r="B223" s="192"/>
      <c r="C223" s="193"/>
      <c r="D223" s="187" t="s">
        <v>131</v>
      </c>
      <c r="E223" s="194" t="s">
        <v>19</v>
      </c>
      <c r="F223" s="195" t="s">
        <v>219</v>
      </c>
      <c r="G223" s="193"/>
      <c r="H223" s="194" t="s">
        <v>19</v>
      </c>
      <c r="I223" s="196"/>
      <c r="J223" s="193"/>
      <c r="K223" s="193"/>
      <c r="L223" s="197"/>
      <c r="M223" s="198"/>
      <c r="N223" s="199"/>
      <c r="O223" s="199"/>
      <c r="P223" s="199"/>
      <c r="Q223" s="199"/>
      <c r="R223" s="199"/>
      <c r="S223" s="199"/>
      <c r="T223" s="200"/>
      <c r="AT223" s="201" t="s">
        <v>131</v>
      </c>
      <c r="AU223" s="201" t="s">
        <v>81</v>
      </c>
      <c r="AV223" s="13" t="s">
        <v>77</v>
      </c>
      <c r="AW223" s="13" t="s">
        <v>33</v>
      </c>
      <c r="AX223" s="13" t="s">
        <v>72</v>
      </c>
      <c r="AY223" s="201" t="s">
        <v>120</v>
      </c>
    </row>
    <row r="224" spans="2:51" s="13" customFormat="1" ht="11.25" x14ac:dyDescent="0.2">
      <c r="B224" s="192"/>
      <c r="C224" s="193"/>
      <c r="D224" s="187" t="s">
        <v>131</v>
      </c>
      <c r="E224" s="194" t="s">
        <v>19</v>
      </c>
      <c r="F224" s="195" t="s">
        <v>578</v>
      </c>
      <c r="G224" s="193"/>
      <c r="H224" s="194" t="s">
        <v>19</v>
      </c>
      <c r="I224" s="196"/>
      <c r="J224" s="193"/>
      <c r="K224" s="193"/>
      <c r="L224" s="197"/>
      <c r="M224" s="198"/>
      <c r="N224" s="199"/>
      <c r="O224" s="199"/>
      <c r="P224" s="199"/>
      <c r="Q224" s="199"/>
      <c r="R224" s="199"/>
      <c r="S224" s="199"/>
      <c r="T224" s="200"/>
      <c r="AT224" s="201" t="s">
        <v>131</v>
      </c>
      <c r="AU224" s="201" t="s">
        <v>81</v>
      </c>
      <c r="AV224" s="13" t="s">
        <v>77</v>
      </c>
      <c r="AW224" s="13" t="s">
        <v>33</v>
      </c>
      <c r="AX224" s="13" t="s">
        <v>72</v>
      </c>
      <c r="AY224" s="201" t="s">
        <v>120</v>
      </c>
    </row>
    <row r="225" spans="1:65" s="14" customFormat="1" ht="11.25" x14ac:dyDescent="0.2">
      <c r="B225" s="202"/>
      <c r="C225" s="203"/>
      <c r="D225" s="187" t="s">
        <v>131</v>
      </c>
      <c r="E225" s="204" t="s">
        <v>19</v>
      </c>
      <c r="F225" s="205" t="s">
        <v>620</v>
      </c>
      <c r="G225" s="203"/>
      <c r="H225" s="206">
        <v>4.3440000000000003</v>
      </c>
      <c r="I225" s="207"/>
      <c r="J225" s="203"/>
      <c r="K225" s="203"/>
      <c r="L225" s="208"/>
      <c r="M225" s="209"/>
      <c r="N225" s="210"/>
      <c r="O225" s="210"/>
      <c r="P225" s="210"/>
      <c r="Q225" s="210"/>
      <c r="R225" s="210"/>
      <c r="S225" s="210"/>
      <c r="T225" s="211"/>
      <c r="AT225" s="212" t="s">
        <v>131</v>
      </c>
      <c r="AU225" s="212" t="s">
        <v>81</v>
      </c>
      <c r="AV225" s="14" t="s">
        <v>81</v>
      </c>
      <c r="AW225" s="14" t="s">
        <v>33</v>
      </c>
      <c r="AX225" s="14" t="s">
        <v>72</v>
      </c>
      <c r="AY225" s="212" t="s">
        <v>120</v>
      </c>
    </row>
    <row r="226" spans="1:65" s="13" customFormat="1" ht="11.25" x14ac:dyDescent="0.2">
      <c r="B226" s="192"/>
      <c r="C226" s="193"/>
      <c r="D226" s="187" t="s">
        <v>131</v>
      </c>
      <c r="E226" s="194" t="s">
        <v>19</v>
      </c>
      <c r="F226" s="195" t="s">
        <v>579</v>
      </c>
      <c r="G226" s="193"/>
      <c r="H226" s="194" t="s">
        <v>19</v>
      </c>
      <c r="I226" s="196"/>
      <c r="J226" s="193"/>
      <c r="K226" s="193"/>
      <c r="L226" s="197"/>
      <c r="M226" s="198"/>
      <c r="N226" s="199"/>
      <c r="O226" s="199"/>
      <c r="P226" s="199"/>
      <c r="Q226" s="199"/>
      <c r="R226" s="199"/>
      <c r="S226" s="199"/>
      <c r="T226" s="200"/>
      <c r="AT226" s="201" t="s">
        <v>131</v>
      </c>
      <c r="AU226" s="201" t="s">
        <v>81</v>
      </c>
      <c r="AV226" s="13" t="s">
        <v>77</v>
      </c>
      <c r="AW226" s="13" t="s">
        <v>33</v>
      </c>
      <c r="AX226" s="13" t="s">
        <v>72</v>
      </c>
      <c r="AY226" s="201" t="s">
        <v>120</v>
      </c>
    </row>
    <row r="227" spans="1:65" s="14" customFormat="1" ht="11.25" x14ac:dyDescent="0.2">
      <c r="B227" s="202"/>
      <c r="C227" s="203"/>
      <c r="D227" s="187" t="s">
        <v>131</v>
      </c>
      <c r="E227" s="204" t="s">
        <v>19</v>
      </c>
      <c r="F227" s="205" t="s">
        <v>621</v>
      </c>
      <c r="G227" s="203"/>
      <c r="H227" s="206">
        <v>4.7839999999999998</v>
      </c>
      <c r="I227" s="207"/>
      <c r="J227" s="203"/>
      <c r="K227" s="203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131</v>
      </c>
      <c r="AU227" s="212" t="s">
        <v>81</v>
      </c>
      <c r="AV227" s="14" t="s">
        <v>81</v>
      </c>
      <c r="AW227" s="14" t="s">
        <v>33</v>
      </c>
      <c r="AX227" s="14" t="s">
        <v>72</v>
      </c>
      <c r="AY227" s="212" t="s">
        <v>120</v>
      </c>
    </row>
    <row r="228" spans="1:65" s="13" customFormat="1" ht="11.25" x14ac:dyDescent="0.2">
      <c r="B228" s="192"/>
      <c r="C228" s="193"/>
      <c r="D228" s="187" t="s">
        <v>131</v>
      </c>
      <c r="E228" s="194" t="s">
        <v>19</v>
      </c>
      <c r="F228" s="195" t="s">
        <v>581</v>
      </c>
      <c r="G228" s="193"/>
      <c r="H228" s="194" t="s">
        <v>19</v>
      </c>
      <c r="I228" s="196"/>
      <c r="J228" s="193"/>
      <c r="K228" s="193"/>
      <c r="L228" s="197"/>
      <c r="M228" s="198"/>
      <c r="N228" s="199"/>
      <c r="O228" s="199"/>
      <c r="P228" s="199"/>
      <c r="Q228" s="199"/>
      <c r="R228" s="199"/>
      <c r="S228" s="199"/>
      <c r="T228" s="200"/>
      <c r="AT228" s="201" t="s">
        <v>131</v>
      </c>
      <c r="AU228" s="201" t="s">
        <v>81</v>
      </c>
      <c r="AV228" s="13" t="s">
        <v>77</v>
      </c>
      <c r="AW228" s="13" t="s">
        <v>33</v>
      </c>
      <c r="AX228" s="13" t="s">
        <v>72</v>
      </c>
      <c r="AY228" s="201" t="s">
        <v>120</v>
      </c>
    </row>
    <row r="229" spans="1:65" s="14" customFormat="1" ht="11.25" x14ac:dyDescent="0.2">
      <c r="B229" s="202"/>
      <c r="C229" s="203"/>
      <c r="D229" s="187" t="s">
        <v>131</v>
      </c>
      <c r="E229" s="204" t="s">
        <v>19</v>
      </c>
      <c r="F229" s="205" t="s">
        <v>622</v>
      </c>
      <c r="G229" s="203"/>
      <c r="H229" s="206">
        <v>3.2759999999999998</v>
      </c>
      <c r="I229" s="207"/>
      <c r="J229" s="203"/>
      <c r="K229" s="203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131</v>
      </c>
      <c r="AU229" s="212" t="s">
        <v>81</v>
      </c>
      <c r="AV229" s="14" t="s">
        <v>81</v>
      </c>
      <c r="AW229" s="14" t="s">
        <v>33</v>
      </c>
      <c r="AX229" s="14" t="s">
        <v>72</v>
      </c>
      <c r="AY229" s="212" t="s">
        <v>120</v>
      </c>
    </row>
    <row r="230" spans="1:65" s="13" customFormat="1" ht="11.25" x14ac:dyDescent="0.2">
      <c r="B230" s="192"/>
      <c r="C230" s="193"/>
      <c r="D230" s="187" t="s">
        <v>131</v>
      </c>
      <c r="E230" s="194" t="s">
        <v>19</v>
      </c>
      <c r="F230" s="195" t="s">
        <v>577</v>
      </c>
      <c r="G230" s="193"/>
      <c r="H230" s="194" t="s">
        <v>19</v>
      </c>
      <c r="I230" s="196"/>
      <c r="J230" s="193"/>
      <c r="K230" s="193"/>
      <c r="L230" s="197"/>
      <c r="M230" s="198"/>
      <c r="N230" s="199"/>
      <c r="O230" s="199"/>
      <c r="P230" s="199"/>
      <c r="Q230" s="199"/>
      <c r="R230" s="199"/>
      <c r="S230" s="199"/>
      <c r="T230" s="200"/>
      <c r="AT230" s="201" t="s">
        <v>131</v>
      </c>
      <c r="AU230" s="201" t="s">
        <v>81</v>
      </c>
      <c r="AV230" s="13" t="s">
        <v>77</v>
      </c>
      <c r="AW230" s="13" t="s">
        <v>33</v>
      </c>
      <c r="AX230" s="13" t="s">
        <v>72</v>
      </c>
      <c r="AY230" s="201" t="s">
        <v>120</v>
      </c>
    </row>
    <row r="231" spans="1:65" s="14" customFormat="1" ht="11.25" x14ac:dyDescent="0.2">
      <c r="B231" s="202"/>
      <c r="C231" s="203"/>
      <c r="D231" s="187" t="s">
        <v>131</v>
      </c>
      <c r="E231" s="204" t="s">
        <v>19</v>
      </c>
      <c r="F231" s="205" t="s">
        <v>623</v>
      </c>
      <c r="G231" s="203"/>
      <c r="H231" s="206">
        <v>7.5039999999999996</v>
      </c>
      <c r="I231" s="207"/>
      <c r="J231" s="203"/>
      <c r="K231" s="203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131</v>
      </c>
      <c r="AU231" s="212" t="s">
        <v>81</v>
      </c>
      <c r="AV231" s="14" t="s">
        <v>81</v>
      </c>
      <c r="AW231" s="14" t="s">
        <v>33</v>
      </c>
      <c r="AX231" s="14" t="s">
        <v>72</v>
      </c>
      <c r="AY231" s="212" t="s">
        <v>120</v>
      </c>
    </row>
    <row r="232" spans="1:65" s="13" customFormat="1" ht="11.25" x14ac:dyDescent="0.2">
      <c r="B232" s="192"/>
      <c r="C232" s="193"/>
      <c r="D232" s="187" t="s">
        <v>131</v>
      </c>
      <c r="E232" s="194" t="s">
        <v>19</v>
      </c>
      <c r="F232" s="195" t="s">
        <v>582</v>
      </c>
      <c r="G232" s="193"/>
      <c r="H232" s="194" t="s">
        <v>19</v>
      </c>
      <c r="I232" s="196"/>
      <c r="J232" s="193"/>
      <c r="K232" s="193"/>
      <c r="L232" s="197"/>
      <c r="M232" s="198"/>
      <c r="N232" s="199"/>
      <c r="O232" s="199"/>
      <c r="P232" s="199"/>
      <c r="Q232" s="199"/>
      <c r="R232" s="199"/>
      <c r="S232" s="199"/>
      <c r="T232" s="200"/>
      <c r="AT232" s="201" t="s">
        <v>131</v>
      </c>
      <c r="AU232" s="201" t="s">
        <v>81</v>
      </c>
      <c r="AV232" s="13" t="s">
        <v>77</v>
      </c>
      <c r="AW232" s="13" t="s">
        <v>33</v>
      </c>
      <c r="AX232" s="13" t="s">
        <v>72</v>
      </c>
      <c r="AY232" s="201" t="s">
        <v>120</v>
      </c>
    </row>
    <row r="233" spans="1:65" s="14" customFormat="1" ht="11.25" x14ac:dyDescent="0.2">
      <c r="B233" s="202"/>
      <c r="C233" s="203"/>
      <c r="D233" s="187" t="s">
        <v>131</v>
      </c>
      <c r="E233" s="204" t="s">
        <v>19</v>
      </c>
      <c r="F233" s="205" t="s">
        <v>624</v>
      </c>
      <c r="G233" s="203"/>
      <c r="H233" s="206">
        <v>6.2359999999999998</v>
      </c>
      <c r="I233" s="207"/>
      <c r="J233" s="203"/>
      <c r="K233" s="203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131</v>
      </c>
      <c r="AU233" s="212" t="s">
        <v>81</v>
      </c>
      <c r="AV233" s="14" t="s">
        <v>81</v>
      </c>
      <c r="AW233" s="14" t="s">
        <v>33</v>
      </c>
      <c r="AX233" s="14" t="s">
        <v>72</v>
      </c>
      <c r="AY233" s="212" t="s">
        <v>120</v>
      </c>
    </row>
    <row r="234" spans="1:65" s="13" customFormat="1" ht="11.25" x14ac:dyDescent="0.2">
      <c r="B234" s="192"/>
      <c r="C234" s="193"/>
      <c r="D234" s="187" t="s">
        <v>131</v>
      </c>
      <c r="E234" s="194" t="s">
        <v>19</v>
      </c>
      <c r="F234" s="195" t="s">
        <v>575</v>
      </c>
      <c r="G234" s="193"/>
      <c r="H234" s="194" t="s">
        <v>19</v>
      </c>
      <c r="I234" s="196"/>
      <c r="J234" s="193"/>
      <c r="K234" s="193"/>
      <c r="L234" s="197"/>
      <c r="M234" s="198"/>
      <c r="N234" s="199"/>
      <c r="O234" s="199"/>
      <c r="P234" s="199"/>
      <c r="Q234" s="199"/>
      <c r="R234" s="199"/>
      <c r="S234" s="199"/>
      <c r="T234" s="200"/>
      <c r="AT234" s="201" t="s">
        <v>131</v>
      </c>
      <c r="AU234" s="201" t="s">
        <v>81</v>
      </c>
      <c r="AV234" s="13" t="s">
        <v>77</v>
      </c>
      <c r="AW234" s="13" t="s">
        <v>33</v>
      </c>
      <c r="AX234" s="13" t="s">
        <v>72</v>
      </c>
      <c r="AY234" s="201" t="s">
        <v>120</v>
      </c>
    </row>
    <row r="235" spans="1:65" s="14" customFormat="1" ht="11.25" x14ac:dyDescent="0.2">
      <c r="B235" s="202"/>
      <c r="C235" s="203"/>
      <c r="D235" s="187" t="s">
        <v>131</v>
      </c>
      <c r="E235" s="204" t="s">
        <v>19</v>
      </c>
      <c r="F235" s="205" t="s">
        <v>625</v>
      </c>
      <c r="G235" s="203"/>
      <c r="H235" s="206">
        <v>12.6</v>
      </c>
      <c r="I235" s="207"/>
      <c r="J235" s="203"/>
      <c r="K235" s="203"/>
      <c r="L235" s="208"/>
      <c r="M235" s="209"/>
      <c r="N235" s="210"/>
      <c r="O235" s="210"/>
      <c r="P235" s="210"/>
      <c r="Q235" s="210"/>
      <c r="R235" s="210"/>
      <c r="S235" s="210"/>
      <c r="T235" s="211"/>
      <c r="AT235" s="212" t="s">
        <v>131</v>
      </c>
      <c r="AU235" s="212" t="s">
        <v>81</v>
      </c>
      <c r="AV235" s="14" t="s">
        <v>81</v>
      </c>
      <c r="AW235" s="14" t="s">
        <v>33</v>
      </c>
      <c r="AX235" s="14" t="s">
        <v>72</v>
      </c>
      <c r="AY235" s="212" t="s">
        <v>120</v>
      </c>
    </row>
    <row r="236" spans="1:65" s="13" customFormat="1" ht="11.25" x14ac:dyDescent="0.2">
      <c r="B236" s="192"/>
      <c r="C236" s="193"/>
      <c r="D236" s="187" t="s">
        <v>131</v>
      </c>
      <c r="E236" s="194" t="s">
        <v>19</v>
      </c>
      <c r="F236" s="195" t="s">
        <v>573</v>
      </c>
      <c r="G236" s="193"/>
      <c r="H236" s="194" t="s">
        <v>19</v>
      </c>
      <c r="I236" s="196"/>
      <c r="J236" s="193"/>
      <c r="K236" s="193"/>
      <c r="L236" s="197"/>
      <c r="M236" s="198"/>
      <c r="N236" s="199"/>
      <c r="O236" s="199"/>
      <c r="P236" s="199"/>
      <c r="Q236" s="199"/>
      <c r="R236" s="199"/>
      <c r="S236" s="199"/>
      <c r="T236" s="200"/>
      <c r="AT236" s="201" t="s">
        <v>131</v>
      </c>
      <c r="AU236" s="201" t="s">
        <v>81</v>
      </c>
      <c r="AV236" s="13" t="s">
        <v>77</v>
      </c>
      <c r="AW236" s="13" t="s">
        <v>33</v>
      </c>
      <c r="AX236" s="13" t="s">
        <v>72</v>
      </c>
      <c r="AY236" s="201" t="s">
        <v>120</v>
      </c>
    </row>
    <row r="237" spans="1:65" s="14" customFormat="1" ht="11.25" x14ac:dyDescent="0.2">
      <c r="B237" s="202"/>
      <c r="C237" s="203"/>
      <c r="D237" s="187" t="s">
        <v>131</v>
      </c>
      <c r="E237" s="204" t="s">
        <v>19</v>
      </c>
      <c r="F237" s="205" t="s">
        <v>626</v>
      </c>
      <c r="G237" s="203"/>
      <c r="H237" s="206">
        <v>284.97199999999998</v>
      </c>
      <c r="I237" s="207"/>
      <c r="J237" s="203"/>
      <c r="K237" s="203"/>
      <c r="L237" s="208"/>
      <c r="M237" s="209"/>
      <c r="N237" s="210"/>
      <c r="O237" s="210"/>
      <c r="P237" s="210"/>
      <c r="Q237" s="210"/>
      <c r="R237" s="210"/>
      <c r="S237" s="210"/>
      <c r="T237" s="211"/>
      <c r="AT237" s="212" t="s">
        <v>131</v>
      </c>
      <c r="AU237" s="212" t="s">
        <v>81</v>
      </c>
      <c r="AV237" s="14" t="s">
        <v>81</v>
      </c>
      <c r="AW237" s="14" t="s">
        <v>33</v>
      </c>
      <c r="AX237" s="14" t="s">
        <v>72</v>
      </c>
      <c r="AY237" s="212" t="s">
        <v>120</v>
      </c>
    </row>
    <row r="238" spans="1:65" s="16" customFormat="1" ht="11.25" x14ac:dyDescent="0.2">
      <c r="B238" s="238"/>
      <c r="C238" s="239"/>
      <c r="D238" s="187" t="s">
        <v>131</v>
      </c>
      <c r="E238" s="240" t="s">
        <v>19</v>
      </c>
      <c r="F238" s="241" t="s">
        <v>619</v>
      </c>
      <c r="G238" s="239"/>
      <c r="H238" s="242">
        <v>323.71600000000001</v>
      </c>
      <c r="I238" s="243"/>
      <c r="J238" s="239"/>
      <c r="K238" s="239"/>
      <c r="L238" s="244"/>
      <c r="M238" s="245"/>
      <c r="N238" s="246"/>
      <c r="O238" s="246"/>
      <c r="P238" s="246"/>
      <c r="Q238" s="246"/>
      <c r="R238" s="246"/>
      <c r="S238" s="246"/>
      <c r="T238" s="247"/>
      <c r="AT238" s="248" t="s">
        <v>131</v>
      </c>
      <c r="AU238" s="248" t="s">
        <v>81</v>
      </c>
      <c r="AV238" s="16" t="s">
        <v>84</v>
      </c>
      <c r="AW238" s="16" t="s">
        <v>33</v>
      </c>
      <c r="AX238" s="16" t="s">
        <v>72</v>
      </c>
      <c r="AY238" s="248" t="s">
        <v>120</v>
      </c>
    </row>
    <row r="239" spans="1:65" s="15" customFormat="1" ht="11.25" x14ac:dyDescent="0.2">
      <c r="B239" s="213"/>
      <c r="C239" s="214"/>
      <c r="D239" s="187" t="s">
        <v>131</v>
      </c>
      <c r="E239" s="215" t="s">
        <v>19</v>
      </c>
      <c r="F239" s="216" t="s">
        <v>141</v>
      </c>
      <c r="G239" s="214"/>
      <c r="H239" s="217">
        <v>835.75199999999995</v>
      </c>
      <c r="I239" s="218"/>
      <c r="J239" s="214"/>
      <c r="K239" s="214"/>
      <c r="L239" s="219"/>
      <c r="M239" s="220"/>
      <c r="N239" s="221"/>
      <c r="O239" s="221"/>
      <c r="P239" s="221"/>
      <c r="Q239" s="221"/>
      <c r="R239" s="221"/>
      <c r="S239" s="221"/>
      <c r="T239" s="222"/>
      <c r="AT239" s="223" t="s">
        <v>131</v>
      </c>
      <c r="AU239" s="223" t="s">
        <v>81</v>
      </c>
      <c r="AV239" s="15" t="s">
        <v>127</v>
      </c>
      <c r="AW239" s="15" t="s">
        <v>33</v>
      </c>
      <c r="AX239" s="15" t="s">
        <v>77</v>
      </c>
      <c r="AY239" s="223" t="s">
        <v>120</v>
      </c>
    </row>
    <row r="240" spans="1:65" s="2" customFormat="1" ht="37.9" customHeight="1" x14ac:dyDescent="0.2">
      <c r="A240" s="35"/>
      <c r="B240" s="36"/>
      <c r="C240" s="174" t="s">
        <v>221</v>
      </c>
      <c r="D240" s="174" t="s">
        <v>122</v>
      </c>
      <c r="E240" s="175" t="s">
        <v>222</v>
      </c>
      <c r="F240" s="176" t="s">
        <v>223</v>
      </c>
      <c r="G240" s="177" t="s">
        <v>176</v>
      </c>
      <c r="H240" s="178">
        <v>1253.6279999999999</v>
      </c>
      <c r="I240" s="179"/>
      <c r="J240" s="180">
        <f>ROUND(I240*H240,2)</f>
        <v>0</v>
      </c>
      <c r="K240" s="176" t="s">
        <v>126</v>
      </c>
      <c r="L240" s="40"/>
      <c r="M240" s="181" t="s">
        <v>19</v>
      </c>
      <c r="N240" s="182" t="s">
        <v>43</v>
      </c>
      <c r="O240" s="65"/>
      <c r="P240" s="183">
        <f>O240*H240</f>
        <v>0</v>
      </c>
      <c r="Q240" s="183">
        <v>0</v>
      </c>
      <c r="R240" s="183">
        <f>Q240*H240</f>
        <v>0</v>
      </c>
      <c r="S240" s="183">
        <v>0</v>
      </c>
      <c r="T240" s="184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5" t="s">
        <v>127</v>
      </c>
      <c r="AT240" s="185" t="s">
        <v>122</v>
      </c>
      <c r="AU240" s="185" t="s">
        <v>81</v>
      </c>
      <c r="AY240" s="18" t="s">
        <v>120</v>
      </c>
      <c r="BE240" s="186">
        <f>IF(N240="základní",J240,0)</f>
        <v>0</v>
      </c>
      <c r="BF240" s="186">
        <f>IF(N240="snížená",J240,0)</f>
        <v>0</v>
      </c>
      <c r="BG240" s="186">
        <f>IF(N240="zákl. přenesená",J240,0)</f>
        <v>0</v>
      </c>
      <c r="BH240" s="186">
        <f>IF(N240="sníž. přenesená",J240,0)</f>
        <v>0</v>
      </c>
      <c r="BI240" s="186">
        <f>IF(N240="nulová",J240,0)</f>
        <v>0</v>
      </c>
      <c r="BJ240" s="18" t="s">
        <v>77</v>
      </c>
      <c r="BK240" s="186">
        <f>ROUND(I240*H240,2)</f>
        <v>0</v>
      </c>
      <c r="BL240" s="18" t="s">
        <v>127</v>
      </c>
      <c r="BM240" s="185" t="s">
        <v>224</v>
      </c>
    </row>
    <row r="241" spans="1:51" s="2" customFormat="1" ht="58.5" x14ac:dyDescent="0.2">
      <c r="A241" s="35"/>
      <c r="B241" s="36"/>
      <c r="C241" s="37"/>
      <c r="D241" s="187" t="s">
        <v>129</v>
      </c>
      <c r="E241" s="37"/>
      <c r="F241" s="188" t="s">
        <v>212</v>
      </c>
      <c r="G241" s="37"/>
      <c r="H241" s="37"/>
      <c r="I241" s="189"/>
      <c r="J241" s="37"/>
      <c r="K241" s="37"/>
      <c r="L241" s="40"/>
      <c r="M241" s="190"/>
      <c r="N241" s="191"/>
      <c r="O241" s="65"/>
      <c r="P241" s="65"/>
      <c r="Q241" s="65"/>
      <c r="R241" s="65"/>
      <c r="S241" s="65"/>
      <c r="T241" s="66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T241" s="18" t="s">
        <v>129</v>
      </c>
      <c r="AU241" s="18" t="s">
        <v>81</v>
      </c>
    </row>
    <row r="242" spans="1:51" s="13" customFormat="1" ht="11.25" x14ac:dyDescent="0.2">
      <c r="B242" s="192"/>
      <c r="C242" s="193"/>
      <c r="D242" s="187" t="s">
        <v>131</v>
      </c>
      <c r="E242" s="194" t="s">
        <v>19</v>
      </c>
      <c r="F242" s="195" t="s">
        <v>218</v>
      </c>
      <c r="G242" s="193"/>
      <c r="H242" s="194" t="s">
        <v>19</v>
      </c>
      <c r="I242" s="196"/>
      <c r="J242" s="193"/>
      <c r="K242" s="193"/>
      <c r="L242" s="197"/>
      <c r="M242" s="198"/>
      <c r="N242" s="199"/>
      <c r="O242" s="199"/>
      <c r="P242" s="199"/>
      <c r="Q242" s="199"/>
      <c r="R242" s="199"/>
      <c r="S242" s="199"/>
      <c r="T242" s="200"/>
      <c r="AT242" s="201" t="s">
        <v>131</v>
      </c>
      <c r="AU242" s="201" t="s">
        <v>81</v>
      </c>
      <c r="AV242" s="13" t="s">
        <v>77</v>
      </c>
      <c r="AW242" s="13" t="s">
        <v>33</v>
      </c>
      <c r="AX242" s="13" t="s">
        <v>72</v>
      </c>
      <c r="AY242" s="201" t="s">
        <v>120</v>
      </c>
    </row>
    <row r="243" spans="1:51" s="13" customFormat="1" ht="11.25" x14ac:dyDescent="0.2">
      <c r="B243" s="192"/>
      <c r="C243" s="193"/>
      <c r="D243" s="187" t="s">
        <v>131</v>
      </c>
      <c r="E243" s="194" t="s">
        <v>19</v>
      </c>
      <c r="F243" s="195" t="s">
        <v>225</v>
      </c>
      <c r="G243" s="193"/>
      <c r="H243" s="194" t="s">
        <v>19</v>
      </c>
      <c r="I243" s="196"/>
      <c r="J243" s="193"/>
      <c r="K243" s="193"/>
      <c r="L243" s="197"/>
      <c r="M243" s="198"/>
      <c r="N243" s="199"/>
      <c r="O243" s="199"/>
      <c r="P243" s="199"/>
      <c r="Q243" s="199"/>
      <c r="R243" s="199"/>
      <c r="S243" s="199"/>
      <c r="T243" s="200"/>
      <c r="AT243" s="201" t="s">
        <v>131</v>
      </c>
      <c r="AU243" s="201" t="s">
        <v>81</v>
      </c>
      <c r="AV243" s="13" t="s">
        <v>77</v>
      </c>
      <c r="AW243" s="13" t="s">
        <v>33</v>
      </c>
      <c r="AX243" s="13" t="s">
        <v>72</v>
      </c>
      <c r="AY243" s="201" t="s">
        <v>120</v>
      </c>
    </row>
    <row r="244" spans="1:51" s="13" customFormat="1" ht="11.25" x14ac:dyDescent="0.2">
      <c r="B244" s="192"/>
      <c r="C244" s="193"/>
      <c r="D244" s="187" t="s">
        <v>131</v>
      </c>
      <c r="E244" s="194" t="s">
        <v>19</v>
      </c>
      <c r="F244" s="195" t="s">
        <v>578</v>
      </c>
      <c r="G244" s="193"/>
      <c r="H244" s="194" t="s">
        <v>19</v>
      </c>
      <c r="I244" s="196"/>
      <c r="J244" s="193"/>
      <c r="K244" s="193"/>
      <c r="L244" s="197"/>
      <c r="M244" s="198"/>
      <c r="N244" s="199"/>
      <c r="O244" s="199"/>
      <c r="P244" s="199"/>
      <c r="Q244" s="199"/>
      <c r="R244" s="199"/>
      <c r="S244" s="199"/>
      <c r="T244" s="200"/>
      <c r="AT244" s="201" t="s">
        <v>131</v>
      </c>
      <c r="AU244" s="201" t="s">
        <v>81</v>
      </c>
      <c r="AV244" s="13" t="s">
        <v>77</v>
      </c>
      <c r="AW244" s="13" t="s">
        <v>33</v>
      </c>
      <c r="AX244" s="13" t="s">
        <v>72</v>
      </c>
      <c r="AY244" s="201" t="s">
        <v>120</v>
      </c>
    </row>
    <row r="245" spans="1:51" s="14" customFormat="1" ht="11.25" x14ac:dyDescent="0.2">
      <c r="B245" s="202"/>
      <c r="C245" s="203"/>
      <c r="D245" s="187" t="s">
        <v>131</v>
      </c>
      <c r="E245" s="204" t="s">
        <v>19</v>
      </c>
      <c r="F245" s="205" t="s">
        <v>598</v>
      </c>
      <c r="G245" s="203"/>
      <c r="H245" s="206">
        <v>8.6999999999999993</v>
      </c>
      <c r="I245" s="207"/>
      <c r="J245" s="203"/>
      <c r="K245" s="203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131</v>
      </c>
      <c r="AU245" s="212" t="s">
        <v>81</v>
      </c>
      <c r="AV245" s="14" t="s">
        <v>81</v>
      </c>
      <c r="AW245" s="14" t="s">
        <v>33</v>
      </c>
      <c r="AX245" s="14" t="s">
        <v>72</v>
      </c>
      <c r="AY245" s="212" t="s">
        <v>120</v>
      </c>
    </row>
    <row r="246" spans="1:51" s="13" customFormat="1" ht="11.25" x14ac:dyDescent="0.2">
      <c r="B246" s="192"/>
      <c r="C246" s="193"/>
      <c r="D246" s="187" t="s">
        <v>131</v>
      </c>
      <c r="E246" s="194" t="s">
        <v>19</v>
      </c>
      <c r="F246" s="195" t="s">
        <v>579</v>
      </c>
      <c r="G246" s="193"/>
      <c r="H246" s="194" t="s">
        <v>19</v>
      </c>
      <c r="I246" s="196"/>
      <c r="J246" s="193"/>
      <c r="K246" s="193"/>
      <c r="L246" s="197"/>
      <c r="M246" s="198"/>
      <c r="N246" s="199"/>
      <c r="O246" s="199"/>
      <c r="P246" s="199"/>
      <c r="Q246" s="199"/>
      <c r="R246" s="199"/>
      <c r="S246" s="199"/>
      <c r="T246" s="200"/>
      <c r="AT246" s="201" t="s">
        <v>131</v>
      </c>
      <c r="AU246" s="201" t="s">
        <v>81</v>
      </c>
      <c r="AV246" s="13" t="s">
        <v>77</v>
      </c>
      <c r="AW246" s="13" t="s">
        <v>33</v>
      </c>
      <c r="AX246" s="13" t="s">
        <v>72</v>
      </c>
      <c r="AY246" s="201" t="s">
        <v>120</v>
      </c>
    </row>
    <row r="247" spans="1:51" s="14" customFormat="1" ht="11.25" x14ac:dyDescent="0.2">
      <c r="B247" s="202"/>
      <c r="C247" s="203"/>
      <c r="D247" s="187" t="s">
        <v>131</v>
      </c>
      <c r="E247" s="204" t="s">
        <v>19</v>
      </c>
      <c r="F247" s="205" t="s">
        <v>599</v>
      </c>
      <c r="G247" s="203"/>
      <c r="H247" s="206">
        <v>11.352</v>
      </c>
      <c r="I247" s="207"/>
      <c r="J247" s="203"/>
      <c r="K247" s="203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131</v>
      </c>
      <c r="AU247" s="212" t="s">
        <v>81</v>
      </c>
      <c r="AV247" s="14" t="s">
        <v>81</v>
      </c>
      <c r="AW247" s="14" t="s">
        <v>33</v>
      </c>
      <c r="AX247" s="14" t="s">
        <v>72</v>
      </c>
      <c r="AY247" s="212" t="s">
        <v>120</v>
      </c>
    </row>
    <row r="248" spans="1:51" s="13" customFormat="1" ht="11.25" x14ac:dyDescent="0.2">
      <c r="B248" s="192"/>
      <c r="C248" s="193"/>
      <c r="D248" s="187" t="s">
        <v>131</v>
      </c>
      <c r="E248" s="194" t="s">
        <v>19</v>
      </c>
      <c r="F248" s="195" t="s">
        <v>581</v>
      </c>
      <c r="G248" s="193"/>
      <c r="H248" s="194" t="s">
        <v>19</v>
      </c>
      <c r="I248" s="196"/>
      <c r="J248" s="193"/>
      <c r="K248" s="193"/>
      <c r="L248" s="197"/>
      <c r="M248" s="198"/>
      <c r="N248" s="199"/>
      <c r="O248" s="199"/>
      <c r="P248" s="199"/>
      <c r="Q248" s="199"/>
      <c r="R248" s="199"/>
      <c r="S248" s="199"/>
      <c r="T248" s="200"/>
      <c r="AT248" s="201" t="s">
        <v>131</v>
      </c>
      <c r="AU248" s="201" t="s">
        <v>81</v>
      </c>
      <c r="AV248" s="13" t="s">
        <v>77</v>
      </c>
      <c r="AW248" s="13" t="s">
        <v>33</v>
      </c>
      <c r="AX248" s="13" t="s">
        <v>72</v>
      </c>
      <c r="AY248" s="201" t="s">
        <v>120</v>
      </c>
    </row>
    <row r="249" spans="1:51" s="14" customFormat="1" ht="11.25" x14ac:dyDescent="0.2">
      <c r="B249" s="202"/>
      <c r="C249" s="203"/>
      <c r="D249" s="187" t="s">
        <v>131</v>
      </c>
      <c r="E249" s="204" t="s">
        <v>19</v>
      </c>
      <c r="F249" s="205" t="s">
        <v>600</v>
      </c>
      <c r="G249" s="203"/>
      <c r="H249" s="206">
        <v>8.3160000000000007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131</v>
      </c>
      <c r="AU249" s="212" t="s">
        <v>81</v>
      </c>
      <c r="AV249" s="14" t="s">
        <v>81</v>
      </c>
      <c r="AW249" s="14" t="s">
        <v>33</v>
      </c>
      <c r="AX249" s="14" t="s">
        <v>72</v>
      </c>
      <c r="AY249" s="212" t="s">
        <v>120</v>
      </c>
    </row>
    <row r="250" spans="1:51" s="13" customFormat="1" ht="11.25" x14ac:dyDescent="0.2">
      <c r="B250" s="192"/>
      <c r="C250" s="193"/>
      <c r="D250" s="187" t="s">
        <v>131</v>
      </c>
      <c r="E250" s="194" t="s">
        <v>19</v>
      </c>
      <c r="F250" s="195" t="s">
        <v>577</v>
      </c>
      <c r="G250" s="193"/>
      <c r="H250" s="194" t="s">
        <v>19</v>
      </c>
      <c r="I250" s="196"/>
      <c r="J250" s="193"/>
      <c r="K250" s="193"/>
      <c r="L250" s="197"/>
      <c r="M250" s="198"/>
      <c r="N250" s="199"/>
      <c r="O250" s="199"/>
      <c r="P250" s="199"/>
      <c r="Q250" s="199"/>
      <c r="R250" s="199"/>
      <c r="S250" s="199"/>
      <c r="T250" s="200"/>
      <c r="AT250" s="201" t="s">
        <v>131</v>
      </c>
      <c r="AU250" s="201" t="s">
        <v>81</v>
      </c>
      <c r="AV250" s="13" t="s">
        <v>77</v>
      </c>
      <c r="AW250" s="13" t="s">
        <v>33</v>
      </c>
      <c r="AX250" s="13" t="s">
        <v>72</v>
      </c>
      <c r="AY250" s="201" t="s">
        <v>120</v>
      </c>
    </row>
    <row r="251" spans="1:51" s="14" customFormat="1" ht="11.25" x14ac:dyDescent="0.2">
      <c r="B251" s="202"/>
      <c r="C251" s="203"/>
      <c r="D251" s="187" t="s">
        <v>131</v>
      </c>
      <c r="E251" s="204" t="s">
        <v>19</v>
      </c>
      <c r="F251" s="205" t="s">
        <v>605</v>
      </c>
      <c r="G251" s="203"/>
      <c r="H251" s="206">
        <v>15.282</v>
      </c>
      <c r="I251" s="207"/>
      <c r="J251" s="203"/>
      <c r="K251" s="203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131</v>
      </c>
      <c r="AU251" s="212" t="s">
        <v>81</v>
      </c>
      <c r="AV251" s="14" t="s">
        <v>81</v>
      </c>
      <c r="AW251" s="14" t="s">
        <v>33</v>
      </c>
      <c r="AX251" s="14" t="s">
        <v>72</v>
      </c>
      <c r="AY251" s="212" t="s">
        <v>120</v>
      </c>
    </row>
    <row r="252" spans="1:51" s="13" customFormat="1" ht="11.25" x14ac:dyDescent="0.2">
      <c r="B252" s="192"/>
      <c r="C252" s="193"/>
      <c r="D252" s="187" t="s">
        <v>131</v>
      </c>
      <c r="E252" s="194" t="s">
        <v>19</v>
      </c>
      <c r="F252" s="195" t="s">
        <v>582</v>
      </c>
      <c r="G252" s="193"/>
      <c r="H252" s="194" t="s">
        <v>19</v>
      </c>
      <c r="I252" s="196"/>
      <c r="J252" s="193"/>
      <c r="K252" s="193"/>
      <c r="L252" s="197"/>
      <c r="M252" s="198"/>
      <c r="N252" s="199"/>
      <c r="O252" s="199"/>
      <c r="P252" s="199"/>
      <c r="Q252" s="199"/>
      <c r="R252" s="199"/>
      <c r="S252" s="199"/>
      <c r="T252" s="200"/>
      <c r="AT252" s="201" t="s">
        <v>131</v>
      </c>
      <c r="AU252" s="201" t="s">
        <v>81</v>
      </c>
      <c r="AV252" s="13" t="s">
        <v>77</v>
      </c>
      <c r="AW252" s="13" t="s">
        <v>33</v>
      </c>
      <c r="AX252" s="13" t="s">
        <v>72</v>
      </c>
      <c r="AY252" s="201" t="s">
        <v>120</v>
      </c>
    </row>
    <row r="253" spans="1:51" s="14" customFormat="1" ht="11.25" x14ac:dyDescent="0.2">
      <c r="B253" s="202"/>
      <c r="C253" s="203"/>
      <c r="D253" s="187" t="s">
        <v>131</v>
      </c>
      <c r="E253" s="204" t="s">
        <v>19</v>
      </c>
      <c r="F253" s="205" t="s">
        <v>606</v>
      </c>
      <c r="G253" s="203"/>
      <c r="H253" s="206">
        <v>14.843999999999999</v>
      </c>
      <c r="I253" s="207"/>
      <c r="J253" s="203"/>
      <c r="K253" s="203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131</v>
      </c>
      <c r="AU253" s="212" t="s">
        <v>81</v>
      </c>
      <c r="AV253" s="14" t="s">
        <v>81</v>
      </c>
      <c r="AW253" s="14" t="s">
        <v>33</v>
      </c>
      <c r="AX253" s="14" t="s">
        <v>72</v>
      </c>
      <c r="AY253" s="212" t="s">
        <v>120</v>
      </c>
    </row>
    <row r="254" spans="1:51" s="13" customFormat="1" ht="11.25" x14ac:dyDescent="0.2">
      <c r="B254" s="192"/>
      <c r="C254" s="193"/>
      <c r="D254" s="187" t="s">
        <v>131</v>
      </c>
      <c r="E254" s="194" t="s">
        <v>19</v>
      </c>
      <c r="F254" s="195" t="s">
        <v>575</v>
      </c>
      <c r="G254" s="193"/>
      <c r="H254" s="194" t="s">
        <v>19</v>
      </c>
      <c r="I254" s="196"/>
      <c r="J254" s="193"/>
      <c r="K254" s="193"/>
      <c r="L254" s="197"/>
      <c r="M254" s="198"/>
      <c r="N254" s="199"/>
      <c r="O254" s="199"/>
      <c r="P254" s="199"/>
      <c r="Q254" s="199"/>
      <c r="R254" s="199"/>
      <c r="S254" s="199"/>
      <c r="T254" s="200"/>
      <c r="AT254" s="201" t="s">
        <v>131</v>
      </c>
      <c r="AU254" s="201" t="s">
        <v>81</v>
      </c>
      <c r="AV254" s="13" t="s">
        <v>77</v>
      </c>
      <c r="AW254" s="13" t="s">
        <v>33</v>
      </c>
      <c r="AX254" s="13" t="s">
        <v>72</v>
      </c>
      <c r="AY254" s="201" t="s">
        <v>120</v>
      </c>
    </row>
    <row r="255" spans="1:51" s="14" customFormat="1" ht="11.25" x14ac:dyDescent="0.2">
      <c r="B255" s="202"/>
      <c r="C255" s="203"/>
      <c r="D255" s="187" t="s">
        <v>131</v>
      </c>
      <c r="E255" s="204" t="s">
        <v>19</v>
      </c>
      <c r="F255" s="205" t="s">
        <v>607</v>
      </c>
      <c r="G255" s="203"/>
      <c r="H255" s="206">
        <v>33.323999999999998</v>
      </c>
      <c r="I255" s="207"/>
      <c r="J255" s="203"/>
      <c r="K255" s="203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131</v>
      </c>
      <c r="AU255" s="212" t="s">
        <v>81</v>
      </c>
      <c r="AV255" s="14" t="s">
        <v>81</v>
      </c>
      <c r="AW255" s="14" t="s">
        <v>33</v>
      </c>
      <c r="AX255" s="14" t="s">
        <v>72</v>
      </c>
      <c r="AY255" s="212" t="s">
        <v>120</v>
      </c>
    </row>
    <row r="256" spans="1:51" s="13" customFormat="1" ht="11.25" x14ac:dyDescent="0.2">
      <c r="B256" s="192"/>
      <c r="C256" s="193"/>
      <c r="D256" s="187" t="s">
        <v>131</v>
      </c>
      <c r="E256" s="194" t="s">
        <v>19</v>
      </c>
      <c r="F256" s="195" t="s">
        <v>573</v>
      </c>
      <c r="G256" s="193"/>
      <c r="H256" s="194" t="s">
        <v>19</v>
      </c>
      <c r="I256" s="196"/>
      <c r="J256" s="193"/>
      <c r="K256" s="193"/>
      <c r="L256" s="197"/>
      <c r="M256" s="198"/>
      <c r="N256" s="199"/>
      <c r="O256" s="199"/>
      <c r="P256" s="199"/>
      <c r="Q256" s="199"/>
      <c r="R256" s="199"/>
      <c r="S256" s="199"/>
      <c r="T256" s="200"/>
      <c r="AT256" s="201" t="s">
        <v>131</v>
      </c>
      <c r="AU256" s="201" t="s">
        <v>81</v>
      </c>
      <c r="AV256" s="13" t="s">
        <v>77</v>
      </c>
      <c r="AW256" s="13" t="s">
        <v>33</v>
      </c>
      <c r="AX256" s="13" t="s">
        <v>72</v>
      </c>
      <c r="AY256" s="201" t="s">
        <v>120</v>
      </c>
    </row>
    <row r="257" spans="2:51" s="14" customFormat="1" ht="11.25" x14ac:dyDescent="0.2">
      <c r="B257" s="202"/>
      <c r="C257" s="203"/>
      <c r="D257" s="187" t="s">
        <v>131</v>
      </c>
      <c r="E257" s="204" t="s">
        <v>19</v>
      </c>
      <c r="F257" s="205" t="s">
        <v>611</v>
      </c>
      <c r="G257" s="203"/>
      <c r="H257" s="206">
        <v>676.23599999999999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131</v>
      </c>
      <c r="AU257" s="212" t="s">
        <v>81</v>
      </c>
      <c r="AV257" s="14" t="s">
        <v>81</v>
      </c>
      <c r="AW257" s="14" t="s">
        <v>33</v>
      </c>
      <c r="AX257" s="14" t="s">
        <v>72</v>
      </c>
      <c r="AY257" s="212" t="s">
        <v>120</v>
      </c>
    </row>
    <row r="258" spans="2:51" s="16" customFormat="1" ht="11.25" x14ac:dyDescent="0.2">
      <c r="B258" s="238"/>
      <c r="C258" s="239"/>
      <c r="D258" s="187" t="s">
        <v>131</v>
      </c>
      <c r="E258" s="240" t="s">
        <v>19</v>
      </c>
      <c r="F258" s="241" t="s">
        <v>619</v>
      </c>
      <c r="G258" s="239"/>
      <c r="H258" s="242">
        <v>768.05399999999997</v>
      </c>
      <c r="I258" s="243"/>
      <c r="J258" s="239"/>
      <c r="K258" s="239"/>
      <c r="L258" s="244"/>
      <c r="M258" s="245"/>
      <c r="N258" s="246"/>
      <c r="O258" s="246"/>
      <c r="P258" s="246"/>
      <c r="Q258" s="246"/>
      <c r="R258" s="246"/>
      <c r="S258" s="246"/>
      <c r="T258" s="247"/>
      <c r="AT258" s="248" t="s">
        <v>131</v>
      </c>
      <c r="AU258" s="248" t="s">
        <v>81</v>
      </c>
      <c r="AV258" s="16" t="s">
        <v>84</v>
      </c>
      <c r="AW258" s="16" t="s">
        <v>33</v>
      </c>
      <c r="AX258" s="16" t="s">
        <v>72</v>
      </c>
      <c r="AY258" s="248" t="s">
        <v>120</v>
      </c>
    </row>
    <row r="259" spans="2:51" s="13" customFormat="1" ht="11.25" x14ac:dyDescent="0.2">
      <c r="B259" s="192"/>
      <c r="C259" s="193"/>
      <c r="D259" s="187" t="s">
        <v>131</v>
      </c>
      <c r="E259" s="194" t="s">
        <v>19</v>
      </c>
      <c r="F259" s="195" t="s">
        <v>220</v>
      </c>
      <c r="G259" s="193"/>
      <c r="H259" s="194" t="s">
        <v>19</v>
      </c>
      <c r="I259" s="196"/>
      <c r="J259" s="193"/>
      <c r="K259" s="193"/>
      <c r="L259" s="197"/>
      <c r="M259" s="198"/>
      <c r="N259" s="199"/>
      <c r="O259" s="199"/>
      <c r="P259" s="199"/>
      <c r="Q259" s="199"/>
      <c r="R259" s="199"/>
      <c r="S259" s="199"/>
      <c r="T259" s="200"/>
      <c r="AT259" s="201" t="s">
        <v>131</v>
      </c>
      <c r="AU259" s="201" t="s">
        <v>81</v>
      </c>
      <c r="AV259" s="13" t="s">
        <v>77</v>
      </c>
      <c r="AW259" s="13" t="s">
        <v>33</v>
      </c>
      <c r="AX259" s="13" t="s">
        <v>72</v>
      </c>
      <c r="AY259" s="201" t="s">
        <v>120</v>
      </c>
    </row>
    <row r="260" spans="2:51" s="13" customFormat="1" ht="11.25" x14ac:dyDescent="0.2">
      <c r="B260" s="192"/>
      <c r="C260" s="193"/>
      <c r="D260" s="187" t="s">
        <v>131</v>
      </c>
      <c r="E260" s="194" t="s">
        <v>19</v>
      </c>
      <c r="F260" s="195" t="s">
        <v>225</v>
      </c>
      <c r="G260" s="193"/>
      <c r="H260" s="194" t="s">
        <v>19</v>
      </c>
      <c r="I260" s="196"/>
      <c r="J260" s="193"/>
      <c r="K260" s="193"/>
      <c r="L260" s="197"/>
      <c r="M260" s="198"/>
      <c r="N260" s="199"/>
      <c r="O260" s="199"/>
      <c r="P260" s="199"/>
      <c r="Q260" s="199"/>
      <c r="R260" s="199"/>
      <c r="S260" s="199"/>
      <c r="T260" s="200"/>
      <c r="AT260" s="201" t="s">
        <v>131</v>
      </c>
      <c r="AU260" s="201" t="s">
        <v>81</v>
      </c>
      <c r="AV260" s="13" t="s">
        <v>77</v>
      </c>
      <c r="AW260" s="13" t="s">
        <v>33</v>
      </c>
      <c r="AX260" s="13" t="s">
        <v>72</v>
      </c>
      <c r="AY260" s="201" t="s">
        <v>120</v>
      </c>
    </row>
    <row r="261" spans="2:51" s="13" customFormat="1" ht="11.25" x14ac:dyDescent="0.2">
      <c r="B261" s="192"/>
      <c r="C261" s="193"/>
      <c r="D261" s="187" t="s">
        <v>131</v>
      </c>
      <c r="E261" s="194" t="s">
        <v>19</v>
      </c>
      <c r="F261" s="195" t="s">
        <v>578</v>
      </c>
      <c r="G261" s="193"/>
      <c r="H261" s="194" t="s">
        <v>19</v>
      </c>
      <c r="I261" s="196"/>
      <c r="J261" s="193"/>
      <c r="K261" s="193"/>
      <c r="L261" s="197"/>
      <c r="M261" s="198"/>
      <c r="N261" s="199"/>
      <c r="O261" s="199"/>
      <c r="P261" s="199"/>
      <c r="Q261" s="199"/>
      <c r="R261" s="199"/>
      <c r="S261" s="199"/>
      <c r="T261" s="200"/>
      <c r="AT261" s="201" t="s">
        <v>131</v>
      </c>
      <c r="AU261" s="201" t="s">
        <v>81</v>
      </c>
      <c r="AV261" s="13" t="s">
        <v>77</v>
      </c>
      <c r="AW261" s="13" t="s">
        <v>33</v>
      </c>
      <c r="AX261" s="13" t="s">
        <v>72</v>
      </c>
      <c r="AY261" s="201" t="s">
        <v>120</v>
      </c>
    </row>
    <row r="262" spans="2:51" s="14" customFormat="1" ht="11.25" x14ac:dyDescent="0.2">
      <c r="B262" s="202"/>
      <c r="C262" s="203"/>
      <c r="D262" s="187" t="s">
        <v>131</v>
      </c>
      <c r="E262" s="204" t="s">
        <v>19</v>
      </c>
      <c r="F262" s="205" t="s">
        <v>627</v>
      </c>
      <c r="G262" s="203"/>
      <c r="H262" s="206">
        <v>6.516</v>
      </c>
      <c r="I262" s="207"/>
      <c r="J262" s="203"/>
      <c r="K262" s="203"/>
      <c r="L262" s="208"/>
      <c r="M262" s="209"/>
      <c r="N262" s="210"/>
      <c r="O262" s="210"/>
      <c r="P262" s="210"/>
      <c r="Q262" s="210"/>
      <c r="R262" s="210"/>
      <c r="S262" s="210"/>
      <c r="T262" s="211"/>
      <c r="AT262" s="212" t="s">
        <v>131</v>
      </c>
      <c r="AU262" s="212" t="s">
        <v>81</v>
      </c>
      <c r="AV262" s="14" t="s">
        <v>81</v>
      </c>
      <c r="AW262" s="14" t="s">
        <v>33</v>
      </c>
      <c r="AX262" s="14" t="s">
        <v>72</v>
      </c>
      <c r="AY262" s="212" t="s">
        <v>120</v>
      </c>
    </row>
    <row r="263" spans="2:51" s="13" customFormat="1" ht="11.25" x14ac:dyDescent="0.2">
      <c r="B263" s="192"/>
      <c r="C263" s="193"/>
      <c r="D263" s="187" t="s">
        <v>131</v>
      </c>
      <c r="E263" s="194" t="s">
        <v>19</v>
      </c>
      <c r="F263" s="195" t="s">
        <v>579</v>
      </c>
      <c r="G263" s="193"/>
      <c r="H263" s="194" t="s">
        <v>19</v>
      </c>
      <c r="I263" s="196"/>
      <c r="J263" s="193"/>
      <c r="K263" s="193"/>
      <c r="L263" s="197"/>
      <c r="M263" s="198"/>
      <c r="N263" s="199"/>
      <c r="O263" s="199"/>
      <c r="P263" s="199"/>
      <c r="Q263" s="199"/>
      <c r="R263" s="199"/>
      <c r="S263" s="199"/>
      <c r="T263" s="200"/>
      <c r="AT263" s="201" t="s">
        <v>131</v>
      </c>
      <c r="AU263" s="201" t="s">
        <v>81</v>
      </c>
      <c r="AV263" s="13" t="s">
        <v>77</v>
      </c>
      <c r="AW263" s="13" t="s">
        <v>33</v>
      </c>
      <c r="AX263" s="13" t="s">
        <v>72</v>
      </c>
      <c r="AY263" s="201" t="s">
        <v>120</v>
      </c>
    </row>
    <row r="264" spans="2:51" s="14" customFormat="1" ht="11.25" x14ac:dyDescent="0.2">
      <c r="B264" s="202"/>
      <c r="C264" s="203"/>
      <c r="D264" s="187" t="s">
        <v>131</v>
      </c>
      <c r="E264" s="204" t="s">
        <v>19</v>
      </c>
      <c r="F264" s="205" t="s">
        <v>628</v>
      </c>
      <c r="G264" s="203"/>
      <c r="H264" s="206">
        <v>7.1760000000000002</v>
      </c>
      <c r="I264" s="207"/>
      <c r="J264" s="203"/>
      <c r="K264" s="203"/>
      <c r="L264" s="208"/>
      <c r="M264" s="209"/>
      <c r="N264" s="210"/>
      <c r="O264" s="210"/>
      <c r="P264" s="210"/>
      <c r="Q264" s="210"/>
      <c r="R264" s="210"/>
      <c r="S264" s="210"/>
      <c r="T264" s="211"/>
      <c r="AT264" s="212" t="s">
        <v>131</v>
      </c>
      <c r="AU264" s="212" t="s">
        <v>81</v>
      </c>
      <c r="AV264" s="14" t="s">
        <v>81</v>
      </c>
      <c r="AW264" s="14" t="s">
        <v>33</v>
      </c>
      <c r="AX264" s="14" t="s">
        <v>72</v>
      </c>
      <c r="AY264" s="212" t="s">
        <v>120</v>
      </c>
    </row>
    <row r="265" spans="2:51" s="13" customFormat="1" ht="11.25" x14ac:dyDescent="0.2">
      <c r="B265" s="192"/>
      <c r="C265" s="193"/>
      <c r="D265" s="187" t="s">
        <v>131</v>
      </c>
      <c r="E265" s="194" t="s">
        <v>19</v>
      </c>
      <c r="F265" s="195" t="s">
        <v>581</v>
      </c>
      <c r="G265" s="193"/>
      <c r="H265" s="194" t="s">
        <v>19</v>
      </c>
      <c r="I265" s="196"/>
      <c r="J265" s="193"/>
      <c r="K265" s="193"/>
      <c r="L265" s="197"/>
      <c r="M265" s="198"/>
      <c r="N265" s="199"/>
      <c r="O265" s="199"/>
      <c r="P265" s="199"/>
      <c r="Q265" s="199"/>
      <c r="R265" s="199"/>
      <c r="S265" s="199"/>
      <c r="T265" s="200"/>
      <c r="AT265" s="201" t="s">
        <v>131</v>
      </c>
      <c r="AU265" s="201" t="s">
        <v>81</v>
      </c>
      <c r="AV265" s="13" t="s">
        <v>77</v>
      </c>
      <c r="AW265" s="13" t="s">
        <v>33</v>
      </c>
      <c r="AX265" s="13" t="s">
        <v>72</v>
      </c>
      <c r="AY265" s="201" t="s">
        <v>120</v>
      </c>
    </row>
    <row r="266" spans="2:51" s="14" customFormat="1" ht="11.25" x14ac:dyDescent="0.2">
      <c r="B266" s="202"/>
      <c r="C266" s="203"/>
      <c r="D266" s="187" t="s">
        <v>131</v>
      </c>
      <c r="E266" s="204" t="s">
        <v>19</v>
      </c>
      <c r="F266" s="205" t="s">
        <v>629</v>
      </c>
      <c r="G266" s="203"/>
      <c r="H266" s="206">
        <v>4.9139999999999997</v>
      </c>
      <c r="I266" s="207"/>
      <c r="J266" s="203"/>
      <c r="K266" s="203"/>
      <c r="L266" s="208"/>
      <c r="M266" s="209"/>
      <c r="N266" s="210"/>
      <c r="O266" s="210"/>
      <c r="P266" s="210"/>
      <c r="Q266" s="210"/>
      <c r="R266" s="210"/>
      <c r="S266" s="210"/>
      <c r="T266" s="211"/>
      <c r="AT266" s="212" t="s">
        <v>131</v>
      </c>
      <c r="AU266" s="212" t="s">
        <v>81</v>
      </c>
      <c r="AV266" s="14" t="s">
        <v>81</v>
      </c>
      <c r="AW266" s="14" t="s">
        <v>33</v>
      </c>
      <c r="AX266" s="14" t="s">
        <v>72</v>
      </c>
      <c r="AY266" s="212" t="s">
        <v>120</v>
      </c>
    </row>
    <row r="267" spans="2:51" s="13" customFormat="1" ht="11.25" x14ac:dyDescent="0.2">
      <c r="B267" s="192"/>
      <c r="C267" s="193"/>
      <c r="D267" s="187" t="s">
        <v>131</v>
      </c>
      <c r="E267" s="194" t="s">
        <v>19</v>
      </c>
      <c r="F267" s="195" t="s">
        <v>577</v>
      </c>
      <c r="G267" s="193"/>
      <c r="H267" s="194" t="s">
        <v>19</v>
      </c>
      <c r="I267" s="196"/>
      <c r="J267" s="193"/>
      <c r="K267" s="193"/>
      <c r="L267" s="197"/>
      <c r="M267" s="198"/>
      <c r="N267" s="199"/>
      <c r="O267" s="199"/>
      <c r="P267" s="199"/>
      <c r="Q267" s="199"/>
      <c r="R267" s="199"/>
      <c r="S267" s="199"/>
      <c r="T267" s="200"/>
      <c r="AT267" s="201" t="s">
        <v>131</v>
      </c>
      <c r="AU267" s="201" t="s">
        <v>81</v>
      </c>
      <c r="AV267" s="13" t="s">
        <v>77</v>
      </c>
      <c r="AW267" s="13" t="s">
        <v>33</v>
      </c>
      <c r="AX267" s="13" t="s">
        <v>72</v>
      </c>
      <c r="AY267" s="201" t="s">
        <v>120</v>
      </c>
    </row>
    <row r="268" spans="2:51" s="14" customFormat="1" ht="11.25" x14ac:dyDescent="0.2">
      <c r="B268" s="202"/>
      <c r="C268" s="203"/>
      <c r="D268" s="187" t="s">
        <v>131</v>
      </c>
      <c r="E268" s="204" t="s">
        <v>19</v>
      </c>
      <c r="F268" s="205" t="s">
        <v>630</v>
      </c>
      <c r="G268" s="203"/>
      <c r="H268" s="206">
        <v>11.256</v>
      </c>
      <c r="I268" s="207"/>
      <c r="J268" s="203"/>
      <c r="K268" s="203"/>
      <c r="L268" s="208"/>
      <c r="M268" s="209"/>
      <c r="N268" s="210"/>
      <c r="O268" s="210"/>
      <c r="P268" s="210"/>
      <c r="Q268" s="210"/>
      <c r="R268" s="210"/>
      <c r="S268" s="210"/>
      <c r="T268" s="211"/>
      <c r="AT268" s="212" t="s">
        <v>131</v>
      </c>
      <c r="AU268" s="212" t="s">
        <v>81</v>
      </c>
      <c r="AV268" s="14" t="s">
        <v>81</v>
      </c>
      <c r="AW268" s="14" t="s">
        <v>33</v>
      </c>
      <c r="AX268" s="14" t="s">
        <v>72</v>
      </c>
      <c r="AY268" s="212" t="s">
        <v>120</v>
      </c>
    </row>
    <row r="269" spans="2:51" s="13" customFormat="1" ht="11.25" x14ac:dyDescent="0.2">
      <c r="B269" s="192"/>
      <c r="C269" s="193"/>
      <c r="D269" s="187" t="s">
        <v>131</v>
      </c>
      <c r="E269" s="194" t="s">
        <v>19</v>
      </c>
      <c r="F269" s="195" t="s">
        <v>582</v>
      </c>
      <c r="G269" s="193"/>
      <c r="H269" s="194" t="s">
        <v>19</v>
      </c>
      <c r="I269" s="196"/>
      <c r="J269" s="193"/>
      <c r="K269" s="193"/>
      <c r="L269" s="197"/>
      <c r="M269" s="198"/>
      <c r="N269" s="199"/>
      <c r="O269" s="199"/>
      <c r="P269" s="199"/>
      <c r="Q269" s="199"/>
      <c r="R269" s="199"/>
      <c r="S269" s="199"/>
      <c r="T269" s="200"/>
      <c r="AT269" s="201" t="s">
        <v>131</v>
      </c>
      <c r="AU269" s="201" t="s">
        <v>81</v>
      </c>
      <c r="AV269" s="13" t="s">
        <v>77</v>
      </c>
      <c r="AW269" s="13" t="s">
        <v>33</v>
      </c>
      <c r="AX269" s="13" t="s">
        <v>72</v>
      </c>
      <c r="AY269" s="201" t="s">
        <v>120</v>
      </c>
    </row>
    <row r="270" spans="2:51" s="14" customFormat="1" ht="11.25" x14ac:dyDescent="0.2">
      <c r="B270" s="202"/>
      <c r="C270" s="203"/>
      <c r="D270" s="187" t="s">
        <v>131</v>
      </c>
      <c r="E270" s="204" t="s">
        <v>19</v>
      </c>
      <c r="F270" s="205" t="s">
        <v>631</v>
      </c>
      <c r="G270" s="203"/>
      <c r="H270" s="206">
        <v>9.3539999999999992</v>
      </c>
      <c r="I270" s="207"/>
      <c r="J270" s="203"/>
      <c r="K270" s="203"/>
      <c r="L270" s="208"/>
      <c r="M270" s="209"/>
      <c r="N270" s="210"/>
      <c r="O270" s="210"/>
      <c r="P270" s="210"/>
      <c r="Q270" s="210"/>
      <c r="R270" s="210"/>
      <c r="S270" s="210"/>
      <c r="T270" s="211"/>
      <c r="AT270" s="212" t="s">
        <v>131</v>
      </c>
      <c r="AU270" s="212" t="s">
        <v>81</v>
      </c>
      <c r="AV270" s="14" t="s">
        <v>81</v>
      </c>
      <c r="AW270" s="14" t="s">
        <v>33</v>
      </c>
      <c r="AX270" s="14" t="s">
        <v>72</v>
      </c>
      <c r="AY270" s="212" t="s">
        <v>120</v>
      </c>
    </row>
    <row r="271" spans="2:51" s="13" customFormat="1" ht="11.25" x14ac:dyDescent="0.2">
      <c r="B271" s="192"/>
      <c r="C271" s="193"/>
      <c r="D271" s="187" t="s">
        <v>131</v>
      </c>
      <c r="E271" s="194" t="s">
        <v>19</v>
      </c>
      <c r="F271" s="195" t="s">
        <v>575</v>
      </c>
      <c r="G271" s="193"/>
      <c r="H271" s="194" t="s">
        <v>19</v>
      </c>
      <c r="I271" s="196"/>
      <c r="J271" s="193"/>
      <c r="K271" s="193"/>
      <c r="L271" s="197"/>
      <c r="M271" s="198"/>
      <c r="N271" s="199"/>
      <c r="O271" s="199"/>
      <c r="P271" s="199"/>
      <c r="Q271" s="199"/>
      <c r="R271" s="199"/>
      <c r="S271" s="199"/>
      <c r="T271" s="200"/>
      <c r="AT271" s="201" t="s">
        <v>131</v>
      </c>
      <c r="AU271" s="201" t="s">
        <v>81</v>
      </c>
      <c r="AV271" s="13" t="s">
        <v>77</v>
      </c>
      <c r="AW271" s="13" t="s">
        <v>33</v>
      </c>
      <c r="AX271" s="13" t="s">
        <v>72</v>
      </c>
      <c r="AY271" s="201" t="s">
        <v>120</v>
      </c>
    </row>
    <row r="272" spans="2:51" s="14" customFormat="1" ht="11.25" x14ac:dyDescent="0.2">
      <c r="B272" s="202"/>
      <c r="C272" s="203"/>
      <c r="D272" s="187" t="s">
        <v>131</v>
      </c>
      <c r="E272" s="204" t="s">
        <v>19</v>
      </c>
      <c r="F272" s="205" t="s">
        <v>632</v>
      </c>
      <c r="G272" s="203"/>
      <c r="H272" s="206">
        <v>18.899999999999999</v>
      </c>
      <c r="I272" s="207"/>
      <c r="J272" s="203"/>
      <c r="K272" s="203"/>
      <c r="L272" s="208"/>
      <c r="M272" s="209"/>
      <c r="N272" s="210"/>
      <c r="O272" s="210"/>
      <c r="P272" s="210"/>
      <c r="Q272" s="210"/>
      <c r="R272" s="210"/>
      <c r="S272" s="210"/>
      <c r="T272" s="211"/>
      <c r="AT272" s="212" t="s">
        <v>131</v>
      </c>
      <c r="AU272" s="212" t="s">
        <v>81</v>
      </c>
      <c r="AV272" s="14" t="s">
        <v>81</v>
      </c>
      <c r="AW272" s="14" t="s">
        <v>33</v>
      </c>
      <c r="AX272" s="14" t="s">
        <v>72</v>
      </c>
      <c r="AY272" s="212" t="s">
        <v>120</v>
      </c>
    </row>
    <row r="273" spans="1:65" s="13" customFormat="1" ht="11.25" x14ac:dyDescent="0.2">
      <c r="B273" s="192"/>
      <c r="C273" s="193"/>
      <c r="D273" s="187" t="s">
        <v>131</v>
      </c>
      <c r="E273" s="194" t="s">
        <v>19</v>
      </c>
      <c r="F273" s="195" t="s">
        <v>573</v>
      </c>
      <c r="G273" s="193"/>
      <c r="H273" s="194" t="s">
        <v>19</v>
      </c>
      <c r="I273" s="196"/>
      <c r="J273" s="193"/>
      <c r="K273" s="193"/>
      <c r="L273" s="197"/>
      <c r="M273" s="198"/>
      <c r="N273" s="199"/>
      <c r="O273" s="199"/>
      <c r="P273" s="199"/>
      <c r="Q273" s="199"/>
      <c r="R273" s="199"/>
      <c r="S273" s="199"/>
      <c r="T273" s="200"/>
      <c r="AT273" s="201" t="s">
        <v>131</v>
      </c>
      <c r="AU273" s="201" t="s">
        <v>81</v>
      </c>
      <c r="AV273" s="13" t="s">
        <v>77</v>
      </c>
      <c r="AW273" s="13" t="s">
        <v>33</v>
      </c>
      <c r="AX273" s="13" t="s">
        <v>72</v>
      </c>
      <c r="AY273" s="201" t="s">
        <v>120</v>
      </c>
    </row>
    <row r="274" spans="1:65" s="14" customFormat="1" ht="11.25" x14ac:dyDescent="0.2">
      <c r="B274" s="202"/>
      <c r="C274" s="203"/>
      <c r="D274" s="187" t="s">
        <v>131</v>
      </c>
      <c r="E274" s="204" t="s">
        <v>19</v>
      </c>
      <c r="F274" s="205" t="s">
        <v>633</v>
      </c>
      <c r="G274" s="203"/>
      <c r="H274" s="206">
        <v>427.45800000000003</v>
      </c>
      <c r="I274" s="207"/>
      <c r="J274" s="203"/>
      <c r="K274" s="203"/>
      <c r="L274" s="208"/>
      <c r="M274" s="209"/>
      <c r="N274" s="210"/>
      <c r="O274" s="210"/>
      <c r="P274" s="210"/>
      <c r="Q274" s="210"/>
      <c r="R274" s="210"/>
      <c r="S274" s="210"/>
      <c r="T274" s="211"/>
      <c r="AT274" s="212" t="s">
        <v>131</v>
      </c>
      <c r="AU274" s="212" t="s">
        <v>81</v>
      </c>
      <c r="AV274" s="14" t="s">
        <v>81</v>
      </c>
      <c r="AW274" s="14" t="s">
        <v>33</v>
      </c>
      <c r="AX274" s="14" t="s">
        <v>72</v>
      </c>
      <c r="AY274" s="212" t="s">
        <v>120</v>
      </c>
    </row>
    <row r="275" spans="1:65" s="16" customFormat="1" ht="11.25" x14ac:dyDescent="0.2">
      <c r="B275" s="238"/>
      <c r="C275" s="239"/>
      <c r="D275" s="187" t="s">
        <v>131</v>
      </c>
      <c r="E275" s="240" t="s">
        <v>19</v>
      </c>
      <c r="F275" s="241" t="s">
        <v>619</v>
      </c>
      <c r="G275" s="239"/>
      <c r="H275" s="242">
        <v>485.57400000000001</v>
      </c>
      <c r="I275" s="243"/>
      <c r="J275" s="239"/>
      <c r="K275" s="239"/>
      <c r="L275" s="244"/>
      <c r="M275" s="245"/>
      <c r="N275" s="246"/>
      <c r="O275" s="246"/>
      <c r="P275" s="246"/>
      <c r="Q275" s="246"/>
      <c r="R275" s="246"/>
      <c r="S275" s="246"/>
      <c r="T275" s="247"/>
      <c r="AT275" s="248" t="s">
        <v>131</v>
      </c>
      <c r="AU275" s="248" t="s">
        <v>81</v>
      </c>
      <c r="AV275" s="16" t="s">
        <v>84</v>
      </c>
      <c r="AW275" s="16" t="s">
        <v>33</v>
      </c>
      <c r="AX275" s="16" t="s">
        <v>72</v>
      </c>
      <c r="AY275" s="248" t="s">
        <v>120</v>
      </c>
    </row>
    <row r="276" spans="1:65" s="15" customFormat="1" ht="11.25" x14ac:dyDescent="0.2">
      <c r="B276" s="213"/>
      <c r="C276" s="214"/>
      <c r="D276" s="187" t="s">
        <v>131</v>
      </c>
      <c r="E276" s="215" t="s">
        <v>19</v>
      </c>
      <c r="F276" s="216" t="s">
        <v>141</v>
      </c>
      <c r="G276" s="214"/>
      <c r="H276" s="217">
        <v>1253.6279999999999</v>
      </c>
      <c r="I276" s="218"/>
      <c r="J276" s="214"/>
      <c r="K276" s="214"/>
      <c r="L276" s="219"/>
      <c r="M276" s="220"/>
      <c r="N276" s="221"/>
      <c r="O276" s="221"/>
      <c r="P276" s="221"/>
      <c r="Q276" s="221"/>
      <c r="R276" s="221"/>
      <c r="S276" s="221"/>
      <c r="T276" s="222"/>
      <c r="AT276" s="223" t="s">
        <v>131</v>
      </c>
      <c r="AU276" s="223" t="s">
        <v>81</v>
      </c>
      <c r="AV276" s="15" t="s">
        <v>127</v>
      </c>
      <c r="AW276" s="15" t="s">
        <v>33</v>
      </c>
      <c r="AX276" s="15" t="s">
        <v>77</v>
      </c>
      <c r="AY276" s="223" t="s">
        <v>120</v>
      </c>
    </row>
    <row r="277" spans="1:65" s="2" customFormat="1" ht="37.9" customHeight="1" x14ac:dyDescent="0.2">
      <c r="A277" s="35"/>
      <c r="B277" s="36"/>
      <c r="C277" s="174" t="s">
        <v>226</v>
      </c>
      <c r="D277" s="174" t="s">
        <v>122</v>
      </c>
      <c r="E277" s="175" t="s">
        <v>227</v>
      </c>
      <c r="F277" s="176" t="s">
        <v>228</v>
      </c>
      <c r="G277" s="177" t="s">
        <v>176</v>
      </c>
      <c r="H277" s="178">
        <v>188.60400000000001</v>
      </c>
      <c r="I277" s="179"/>
      <c r="J277" s="180">
        <f>ROUND(I277*H277,2)</f>
        <v>0</v>
      </c>
      <c r="K277" s="176" t="s">
        <v>126</v>
      </c>
      <c r="L277" s="40"/>
      <c r="M277" s="181" t="s">
        <v>19</v>
      </c>
      <c r="N277" s="182" t="s">
        <v>43</v>
      </c>
      <c r="O277" s="65"/>
      <c r="P277" s="183">
        <f>O277*H277</f>
        <v>0</v>
      </c>
      <c r="Q277" s="183">
        <v>0</v>
      </c>
      <c r="R277" s="183">
        <f>Q277*H277</f>
        <v>0</v>
      </c>
      <c r="S277" s="183">
        <v>0</v>
      </c>
      <c r="T277" s="184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85" t="s">
        <v>127</v>
      </c>
      <c r="AT277" s="185" t="s">
        <v>122</v>
      </c>
      <c r="AU277" s="185" t="s">
        <v>81</v>
      </c>
      <c r="AY277" s="18" t="s">
        <v>120</v>
      </c>
      <c r="BE277" s="186">
        <f>IF(N277="základní",J277,0)</f>
        <v>0</v>
      </c>
      <c r="BF277" s="186">
        <f>IF(N277="snížená",J277,0)</f>
        <v>0</v>
      </c>
      <c r="BG277" s="186">
        <f>IF(N277="zákl. přenesená",J277,0)</f>
        <v>0</v>
      </c>
      <c r="BH277" s="186">
        <f>IF(N277="sníž. přenesená",J277,0)</f>
        <v>0</v>
      </c>
      <c r="BI277" s="186">
        <f>IF(N277="nulová",J277,0)</f>
        <v>0</v>
      </c>
      <c r="BJ277" s="18" t="s">
        <v>77</v>
      </c>
      <c r="BK277" s="186">
        <f>ROUND(I277*H277,2)</f>
        <v>0</v>
      </c>
      <c r="BL277" s="18" t="s">
        <v>127</v>
      </c>
      <c r="BM277" s="185" t="s">
        <v>229</v>
      </c>
    </row>
    <row r="278" spans="1:65" s="2" customFormat="1" ht="58.5" x14ac:dyDescent="0.2">
      <c r="A278" s="35"/>
      <c r="B278" s="36"/>
      <c r="C278" s="37"/>
      <c r="D278" s="187" t="s">
        <v>129</v>
      </c>
      <c r="E278" s="37"/>
      <c r="F278" s="188" t="s">
        <v>212</v>
      </c>
      <c r="G278" s="37"/>
      <c r="H278" s="37"/>
      <c r="I278" s="189"/>
      <c r="J278" s="37"/>
      <c r="K278" s="37"/>
      <c r="L278" s="40"/>
      <c r="M278" s="190"/>
      <c r="N278" s="191"/>
      <c r="O278" s="65"/>
      <c r="P278" s="65"/>
      <c r="Q278" s="65"/>
      <c r="R278" s="65"/>
      <c r="S278" s="65"/>
      <c r="T278" s="66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T278" s="18" t="s">
        <v>129</v>
      </c>
      <c r="AU278" s="18" t="s">
        <v>81</v>
      </c>
    </row>
    <row r="279" spans="1:65" s="13" customFormat="1" ht="11.25" x14ac:dyDescent="0.2">
      <c r="B279" s="192"/>
      <c r="C279" s="193"/>
      <c r="D279" s="187" t="s">
        <v>131</v>
      </c>
      <c r="E279" s="194" t="s">
        <v>19</v>
      </c>
      <c r="F279" s="195" t="s">
        <v>230</v>
      </c>
      <c r="G279" s="193"/>
      <c r="H279" s="194" t="s">
        <v>19</v>
      </c>
      <c r="I279" s="196"/>
      <c r="J279" s="193"/>
      <c r="K279" s="193"/>
      <c r="L279" s="197"/>
      <c r="M279" s="198"/>
      <c r="N279" s="199"/>
      <c r="O279" s="199"/>
      <c r="P279" s="199"/>
      <c r="Q279" s="199"/>
      <c r="R279" s="199"/>
      <c r="S279" s="199"/>
      <c r="T279" s="200"/>
      <c r="AT279" s="201" t="s">
        <v>131</v>
      </c>
      <c r="AU279" s="201" t="s">
        <v>81</v>
      </c>
      <c r="AV279" s="13" t="s">
        <v>77</v>
      </c>
      <c r="AW279" s="13" t="s">
        <v>33</v>
      </c>
      <c r="AX279" s="13" t="s">
        <v>72</v>
      </c>
      <c r="AY279" s="201" t="s">
        <v>120</v>
      </c>
    </row>
    <row r="280" spans="1:65" s="13" customFormat="1" ht="11.25" x14ac:dyDescent="0.2">
      <c r="B280" s="192"/>
      <c r="C280" s="193"/>
      <c r="D280" s="187" t="s">
        <v>131</v>
      </c>
      <c r="E280" s="194" t="s">
        <v>19</v>
      </c>
      <c r="F280" s="195" t="s">
        <v>231</v>
      </c>
      <c r="G280" s="193"/>
      <c r="H280" s="194" t="s">
        <v>19</v>
      </c>
      <c r="I280" s="196"/>
      <c r="J280" s="193"/>
      <c r="K280" s="193"/>
      <c r="L280" s="197"/>
      <c r="M280" s="198"/>
      <c r="N280" s="199"/>
      <c r="O280" s="199"/>
      <c r="P280" s="199"/>
      <c r="Q280" s="199"/>
      <c r="R280" s="199"/>
      <c r="S280" s="199"/>
      <c r="T280" s="200"/>
      <c r="AT280" s="201" t="s">
        <v>131</v>
      </c>
      <c r="AU280" s="201" t="s">
        <v>81</v>
      </c>
      <c r="AV280" s="13" t="s">
        <v>77</v>
      </c>
      <c r="AW280" s="13" t="s">
        <v>33</v>
      </c>
      <c r="AX280" s="13" t="s">
        <v>72</v>
      </c>
      <c r="AY280" s="201" t="s">
        <v>120</v>
      </c>
    </row>
    <row r="281" spans="1:65" s="13" customFormat="1" ht="11.25" x14ac:dyDescent="0.2">
      <c r="B281" s="192"/>
      <c r="C281" s="193"/>
      <c r="D281" s="187" t="s">
        <v>131</v>
      </c>
      <c r="E281" s="194" t="s">
        <v>19</v>
      </c>
      <c r="F281" s="195" t="s">
        <v>578</v>
      </c>
      <c r="G281" s="193"/>
      <c r="H281" s="194" t="s">
        <v>19</v>
      </c>
      <c r="I281" s="196"/>
      <c r="J281" s="193"/>
      <c r="K281" s="193"/>
      <c r="L281" s="197"/>
      <c r="M281" s="198"/>
      <c r="N281" s="199"/>
      <c r="O281" s="199"/>
      <c r="P281" s="199"/>
      <c r="Q281" s="199"/>
      <c r="R281" s="199"/>
      <c r="S281" s="199"/>
      <c r="T281" s="200"/>
      <c r="AT281" s="201" t="s">
        <v>131</v>
      </c>
      <c r="AU281" s="201" t="s">
        <v>81</v>
      </c>
      <c r="AV281" s="13" t="s">
        <v>77</v>
      </c>
      <c r="AW281" s="13" t="s">
        <v>33</v>
      </c>
      <c r="AX281" s="13" t="s">
        <v>72</v>
      </c>
      <c r="AY281" s="201" t="s">
        <v>120</v>
      </c>
    </row>
    <row r="282" spans="1:65" s="14" customFormat="1" ht="11.25" x14ac:dyDescent="0.2">
      <c r="B282" s="202"/>
      <c r="C282" s="203"/>
      <c r="D282" s="187" t="s">
        <v>131</v>
      </c>
      <c r="E282" s="204" t="s">
        <v>19</v>
      </c>
      <c r="F282" s="205" t="s">
        <v>634</v>
      </c>
      <c r="G282" s="203"/>
      <c r="H282" s="206">
        <v>1.74</v>
      </c>
      <c r="I282" s="207"/>
      <c r="J282" s="203"/>
      <c r="K282" s="203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131</v>
      </c>
      <c r="AU282" s="212" t="s">
        <v>81</v>
      </c>
      <c r="AV282" s="14" t="s">
        <v>81</v>
      </c>
      <c r="AW282" s="14" t="s">
        <v>33</v>
      </c>
      <c r="AX282" s="14" t="s">
        <v>72</v>
      </c>
      <c r="AY282" s="212" t="s">
        <v>120</v>
      </c>
    </row>
    <row r="283" spans="1:65" s="13" customFormat="1" ht="11.25" x14ac:dyDescent="0.2">
      <c r="B283" s="192"/>
      <c r="C283" s="193"/>
      <c r="D283" s="187" t="s">
        <v>131</v>
      </c>
      <c r="E283" s="194" t="s">
        <v>19</v>
      </c>
      <c r="F283" s="195" t="s">
        <v>579</v>
      </c>
      <c r="G283" s="193"/>
      <c r="H283" s="194" t="s">
        <v>19</v>
      </c>
      <c r="I283" s="196"/>
      <c r="J283" s="193"/>
      <c r="K283" s="193"/>
      <c r="L283" s="197"/>
      <c r="M283" s="198"/>
      <c r="N283" s="199"/>
      <c r="O283" s="199"/>
      <c r="P283" s="199"/>
      <c r="Q283" s="199"/>
      <c r="R283" s="199"/>
      <c r="S283" s="199"/>
      <c r="T283" s="200"/>
      <c r="AT283" s="201" t="s">
        <v>131</v>
      </c>
      <c r="AU283" s="201" t="s">
        <v>81</v>
      </c>
      <c r="AV283" s="13" t="s">
        <v>77</v>
      </c>
      <c r="AW283" s="13" t="s">
        <v>33</v>
      </c>
      <c r="AX283" s="13" t="s">
        <v>72</v>
      </c>
      <c r="AY283" s="201" t="s">
        <v>120</v>
      </c>
    </row>
    <row r="284" spans="1:65" s="14" customFormat="1" ht="11.25" x14ac:dyDescent="0.2">
      <c r="B284" s="202"/>
      <c r="C284" s="203"/>
      <c r="D284" s="187" t="s">
        <v>131</v>
      </c>
      <c r="E284" s="204" t="s">
        <v>19</v>
      </c>
      <c r="F284" s="205" t="s">
        <v>635</v>
      </c>
      <c r="G284" s="203"/>
      <c r="H284" s="206">
        <v>2.7839999999999998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131</v>
      </c>
      <c r="AU284" s="212" t="s">
        <v>81</v>
      </c>
      <c r="AV284" s="14" t="s">
        <v>81</v>
      </c>
      <c r="AW284" s="14" t="s">
        <v>33</v>
      </c>
      <c r="AX284" s="14" t="s">
        <v>72</v>
      </c>
      <c r="AY284" s="212" t="s">
        <v>120</v>
      </c>
    </row>
    <row r="285" spans="1:65" s="13" customFormat="1" ht="11.25" x14ac:dyDescent="0.2">
      <c r="B285" s="192"/>
      <c r="C285" s="193"/>
      <c r="D285" s="187" t="s">
        <v>131</v>
      </c>
      <c r="E285" s="194" t="s">
        <v>19</v>
      </c>
      <c r="F285" s="195" t="s">
        <v>581</v>
      </c>
      <c r="G285" s="193"/>
      <c r="H285" s="194" t="s">
        <v>19</v>
      </c>
      <c r="I285" s="196"/>
      <c r="J285" s="193"/>
      <c r="K285" s="193"/>
      <c r="L285" s="197"/>
      <c r="M285" s="198"/>
      <c r="N285" s="199"/>
      <c r="O285" s="199"/>
      <c r="P285" s="199"/>
      <c r="Q285" s="199"/>
      <c r="R285" s="199"/>
      <c r="S285" s="199"/>
      <c r="T285" s="200"/>
      <c r="AT285" s="201" t="s">
        <v>131</v>
      </c>
      <c r="AU285" s="201" t="s">
        <v>81</v>
      </c>
      <c r="AV285" s="13" t="s">
        <v>77</v>
      </c>
      <c r="AW285" s="13" t="s">
        <v>33</v>
      </c>
      <c r="AX285" s="13" t="s">
        <v>72</v>
      </c>
      <c r="AY285" s="201" t="s">
        <v>120</v>
      </c>
    </row>
    <row r="286" spans="1:65" s="14" customFormat="1" ht="11.25" x14ac:dyDescent="0.2">
      <c r="B286" s="202"/>
      <c r="C286" s="203"/>
      <c r="D286" s="187" t="s">
        <v>131</v>
      </c>
      <c r="E286" s="204" t="s">
        <v>19</v>
      </c>
      <c r="F286" s="205" t="s">
        <v>636</v>
      </c>
      <c r="G286" s="203"/>
      <c r="H286" s="206">
        <v>2.2679999999999998</v>
      </c>
      <c r="I286" s="207"/>
      <c r="J286" s="203"/>
      <c r="K286" s="203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131</v>
      </c>
      <c r="AU286" s="212" t="s">
        <v>81</v>
      </c>
      <c r="AV286" s="14" t="s">
        <v>81</v>
      </c>
      <c r="AW286" s="14" t="s">
        <v>33</v>
      </c>
      <c r="AX286" s="14" t="s">
        <v>72</v>
      </c>
      <c r="AY286" s="212" t="s">
        <v>120</v>
      </c>
    </row>
    <row r="287" spans="1:65" s="13" customFormat="1" ht="11.25" x14ac:dyDescent="0.2">
      <c r="B287" s="192"/>
      <c r="C287" s="193"/>
      <c r="D287" s="187" t="s">
        <v>131</v>
      </c>
      <c r="E287" s="194" t="s">
        <v>19</v>
      </c>
      <c r="F287" s="195" t="s">
        <v>577</v>
      </c>
      <c r="G287" s="193"/>
      <c r="H287" s="194" t="s">
        <v>19</v>
      </c>
      <c r="I287" s="196"/>
      <c r="J287" s="193"/>
      <c r="K287" s="193"/>
      <c r="L287" s="197"/>
      <c r="M287" s="198"/>
      <c r="N287" s="199"/>
      <c r="O287" s="199"/>
      <c r="P287" s="199"/>
      <c r="Q287" s="199"/>
      <c r="R287" s="199"/>
      <c r="S287" s="199"/>
      <c r="T287" s="200"/>
      <c r="AT287" s="201" t="s">
        <v>131</v>
      </c>
      <c r="AU287" s="201" t="s">
        <v>81</v>
      </c>
      <c r="AV287" s="13" t="s">
        <v>77</v>
      </c>
      <c r="AW287" s="13" t="s">
        <v>33</v>
      </c>
      <c r="AX287" s="13" t="s">
        <v>72</v>
      </c>
      <c r="AY287" s="201" t="s">
        <v>120</v>
      </c>
    </row>
    <row r="288" spans="1:65" s="14" customFormat="1" ht="11.25" x14ac:dyDescent="0.2">
      <c r="B288" s="202"/>
      <c r="C288" s="203"/>
      <c r="D288" s="187" t="s">
        <v>131</v>
      </c>
      <c r="E288" s="204" t="s">
        <v>19</v>
      </c>
      <c r="F288" s="205" t="s">
        <v>637</v>
      </c>
      <c r="G288" s="203"/>
      <c r="H288" s="206">
        <v>2.6840000000000002</v>
      </c>
      <c r="I288" s="207"/>
      <c r="J288" s="203"/>
      <c r="K288" s="203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131</v>
      </c>
      <c r="AU288" s="212" t="s">
        <v>81</v>
      </c>
      <c r="AV288" s="14" t="s">
        <v>81</v>
      </c>
      <c r="AW288" s="14" t="s">
        <v>33</v>
      </c>
      <c r="AX288" s="14" t="s">
        <v>72</v>
      </c>
      <c r="AY288" s="212" t="s">
        <v>120</v>
      </c>
    </row>
    <row r="289" spans="1:65" s="13" customFormat="1" ht="11.25" x14ac:dyDescent="0.2">
      <c r="B289" s="192"/>
      <c r="C289" s="193"/>
      <c r="D289" s="187" t="s">
        <v>131</v>
      </c>
      <c r="E289" s="194" t="s">
        <v>19</v>
      </c>
      <c r="F289" s="195" t="s">
        <v>582</v>
      </c>
      <c r="G289" s="193"/>
      <c r="H289" s="194" t="s">
        <v>19</v>
      </c>
      <c r="I289" s="196"/>
      <c r="J289" s="193"/>
      <c r="K289" s="193"/>
      <c r="L289" s="197"/>
      <c r="M289" s="198"/>
      <c r="N289" s="199"/>
      <c r="O289" s="199"/>
      <c r="P289" s="199"/>
      <c r="Q289" s="199"/>
      <c r="R289" s="199"/>
      <c r="S289" s="199"/>
      <c r="T289" s="200"/>
      <c r="AT289" s="201" t="s">
        <v>131</v>
      </c>
      <c r="AU289" s="201" t="s">
        <v>81</v>
      </c>
      <c r="AV289" s="13" t="s">
        <v>77</v>
      </c>
      <c r="AW289" s="13" t="s">
        <v>33</v>
      </c>
      <c r="AX289" s="13" t="s">
        <v>72</v>
      </c>
      <c r="AY289" s="201" t="s">
        <v>120</v>
      </c>
    </row>
    <row r="290" spans="1:65" s="14" customFormat="1" ht="11.25" x14ac:dyDescent="0.2">
      <c r="B290" s="202"/>
      <c r="C290" s="203"/>
      <c r="D290" s="187" t="s">
        <v>131</v>
      </c>
      <c r="E290" s="204" t="s">
        <v>19</v>
      </c>
      <c r="F290" s="205" t="s">
        <v>638</v>
      </c>
      <c r="G290" s="203"/>
      <c r="H290" s="206">
        <v>3.66</v>
      </c>
      <c r="I290" s="207"/>
      <c r="J290" s="203"/>
      <c r="K290" s="203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131</v>
      </c>
      <c r="AU290" s="212" t="s">
        <v>81</v>
      </c>
      <c r="AV290" s="14" t="s">
        <v>81</v>
      </c>
      <c r="AW290" s="14" t="s">
        <v>33</v>
      </c>
      <c r="AX290" s="14" t="s">
        <v>72</v>
      </c>
      <c r="AY290" s="212" t="s">
        <v>120</v>
      </c>
    </row>
    <row r="291" spans="1:65" s="13" customFormat="1" ht="11.25" x14ac:dyDescent="0.2">
      <c r="B291" s="192"/>
      <c r="C291" s="193"/>
      <c r="D291" s="187" t="s">
        <v>131</v>
      </c>
      <c r="E291" s="194" t="s">
        <v>19</v>
      </c>
      <c r="F291" s="195" t="s">
        <v>575</v>
      </c>
      <c r="G291" s="193"/>
      <c r="H291" s="194" t="s">
        <v>19</v>
      </c>
      <c r="I291" s="196"/>
      <c r="J291" s="193"/>
      <c r="K291" s="193"/>
      <c r="L291" s="197"/>
      <c r="M291" s="198"/>
      <c r="N291" s="199"/>
      <c r="O291" s="199"/>
      <c r="P291" s="199"/>
      <c r="Q291" s="199"/>
      <c r="R291" s="199"/>
      <c r="S291" s="199"/>
      <c r="T291" s="200"/>
      <c r="AT291" s="201" t="s">
        <v>131</v>
      </c>
      <c r="AU291" s="201" t="s">
        <v>81</v>
      </c>
      <c r="AV291" s="13" t="s">
        <v>77</v>
      </c>
      <c r="AW291" s="13" t="s">
        <v>33</v>
      </c>
      <c r="AX291" s="13" t="s">
        <v>72</v>
      </c>
      <c r="AY291" s="201" t="s">
        <v>120</v>
      </c>
    </row>
    <row r="292" spans="1:65" s="14" customFormat="1" ht="11.25" x14ac:dyDescent="0.2">
      <c r="B292" s="202"/>
      <c r="C292" s="203"/>
      <c r="D292" s="187" t="s">
        <v>131</v>
      </c>
      <c r="E292" s="204" t="s">
        <v>19</v>
      </c>
      <c r="F292" s="205" t="s">
        <v>639</v>
      </c>
      <c r="G292" s="203"/>
      <c r="H292" s="206">
        <v>9.6159999999999997</v>
      </c>
      <c r="I292" s="207"/>
      <c r="J292" s="203"/>
      <c r="K292" s="203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131</v>
      </c>
      <c r="AU292" s="212" t="s">
        <v>81</v>
      </c>
      <c r="AV292" s="14" t="s">
        <v>81</v>
      </c>
      <c r="AW292" s="14" t="s">
        <v>33</v>
      </c>
      <c r="AX292" s="14" t="s">
        <v>72</v>
      </c>
      <c r="AY292" s="212" t="s">
        <v>120</v>
      </c>
    </row>
    <row r="293" spans="1:65" s="13" customFormat="1" ht="11.25" x14ac:dyDescent="0.2">
      <c r="B293" s="192"/>
      <c r="C293" s="193"/>
      <c r="D293" s="187" t="s">
        <v>131</v>
      </c>
      <c r="E293" s="194" t="s">
        <v>19</v>
      </c>
      <c r="F293" s="195" t="s">
        <v>573</v>
      </c>
      <c r="G293" s="193"/>
      <c r="H293" s="194" t="s">
        <v>19</v>
      </c>
      <c r="I293" s="196"/>
      <c r="J293" s="193"/>
      <c r="K293" s="193"/>
      <c r="L293" s="197"/>
      <c r="M293" s="198"/>
      <c r="N293" s="199"/>
      <c r="O293" s="199"/>
      <c r="P293" s="199"/>
      <c r="Q293" s="199"/>
      <c r="R293" s="199"/>
      <c r="S293" s="199"/>
      <c r="T293" s="200"/>
      <c r="AT293" s="201" t="s">
        <v>131</v>
      </c>
      <c r="AU293" s="201" t="s">
        <v>81</v>
      </c>
      <c r="AV293" s="13" t="s">
        <v>77</v>
      </c>
      <c r="AW293" s="13" t="s">
        <v>33</v>
      </c>
      <c r="AX293" s="13" t="s">
        <v>72</v>
      </c>
      <c r="AY293" s="201" t="s">
        <v>120</v>
      </c>
    </row>
    <row r="294" spans="1:65" s="14" customFormat="1" ht="11.25" x14ac:dyDescent="0.2">
      <c r="B294" s="202"/>
      <c r="C294" s="203"/>
      <c r="D294" s="187" t="s">
        <v>131</v>
      </c>
      <c r="E294" s="204" t="s">
        <v>19</v>
      </c>
      <c r="F294" s="205" t="s">
        <v>640</v>
      </c>
      <c r="G294" s="203"/>
      <c r="H294" s="206">
        <v>165.852</v>
      </c>
      <c r="I294" s="207"/>
      <c r="J294" s="203"/>
      <c r="K294" s="203"/>
      <c r="L294" s="208"/>
      <c r="M294" s="209"/>
      <c r="N294" s="210"/>
      <c r="O294" s="210"/>
      <c r="P294" s="210"/>
      <c r="Q294" s="210"/>
      <c r="R294" s="210"/>
      <c r="S294" s="210"/>
      <c r="T294" s="211"/>
      <c r="AT294" s="212" t="s">
        <v>131</v>
      </c>
      <c r="AU294" s="212" t="s">
        <v>81</v>
      </c>
      <c r="AV294" s="14" t="s">
        <v>81</v>
      </c>
      <c r="AW294" s="14" t="s">
        <v>33</v>
      </c>
      <c r="AX294" s="14" t="s">
        <v>72</v>
      </c>
      <c r="AY294" s="212" t="s">
        <v>120</v>
      </c>
    </row>
    <row r="295" spans="1:65" s="15" customFormat="1" ht="11.25" x14ac:dyDescent="0.2">
      <c r="B295" s="213"/>
      <c r="C295" s="214"/>
      <c r="D295" s="187" t="s">
        <v>131</v>
      </c>
      <c r="E295" s="215" t="s">
        <v>19</v>
      </c>
      <c r="F295" s="216" t="s">
        <v>141</v>
      </c>
      <c r="G295" s="214"/>
      <c r="H295" s="217">
        <v>188.60400000000001</v>
      </c>
      <c r="I295" s="218"/>
      <c r="J295" s="214"/>
      <c r="K295" s="214"/>
      <c r="L295" s="219"/>
      <c r="M295" s="220"/>
      <c r="N295" s="221"/>
      <c r="O295" s="221"/>
      <c r="P295" s="221"/>
      <c r="Q295" s="221"/>
      <c r="R295" s="221"/>
      <c r="S295" s="221"/>
      <c r="T295" s="222"/>
      <c r="AT295" s="223" t="s">
        <v>131</v>
      </c>
      <c r="AU295" s="223" t="s">
        <v>81</v>
      </c>
      <c r="AV295" s="15" t="s">
        <v>127</v>
      </c>
      <c r="AW295" s="15" t="s">
        <v>33</v>
      </c>
      <c r="AX295" s="15" t="s">
        <v>77</v>
      </c>
      <c r="AY295" s="223" t="s">
        <v>120</v>
      </c>
    </row>
    <row r="296" spans="1:65" s="2" customFormat="1" ht="37.9" customHeight="1" x14ac:dyDescent="0.2">
      <c r="A296" s="35"/>
      <c r="B296" s="36"/>
      <c r="C296" s="174" t="s">
        <v>233</v>
      </c>
      <c r="D296" s="174" t="s">
        <v>122</v>
      </c>
      <c r="E296" s="175" t="s">
        <v>234</v>
      </c>
      <c r="F296" s="176" t="s">
        <v>235</v>
      </c>
      <c r="G296" s="177" t="s">
        <v>176</v>
      </c>
      <c r="H296" s="178">
        <v>282.90600000000001</v>
      </c>
      <c r="I296" s="179"/>
      <c r="J296" s="180">
        <f>ROUND(I296*H296,2)</f>
        <v>0</v>
      </c>
      <c r="K296" s="176" t="s">
        <v>126</v>
      </c>
      <c r="L296" s="40"/>
      <c r="M296" s="181" t="s">
        <v>19</v>
      </c>
      <c r="N296" s="182" t="s">
        <v>43</v>
      </c>
      <c r="O296" s="65"/>
      <c r="P296" s="183">
        <f>O296*H296</f>
        <v>0</v>
      </c>
      <c r="Q296" s="183">
        <v>0</v>
      </c>
      <c r="R296" s="183">
        <f>Q296*H296</f>
        <v>0</v>
      </c>
      <c r="S296" s="183">
        <v>0</v>
      </c>
      <c r="T296" s="184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85" t="s">
        <v>127</v>
      </c>
      <c r="AT296" s="185" t="s">
        <v>122</v>
      </c>
      <c r="AU296" s="185" t="s">
        <v>81</v>
      </c>
      <c r="AY296" s="18" t="s">
        <v>120</v>
      </c>
      <c r="BE296" s="186">
        <f>IF(N296="základní",J296,0)</f>
        <v>0</v>
      </c>
      <c r="BF296" s="186">
        <f>IF(N296="snížená",J296,0)</f>
        <v>0</v>
      </c>
      <c r="BG296" s="186">
        <f>IF(N296="zákl. přenesená",J296,0)</f>
        <v>0</v>
      </c>
      <c r="BH296" s="186">
        <f>IF(N296="sníž. přenesená",J296,0)</f>
        <v>0</v>
      </c>
      <c r="BI296" s="186">
        <f>IF(N296="nulová",J296,0)</f>
        <v>0</v>
      </c>
      <c r="BJ296" s="18" t="s">
        <v>77</v>
      </c>
      <c r="BK296" s="186">
        <f>ROUND(I296*H296,2)</f>
        <v>0</v>
      </c>
      <c r="BL296" s="18" t="s">
        <v>127</v>
      </c>
      <c r="BM296" s="185" t="s">
        <v>236</v>
      </c>
    </row>
    <row r="297" spans="1:65" s="2" customFormat="1" ht="58.5" x14ac:dyDescent="0.2">
      <c r="A297" s="35"/>
      <c r="B297" s="36"/>
      <c r="C297" s="37"/>
      <c r="D297" s="187" t="s">
        <v>129</v>
      </c>
      <c r="E297" s="37"/>
      <c r="F297" s="188" t="s">
        <v>212</v>
      </c>
      <c r="G297" s="37"/>
      <c r="H297" s="37"/>
      <c r="I297" s="189"/>
      <c r="J297" s="37"/>
      <c r="K297" s="37"/>
      <c r="L297" s="40"/>
      <c r="M297" s="190"/>
      <c r="N297" s="191"/>
      <c r="O297" s="65"/>
      <c r="P297" s="65"/>
      <c r="Q297" s="65"/>
      <c r="R297" s="65"/>
      <c r="S297" s="65"/>
      <c r="T297" s="66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T297" s="18" t="s">
        <v>129</v>
      </c>
      <c r="AU297" s="18" t="s">
        <v>81</v>
      </c>
    </row>
    <row r="298" spans="1:65" s="13" customFormat="1" ht="11.25" x14ac:dyDescent="0.2">
      <c r="B298" s="192"/>
      <c r="C298" s="193"/>
      <c r="D298" s="187" t="s">
        <v>131</v>
      </c>
      <c r="E298" s="194" t="s">
        <v>19</v>
      </c>
      <c r="F298" s="195" t="s">
        <v>237</v>
      </c>
      <c r="G298" s="193"/>
      <c r="H298" s="194" t="s">
        <v>19</v>
      </c>
      <c r="I298" s="196"/>
      <c r="J298" s="193"/>
      <c r="K298" s="193"/>
      <c r="L298" s="197"/>
      <c r="M298" s="198"/>
      <c r="N298" s="199"/>
      <c r="O298" s="199"/>
      <c r="P298" s="199"/>
      <c r="Q298" s="199"/>
      <c r="R298" s="199"/>
      <c r="S298" s="199"/>
      <c r="T298" s="200"/>
      <c r="AT298" s="201" t="s">
        <v>131</v>
      </c>
      <c r="AU298" s="201" t="s">
        <v>81</v>
      </c>
      <c r="AV298" s="13" t="s">
        <v>77</v>
      </c>
      <c r="AW298" s="13" t="s">
        <v>33</v>
      </c>
      <c r="AX298" s="13" t="s">
        <v>72</v>
      </c>
      <c r="AY298" s="201" t="s">
        <v>120</v>
      </c>
    </row>
    <row r="299" spans="1:65" s="13" customFormat="1" ht="11.25" x14ac:dyDescent="0.2">
      <c r="B299" s="192"/>
      <c r="C299" s="193"/>
      <c r="D299" s="187" t="s">
        <v>131</v>
      </c>
      <c r="E299" s="194" t="s">
        <v>19</v>
      </c>
      <c r="F299" s="195" t="s">
        <v>238</v>
      </c>
      <c r="G299" s="193"/>
      <c r="H299" s="194" t="s">
        <v>19</v>
      </c>
      <c r="I299" s="196"/>
      <c r="J299" s="193"/>
      <c r="K299" s="193"/>
      <c r="L299" s="197"/>
      <c r="M299" s="198"/>
      <c r="N299" s="199"/>
      <c r="O299" s="199"/>
      <c r="P299" s="199"/>
      <c r="Q299" s="199"/>
      <c r="R299" s="199"/>
      <c r="S299" s="199"/>
      <c r="T299" s="200"/>
      <c r="AT299" s="201" t="s">
        <v>131</v>
      </c>
      <c r="AU299" s="201" t="s">
        <v>81</v>
      </c>
      <c r="AV299" s="13" t="s">
        <v>77</v>
      </c>
      <c r="AW299" s="13" t="s">
        <v>33</v>
      </c>
      <c r="AX299" s="13" t="s">
        <v>72</v>
      </c>
      <c r="AY299" s="201" t="s">
        <v>120</v>
      </c>
    </row>
    <row r="300" spans="1:65" s="13" customFormat="1" ht="11.25" x14ac:dyDescent="0.2">
      <c r="B300" s="192"/>
      <c r="C300" s="193"/>
      <c r="D300" s="187" t="s">
        <v>131</v>
      </c>
      <c r="E300" s="194" t="s">
        <v>19</v>
      </c>
      <c r="F300" s="195" t="s">
        <v>578</v>
      </c>
      <c r="G300" s="193"/>
      <c r="H300" s="194" t="s">
        <v>19</v>
      </c>
      <c r="I300" s="196"/>
      <c r="J300" s="193"/>
      <c r="K300" s="193"/>
      <c r="L300" s="197"/>
      <c r="M300" s="198"/>
      <c r="N300" s="199"/>
      <c r="O300" s="199"/>
      <c r="P300" s="199"/>
      <c r="Q300" s="199"/>
      <c r="R300" s="199"/>
      <c r="S300" s="199"/>
      <c r="T300" s="200"/>
      <c r="AT300" s="201" t="s">
        <v>131</v>
      </c>
      <c r="AU300" s="201" t="s">
        <v>81</v>
      </c>
      <c r="AV300" s="13" t="s">
        <v>77</v>
      </c>
      <c r="AW300" s="13" t="s">
        <v>33</v>
      </c>
      <c r="AX300" s="13" t="s">
        <v>72</v>
      </c>
      <c r="AY300" s="201" t="s">
        <v>120</v>
      </c>
    </row>
    <row r="301" spans="1:65" s="14" customFormat="1" ht="11.25" x14ac:dyDescent="0.2">
      <c r="B301" s="202"/>
      <c r="C301" s="203"/>
      <c r="D301" s="187" t="s">
        <v>131</v>
      </c>
      <c r="E301" s="204" t="s">
        <v>19</v>
      </c>
      <c r="F301" s="205" t="s">
        <v>641</v>
      </c>
      <c r="G301" s="203"/>
      <c r="H301" s="206">
        <v>2.61</v>
      </c>
      <c r="I301" s="207"/>
      <c r="J301" s="203"/>
      <c r="K301" s="203"/>
      <c r="L301" s="208"/>
      <c r="M301" s="209"/>
      <c r="N301" s="210"/>
      <c r="O301" s="210"/>
      <c r="P301" s="210"/>
      <c r="Q301" s="210"/>
      <c r="R301" s="210"/>
      <c r="S301" s="210"/>
      <c r="T301" s="211"/>
      <c r="AT301" s="212" t="s">
        <v>131</v>
      </c>
      <c r="AU301" s="212" t="s">
        <v>81</v>
      </c>
      <c r="AV301" s="14" t="s">
        <v>81</v>
      </c>
      <c r="AW301" s="14" t="s">
        <v>33</v>
      </c>
      <c r="AX301" s="14" t="s">
        <v>72</v>
      </c>
      <c r="AY301" s="212" t="s">
        <v>120</v>
      </c>
    </row>
    <row r="302" spans="1:65" s="13" customFormat="1" ht="11.25" x14ac:dyDescent="0.2">
      <c r="B302" s="192"/>
      <c r="C302" s="193"/>
      <c r="D302" s="187" t="s">
        <v>131</v>
      </c>
      <c r="E302" s="194" t="s">
        <v>19</v>
      </c>
      <c r="F302" s="195" t="s">
        <v>579</v>
      </c>
      <c r="G302" s="193"/>
      <c r="H302" s="194" t="s">
        <v>19</v>
      </c>
      <c r="I302" s="196"/>
      <c r="J302" s="193"/>
      <c r="K302" s="193"/>
      <c r="L302" s="197"/>
      <c r="M302" s="198"/>
      <c r="N302" s="199"/>
      <c r="O302" s="199"/>
      <c r="P302" s="199"/>
      <c r="Q302" s="199"/>
      <c r="R302" s="199"/>
      <c r="S302" s="199"/>
      <c r="T302" s="200"/>
      <c r="AT302" s="201" t="s">
        <v>131</v>
      </c>
      <c r="AU302" s="201" t="s">
        <v>81</v>
      </c>
      <c r="AV302" s="13" t="s">
        <v>77</v>
      </c>
      <c r="AW302" s="13" t="s">
        <v>33</v>
      </c>
      <c r="AX302" s="13" t="s">
        <v>72</v>
      </c>
      <c r="AY302" s="201" t="s">
        <v>120</v>
      </c>
    </row>
    <row r="303" spans="1:65" s="14" customFormat="1" ht="11.25" x14ac:dyDescent="0.2">
      <c r="B303" s="202"/>
      <c r="C303" s="203"/>
      <c r="D303" s="187" t="s">
        <v>131</v>
      </c>
      <c r="E303" s="204" t="s">
        <v>19</v>
      </c>
      <c r="F303" s="205" t="s">
        <v>642</v>
      </c>
      <c r="G303" s="203"/>
      <c r="H303" s="206">
        <v>4.1760000000000002</v>
      </c>
      <c r="I303" s="207"/>
      <c r="J303" s="203"/>
      <c r="K303" s="203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131</v>
      </c>
      <c r="AU303" s="212" t="s">
        <v>81</v>
      </c>
      <c r="AV303" s="14" t="s">
        <v>81</v>
      </c>
      <c r="AW303" s="14" t="s">
        <v>33</v>
      </c>
      <c r="AX303" s="14" t="s">
        <v>72</v>
      </c>
      <c r="AY303" s="212" t="s">
        <v>120</v>
      </c>
    </row>
    <row r="304" spans="1:65" s="13" customFormat="1" ht="11.25" x14ac:dyDescent="0.2">
      <c r="B304" s="192"/>
      <c r="C304" s="193"/>
      <c r="D304" s="187" t="s">
        <v>131</v>
      </c>
      <c r="E304" s="194" t="s">
        <v>19</v>
      </c>
      <c r="F304" s="195" t="s">
        <v>581</v>
      </c>
      <c r="G304" s="193"/>
      <c r="H304" s="194" t="s">
        <v>19</v>
      </c>
      <c r="I304" s="196"/>
      <c r="J304" s="193"/>
      <c r="K304" s="193"/>
      <c r="L304" s="197"/>
      <c r="M304" s="198"/>
      <c r="N304" s="199"/>
      <c r="O304" s="199"/>
      <c r="P304" s="199"/>
      <c r="Q304" s="199"/>
      <c r="R304" s="199"/>
      <c r="S304" s="199"/>
      <c r="T304" s="200"/>
      <c r="AT304" s="201" t="s">
        <v>131</v>
      </c>
      <c r="AU304" s="201" t="s">
        <v>81</v>
      </c>
      <c r="AV304" s="13" t="s">
        <v>77</v>
      </c>
      <c r="AW304" s="13" t="s">
        <v>33</v>
      </c>
      <c r="AX304" s="13" t="s">
        <v>72</v>
      </c>
      <c r="AY304" s="201" t="s">
        <v>120</v>
      </c>
    </row>
    <row r="305" spans="1:65" s="14" customFormat="1" ht="11.25" x14ac:dyDescent="0.2">
      <c r="B305" s="202"/>
      <c r="C305" s="203"/>
      <c r="D305" s="187" t="s">
        <v>131</v>
      </c>
      <c r="E305" s="204" t="s">
        <v>19</v>
      </c>
      <c r="F305" s="205" t="s">
        <v>643</v>
      </c>
      <c r="G305" s="203"/>
      <c r="H305" s="206">
        <v>3.4020000000000001</v>
      </c>
      <c r="I305" s="207"/>
      <c r="J305" s="203"/>
      <c r="K305" s="203"/>
      <c r="L305" s="208"/>
      <c r="M305" s="209"/>
      <c r="N305" s="210"/>
      <c r="O305" s="210"/>
      <c r="P305" s="210"/>
      <c r="Q305" s="210"/>
      <c r="R305" s="210"/>
      <c r="S305" s="210"/>
      <c r="T305" s="211"/>
      <c r="AT305" s="212" t="s">
        <v>131</v>
      </c>
      <c r="AU305" s="212" t="s">
        <v>81</v>
      </c>
      <c r="AV305" s="14" t="s">
        <v>81</v>
      </c>
      <c r="AW305" s="14" t="s">
        <v>33</v>
      </c>
      <c r="AX305" s="14" t="s">
        <v>72</v>
      </c>
      <c r="AY305" s="212" t="s">
        <v>120</v>
      </c>
    </row>
    <row r="306" spans="1:65" s="13" customFormat="1" ht="11.25" x14ac:dyDescent="0.2">
      <c r="B306" s="192"/>
      <c r="C306" s="193"/>
      <c r="D306" s="187" t="s">
        <v>131</v>
      </c>
      <c r="E306" s="194" t="s">
        <v>19</v>
      </c>
      <c r="F306" s="195" t="s">
        <v>577</v>
      </c>
      <c r="G306" s="193"/>
      <c r="H306" s="194" t="s">
        <v>19</v>
      </c>
      <c r="I306" s="196"/>
      <c r="J306" s="193"/>
      <c r="K306" s="193"/>
      <c r="L306" s="197"/>
      <c r="M306" s="198"/>
      <c r="N306" s="199"/>
      <c r="O306" s="199"/>
      <c r="P306" s="199"/>
      <c r="Q306" s="199"/>
      <c r="R306" s="199"/>
      <c r="S306" s="199"/>
      <c r="T306" s="200"/>
      <c r="AT306" s="201" t="s">
        <v>131</v>
      </c>
      <c r="AU306" s="201" t="s">
        <v>81</v>
      </c>
      <c r="AV306" s="13" t="s">
        <v>77</v>
      </c>
      <c r="AW306" s="13" t="s">
        <v>33</v>
      </c>
      <c r="AX306" s="13" t="s">
        <v>72</v>
      </c>
      <c r="AY306" s="201" t="s">
        <v>120</v>
      </c>
    </row>
    <row r="307" spans="1:65" s="14" customFormat="1" ht="11.25" x14ac:dyDescent="0.2">
      <c r="B307" s="202"/>
      <c r="C307" s="203"/>
      <c r="D307" s="187" t="s">
        <v>131</v>
      </c>
      <c r="E307" s="204" t="s">
        <v>19</v>
      </c>
      <c r="F307" s="205" t="s">
        <v>644</v>
      </c>
      <c r="G307" s="203"/>
      <c r="H307" s="206">
        <v>4.0259999999999998</v>
      </c>
      <c r="I307" s="207"/>
      <c r="J307" s="203"/>
      <c r="K307" s="203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131</v>
      </c>
      <c r="AU307" s="212" t="s">
        <v>81</v>
      </c>
      <c r="AV307" s="14" t="s">
        <v>81</v>
      </c>
      <c r="AW307" s="14" t="s">
        <v>33</v>
      </c>
      <c r="AX307" s="14" t="s">
        <v>72</v>
      </c>
      <c r="AY307" s="212" t="s">
        <v>120</v>
      </c>
    </row>
    <row r="308" spans="1:65" s="13" customFormat="1" ht="11.25" x14ac:dyDescent="0.2">
      <c r="B308" s="192"/>
      <c r="C308" s="193"/>
      <c r="D308" s="187" t="s">
        <v>131</v>
      </c>
      <c r="E308" s="194" t="s">
        <v>19</v>
      </c>
      <c r="F308" s="195" t="s">
        <v>582</v>
      </c>
      <c r="G308" s="193"/>
      <c r="H308" s="194" t="s">
        <v>19</v>
      </c>
      <c r="I308" s="196"/>
      <c r="J308" s="193"/>
      <c r="K308" s="193"/>
      <c r="L308" s="197"/>
      <c r="M308" s="198"/>
      <c r="N308" s="199"/>
      <c r="O308" s="199"/>
      <c r="P308" s="199"/>
      <c r="Q308" s="199"/>
      <c r="R308" s="199"/>
      <c r="S308" s="199"/>
      <c r="T308" s="200"/>
      <c r="AT308" s="201" t="s">
        <v>131</v>
      </c>
      <c r="AU308" s="201" t="s">
        <v>81</v>
      </c>
      <c r="AV308" s="13" t="s">
        <v>77</v>
      </c>
      <c r="AW308" s="13" t="s">
        <v>33</v>
      </c>
      <c r="AX308" s="13" t="s">
        <v>72</v>
      </c>
      <c r="AY308" s="201" t="s">
        <v>120</v>
      </c>
    </row>
    <row r="309" spans="1:65" s="14" customFormat="1" ht="11.25" x14ac:dyDescent="0.2">
      <c r="B309" s="202"/>
      <c r="C309" s="203"/>
      <c r="D309" s="187" t="s">
        <v>131</v>
      </c>
      <c r="E309" s="204" t="s">
        <v>19</v>
      </c>
      <c r="F309" s="205" t="s">
        <v>645</v>
      </c>
      <c r="G309" s="203"/>
      <c r="H309" s="206">
        <v>5.49</v>
      </c>
      <c r="I309" s="207"/>
      <c r="J309" s="203"/>
      <c r="K309" s="203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131</v>
      </c>
      <c r="AU309" s="212" t="s">
        <v>81</v>
      </c>
      <c r="AV309" s="14" t="s">
        <v>81</v>
      </c>
      <c r="AW309" s="14" t="s">
        <v>33</v>
      </c>
      <c r="AX309" s="14" t="s">
        <v>72</v>
      </c>
      <c r="AY309" s="212" t="s">
        <v>120</v>
      </c>
    </row>
    <row r="310" spans="1:65" s="13" customFormat="1" ht="11.25" x14ac:dyDescent="0.2">
      <c r="B310" s="192"/>
      <c r="C310" s="193"/>
      <c r="D310" s="187" t="s">
        <v>131</v>
      </c>
      <c r="E310" s="194" t="s">
        <v>19</v>
      </c>
      <c r="F310" s="195" t="s">
        <v>575</v>
      </c>
      <c r="G310" s="193"/>
      <c r="H310" s="194" t="s">
        <v>19</v>
      </c>
      <c r="I310" s="196"/>
      <c r="J310" s="193"/>
      <c r="K310" s="193"/>
      <c r="L310" s="197"/>
      <c r="M310" s="198"/>
      <c r="N310" s="199"/>
      <c r="O310" s="199"/>
      <c r="P310" s="199"/>
      <c r="Q310" s="199"/>
      <c r="R310" s="199"/>
      <c r="S310" s="199"/>
      <c r="T310" s="200"/>
      <c r="AT310" s="201" t="s">
        <v>131</v>
      </c>
      <c r="AU310" s="201" t="s">
        <v>81</v>
      </c>
      <c r="AV310" s="13" t="s">
        <v>77</v>
      </c>
      <c r="AW310" s="13" t="s">
        <v>33</v>
      </c>
      <c r="AX310" s="13" t="s">
        <v>72</v>
      </c>
      <c r="AY310" s="201" t="s">
        <v>120</v>
      </c>
    </row>
    <row r="311" spans="1:65" s="14" customFormat="1" ht="11.25" x14ac:dyDescent="0.2">
      <c r="B311" s="202"/>
      <c r="C311" s="203"/>
      <c r="D311" s="187" t="s">
        <v>131</v>
      </c>
      <c r="E311" s="204" t="s">
        <v>19</v>
      </c>
      <c r="F311" s="205" t="s">
        <v>646</v>
      </c>
      <c r="G311" s="203"/>
      <c r="H311" s="206">
        <v>14.423999999999999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131</v>
      </c>
      <c r="AU311" s="212" t="s">
        <v>81</v>
      </c>
      <c r="AV311" s="14" t="s">
        <v>81</v>
      </c>
      <c r="AW311" s="14" t="s">
        <v>33</v>
      </c>
      <c r="AX311" s="14" t="s">
        <v>72</v>
      </c>
      <c r="AY311" s="212" t="s">
        <v>120</v>
      </c>
    </row>
    <row r="312" spans="1:65" s="13" customFormat="1" ht="11.25" x14ac:dyDescent="0.2">
      <c r="B312" s="192"/>
      <c r="C312" s="193"/>
      <c r="D312" s="187" t="s">
        <v>131</v>
      </c>
      <c r="E312" s="194" t="s">
        <v>19</v>
      </c>
      <c r="F312" s="195" t="s">
        <v>573</v>
      </c>
      <c r="G312" s="193"/>
      <c r="H312" s="194" t="s">
        <v>19</v>
      </c>
      <c r="I312" s="196"/>
      <c r="J312" s="193"/>
      <c r="K312" s="193"/>
      <c r="L312" s="197"/>
      <c r="M312" s="198"/>
      <c r="N312" s="199"/>
      <c r="O312" s="199"/>
      <c r="P312" s="199"/>
      <c r="Q312" s="199"/>
      <c r="R312" s="199"/>
      <c r="S312" s="199"/>
      <c r="T312" s="200"/>
      <c r="AT312" s="201" t="s">
        <v>131</v>
      </c>
      <c r="AU312" s="201" t="s">
        <v>81</v>
      </c>
      <c r="AV312" s="13" t="s">
        <v>77</v>
      </c>
      <c r="AW312" s="13" t="s">
        <v>33</v>
      </c>
      <c r="AX312" s="13" t="s">
        <v>72</v>
      </c>
      <c r="AY312" s="201" t="s">
        <v>120</v>
      </c>
    </row>
    <row r="313" spans="1:65" s="14" customFormat="1" ht="11.25" x14ac:dyDescent="0.2">
      <c r="B313" s="202"/>
      <c r="C313" s="203"/>
      <c r="D313" s="187" t="s">
        <v>131</v>
      </c>
      <c r="E313" s="204" t="s">
        <v>19</v>
      </c>
      <c r="F313" s="205" t="s">
        <v>647</v>
      </c>
      <c r="G313" s="203"/>
      <c r="H313" s="206">
        <v>248.77799999999999</v>
      </c>
      <c r="I313" s="207"/>
      <c r="J313" s="203"/>
      <c r="K313" s="203"/>
      <c r="L313" s="208"/>
      <c r="M313" s="209"/>
      <c r="N313" s="210"/>
      <c r="O313" s="210"/>
      <c r="P313" s="210"/>
      <c r="Q313" s="210"/>
      <c r="R313" s="210"/>
      <c r="S313" s="210"/>
      <c r="T313" s="211"/>
      <c r="AT313" s="212" t="s">
        <v>131</v>
      </c>
      <c r="AU313" s="212" t="s">
        <v>81</v>
      </c>
      <c r="AV313" s="14" t="s">
        <v>81</v>
      </c>
      <c r="AW313" s="14" t="s">
        <v>33</v>
      </c>
      <c r="AX313" s="14" t="s">
        <v>72</v>
      </c>
      <c r="AY313" s="212" t="s">
        <v>120</v>
      </c>
    </row>
    <row r="314" spans="1:65" s="15" customFormat="1" ht="11.25" x14ac:dyDescent="0.2">
      <c r="B314" s="213"/>
      <c r="C314" s="214"/>
      <c r="D314" s="187" t="s">
        <v>131</v>
      </c>
      <c r="E314" s="215" t="s">
        <v>19</v>
      </c>
      <c r="F314" s="216" t="s">
        <v>141</v>
      </c>
      <c r="G314" s="214"/>
      <c r="H314" s="217">
        <v>282.90600000000001</v>
      </c>
      <c r="I314" s="218"/>
      <c r="J314" s="214"/>
      <c r="K314" s="214"/>
      <c r="L314" s="219"/>
      <c r="M314" s="220"/>
      <c r="N314" s="221"/>
      <c r="O314" s="221"/>
      <c r="P314" s="221"/>
      <c r="Q314" s="221"/>
      <c r="R314" s="221"/>
      <c r="S314" s="221"/>
      <c r="T314" s="222"/>
      <c r="AT314" s="223" t="s">
        <v>131</v>
      </c>
      <c r="AU314" s="223" t="s">
        <v>81</v>
      </c>
      <c r="AV314" s="15" t="s">
        <v>127</v>
      </c>
      <c r="AW314" s="15" t="s">
        <v>33</v>
      </c>
      <c r="AX314" s="15" t="s">
        <v>77</v>
      </c>
      <c r="AY314" s="223" t="s">
        <v>120</v>
      </c>
    </row>
    <row r="315" spans="1:65" s="2" customFormat="1" ht="24.2" customHeight="1" x14ac:dyDescent="0.2">
      <c r="A315" s="35"/>
      <c r="B315" s="36"/>
      <c r="C315" s="174" t="s">
        <v>240</v>
      </c>
      <c r="D315" s="174" t="s">
        <v>122</v>
      </c>
      <c r="E315" s="175" t="s">
        <v>241</v>
      </c>
      <c r="F315" s="176" t="s">
        <v>242</v>
      </c>
      <c r="G315" s="177" t="s">
        <v>176</v>
      </c>
      <c r="H315" s="178">
        <v>325.70600000000002</v>
      </c>
      <c r="I315" s="179"/>
      <c r="J315" s="180">
        <f>ROUND(I315*H315,2)</f>
        <v>0</v>
      </c>
      <c r="K315" s="176" t="s">
        <v>126</v>
      </c>
      <c r="L315" s="40"/>
      <c r="M315" s="181" t="s">
        <v>19</v>
      </c>
      <c r="N315" s="182" t="s">
        <v>43</v>
      </c>
      <c r="O315" s="65"/>
      <c r="P315" s="183">
        <f>O315*H315</f>
        <v>0</v>
      </c>
      <c r="Q315" s="183">
        <v>0</v>
      </c>
      <c r="R315" s="183">
        <f>Q315*H315</f>
        <v>0</v>
      </c>
      <c r="S315" s="183">
        <v>0</v>
      </c>
      <c r="T315" s="184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85" t="s">
        <v>127</v>
      </c>
      <c r="AT315" s="185" t="s">
        <v>122</v>
      </c>
      <c r="AU315" s="185" t="s">
        <v>81</v>
      </c>
      <c r="AY315" s="18" t="s">
        <v>120</v>
      </c>
      <c r="BE315" s="186">
        <f>IF(N315="základní",J315,0)</f>
        <v>0</v>
      </c>
      <c r="BF315" s="186">
        <f>IF(N315="snížená",J315,0)</f>
        <v>0</v>
      </c>
      <c r="BG315" s="186">
        <f>IF(N315="zákl. přenesená",J315,0)</f>
        <v>0</v>
      </c>
      <c r="BH315" s="186">
        <f>IF(N315="sníž. přenesená",J315,0)</f>
        <v>0</v>
      </c>
      <c r="BI315" s="186">
        <f>IF(N315="nulová",J315,0)</f>
        <v>0</v>
      </c>
      <c r="BJ315" s="18" t="s">
        <v>77</v>
      </c>
      <c r="BK315" s="186">
        <f>ROUND(I315*H315,2)</f>
        <v>0</v>
      </c>
      <c r="BL315" s="18" t="s">
        <v>127</v>
      </c>
      <c r="BM315" s="185" t="s">
        <v>243</v>
      </c>
    </row>
    <row r="316" spans="1:65" s="2" customFormat="1" ht="87.75" x14ac:dyDescent="0.2">
      <c r="A316" s="35"/>
      <c r="B316" s="36"/>
      <c r="C316" s="37"/>
      <c r="D316" s="187" t="s">
        <v>129</v>
      </c>
      <c r="E316" s="37"/>
      <c r="F316" s="188" t="s">
        <v>244</v>
      </c>
      <c r="G316" s="37"/>
      <c r="H316" s="37"/>
      <c r="I316" s="189"/>
      <c r="J316" s="37"/>
      <c r="K316" s="37"/>
      <c r="L316" s="40"/>
      <c r="M316" s="190"/>
      <c r="N316" s="191"/>
      <c r="O316" s="65"/>
      <c r="P316" s="65"/>
      <c r="Q316" s="65"/>
      <c r="R316" s="65"/>
      <c r="S316" s="65"/>
      <c r="T316" s="66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T316" s="18" t="s">
        <v>129</v>
      </c>
      <c r="AU316" s="18" t="s">
        <v>81</v>
      </c>
    </row>
    <row r="317" spans="1:65" s="13" customFormat="1" ht="11.25" x14ac:dyDescent="0.2">
      <c r="B317" s="192"/>
      <c r="C317" s="193"/>
      <c r="D317" s="187" t="s">
        <v>131</v>
      </c>
      <c r="E317" s="194" t="s">
        <v>19</v>
      </c>
      <c r="F317" s="195" t="s">
        <v>132</v>
      </c>
      <c r="G317" s="193"/>
      <c r="H317" s="194" t="s">
        <v>19</v>
      </c>
      <c r="I317" s="196"/>
      <c r="J317" s="193"/>
      <c r="K317" s="193"/>
      <c r="L317" s="197"/>
      <c r="M317" s="198"/>
      <c r="N317" s="199"/>
      <c r="O317" s="199"/>
      <c r="P317" s="199"/>
      <c r="Q317" s="199"/>
      <c r="R317" s="199"/>
      <c r="S317" s="199"/>
      <c r="T317" s="200"/>
      <c r="AT317" s="201" t="s">
        <v>131</v>
      </c>
      <c r="AU317" s="201" t="s">
        <v>81</v>
      </c>
      <c r="AV317" s="13" t="s">
        <v>77</v>
      </c>
      <c r="AW317" s="13" t="s">
        <v>33</v>
      </c>
      <c r="AX317" s="13" t="s">
        <v>72</v>
      </c>
      <c r="AY317" s="201" t="s">
        <v>120</v>
      </c>
    </row>
    <row r="318" spans="1:65" s="14" customFormat="1" ht="11.25" x14ac:dyDescent="0.2">
      <c r="B318" s="202"/>
      <c r="C318" s="203"/>
      <c r="D318" s="187" t="s">
        <v>131</v>
      </c>
      <c r="E318" s="204" t="s">
        <v>19</v>
      </c>
      <c r="F318" s="205" t="s">
        <v>213</v>
      </c>
      <c r="G318" s="203"/>
      <c r="H318" s="206">
        <v>1.99</v>
      </c>
      <c r="I318" s="207"/>
      <c r="J318" s="203"/>
      <c r="K318" s="203"/>
      <c r="L318" s="208"/>
      <c r="M318" s="209"/>
      <c r="N318" s="210"/>
      <c r="O318" s="210"/>
      <c r="P318" s="210"/>
      <c r="Q318" s="210"/>
      <c r="R318" s="210"/>
      <c r="S318" s="210"/>
      <c r="T318" s="211"/>
      <c r="AT318" s="212" t="s">
        <v>131</v>
      </c>
      <c r="AU318" s="212" t="s">
        <v>81</v>
      </c>
      <c r="AV318" s="14" t="s">
        <v>81</v>
      </c>
      <c r="AW318" s="14" t="s">
        <v>33</v>
      </c>
      <c r="AX318" s="14" t="s">
        <v>72</v>
      </c>
      <c r="AY318" s="212" t="s">
        <v>120</v>
      </c>
    </row>
    <row r="319" spans="1:65" s="13" customFormat="1" ht="11.25" x14ac:dyDescent="0.2">
      <c r="B319" s="192"/>
      <c r="C319" s="193"/>
      <c r="D319" s="187" t="s">
        <v>131</v>
      </c>
      <c r="E319" s="194" t="s">
        <v>19</v>
      </c>
      <c r="F319" s="195" t="s">
        <v>220</v>
      </c>
      <c r="G319" s="193"/>
      <c r="H319" s="194" t="s">
        <v>19</v>
      </c>
      <c r="I319" s="196"/>
      <c r="J319" s="193"/>
      <c r="K319" s="193"/>
      <c r="L319" s="197"/>
      <c r="M319" s="198"/>
      <c r="N319" s="199"/>
      <c r="O319" s="199"/>
      <c r="P319" s="199"/>
      <c r="Q319" s="199"/>
      <c r="R319" s="199"/>
      <c r="S319" s="199"/>
      <c r="T319" s="200"/>
      <c r="AT319" s="201" t="s">
        <v>131</v>
      </c>
      <c r="AU319" s="201" t="s">
        <v>81</v>
      </c>
      <c r="AV319" s="13" t="s">
        <v>77</v>
      </c>
      <c r="AW319" s="13" t="s">
        <v>33</v>
      </c>
      <c r="AX319" s="13" t="s">
        <v>72</v>
      </c>
      <c r="AY319" s="201" t="s">
        <v>120</v>
      </c>
    </row>
    <row r="320" spans="1:65" s="13" customFormat="1" ht="11.25" x14ac:dyDescent="0.2">
      <c r="B320" s="192"/>
      <c r="C320" s="193"/>
      <c r="D320" s="187" t="s">
        <v>131</v>
      </c>
      <c r="E320" s="194" t="s">
        <v>19</v>
      </c>
      <c r="F320" s="195" t="s">
        <v>219</v>
      </c>
      <c r="G320" s="193"/>
      <c r="H320" s="194" t="s">
        <v>19</v>
      </c>
      <c r="I320" s="196"/>
      <c r="J320" s="193"/>
      <c r="K320" s="193"/>
      <c r="L320" s="197"/>
      <c r="M320" s="198"/>
      <c r="N320" s="199"/>
      <c r="O320" s="199"/>
      <c r="P320" s="199"/>
      <c r="Q320" s="199"/>
      <c r="R320" s="199"/>
      <c r="S320" s="199"/>
      <c r="T320" s="200"/>
      <c r="AT320" s="201" t="s">
        <v>131</v>
      </c>
      <c r="AU320" s="201" t="s">
        <v>81</v>
      </c>
      <c r="AV320" s="13" t="s">
        <v>77</v>
      </c>
      <c r="AW320" s="13" t="s">
        <v>33</v>
      </c>
      <c r="AX320" s="13" t="s">
        <v>72</v>
      </c>
      <c r="AY320" s="201" t="s">
        <v>120</v>
      </c>
    </row>
    <row r="321" spans="1:65" s="13" customFormat="1" ht="11.25" x14ac:dyDescent="0.2">
      <c r="B321" s="192"/>
      <c r="C321" s="193"/>
      <c r="D321" s="187" t="s">
        <v>131</v>
      </c>
      <c r="E321" s="194" t="s">
        <v>19</v>
      </c>
      <c r="F321" s="195" t="s">
        <v>578</v>
      </c>
      <c r="G321" s="193"/>
      <c r="H321" s="194" t="s">
        <v>19</v>
      </c>
      <c r="I321" s="196"/>
      <c r="J321" s="193"/>
      <c r="K321" s="193"/>
      <c r="L321" s="197"/>
      <c r="M321" s="198"/>
      <c r="N321" s="199"/>
      <c r="O321" s="199"/>
      <c r="P321" s="199"/>
      <c r="Q321" s="199"/>
      <c r="R321" s="199"/>
      <c r="S321" s="199"/>
      <c r="T321" s="200"/>
      <c r="AT321" s="201" t="s">
        <v>131</v>
      </c>
      <c r="AU321" s="201" t="s">
        <v>81</v>
      </c>
      <c r="AV321" s="13" t="s">
        <v>77</v>
      </c>
      <c r="AW321" s="13" t="s">
        <v>33</v>
      </c>
      <c r="AX321" s="13" t="s">
        <v>72</v>
      </c>
      <c r="AY321" s="201" t="s">
        <v>120</v>
      </c>
    </row>
    <row r="322" spans="1:65" s="14" customFormat="1" ht="11.25" x14ac:dyDescent="0.2">
      <c r="B322" s="202"/>
      <c r="C322" s="203"/>
      <c r="D322" s="187" t="s">
        <v>131</v>
      </c>
      <c r="E322" s="204" t="s">
        <v>19</v>
      </c>
      <c r="F322" s="205" t="s">
        <v>620</v>
      </c>
      <c r="G322" s="203"/>
      <c r="H322" s="206">
        <v>4.3440000000000003</v>
      </c>
      <c r="I322" s="207"/>
      <c r="J322" s="203"/>
      <c r="K322" s="203"/>
      <c r="L322" s="208"/>
      <c r="M322" s="209"/>
      <c r="N322" s="210"/>
      <c r="O322" s="210"/>
      <c r="P322" s="210"/>
      <c r="Q322" s="210"/>
      <c r="R322" s="210"/>
      <c r="S322" s="210"/>
      <c r="T322" s="211"/>
      <c r="AT322" s="212" t="s">
        <v>131</v>
      </c>
      <c r="AU322" s="212" t="s">
        <v>81</v>
      </c>
      <c r="AV322" s="14" t="s">
        <v>81</v>
      </c>
      <c r="AW322" s="14" t="s">
        <v>33</v>
      </c>
      <c r="AX322" s="14" t="s">
        <v>72</v>
      </c>
      <c r="AY322" s="212" t="s">
        <v>120</v>
      </c>
    </row>
    <row r="323" spans="1:65" s="13" customFormat="1" ht="11.25" x14ac:dyDescent="0.2">
      <c r="B323" s="192"/>
      <c r="C323" s="193"/>
      <c r="D323" s="187" t="s">
        <v>131</v>
      </c>
      <c r="E323" s="194" t="s">
        <v>19</v>
      </c>
      <c r="F323" s="195" t="s">
        <v>579</v>
      </c>
      <c r="G323" s="193"/>
      <c r="H323" s="194" t="s">
        <v>19</v>
      </c>
      <c r="I323" s="196"/>
      <c r="J323" s="193"/>
      <c r="K323" s="193"/>
      <c r="L323" s="197"/>
      <c r="M323" s="198"/>
      <c r="N323" s="199"/>
      <c r="O323" s="199"/>
      <c r="P323" s="199"/>
      <c r="Q323" s="199"/>
      <c r="R323" s="199"/>
      <c r="S323" s="199"/>
      <c r="T323" s="200"/>
      <c r="AT323" s="201" t="s">
        <v>131</v>
      </c>
      <c r="AU323" s="201" t="s">
        <v>81</v>
      </c>
      <c r="AV323" s="13" t="s">
        <v>77</v>
      </c>
      <c r="AW323" s="13" t="s">
        <v>33</v>
      </c>
      <c r="AX323" s="13" t="s">
        <v>72</v>
      </c>
      <c r="AY323" s="201" t="s">
        <v>120</v>
      </c>
    </row>
    <row r="324" spans="1:65" s="14" customFormat="1" ht="11.25" x14ac:dyDescent="0.2">
      <c r="B324" s="202"/>
      <c r="C324" s="203"/>
      <c r="D324" s="187" t="s">
        <v>131</v>
      </c>
      <c r="E324" s="204" t="s">
        <v>19</v>
      </c>
      <c r="F324" s="205" t="s">
        <v>621</v>
      </c>
      <c r="G324" s="203"/>
      <c r="H324" s="206">
        <v>4.7839999999999998</v>
      </c>
      <c r="I324" s="207"/>
      <c r="J324" s="203"/>
      <c r="K324" s="203"/>
      <c r="L324" s="208"/>
      <c r="M324" s="209"/>
      <c r="N324" s="210"/>
      <c r="O324" s="210"/>
      <c r="P324" s="210"/>
      <c r="Q324" s="210"/>
      <c r="R324" s="210"/>
      <c r="S324" s="210"/>
      <c r="T324" s="211"/>
      <c r="AT324" s="212" t="s">
        <v>131</v>
      </c>
      <c r="AU324" s="212" t="s">
        <v>81</v>
      </c>
      <c r="AV324" s="14" t="s">
        <v>81</v>
      </c>
      <c r="AW324" s="14" t="s">
        <v>33</v>
      </c>
      <c r="AX324" s="14" t="s">
        <v>72</v>
      </c>
      <c r="AY324" s="212" t="s">
        <v>120</v>
      </c>
    </row>
    <row r="325" spans="1:65" s="13" customFormat="1" ht="11.25" x14ac:dyDescent="0.2">
      <c r="B325" s="192"/>
      <c r="C325" s="193"/>
      <c r="D325" s="187" t="s">
        <v>131</v>
      </c>
      <c r="E325" s="194" t="s">
        <v>19</v>
      </c>
      <c r="F325" s="195" t="s">
        <v>581</v>
      </c>
      <c r="G325" s="193"/>
      <c r="H325" s="194" t="s">
        <v>19</v>
      </c>
      <c r="I325" s="196"/>
      <c r="J325" s="193"/>
      <c r="K325" s="193"/>
      <c r="L325" s="197"/>
      <c r="M325" s="198"/>
      <c r="N325" s="199"/>
      <c r="O325" s="199"/>
      <c r="P325" s="199"/>
      <c r="Q325" s="199"/>
      <c r="R325" s="199"/>
      <c r="S325" s="199"/>
      <c r="T325" s="200"/>
      <c r="AT325" s="201" t="s">
        <v>131</v>
      </c>
      <c r="AU325" s="201" t="s">
        <v>81</v>
      </c>
      <c r="AV325" s="13" t="s">
        <v>77</v>
      </c>
      <c r="AW325" s="13" t="s">
        <v>33</v>
      </c>
      <c r="AX325" s="13" t="s">
        <v>72</v>
      </c>
      <c r="AY325" s="201" t="s">
        <v>120</v>
      </c>
    </row>
    <row r="326" spans="1:65" s="14" customFormat="1" ht="11.25" x14ac:dyDescent="0.2">
      <c r="B326" s="202"/>
      <c r="C326" s="203"/>
      <c r="D326" s="187" t="s">
        <v>131</v>
      </c>
      <c r="E326" s="204" t="s">
        <v>19</v>
      </c>
      <c r="F326" s="205" t="s">
        <v>622</v>
      </c>
      <c r="G326" s="203"/>
      <c r="H326" s="206">
        <v>3.2759999999999998</v>
      </c>
      <c r="I326" s="207"/>
      <c r="J326" s="203"/>
      <c r="K326" s="203"/>
      <c r="L326" s="208"/>
      <c r="M326" s="209"/>
      <c r="N326" s="210"/>
      <c r="O326" s="210"/>
      <c r="P326" s="210"/>
      <c r="Q326" s="210"/>
      <c r="R326" s="210"/>
      <c r="S326" s="210"/>
      <c r="T326" s="211"/>
      <c r="AT326" s="212" t="s">
        <v>131</v>
      </c>
      <c r="AU326" s="212" t="s">
        <v>81</v>
      </c>
      <c r="AV326" s="14" t="s">
        <v>81</v>
      </c>
      <c r="AW326" s="14" t="s">
        <v>33</v>
      </c>
      <c r="AX326" s="14" t="s">
        <v>72</v>
      </c>
      <c r="AY326" s="212" t="s">
        <v>120</v>
      </c>
    </row>
    <row r="327" spans="1:65" s="13" customFormat="1" ht="11.25" x14ac:dyDescent="0.2">
      <c r="B327" s="192"/>
      <c r="C327" s="193"/>
      <c r="D327" s="187" t="s">
        <v>131</v>
      </c>
      <c r="E327" s="194" t="s">
        <v>19</v>
      </c>
      <c r="F327" s="195" t="s">
        <v>577</v>
      </c>
      <c r="G327" s="193"/>
      <c r="H327" s="194" t="s">
        <v>19</v>
      </c>
      <c r="I327" s="196"/>
      <c r="J327" s="193"/>
      <c r="K327" s="193"/>
      <c r="L327" s="197"/>
      <c r="M327" s="198"/>
      <c r="N327" s="199"/>
      <c r="O327" s="199"/>
      <c r="P327" s="199"/>
      <c r="Q327" s="199"/>
      <c r="R327" s="199"/>
      <c r="S327" s="199"/>
      <c r="T327" s="200"/>
      <c r="AT327" s="201" t="s">
        <v>131</v>
      </c>
      <c r="AU327" s="201" t="s">
        <v>81</v>
      </c>
      <c r="AV327" s="13" t="s">
        <v>77</v>
      </c>
      <c r="AW327" s="13" t="s">
        <v>33</v>
      </c>
      <c r="AX327" s="13" t="s">
        <v>72</v>
      </c>
      <c r="AY327" s="201" t="s">
        <v>120</v>
      </c>
    </row>
    <row r="328" spans="1:65" s="14" customFormat="1" ht="11.25" x14ac:dyDescent="0.2">
      <c r="B328" s="202"/>
      <c r="C328" s="203"/>
      <c r="D328" s="187" t="s">
        <v>131</v>
      </c>
      <c r="E328" s="204" t="s">
        <v>19</v>
      </c>
      <c r="F328" s="205" t="s">
        <v>623</v>
      </c>
      <c r="G328" s="203"/>
      <c r="H328" s="206">
        <v>7.5039999999999996</v>
      </c>
      <c r="I328" s="207"/>
      <c r="J328" s="203"/>
      <c r="K328" s="203"/>
      <c r="L328" s="208"/>
      <c r="M328" s="209"/>
      <c r="N328" s="210"/>
      <c r="O328" s="210"/>
      <c r="P328" s="210"/>
      <c r="Q328" s="210"/>
      <c r="R328" s="210"/>
      <c r="S328" s="210"/>
      <c r="T328" s="211"/>
      <c r="AT328" s="212" t="s">
        <v>131</v>
      </c>
      <c r="AU328" s="212" t="s">
        <v>81</v>
      </c>
      <c r="AV328" s="14" t="s">
        <v>81</v>
      </c>
      <c r="AW328" s="14" t="s">
        <v>33</v>
      </c>
      <c r="AX328" s="14" t="s">
        <v>72</v>
      </c>
      <c r="AY328" s="212" t="s">
        <v>120</v>
      </c>
    </row>
    <row r="329" spans="1:65" s="13" customFormat="1" ht="11.25" x14ac:dyDescent="0.2">
      <c r="B329" s="192"/>
      <c r="C329" s="193"/>
      <c r="D329" s="187" t="s">
        <v>131</v>
      </c>
      <c r="E329" s="194" t="s">
        <v>19</v>
      </c>
      <c r="F329" s="195" t="s">
        <v>582</v>
      </c>
      <c r="G329" s="193"/>
      <c r="H329" s="194" t="s">
        <v>19</v>
      </c>
      <c r="I329" s="196"/>
      <c r="J329" s="193"/>
      <c r="K329" s="193"/>
      <c r="L329" s="197"/>
      <c r="M329" s="198"/>
      <c r="N329" s="199"/>
      <c r="O329" s="199"/>
      <c r="P329" s="199"/>
      <c r="Q329" s="199"/>
      <c r="R329" s="199"/>
      <c r="S329" s="199"/>
      <c r="T329" s="200"/>
      <c r="AT329" s="201" t="s">
        <v>131</v>
      </c>
      <c r="AU329" s="201" t="s">
        <v>81</v>
      </c>
      <c r="AV329" s="13" t="s">
        <v>77</v>
      </c>
      <c r="AW329" s="13" t="s">
        <v>33</v>
      </c>
      <c r="AX329" s="13" t="s">
        <v>72</v>
      </c>
      <c r="AY329" s="201" t="s">
        <v>120</v>
      </c>
    </row>
    <row r="330" spans="1:65" s="14" customFormat="1" ht="11.25" x14ac:dyDescent="0.2">
      <c r="B330" s="202"/>
      <c r="C330" s="203"/>
      <c r="D330" s="187" t="s">
        <v>131</v>
      </c>
      <c r="E330" s="204" t="s">
        <v>19</v>
      </c>
      <c r="F330" s="205" t="s">
        <v>624</v>
      </c>
      <c r="G330" s="203"/>
      <c r="H330" s="206">
        <v>6.2359999999999998</v>
      </c>
      <c r="I330" s="207"/>
      <c r="J330" s="203"/>
      <c r="K330" s="203"/>
      <c r="L330" s="208"/>
      <c r="M330" s="209"/>
      <c r="N330" s="210"/>
      <c r="O330" s="210"/>
      <c r="P330" s="210"/>
      <c r="Q330" s="210"/>
      <c r="R330" s="210"/>
      <c r="S330" s="210"/>
      <c r="T330" s="211"/>
      <c r="AT330" s="212" t="s">
        <v>131</v>
      </c>
      <c r="AU330" s="212" t="s">
        <v>81</v>
      </c>
      <c r="AV330" s="14" t="s">
        <v>81</v>
      </c>
      <c r="AW330" s="14" t="s">
        <v>33</v>
      </c>
      <c r="AX330" s="14" t="s">
        <v>72</v>
      </c>
      <c r="AY330" s="212" t="s">
        <v>120</v>
      </c>
    </row>
    <row r="331" spans="1:65" s="13" customFormat="1" ht="11.25" x14ac:dyDescent="0.2">
      <c r="B331" s="192"/>
      <c r="C331" s="193"/>
      <c r="D331" s="187" t="s">
        <v>131</v>
      </c>
      <c r="E331" s="194" t="s">
        <v>19</v>
      </c>
      <c r="F331" s="195" t="s">
        <v>575</v>
      </c>
      <c r="G331" s="193"/>
      <c r="H331" s="194" t="s">
        <v>19</v>
      </c>
      <c r="I331" s="196"/>
      <c r="J331" s="193"/>
      <c r="K331" s="193"/>
      <c r="L331" s="197"/>
      <c r="M331" s="198"/>
      <c r="N331" s="199"/>
      <c r="O331" s="199"/>
      <c r="P331" s="199"/>
      <c r="Q331" s="199"/>
      <c r="R331" s="199"/>
      <c r="S331" s="199"/>
      <c r="T331" s="200"/>
      <c r="AT331" s="201" t="s">
        <v>131</v>
      </c>
      <c r="AU331" s="201" t="s">
        <v>81</v>
      </c>
      <c r="AV331" s="13" t="s">
        <v>77</v>
      </c>
      <c r="AW331" s="13" t="s">
        <v>33</v>
      </c>
      <c r="AX331" s="13" t="s">
        <v>72</v>
      </c>
      <c r="AY331" s="201" t="s">
        <v>120</v>
      </c>
    </row>
    <row r="332" spans="1:65" s="14" customFormat="1" ht="11.25" x14ac:dyDescent="0.2">
      <c r="B332" s="202"/>
      <c r="C332" s="203"/>
      <c r="D332" s="187" t="s">
        <v>131</v>
      </c>
      <c r="E332" s="204" t="s">
        <v>19</v>
      </c>
      <c r="F332" s="205" t="s">
        <v>625</v>
      </c>
      <c r="G332" s="203"/>
      <c r="H332" s="206">
        <v>12.6</v>
      </c>
      <c r="I332" s="207"/>
      <c r="J332" s="203"/>
      <c r="K332" s="203"/>
      <c r="L332" s="208"/>
      <c r="M332" s="209"/>
      <c r="N332" s="210"/>
      <c r="O332" s="210"/>
      <c r="P332" s="210"/>
      <c r="Q332" s="210"/>
      <c r="R332" s="210"/>
      <c r="S332" s="210"/>
      <c r="T332" s="211"/>
      <c r="AT332" s="212" t="s">
        <v>131</v>
      </c>
      <c r="AU332" s="212" t="s">
        <v>81</v>
      </c>
      <c r="AV332" s="14" t="s">
        <v>81</v>
      </c>
      <c r="AW332" s="14" t="s">
        <v>33</v>
      </c>
      <c r="AX332" s="14" t="s">
        <v>72</v>
      </c>
      <c r="AY332" s="212" t="s">
        <v>120</v>
      </c>
    </row>
    <row r="333" spans="1:65" s="13" customFormat="1" ht="11.25" x14ac:dyDescent="0.2">
      <c r="B333" s="192"/>
      <c r="C333" s="193"/>
      <c r="D333" s="187" t="s">
        <v>131</v>
      </c>
      <c r="E333" s="194" t="s">
        <v>19</v>
      </c>
      <c r="F333" s="195" t="s">
        <v>573</v>
      </c>
      <c r="G333" s="193"/>
      <c r="H333" s="194" t="s">
        <v>19</v>
      </c>
      <c r="I333" s="196"/>
      <c r="J333" s="193"/>
      <c r="K333" s="193"/>
      <c r="L333" s="197"/>
      <c r="M333" s="198"/>
      <c r="N333" s="199"/>
      <c r="O333" s="199"/>
      <c r="P333" s="199"/>
      <c r="Q333" s="199"/>
      <c r="R333" s="199"/>
      <c r="S333" s="199"/>
      <c r="T333" s="200"/>
      <c r="AT333" s="201" t="s">
        <v>131</v>
      </c>
      <c r="AU333" s="201" t="s">
        <v>81</v>
      </c>
      <c r="AV333" s="13" t="s">
        <v>77</v>
      </c>
      <c r="AW333" s="13" t="s">
        <v>33</v>
      </c>
      <c r="AX333" s="13" t="s">
        <v>72</v>
      </c>
      <c r="AY333" s="201" t="s">
        <v>120</v>
      </c>
    </row>
    <row r="334" spans="1:65" s="14" customFormat="1" ht="11.25" x14ac:dyDescent="0.2">
      <c r="B334" s="202"/>
      <c r="C334" s="203"/>
      <c r="D334" s="187" t="s">
        <v>131</v>
      </c>
      <c r="E334" s="204" t="s">
        <v>19</v>
      </c>
      <c r="F334" s="205" t="s">
        <v>626</v>
      </c>
      <c r="G334" s="203"/>
      <c r="H334" s="206">
        <v>284.97199999999998</v>
      </c>
      <c r="I334" s="207"/>
      <c r="J334" s="203"/>
      <c r="K334" s="203"/>
      <c r="L334" s="208"/>
      <c r="M334" s="209"/>
      <c r="N334" s="210"/>
      <c r="O334" s="210"/>
      <c r="P334" s="210"/>
      <c r="Q334" s="210"/>
      <c r="R334" s="210"/>
      <c r="S334" s="210"/>
      <c r="T334" s="211"/>
      <c r="AT334" s="212" t="s">
        <v>131</v>
      </c>
      <c r="AU334" s="212" t="s">
        <v>81</v>
      </c>
      <c r="AV334" s="14" t="s">
        <v>81</v>
      </c>
      <c r="AW334" s="14" t="s">
        <v>33</v>
      </c>
      <c r="AX334" s="14" t="s">
        <v>72</v>
      </c>
      <c r="AY334" s="212" t="s">
        <v>120</v>
      </c>
    </row>
    <row r="335" spans="1:65" s="15" customFormat="1" ht="11.25" x14ac:dyDescent="0.2">
      <c r="B335" s="213"/>
      <c r="C335" s="214"/>
      <c r="D335" s="187" t="s">
        <v>131</v>
      </c>
      <c r="E335" s="215" t="s">
        <v>19</v>
      </c>
      <c r="F335" s="216" t="s">
        <v>141</v>
      </c>
      <c r="G335" s="214"/>
      <c r="H335" s="217">
        <v>325.70600000000002</v>
      </c>
      <c r="I335" s="218"/>
      <c r="J335" s="214"/>
      <c r="K335" s="214"/>
      <c r="L335" s="219"/>
      <c r="M335" s="220"/>
      <c r="N335" s="221"/>
      <c r="O335" s="221"/>
      <c r="P335" s="221"/>
      <c r="Q335" s="221"/>
      <c r="R335" s="221"/>
      <c r="S335" s="221"/>
      <c r="T335" s="222"/>
      <c r="AT335" s="223" t="s">
        <v>131</v>
      </c>
      <c r="AU335" s="223" t="s">
        <v>81</v>
      </c>
      <c r="AV335" s="15" t="s">
        <v>127</v>
      </c>
      <c r="AW335" s="15" t="s">
        <v>33</v>
      </c>
      <c r="AX335" s="15" t="s">
        <v>77</v>
      </c>
      <c r="AY335" s="223" t="s">
        <v>120</v>
      </c>
    </row>
    <row r="336" spans="1:65" s="2" customFormat="1" ht="24.2" customHeight="1" x14ac:dyDescent="0.2">
      <c r="A336" s="35"/>
      <c r="B336" s="36"/>
      <c r="C336" s="174" t="s">
        <v>7</v>
      </c>
      <c r="D336" s="174" t="s">
        <v>122</v>
      </c>
      <c r="E336" s="175" t="s">
        <v>246</v>
      </c>
      <c r="F336" s="176" t="s">
        <v>247</v>
      </c>
      <c r="G336" s="177" t="s">
        <v>176</v>
      </c>
      <c r="H336" s="178">
        <v>485.57400000000001</v>
      </c>
      <c r="I336" s="179"/>
      <c r="J336" s="180">
        <f>ROUND(I336*H336,2)</f>
        <v>0</v>
      </c>
      <c r="K336" s="176" t="s">
        <v>126</v>
      </c>
      <c r="L336" s="40"/>
      <c r="M336" s="181" t="s">
        <v>19</v>
      </c>
      <c r="N336" s="182" t="s">
        <v>43</v>
      </c>
      <c r="O336" s="65"/>
      <c r="P336" s="183">
        <f>O336*H336</f>
        <v>0</v>
      </c>
      <c r="Q336" s="183">
        <v>0</v>
      </c>
      <c r="R336" s="183">
        <f>Q336*H336</f>
        <v>0</v>
      </c>
      <c r="S336" s="183">
        <v>0</v>
      </c>
      <c r="T336" s="184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85" t="s">
        <v>127</v>
      </c>
      <c r="AT336" s="185" t="s">
        <v>122</v>
      </c>
      <c r="AU336" s="185" t="s">
        <v>81</v>
      </c>
      <c r="AY336" s="18" t="s">
        <v>120</v>
      </c>
      <c r="BE336" s="186">
        <f>IF(N336="základní",J336,0)</f>
        <v>0</v>
      </c>
      <c r="BF336" s="186">
        <f>IF(N336="snížená",J336,0)</f>
        <v>0</v>
      </c>
      <c r="BG336" s="186">
        <f>IF(N336="zákl. přenesená",J336,0)</f>
        <v>0</v>
      </c>
      <c r="BH336" s="186">
        <f>IF(N336="sníž. přenesená",J336,0)</f>
        <v>0</v>
      </c>
      <c r="BI336" s="186">
        <f>IF(N336="nulová",J336,0)</f>
        <v>0</v>
      </c>
      <c r="BJ336" s="18" t="s">
        <v>77</v>
      </c>
      <c r="BK336" s="186">
        <f>ROUND(I336*H336,2)</f>
        <v>0</v>
      </c>
      <c r="BL336" s="18" t="s">
        <v>127</v>
      </c>
      <c r="BM336" s="185" t="s">
        <v>248</v>
      </c>
    </row>
    <row r="337" spans="1:51" s="2" customFormat="1" ht="87.75" x14ac:dyDescent="0.2">
      <c r="A337" s="35"/>
      <c r="B337" s="36"/>
      <c r="C337" s="37"/>
      <c r="D337" s="187" t="s">
        <v>129</v>
      </c>
      <c r="E337" s="37"/>
      <c r="F337" s="188" t="s">
        <v>244</v>
      </c>
      <c r="G337" s="37"/>
      <c r="H337" s="37"/>
      <c r="I337" s="189"/>
      <c r="J337" s="37"/>
      <c r="K337" s="37"/>
      <c r="L337" s="40"/>
      <c r="M337" s="190"/>
      <c r="N337" s="191"/>
      <c r="O337" s="65"/>
      <c r="P337" s="65"/>
      <c r="Q337" s="65"/>
      <c r="R337" s="65"/>
      <c r="S337" s="65"/>
      <c r="T337" s="66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T337" s="18" t="s">
        <v>129</v>
      </c>
      <c r="AU337" s="18" t="s">
        <v>81</v>
      </c>
    </row>
    <row r="338" spans="1:51" s="13" customFormat="1" ht="11.25" x14ac:dyDescent="0.2">
      <c r="B338" s="192"/>
      <c r="C338" s="193"/>
      <c r="D338" s="187" t="s">
        <v>131</v>
      </c>
      <c r="E338" s="194" t="s">
        <v>19</v>
      </c>
      <c r="F338" s="195" t="s">
        <v>220</v>
      </c>
      <c r="G338" s="193"/>
      <c r="H338" s="194" t="s">
        <v>19</v>
      </c>
      <c r="I338" s="196"/>
      <c r="J338" s="193"/>
      <c r="K338" s="193"/>
      <c r="L338" s="197"/>
      <c r="M338" s="198"/>
      <c r="N338" s="199"/>
      <c r="O338" s="199"/>
      <c r="P338" s="199"/>
      <c r="Q338" s="199"/>
      <c r="R338" s="199"/>
      <c r="S338" s="199"/>
      <c r="T338" s="200"/>
      <c r="AT338" s="201" t="s">
        <v>131</v>
      </c>
      <c r="AU338" s="201" t="s">
        <v>81</v>
      </c>
      <c r="AV338" s="13" t="s">
        <v>77</v>
      </c>
      <c r="AW338" s="13" t="s">
        <v>33</v>
      </c>
      <c r="AX338" s="13" t="s">
        <v>72</v>
      </c>
      <c r="AY338" s="201" t="s">
        <v>120</v>
      </c>
    </row>
    <row r="339" spans="1:51" s="13" customFormat="1" ht="11.25" x14ac:dyDescent="0.2">
      <c r="B339" s="192"/>
      <c r="C339" s="193"/>
      <c r="D339" s="187" t="s">
        <v>131</v>
      </c>
      <c r="E339" s="194" t="s">
        <v>19</v>
      </c>
      <c r="F339" s="195" t="s">
        <v>225</v>
      </c>
      <c r="G339" s="193"/>
      <c r="H339" s="194" t="s">
        <v>19</v>
      </c>
      <c r="I339" s="196"/>
      <c r="J339" s="193"/>
      <c r="K339" s="193"/>
      <c r="L339" s="197"/>
      <c r="M339" s="198"/>
      <c r="N339" s="199"/>
      <c r="O339" s="199"/>
      <c r="P339" s="199"/>
      <c r="Q339" s="199"/>
      <c r="R339" s="199"/>
      <c r="S339" s="199"/>
      <c r="T339" s="200"/>
      <c r="AT339" s="201" t="s">
        <v>131</v>
      </c>
      <c r="AU339" s="201" t="s">
        <v>81</v>
      </c>
      <c r="AV339" s="13" t="s">
        <v>77</v>
      </c>
      <c r="AW339" s="13" t="s">
        <v>33</v>
      </c>
      <c r="AX339" s="13" t="s">
        <v>72</v>
      </c>
      <c r="AY339" s="201" t="s">
        <v>120</v>
      </c>
    </row>
    <row r="340" spans="1:51" s="13" customFormat="1" ht="11.25" x14ac:dyDescent="0.2">
      <c r="B340" s="192"/>
      <c r="C340" s="193"/>
      <c r="D340" s="187" t="s">
        <v>131</v>
      </c>
      <c r="E340" s="194" t="s">
        <v>19</v>
      </c>
      <c r="F340" s="195" t="s">
        <v>578</v>
      </c>
      <c r="G340" s="193"/>
      <c r="H340" s="194" t="s">
        <v>19</v>
      </c>
      <c r="I340" s="196"/>
      <c r="J340" s="193"/>
      <c r="K340" s="193"/>
      <c r="L340" s="197"/>
      <c r="M340" s="198"/>
      <c r="N340" s="199"/>
      <c r="O340" s="199"/>
      <c r="P340" s="199"/>
      <c r="Q340" s="199"/>
      <c r="R340" s="199"/>
      <c r="S340" s="199"/>
      <c r="T340" s="200"/>
      <c r="AT340" s="201" t="s">
        <v>131</v>
      </c>
      <c r="AU340" s="201" t="s">
        <v>81</v>
      </c>
      <c r="AV340" s="13" t="s">
        <v>77</v>
      </c>
      <c r="AW340" s="13" t="s">
        <v>33</v>
      </c>
      <c r="AX340" s="13" t="s">
        <v>72</v>
      </c>
      <c r="AY340" s="201" t="s">
        <v>120</v>
      </c>
    </row>
    <row r="341" spans="1:51" s="14" customFormat="1" ht="11.25" x14ac:dyDescent="0.2">
      <c r="B341" s="202"/>
      <c r="C341" s="203"/>
      <c r="D341" s="187" t="s">
        <v>131</v>
      </c>
      <c r="E341" s="204" t="s">
        <v>19</v>
      </c>
      <c r="F341" s="205" t="s">
        <v>627</v>
      </c>
      <c r="G341" s="203"/>
      <c r="H341" s="206">
        <v>6.516</v>
      </c>
      <c r="I341" s="207"/>
      <c r="J341" s="203"/>
      <c r="K341" s="203"/>
      <c r="L341" s="208"/>
      <c r="M341" s="209"/>
      <c r="N341" s="210"/>
      <c r="O341" s="210"/>
      <c r="P341" s="210"/>
      <c r="Q341" s="210"/>
      <c r="R341" s="210"/>
      <c r="S341" s="210"/>
      <c r="T341" s="211"/>
      <c r="AT341" s="212" t="s">
        <v>131</v>
      </c>
      <c r="AU341" s="212" t="s">
        <v>81</v>
      </c>
      <c r="AV341" s="14" t="s">
        <v>81</v>
      </c>
      <c r="AW341" s="14" t="s">
        <v>33</v>
      </c>
      <c r="AX341" s="14" t="s">
        <v>72</v>
      </c>
      <c r="AY341" s="212" t="s">
        <v>120</v>
      </c>
    </row>
    <row r="342" spans="1:51" s="13" customFormat="1" ht="11.25" x14ac:dyDescent="0.2">
      <c r="B342" s="192"/>
      <c r="C342" s="193"/>
      <c r="D342" s="187" t="s">
        <v>131</v>
      </c>
      <c r="E342" s="194" t="s">
        <v>19</v>
      </c>
      <c r="F342" s="195" t="s">
        <v>579</v>
      </c>
      <c r="G342" s="193"/>
      <c r="H342" s="194" t="s">
        <v>19</v>
      </c>
      <c r="I342" s="196"/>
      <c r="J342" s="193"/>
      <c r="K342" s="193"/>
      <c r="L342" s="197"/>
      <c r="M342" s="198"/>
      <c r="N342" s="199"/>
      <c r="O342" s="199"/>
      <c r="P342" s="199"/>
      <c r="Q342" s="199"/>
      <c r="R342" s="199"/>
      <c r="S342" s="199"/>
      <c r="T342" s="200"/>
      <c r="AT342" s="201" t="s">
        <v>131</v>
      </c>
      <c r="AU342" s="201" t="s">
        <v>81</v>
      </c>
      <c r="AV342" s="13" t="s">
        <v>77</v>
      </c>
      <c r="AW342" s="13" t="s">
        <v>33</v>
      </c>
      <c r="AX342" s="13" t="s">
        <v>72</v>
      </c>
      <c r="AY342" s="201" t="s">
        <v>120</v>
      </c>
    </row>
    <row r="343" spans="1:51" s="14" customFormat="1" ht="11.25" x14ac:dyDescent="0.2">
      <c r="B343" s="202"/>
      <c r="C343" s="203"/>
      <c r="D343" s="187" t="s">
        <v>131</v>
      </c>
      <c r="E343" s="204" t="s">
        <v>19</v>
      </c>
      <c r="F343" s="205" t="s">
        <v>628</v>
      </c>
      <c r="G343" s="203"/>
      <c r="H343" s="206">
        <v>7.1760000000000002</v>
      </c>
      <c r="I343" s="207"/>
      <c r="J343" s="203"/>
      <c r="K343" s="203"/>
      <c r="L343" s="208"/>
      <c r="M343" s="209"/>
      <c r="N343" s="210"/>
      <c r="O343" s="210"/>
      <c r="P343" s="210"/>
      <c r="Q343" s="210"/>
      <c r="R343" s="210"/>
      <c r="S343" s="210"/>
      <c r="T343" s="211"/>
      <c r="AT343" s="212" t="s">
        <v>131</v>
      </c>
      <c r="AU343" s="212" t="s">
        <v>81</v>
      </c>
      <c r="AV343" s="14" t="s">
        <v>81</v>
      </c>
      <c r="AW343" s="14" t="s">
        <v>33</v>
      </c>
      <c r="AX343" s="14" t="s">
        <v>72</v>
      </c>
      <c r="AY343" s="212" t="s">
        <v>120</v>
      </c>
    </row>
    <row r="344" spans="1:51" s="13" customFormat="1" ht="11.25" x14ac:dyDescent="0.2">
      <c r="B344" s="192"/>
      <c r="C344" s="193"/>
      <c r="D344" s="187" t="s">
        <v>131</v>
      </c>
      <c r="E344" s="194" t="s">
        <v>19</v>
      </c>
      <c r="F344" s="195" t="s">
        <v>581</v>
      </c>
      <c r="G344" s="193"/>
      <c r="H344" s="194" t="s">
        <v>19</v>
      </c>
      <c r="I344" s="196"/>
      <c r="J344" s="193"/>
      <c r="K344" s="193"/>
      <c r="L344" s="197"/>
      <c r="M344" s="198"/>
      <c r="N344" s="199"/>
      <c r="O344" s="199"/>
      <c r="P344" s="199"/>
      <c r="Q344" s="199"/>
      <c r="R344" s="199"/>
      <c r="S344" s="199"/>
      <c r="T344" s="200"/>
      <c r="AT344" s="201" t="s">
        <v>131</v>
      </c>
      <c r="AU344" s="201" t="s">
        <v>81</v>
      </c>
      <c r="AV344" s="13" t="s">
        <v>77</v>
      </c>
      <c r="AW344" s="13" t="s">
        <v>33</v>
      </c>
      <c r="AX344" s="13" t="s">
        <v>72</v>
      </c>
      <c r="AY344" s="201" t="s">
        <v>120</v>
      </c>
    </row>
    <row r="345" spans="1:51" s="14" customFormat="1" ht="11.25" x14ac:dyDescent="0.2">
      <c r="B345" s="202"/>
      <c r="C345" s="203"/>
      <c r="D345" s="187" t="s">
        <v>131</v>
      </c>
      <c r="E345" s="204" t="s">
        <v>19</v>
      </c>
      <c r="F345" s="205" t="s">
        <v>629</v>
      </c>
      <c r="G345" s="203"/>
      <c r="H345" s="206">
        <v>4.9139999999999997</v>
      </c>
      <c r="I345" s="207"/>
      <c r="J345" s="203"/>
      <c r="K345" s="203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131</v>
      </c>
      <c r="AU345" s="212" t="s">
        <v>81</v>
      </c>
      <c r="AV345" s="14" t="s">
        <v>81</v>
      </c>
      <c r="AW345" s="14" t="s">
        <v>33</v>
      </c>
      <c r="AX345" s="14" t="s">
        <v>72</v>
      </c>
      <c r="AY345" s="212" t="s">
        <v>120</v>
      </c>
    </row>
    <row r="346" spans="1:51" s="13" customFormat="1" ht="11.25" x14ac:dyDescent="0.2">
      <c r="B346" s="192"/>
      <c r="C346" s="193"/>
      <c r="D346" s="187" t="s">
        <v>131</v>
      </c>
      <c r="E346" s="194" t="s">
        <v>19</v>
      </c>
      <c r="F346" s="195" t="s">
        <v>577</v>
      </c>
      <c r="G346" s="193"/>
      <c r="H346" s="194" t="s">
        <v>19</v>
      </c>
      <c r="I346" s="196"/>
      <c r="J346" s="193"/>
      <c r="K346" s="193"/>
      <c r="L346" s="197"/>
      <c r="M346" s="198"/>
      <c r="N346" s="199"/>
      <c r="O346" s="199"/>
      <c r="P346" s="199"/>
      <c r="Q346" s="199"/>
      <c r="R346" s="199"/>
      <c r="S346" s="199"/>
      <c r="T346" s="200"/>
      <c r="AT346" s="201" t="s">
        <v>131</v>
      </c>
      <c r="AU346" s="201" t="s">
        <v>81</v>
      </c>
      <c r="AV346" s="13" t="s">
        <v>77</v>
      </c>
      <c r="AW346" s="13" t="s">
        <v>33</v>
      </c>
      <c r="AX346" s="13" t="s">
        <v>72</v>
      </c>
      <c r="AY346" s="201" t="s">
        <v>120</v>
      </c>
    </row>
    <row r="347" spans="1:51" s="14" customFormat="1" ht="11.25" x14ac:dyDescent="0.2">
      <c r="B347" s="202"/>
      <c r="C347" s="203"/>
      <c r="D347" s="187" t="s">
        <v>131</v>
      </c>
      <c r="E347" s="204" t="s">
        <v>19</v>
      </c>
      <c r="F347" s="205" t="s">
        <v>630</v>
      </c>
      <c r="G347" s="203"/>
      <c r="H347" s="206">
        <v>11.256</v>
      </c>
      <c r="I347" s="207"/>
      <c r="J347" s="203"/>
      <c r="K347" s="203"/>
      <c r="L347" s="208"/>
      <c r="M347" s="209"/>
      <c r="N347" s="210"/>
      <c r="O347" s="210"/>
      <c r="P347" s="210"/>
      <c r="Q347" s="210"/>
      <c r="R347" s="210"/>
      <c r="S347" s="210"/>
      <c r="T347" s="211"/>
      <c r="AT347" s="212" t="s">
        <v>131</v>
      </c>
      <c r="AU347" s="212" t="s">
        <v>81</v>
      </c>
      <c r="AV347" s="14" t="s">
        <v>81</v>
      </c>
      <c r="AW347" s="14" t="s">
        <v>33</v>
      </c>
      <c r="AX347" s="14" t="s">
        <v>72</v>
      </c>
      <c r="AY347" s="212" t="s">
        <v>120</v>
      </c>
    </row>
    <row r="348" spans="1:51" s="13" customFormat="1" ht="11.25" x14ac:dyDescent="0.2">
      <c r="B348" s="192"/>
      <c r="C348" s="193"/>
      <c r="D348" s="187" t="s">
        <v>131</v>
      </c>
      <c r="E348" s="194" t="s">
        <v>19</v>
      </c>
      <c r="F348" s="195" t="s">
        <v>582</v>
      </c>
      <c r="G348" s="193"/>
      <c r="H348" s="194" t="s">
        <v>19</v>
      </c>
      <c r="I348" s="196"/>
      <c r="J348" s="193"/>
      <c r="K348" s="193"/>
      <c r="L348" s="197"/>
      <c r="M348" s="198"/>
      <c r="N348" s="199"/>
      <c r="O348" s="199"/>
      <c r="P348" s="199"/>
      <c r="Q348" s="199"/>
      <c r="R348" s="199"/>
      <c r="S348" s="199"/>
      <c r="T348" s="200"/>
      <c r="AT348" s="201" t="s">
        <v>131</v>
      </c>
      <c r="AU348" s="201" t="s">
        <v>81</v>
      </c>
      <c r="AV348" s="13" t="s">
        <v>77</v>
      </c>
      <c r="AW348" s="13" t="s">
        <v>33</v>
      </c>
      <c r="AX348" s="13" t="s">
        <v>72</v>
      </c>
      <c r="AY348" s="201" t="s">
        <v>120</v>
      </c>
    </row>
    <row r="349" spans="1:51" s="14" customFormat="1" ht="11.25" x14ac:dyDescent="0.2">
      <c r="B349" s="202"/>
      <c r="C349" s="203"/>
      <c r="D349" s="187" t="s">
        <v>131</v>
      </c>
      <c r="E349" s="204" t="s">
        <v>19</v>
      </c>
      <c r="F349" s="205" t="s">
        <v>631</v>
      </c>
      <c r="G349" s="203"/>
      <c r="H349" s="206">
        <v>9.3539999999999992</v>
      </c>
      <c r="I349" s="207"/>
      <c r="J349" s="203"/>
      <c r="K349" s="203"/>
      <c r="L349" s="208"/>
      <c r="M349" s="209"/>
      <c r="N349" s="210"/>
      <c r="O349" s="210"/>
      <c r="P349" s="210"/>
      <c r="Q349" s="210"/>
      <c r="R349" s="210"/>
      <c r="S349" s="210"/>
      <c r="T349" s="211"/>
      <c r="AT349" s="212" t="s">
        <v>131</v>
      </c>
      <c r="AU349" s="212" t="s">
        <v>81</v>
      </c>
      <c r="AV349" s="14" t="s">
        <v>81</v>
      </c>
      <c r="AW349" s="14" t="s">
        <v>33</v>
      </c>
      <c r="AX349" s="14" t="s">
        <v>72</v>
      </c>
      <c r="AY349" s="212" t="s">
        <v>120</v>
      </c>
    </row>
    <row r="350" spans="1:51" s="13" customFormat="1" ht="11.25" x14ac:dyDescent="0.2">
      <c r="B350" s="192"/>
      <c r="C350" s="193"/>
      <c r="D350" s="187" t="s">
        <v>131</v>
      </c>
      <c r="E350" s="194" t="s">
        <v>19</v>
      </c>
      <c r="F350" s="195" t="s">
        <v>575</v>
      </c>
      <c r="G350" s="193"/>
      <c r="H350" s="194" t="s">
        <v>19</v>
      </c>
      <c r="I350" s="196"/>
      <c r="J350" s="193"/>
      <c r="K350" s="193"/>
      <c r="L350" s="197"/>
      <c r="M350" s="198"/>
      <c r="N350" s="199"/>
      <c r="O350" s="199"/>
      <c r="P350" s="199"/>
      <c r="Q350" s="199"/>
      <c r="R350" s="199"/>
      <c r="S350" s="199"/>
      <c r="T350" s="200"/>
      <c r="AT350" s="201" t="s">
        <v>131</v>
      </c>
      <c r="AU350" s="201" t="s">
        <v>81</v>
      </c>
      <c r="AV350" s="13" t="s">
        <v>77</v>
      </c>
      <c r="AW350" s="13" t="s">
        <v>33</v>
      </c>
      <c r="AX350" s="13" t="s">
        <v>72</v>
      </c>
      <c r="AY350" s="201" t="s">
        <v>120</v>
      </c>
    </row>
    <row r="351" spans="1:51" s="14" customFormat="1" ht="11.25" x14ac:dyDescent="0.2">
      <c r="B351" s="202"/>
      <c r="C351" s="203"/>
      <c r="D351" s="187" t="s">
        <v>131</v>
      </c>
      <c r="E351" s="204" t="s">
        <v>19</v>
      </c>
      <c r="F351" s="205" t="s">
        <v>632</v>
      </c>
      <c r="G351" s="203"/>
      <c r="H351" s="206">
        <v>18.899999999999999</v>
      </c>
      <c r="I351" s="207"/>
      <c r="J351" s="203"/>
      <c r="K351" s="203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131</v>
      </c>
      <c r="AU351" s="212" t="s">
        <v>81</v>
      </c>
      <c r="AV351" s="14" t="s">
        <v>81</v>
      </c>
      <c r="AW351" s="14" t="s">
        <v>33</v>
      </c>
      <c r="AX351" s="14" t="s">
        <v>72</v>
      </c>
      <c r="AY351" s="212" t="s">
        <v>120</v>
      </c>
    </row>
    <row r="352" spans="1:51" s="13" customFormat="1" ht="11.25" x14ac:dyDescent="0.2">
      <c r="B352" s="192"/>
      <c r="C352" s="193"/>
      <c r="D352" s="187" t="s">
        <v>131</v>
      </c>
      <c r="E352" s="194" t="s">
        <v>19</v>
      </c>
      <c r="F352" s="195" t="s">
        <v>573</v>
      </c>
      <c r="G352" s="193"/>
      <c r="H352" s="194" t="s">
        <v>19</v>
      </c>
      <c r="I352" s="196"/>
      <c r="J352" s="193"/>
      <c r="K352" s="193"/>
      <c r="L352" s="197"/>
      <c r="M352" s="198"/>
      <c r="N352" s="199"/>
      <c r="O352" s="199"/>
      <c r="P352" s="199"/>
      <c r="Q352" s="199"/>
      <c r="R352" s="199"/>
      <c r="S352" s="199"/>
      <c r="T352" s="200"/>
      <c r="AT352" s="201" t="s">
        <v>131</v>
      </c>
      <c r="AU352" s="201" t="s">
        <v>81</v>
      </c>
      <c r="AV352" s="13" t="s">
        <v>77</v>
      </c>
      <c r="AW352" s="13" t="s">
        <v>33</v>
      </c>
      <c r="AX352" s="13" t="s">
        <v>72</v>
      </c>
      <c r="AY352" s="201" t="s">
        <v>120</v>
      </c>
    </row>
    <row r="353" spans="1:65" s="14" customFormat="1" ht="11.25" x14ac:dyDescent="0.2">
      <c r="B353" s="202"/>
      <c r="C353" s="203"/>
      <c r="D353" s="187" t="s">
        <v>131</v>
      </c>
      <c r="E353" s="204" t="s">
        <v>19</v>
      </c>
      <c r="F353" s="205" t="s">
        <v>633</v>
      </c>
      <c r="G353" s="203"/>
      <c r="H353" s="206">
        <v>427.45800000000003</v>
      </c>
      <c r="I353" s="207"/>
      <c r="J353" s="203"/>
      <c r="K353" s="203"/>
      <c r="L353" s="208"/>
      <c r="M353" s="209"/>
      <c r="N353" s="210"/>
      <c r="O353" s="210"/>
      <c r="P353" s="210"/>
      <c r="Q353" s="210"/>
      <c r="R353" s="210"/>
      <c r="S353" s="210"/>
      <c r="T353" s="211"/>
      <c r="AT353" s="212" t="s">
        <v>131</v>
      </c>
      <c r="AU353" s="212" t="s">
        <v>81</v>
      </c>
      <c r="AV353" s="14" t="s">
        <v>81</v>
      </c>
      <c r="AW353" s="14" t="s">
        <v>33</v>
      </c>
      <c r="AX353" s="14" t="s">
        <v>72</v>
      </c>
      <c r="AY353" s="212" t="s">
        <v>120</v>
      </c>
    </row>
    <row r="354" spans="1:65" s="15" customFormat="1" ht="11.25" x14ac:dyDescent="0.2">
      <c r="B354" s="213"/>
      <c r="C354" s="214"/>
      <c r="D354" s="187" t="s">
        <v>131</v>
      </c>
      <c r="E354" s="215" t="s">
        <v>19</v>
      </c>
      <c r="F354" s="216" t="s">
        <v>141</v>
      </c>
      <c r="G354" s="214"/>
      <c r="H354" s="217">
        <v>485.57400000000001</v>
      </c>
      <c r="I354" s="218"/>
      <c r="J354" s="214"/>
      <c r="K354" s="214"/>
      <c r="L354" s="219"/>
      <c r="M354" s="220"/>
      <c r="N354" s="221"/>
      <c r="O354" s="221"/>
      <c r="P354" s="221"/>
      <c r="Q354" s="221"/>
      <c r="R354" s="221"/>
      <c r="S354" s="221"/>
      <c r="T354" s="222"/>
      <c r="AT354" s="223" t="s">
        <v>131</v>
      </c>
      <c r="AU354" s="223" t="s">
        <v>81</v>
      </c>
      <c r="AV354" s="15" t="s">
        <v>127</v>
      </c>
      <c r="AW354" s="15" t="s">
        <v>33</v>
      </c>
      <c r="AX354" s="15" t="s">
        <v>77</v>
      </c>
      <c r="AY354" s="223" t="s">
        <v>120</v>
      </c>
    </row>
    <row r="355" spans="1:65" s="2" customFormat="1" ht="24.2" customHeight="1" x14ac:dyDescent="0.2">
      <c r="A355" s="35"/>
      <c r="B355" s="36"/>
      <c r="C355" s="174" t="s">
        <v>250</v>
      </c>
      <c r="D355" s="174" t="s">
        <v>122</v>
      </c>
      <c r="E355" s="175" t="s">
        <v>251</v>
      </c>
      <c r="F355" s="176" t="s">
        <v>252</v>
      </c>
      <c r="G355" s="177" t="s">
        <v>176</v>
      </c>
      <c r="H355" s="178">
        <v>471.51</v>
      </c>
      <c r="I355" s="179"/>
      <c r="J355" s="180">
        <f>ROUND(I355*H355,2)</f>
        <v>0</v>
      </c>
      <c r="K355" s="176" t="s">
        <v>126</v>
      </c>
      <c r="L355" s="40"/>
      <c r="M355" s="181" t="s">
        <v>19</v>
      </c>
      <c r="N355" s="182" t="s">
        <v>43</v>
      </c>
      <c r="O355" s="65"/>
      <c r="P355" s="183">
        <f>O355*H355</f>
        <v>0</v>
      </c>
      <c r="Q355" s="183">
        <v>0</v>
      </c>
      <c r="R355" s="183">
        <f>Q355*H355</f>
        <v>0</v>
      </c>
      <c r="S355" s="183">
        <v>0</v>
      </c>
      <c r="T355" s="184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85" t="s">
        <v>127</v>
      </c>
      <c r="AT355" s="185" t="s">
        <v>122</v>
      </c>
      <c r="AU355" s="185" t="s">
        <v>81</v>
      </c>
      <c r="AY355" s="18" t="s">
        <v>120</v>
      </c>
      <c r="BE355" s="186">
        <f>IF(N355="základní",J355,0)</f>
        <v>0</v>
      </c>
      <c r="BF355" s="186">
        <f>IF(N355="snížená",J355,0)</f>
        <v>0</v>
      </c>
      <c r="BG355" s="186">
        <f>IF(N355="zákl. přenesená",J355,0)</f>
        <v>0</v>
      </c>
      <c r="BH355" s="186">
        <f>IF(N355="sníž. přenesená",J355,0)</f>
        <v>0</v>
      </c>
      <c r="BI355" s="186">
        <f>IF(N355="nulová",J355,0)</f>
        <v>0</v>
      </c>
      <c r="BJ355" s="18" t="s">
        <v>77</v>
      </c>
      <c r="BK355" s="186">
        <f>ROUND(I355*H355,2)</f>
        <v>0</v>
      </c>
      <c r="BL355" s="18" t="s">
        <v>127</v>
      </c>
      <c r="BM355" s="185" t="s">
        <v>253</v>
      </c>
    </row>
    <row r="356" spans="1:65" s="2" customFormat="1" ht="97.5" x14ac:dyDescent="0.2">
      <c r="A356" s="35"/>
      <c r="B356" s="36"/>
      <c r="C356" s="37"/>
      <c r="D356" s="187" t="s">
        <v>129</v>
      </c>
      <c r="E356" s="37"/>
      <c r="F356" s="188" t="s">
        <v>254</v>
      </c>
      <c r="G356" s="37"/>
      <c r="H356" s="37"/>
      <c r="I356" s="189"/>
      <c r="J356" s="37"/>
      <c r="K356" s="37"/>
      <c r="L356" s="40"/>
      <c r="M356" s="190"/>
      <c r="N356" s="191"/>
      <c r="O356" s="65"/>
      <c r="P356" s="65"/>
      <c r="Q356" s="65"/>
      <c r="R356" s="65"/>
      <c r="S356" s="65"/>
      <c r="T356" s="66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T356" s="18" t="s">
        <v>129</v>
      </c>
      <c r="AU356" s="18" t="s">
        <v>81</v>
      </c>
    </row>
    <row r="357" spans="1:65" s="13" customFormat="1" ht="11.25" x14ac:dyDescent="0.2">
      <c r="B357" s="192"/>
      <c r="C357" s="193"/>
      <c r="D357" s="187" t="s">
        <v>131</v>
      </c>
      <c r="E357" s="194" t="s">
        <v>19</v>
      </c>
      <c r="F357" s="195" t="s">
        <v>255</v>
      </c>
      <c r="G357" s="193"/>
      <c r="H357" s="194" t="s">
        <v>19</v>
      </c>
      <c r="I357" s="196"/>
      <c r="J357" s="193"/>
      <c r="K357" s="193"/>
      <c r="L357" s="197"/>
      <c r="M357" s="198"/>
      <c r="N357" s="199"/>
      <c r="O357" s="199"/>
      <c r="P357" s="199"/>
      <c r="Q357" s="199"/>
      <c r="R357" s="199"/>
      <c r="S357" s="199"/>
      <c r="T357" s="200"/>
      <c r="AT357" s="201" t="s">
        <v>131</v>
      </c>
      <c r="AU357" s="201" t="s">
        <v>81</v>
      </c>
      <c r="AV357" s="13" t="s">
        <v>77</v>
      </c>
      <c r="AW357" s="13" t="s">
        <v>33</v>
      </c>
      <c r="AX357" s="13" t="s">
        <v>72</v>
      </c>
      <c r="AY357" s="201" t="s">
        <v>120</v>
      </c>
    </row>
    <row r="358" spans="1:65" s="13" customFormat="1" ht="11.25" x14ac:dyDescent="0.2">
      <c r="B358" s="192"/>
      <c r="C358" s="193"/>
      <c r="D358" s="187" t="s">
        <v>131</v>
      </c>
      <c r="E358" s="194" t="s">
        <v>19</v>
      </c>
      <c r="F358" s="195" t="s">
        <v>578</v>
      </c>
      <c r="G358" s="193"/>
      <c r="H358" s="194" t="s">
        <v>19</v>
      </c>
      <c r="I358" s="196"/>
      <c r="J358" s="193"/>
      <c r="K358" s="193"/>
      <c r="L358" s="197"/>
      <c r="M358" s="198"/>
      <c r="N358" s="199"/>
      <c r="O358" s="199"/>
      <c r="P358" s="199"/>
      <c r="Q358" s="199"/>
      <c r="R358" s="199"/>
      <c r="S358" s="199"/>
      <c r="T358" s="200"/>
      <c r="AT358" s="201" t="s">
        <v>131</v>
      </c>
      <c r="AU358" s="201" t="s">
        <v>81</v>
      </c>
      <c r="AV358" s="13" t="s">
        <v>77</v>
      </c>
      <c r="AW358" s="13" t="s">
        <v>33</v>
      </c>
      <c r="AX358" s="13" t="s">
        <v>72</v>
      </c>
      <c r="AY358" s="201" t="s">
        <v>120</v>
      </c>
    </row>
    <row r="359" spans="1:65" s="14" customFormat="1" ht="11.25" x14ac:dyDescent="0.2">
      <c r="B359" s="202"/>
      <c r="C359" s="203"/>
      <c r="D359" s="187" t="s">
        <v>131</v>
      </c>
      <c r="E359" s="204" t="s">
        <v>19</v>
      </c>
      <c r="F359" s="205" t="s">
        <v>648</v>
      </c>
      <c r="G359" s="203"/>
      <c r="H359" s="206">
        <v>4.3499999999999996</v>
      </c>
      <c r="I359" s="207"/>
      <c r="J359" s="203"/>
      <c r="K359" s="203"/>
      <c r="L359" s="208"/>
      <c r="M359" s="209"/>
      <c r="N359" s="210"/>
      <c r="O359" s="210"/>
      <c r="P359" s="210"/>
      <c r="Q359" s="210"/>
      <c r="R359" s="210"/>
      <c r="S359" s="210"/>
      <c r="T359" s="211"/>
      <c r="AT359" s="212" t="s">
        <v>131</v>
      </c>
      <c r="AU359" s="212" t="s">
        <v>81</v>
      </c>
      <c r="AV359" s="14" t="s">
        <v>81</v>
      </c>
      <c r="AW359" s="14" t="s">
        <v>33</v>
      </c>
      <c r="AX359" s="14" t="s">
        <v>72</v>
      </c>
      <c r="AY359" s="212" t="s">
        <v>120</v>
      </c>
    </row>
    <row r="360" spans="1:65" s="13" customFormat="1" ht="11.25" x14ac:dyDescent="0.2">
      <c r="B360" s="192"/>
      <c r="C360" s="193"/>
      <c r="D360" s="187" t="s">
        <v>131</v>
      </c>
      <c r="E360" s="194" t="s">
        <v>19</v>
      </c>
      <c r="F360" s="195" t="s">
        <v>579</v>
      </c>
      <c r="G360" s="193"/>
      <c r="H360" s="194" t="s">
        <v>19</v>
      </c>
      <c r="I360" s="196"/>
      <c r="J360" s="193"/>
      <c r="K360" s="193"/>
      <c r="L360" s="197"/>
      <c r="M360" s="198"/>
      <c r="N360" s="199"/>
      <c r="O360" s="199"/>
      <c r="P360" s="199"/>
      <c r="Q360" s="199"/>
      <c r="R360" s="199"/>
      <c r="S360" s="199"/>
      <c r="T360" s="200"/>
      <c r="AT360" s="201" t="s">
        <v>131</v>
      </c>
      <c r="AU360" s="201" t="s">
        <v>81</v>
      </c>
      <c r="AV360" s="13" t="s">
        <v>77</v>
      </c>
      <c r="AW360" s="13" t="s">
        <v>33</v>
      </c>
      <c r="AX360" s="13" t="s">
        <v>72</v>
      </c>
      <c r="AY360" s="201" t="s">
        <v>120</v>
      </c>
    </row>
    <row r="361" spans="1:65" s="14" customFormat="1" ht="11.25" x14ac:dyDescent="0.2">
      <c r="B361" s="202"/>
      <c r="C361" s="203"/>
      <c r="D361" s="187" t="s">
        <v>131</v>
      </c>
      <c r="E361" s="204" t="s">
        <v>19</v>
      </c>
      <c r="F361" s="205" t="s">
        <v>649</v>
      </c>
      <c r="G361" s="203"/>
      <c r="H361" s="206">
        <v>6.96</v>
      </c>
      <c r="I361" s="207"/>
      <c r="J361" s="203"/>
      <c r="K361" s="203"/>
      <c r="L361" s="208"/>
      <c r="M361" s="209"/>
      <c r="N361" s="210"/>
      <c r="O361" s="210"/>
      <c r="P361" s="210"/>
      <c r="Q361" s="210"/>
      <c r="R361" s="210"/>
      <c r="S361" s="210"/>
      <c r="T361" s="211"/>
      <c r="AT361" s="212" t="s">
        <v>131</v>
      </c>
      <c r="AU361" s="212" t="s">
        <v>81</v>
      </c>
      <c r="AV361" s="14" t="s">
        <v>81</v>
      </c>
      <c r="AW361" s="14" t="s">
        <v>33</v>
      </c>
      <c r="AX361" s="14" t="s">
        <v>72</v>
      </c>
      <c r="AY361" s="212" t="s">
        <v>120</v>
      </c>
    </row>
    <row r="362" spans="1:65" s="13" customFormat="1" ht="11.25" x14ac:dyDescent="0.2">
      <c r="B362" s="192"/>
      <c r="C362" s="193"/>
      <c r="D362" s="187" t="s">
        <v>131</v>
      </c>
      <c r="E362" s="194" t="s">
        <v>19</v>
      </c>
      <c r="F362" s="195" t="s">
        <v>581</v>
      </c>
      <c r="G362" s="193"/>
      <c r="H362" s="194" t="s">
        <v>19</v>
      </c>
      <c r="I362" s="196"/>
      <c r="J362" s="193"/>
      <c r="K362" s="193"/>
      <c r="L362" s="197"/>
      <c r="M362" s="198"/>
      <c r="N362" s="199"/>
      <c r="O362" s="199"/>
      <c r="P362" s="199"/>
      <c r="Q362" s="199"/>
      <c r="R362" s="199"/>
      <c r="S362" s="199"/>
      <c r="T362" s="200"/>
      <c r="AT362" s="201" t="s">
        <v>131</v>
      </c>
      <c r="AU362" s="201" t="s">
        <v>81</v>
      </c>
      <c r="AV362" s="13" t="s">
        <v>77</v>
      </c>
      <c r="AW362" s="13" t="s">
        <v>33</v>
      </c>
      <c r="AX362" s="13" t="s">
        <v>72</v>
      </c>
      <c r="AY362" s="201" t="s">
        <v>120</v>
      </c>
    </row>
    <row r="363" spans="1:65" s="14" customFormat="1" ht="11.25" x14ac:dyDescent="0.2">
      <c r="B363" s="202"/>
      <c r="C363" s="203"/>
      <c r="D363" s="187" t="s">
        <v>131</v>
      </c>
      <c r="E363" s="204" t="s">
        <v>19</v>
      </c>
      <c r="F363" s="205" t="s">
        <v>650</v>
      </c>
      <c r="G363" s="203"/>
      <c r="H363" s="206">
        <v>5.67</v>
      </c>
      <c r="I363" s="207"/>
      <c r="J363" s="203"/>
      <c r="K363" s="203"/>
      <c r="L363" s="208"/>
      <c r="M363" s="209"/>
      <c r="N363" s="210"/>
      <c r="O363" s="210"/>
      <c r="P363" s="210"/>
      <c r="Q363" s="210"/>
      <c r="R363" s="210"/>
      <c r="S363" s="210"/>
      <c r="T363" s="211"/>
      <c r="AT363" s="212" t="s">
        <v>131</v>
      </c>
      <c r="AU363" s="212" t="s">
        <v>81</v>
      </c>
      <c r="AV363" s="14" t="s">
        <v>81</v>
      </c>
      <c r="AW363" s="14" t="s">
        <v>33</v>
      </c>
      <c r="AX363" s="14" t="s">
        <v>72</v>
      </c>
      <c r="AY363" s="212" t="s">
        <v>120</v>
      </c>
    </row>
    <row r="364" spans="1:65" s="13" customFormat="1" ht="11.25" x14ac:dyDescent="0.2">
      <c r="B364" s="192"/>
      <c r="C364" s="193"/>
      <c r="D364" s="187" t="s">
        <v>131</v>
      </c>
      <c r="E364" s="194" t="s">
        <v>19</v>
      </c>
      <c r="F364" s="195" t="s">
        <v>577</v>
      </c>
      <c r="G364" s="193"/>
      <c r="H364" s="194" t="s">
        <v>19</v>
      </c>
      <c r="I364" s="196"/>
      <c r="J364" s="193"/>
      <c r="K364" s="193"/>
      <c r="L364" s="197"/>
      <c r="M364" s="198"/>
      <c r="N364" s="199"/>
      <c r="O364" s="199"/>
      <c r="P364" s="199"/>
      <c r="Q364" s="199"/>
      <c r="R364" s="199"/>
      <c r="S364" s="199"/>
      <c r="T364" s="200"/>
      <c r="AT364" s="201" t="s">
        <v>131</v>
      </c>
      <c r="AU364" s="201" t="s">
        <v>81</v>
      </c>
      <c r="AV364" s="13" t="s">
        <v>77</v>
      </c>
      <c r="AW364" s="13" t="s">
        <v>33</v>
      </c>
      <c r="AX364" s="13" t="s">
        <v>72</v>
      </c>
      <c r="AY364" s="201" t="s">
        <v>120</v>
      </c>
    </row>
    <row r="365" spans="1:65" s="14" customFormat="1" ht="11.25" x14ac:dyDescent="0.2">
      <c r="B365" s="202"/>
      <c r="C365" s="203"/>
      <c r="D365" s="187" t="s">
        <v>131</v>
      </c>
      <c r="E365" s="204" t="s">
        <v>19</v>
      </c>
      <c r="F365" s="205" t="s">
        <v>651</v>
      </c>
      <c r="G365" s="203"/>
      <c r="H365" s="206">
        <v>6.71</v>
      </c>
      <c r="I365" s="207"/>
      <c r="J365" s="203"/>
      <c r="K365" s="203"/>
      <c r="L365" s="208"/>
      <c r="M365" s="209"/>
      <c r="N365" s="210"/>
      <c r="O365" s="210"/>
      <c r="P365" s="210"/>
      <c r="Q365" s="210"/>
      <c r="R365" s="210"/>
      <c r="S365" s="210"/>
      <c r="T365" s="211"/>
      <c r="AT365" s="212" t="s">
        <v>131</v>
      </c>
      <c r="AU365" s="212" t="s">
        <v>81</v>
      </c>
      <c r="AV365" s="14" t="s">
        <v>81</v>
      </c>
      <c r="AW365" s="14" t="s">
        <v>33</v>
      </c>
      <c r="AX365" s="14" t="s">
        <v>72</v>
      </c>
      <c r="AY365" s="212" t="s">
        <v>120</v>
      </c>
    </row>
    <row r="366" spans="1:65" s="13" customFormat="1" ht="11.25" x14ac:dyDescent="0.2">
      <c r="B366" s="192"/>
      <c r="C366" s="193"/>
      <c r="D366" s="187" t="s">
        <v>131</v>
      </c>
      <c r="E366" s="194" t="s">
        <v>19</v>
      </c>
      <c r="F366" s="195" t="s">
        <v>582</v>
      </c>
      <c r="G366" s="193"/>
      <c r="H366" s="194" t="s">
        <v>19</v>
      </c>
      <c r="I366" s="196"/>
      <c r="J366" s="193"/>
      <c r="K366" s="193"/>
      <c r="L366" s="197"/>
      <c r="M366" s="198"/>
      <c r="N366" s="199"/>
      <c r="O366" s="199"/>
      <c r="P366" s="199"/>
      <c r="Q366" s="199"/>
      <c r="R366" s="199"/>
      <c r="S366" s="199"/>
      <c r="T366" s="200"/>
      <c r="AT366" s="201" t="s">
        <v>131</v>
      </c>
      <c r="AU366" s="201" t="s">
        <v>81</v>
      </c>
      <c r="AV366" s="13" t="s">
        <v>77</v>
      </c>
      <c r="AW366" s="13" t="s">
        <v>33</v>
      </c>
      <c r="AX366" s="13" t="s">
        <v>72</v>
      </c>
      <c r="AY366" s="201" t="s">
        <v>120</v>
      </c>
    </row>
    <row r="367" spans="1:65" s="14" customFormat="1" ht="11.25" x14ac:dyDescent="0.2">
      <c r="B367" s="202"/>
      <c r="C367" s="203"/>
      <c r="D367" s="187" t="s">
        <v>131</v>
      </c>
      <c r="E367" s="204" t="s">
        <v>19</v>
      </c>
      <c r="F367" s="205" t="s">
        <v>652</v>
      </c>
      <c r="G367" s="203"/>
      <c r="H367" s="206">
        <v>9.15</v>
      </c>
      <c r="I367" s="207"/>
      <c r="J367" s="203"/>
      <c r="K367" s="203"/>
      <c r="L367" s="208"/>
      <c r="M367" s="209"/>
      <c r="N367" s="210"/>
      <c r="O367" s="210"/>
      <c r="P367" s="210"/>
      <c r="Q367" s="210"/>
      <c r="R367" s="210"/>
      <c r="S367" s="210"/>
      <c r="T367" s="211"/>
      <c r="AT367" s="212" t="s">
        <v>131</v>
      </c>
      <c r="AU367" s="212" t="s">
        <v>81</v>
      </c>
      <c r="AV367" s="14" t="s">
        <v>81</v>
      </c>
      <c r="AW367" s="14" t="s">
        <v>33</v>
      </c>
      <c r="AX367" s="14" t="s">
        <v>72</v>
      </c>
      <c r="AY367" s="212" t="s">
        <v>120</v>
      </c>
    </row>
    <row r="368" spans="1:65" s="13" customFormat="1" ht="11.25" x14ac:dyDescent="0.2">
      <c r="B368" s="192"/>
      <c r="C368" s="193"/>
      <c r="D368" s="187" t="s">
        <v>131</v>
      </c>
      <c r="E368" s="194" t="s">
        <v>19</v>
      </c>
      <c r="F368" s="195" t="s">
        <v>575</v>
      </c>
      <c r="G368" s="193"/>
      <c r="H368" s="194" t="s">
        <v>19</v>
      </c>
      <c r="I368" s="196"/>
      <c r="J368" s="193"/>
      <c r="K368" s="193"/>
      <c r="L368" s="197"/>
      <c r="M368" s="198"/>
      <c r="N368" s="199"/>
      <c r="O368" s="199"/>
      <c r="P368" s="199"/>
      <c r="Q368" s="199"/>
      <c r="R368" s="199"/>
      <c r="S368" s="199"/>
      <c r="T368" s="200"/>
      <c r="AT368" s="201" t="s">
        <v>131</v>
      </c>
      <c r="AU368" s="201" t="s">
        <v>81</v>
      </c>
      <c r="AV368" s="13" t="s">
        <v>77</v>
      </c>
      <c r="AW368" s="13" t="s">
        <v>33</v>
      </c>
      <c r="AX368" s="13" t="s">
        <v>72</v>
      </c>
      <c r="AY368" s="201" t="s">
        <v>120</v>
      </c>
    </row>
    <row r="369" spans="1:65" s="14" customFormat="1" ht="11.25" x14ac:dyDescent="0.2">
      <c r="B369" s="202"/>
      <c r="C369" s="203"/>
      <c r="D369" s="187" t="s">
        <v>131</v>
      </c>
      <c r="E369" s="204" t="s">
        <v>19</v>
      </c>
      <c r="F369" s="205" t="s">
        <v>653</v>
      </c>
      <c r="G369" s="203"/>
      <c r="H369" s="206">
        <v>24.04</v>
      </c>
      <c r="I369" s="207"/>
      <c r="J369" s="203"/>
      <c r="K369" s="203"/>
      <c r="L369" s="208"/>
      <c r="M369" s="209"/>
      <c r="N369" s="210"/>
      <c r="O369" s="210"/>
      <c r="P369" s="210"/>
      <c r="Q369" s="210"/>
      <c r="R369" s="210"/>
      <c r="S369" s="210"/>
      <c r="T369" s="211"/>
      <c r="AT369" s="212" t="s">
        <v>131</v>
      </c>
      <c r="AU369" s="212" t="s">
        <v>81</v>
      </c>
      <c r="AV369" s="14" t="s">
        <v>81</v>
      </c>
      <c r="AW369" s="14" t="s">
        <v>33</v>
      </c>
      <c r="AX369" s="14" t="s">
        <v>72</v>
      </c>
      <c r="AY369" s="212" t="s">
        <v>120</v>
      </c>
    </row>
    <row r="370" spans="1:65" s="13" customFormat="1" ht="11.25" x14ac:dyDescent="0.2">
      <c r="B370" s="192"/>
      <c r="C370" s="193"/>
      <c r="D370" s="187" t="s">
        <v>131</v>
      </c>
      <c r="E370" s="194" t="s">
        <v>19</v>
      </c>
      <c r="F370" s="195" t="s">
        <v>573</v>
      </c>
      <c r="G370" s="193"/>
      <c r="H370" s="194" t="s">
        <v>19</v>
      </c>
      <c r="I370" s="196"/>
      <c r="J370" s="193"/>
      <c r="K370" s="193"/>
      <c r="L370" s="197"/>
      <c r="M370" s="198"/>
      <c r="N370" s="199"/>
      <c r="O370" s="199"/>
      <c r="P370" s="199"/>
      <c r="Q370" s="199"/>
      <c r="R370" s="199"/>
      <c r="S370" s="199"/>
      <c r="T370" s="200"/>
      <c r="AT370" s="201" t="s">
        <v>131</v>
      </c>
      <c r="AU370" s="201" t="s">
        <v>81</v>
      </c>
      <c r="AV370" s="13" t="s">
        <v>77</v>
      </c>
      <c r="AW370" s="13" t="s">
        <v>33</v>
      </c>
      <c r="AX370" s="13" t="s">
        <v>72</v>
      </c>
      <c r="AY370" s="201" t="s">
        <v>120</v>
      </c>
    </row>
    <row r="371" spans="1:65" s="14" customFormat="1" ht="11.25" x14ac:dyDescent="0.2">
      <c r="B371" s="202"/>
      <c r="C371" s="203"/>
      <c r="D371" s="187" t="s">
        <v>131</v>
      </c>
      <c r="E371" s="204" t="s">
        <v>19</v>
      </c>
      <c r="F371" s="205" t="s">
        <v>654</v>
      </c>
      <c r="G371" s="203"/>
      <c r="H371" s="206">
        <v>414.63</v>
      </c>
      <c r="I371" s="207"/>
      <c r="J371" s="203"/>
      <c r="K371" s="203"/>
      <c r="L371" s="208"/>
      <c r="M371" s="209"/>
      <c r="N371" s="210"/>
      <c r="O371" s="210"/>
      <c r="P371" s="210"/>
      <c r="Q371" s="210"/>
      <c r="R371" s="210"/>
      <c r="S371" s="210"/>
      <c r="T371" s="211"/>
      <c r="AT371" s="212" t="s">
        <v>131</v>
      </c>
      <c r="AU371" s="212" t="s">
        <v>81</v>
      </c>
      <c r="AV371" s="14" t="s">
        <v>81</v>
      </c>
      <c r="AW371" s="14" t="s">
        <v>33</v>
      </c>
      <c r="AX371" s="14" t="s">
        <v>72</v>
      </c>
      <c r="AY371" s="212" t="s">
        <v>120</v>
      </c>
    </row>
    <row r="372" spans="1:65" s="15" customFormat="1" ht="11.25" x14ac:dyDescent="0.2">
      <c r="B372" s="213"/>
      <c r="C372" s="214"/>
      <c r="D372" s="187" t="s">
        <v>131</v>
      </c>
      <c r="E372" s="215" t="s">
        <v>19</v>
      </c>
      <c r="F372" s="216" t="s">
        <v>141</v>
      </c>
      <c r="G372" s="214"/>
      <c r="H372" s="217">
        <v>471.51</v>
      </c>
      <c r="I372" s="218"/>
      <c r="J372" s="214"/>
      <c r="K372" s="214"/>
      <c r="L372" s="219"/>
      <c r="M372" s="220"/>
      <c r="N372" s="221"/>
      <c r="O372" s="221"/>
      <c r="P372" s="221"/>
      <c r="Q372" s="221"/>
      <c r="R372" s="221"/>
      <c r="S372" s="221"/>
      <c r="T372" s="222"/>
      <c r="AT372" s="223" t="s">
        <v>131</v>
      </c>
      <c r="AU372" s="223" t="s">
        <v>81</v>
      </c>
      <c r="AV372" s="15" t="s">
        <v>127</v>
      </c>
      <c r="AW372" s="15" t="s">
        <v>33</v>
      </c>
      <c r="AX372" s="15" t="s">
        <v>77</v>
      </c>
      <c r="AY372" s="223" t="s">
        <v>120</v>
      </c>
    </row>
    <row r="373" spans="1:65" s="2" customFormat="1" ht="24.2" customHeight="1" x14ac:dyDescent="0.2">
      <c r="A373" s="35"/>
      <c r="B373" s="36"/>
      <c r="C373" s="174" t="s">
        <v>257</v>
      </c>
      <c r="D373" s="174" t="s">
        <v>122</v>
      </c>
      <c r="E373" s="175" t="s">
        <v>258</v>
      </c>
      <c r="F373" s="176" t="s">
        <v>259</v>
      </c>
      <c r="G373" s="177" t="s">
        <v>260</v>
      </c>
      <c r="H373" s="178">
        <v>801.56700000000001</v>
      </c>
      <c r="I373" s="179"/>
      <c r="J373" s="180">
        <f>ROUND(I373*H373,2)</f>
        <v>0</v>
      </c>
      <c r="K373" s="176" t="s">
        <v>19</v>
      </c>
      <c r="L373" s="40"/>
      <c r="M373" s="181" t="s">
        <v>19</v>
      </c>
      <c r="N373" s="182" t="s">
        <v>43</v>
      </c>
      <c r="O373" s="65"/>
      <c r="P373" s="183">
        <f>O373*H373</f>
        <v>0</v>
      </c>
      <c r="Q373" s="183">
        <v>0</v>
      </c>
      <c r="R373" s="183">
        <f>Q373*H373</f>
        <v>0</v>
      </c>
      <c r="S373" s="183">
        <v>0</v>
      </c>
      <c r="T373" s="184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85" t="s">
        <v>127</v>
      </c>
      <c r="AT373" s="185" t="s">
        <v>122</v>
      </c>
      <c r="AU373" s="185" t="s">
        <v>81</v>
      </c>
      <c r="AY373" s="18" t="s">
        <v>120</v>
      </c>
      <c r="BE373" s="186">
        <f>IF(N373="základní",J373,0)</f>
        <v>0</v>
      </c>
      <c r="BF373" s="186">
        <f>IF(N373="snížená",J373,0)</f>
        <v>0</v>
      </c>
      <c r="BG373" s="186">
        <f>IF(N373="zákl. přenesená",J373,0)</f>
        <v>0</v>
      </c>
      <c r="BH373" s="186">
        <f>IF(N373="sníž. přenesená",J373,0)</f>
        <v>0</v>
      </c>
      <c r="BI373" s="186">
        <f>IF(N373="nulová",J373,0)</f>
        <v>0</v>
      </c>
      <c r="BJ373" s="18" t="s">
        <v>77</v>
      </c>
      <c r="BK373" s="186">
        <f>ROUND(I373*H373,2)</f>
        <v>0</v>
      </c>
      <c r="BL373" s="18" t="s">
        <v>127</v>
      </c>
      <c r="BM373" s="185" t="s">
        <v>261</v>
      </c>
    </row>
    <row r="374" spans="1:65" s="2" customFormat="1" ht="19.5" x14ac:dyDescent="0.2">
      <c r="A374" s="35"/>
      <c r="B374" s="36"/>
      <c r="C374" s="37"/>
      <c r="D374" s="187" t="s">
        <v>262</v>
      </c>
      <c r="E374" s="37"/>
      <c r="F374" s="188" t="s">
        <v>263</v>
      </c>
      <c r="G374" s="37"/>
      <c r="H374" s="37"/>
      <c r="I374" s="189"/>
      <c r="J374" s="37"/>
      <c r="K374" s="37"/>
      <c r="L374" s="40"/>
      <c r="M374" s="190"/>
      <c r="N374" s="191"/>
      <c r="O374" s="65"/>
      <c r="P374" s="65"/>
      <c r="Q374" s="65"/>
      <c r="R374" s="65"/>
      <c r="S374" s="65"/>
      <c r="T374" s="66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T374" s="18" t="s">
        <v>262</v>
      </c>
      <c r="AU374" s="18" t="s">
        <v>81</v>
      </c>
    </row>
    <row r="375" spans="1:65" s="14" customFormat="1" ht="11.25" x14ac:dyDescent="0.2">
      <c r="B375" s="202"/>
      <c r="C375" s="203"/>
      <c r="D375" s="187" t="s">
        <v>131</v>
      </c>
      <c r="E375" s="203"/>
      <c r="F375" s="205" t="s">
        <v>655</v>
      </c>
      <c r="G375" s="203"/>
      <c r="H375" s="206">
        <v>801.56700000000001</v>
      </c>
      <c r="I375" s="207"/>
      <c r="J375" s="203"/>
      <c r="K375" s="203"/>
      <c r="L375" s="208"/>
      <c r="M375" s="209"/>
      <c r="N375" s="210"/>
      <c r="O375" s="210"/>
      <c r="P375" s="210"/>
      <c r="Q375" s="210"/>
      <c r="R375" s="210"/>
      <c r="S375" s="210"/>
      <c r="T375" s="211"/>
      <c r="AT375" s="212" t="s">
        <v>131</v>
      </c>
      <c r="AU375" s="212" t="s">
        <v>81</v>
      </c>
      <c r="AV375" s="14" t="s">
        <v>81</v>
      </c>
      <c r="AW375" s="14" t="s">
        <v>4</v>
      </c>
      <c r="AX375" s="14" t="s">
        <v>77</v>
      </c>
      <c r="AY375" s="212" t="s">
        <v>120</v>
      </c>
    </row>
    <row r="376" spans="1:65" s="2" customFormat="1" ht="24.2" customHeight="1" x14ac:dyDescent="0.2">
      <c r="A376" s="35"/>
      <c r="B376" s="36"/>
      <c r="C376" s="174" t="s">
        <v>265</v>
      </c>
      <c r="D376" s="174" t="s">
        <v>122</v>
      </c>
      <c r="E376" s="175" t="s">
        <v>266</v>
      </c>
      <c r="F376" s="176" t="s">
        <v>267</v>
      </c>
      <c r="G376" s="177" t="s">
        <v>176</v>
      </c>
      <c r="H376" s="178">
        <v>809.29</v>
      </c>
      <c r="I376" s="179"/>
      <c r="J376" s="180">
        <f>ROUND(I376*H376,2)</f>
        <v>0</v>
      </c>
      <c r="K376" s="176" t="s">
        <v>126</v>
      </c>
      <c r="L376" s="40"/>
      <c r="M376" s="181" t="s">
        <v>19</v>
      </c>
      <c r="N376" s="182" t="s">
        <v>43</v>
      </c>
      <c r="O376" s="65"/>
      <c r="P376" s="183">
        <f>O376*H376</f>
        <v>0</v>
      </c>
      <c r="Q376" s="183">
        <v>0</v>
      </c>
      <c r="R376" s="183">
        <f>Q376*H376</f>
        <v>0</v>
      </c>
      <c r="S376" s="183">
        <v>0</v>
      </c>
      <c r="T376" s="184">
        <f>S376*H376</f>
        <v>0</v>
      </c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R376" s="185" t="s">
        <v>127</v>
      </c>
      <c r="AT376" s="185" t="s">
        <v>122</v>
      </c>
      <c r="AU376" s="185" t="s">
        <v>81</v>
      </c>
      <c r="AY376" s="18" t="s">
        <v>120</v>
      </c>
      <c r="BE376" s="186">
        <f>IF(N376="základní",J376,0)</f>
        <v>0</v>
      </c>
      <c r="BF376" s="186">
        <f>IF(N376="snížená",J376,0)</f>
        <v>0</v>
      </c>
      <c r="BG376" s="186">
        <f>IF(N376="zákl. přenesená",J376,0)</f>
        <v>0</v>
      </c>
      <c r="BH376" s="186">
        <f>IF(N376="sníž. přenesená",J376,0)</f>
        <v>0</v>
      </c>
      <c r="BI376" s="186">
        <f>IF(N376="nulová",J376,0)</f>
        <v>0</v>
      </c>
      <c r="BJ376" s="18" t="s">
        <v>77</v>
      </c>
      <c r="BK376" s="186">
        <f>ROUND(I376*H376,2)</f>
        <v>0</v>
      </c>
      <c r="BL376" s="18" t="s">
        <v>127</v>
      </c>
      <c r="BM376" s="185" t="s">
        <v>268</v>
      </c>
    </row>
    <row r="377" spans="1:65" s="2" customFormat="1" ht="126.75" x14ac:dyDescent="0.2">
      <c r="A377" s="35"/>
      <c r="B377" s="36"/>
      <c r="C377" s="37"/>
      <c r="D377" s="187" t="s">
        <v>129</v>
      </c>
      <c r="E377" s="37"/>
      <c r="F377" s="188" t="s">
        <v>269</v>
      </c>
      <c r="G377" s="37"/>
      <c r="H377" s="37"/>
      <c r="I377" s="189"/>
      <c r="J377" s="37"/>
      <c r="K377" s="37"/>
      <c r="L377" s="40"/>
      <c r="M377" s="190"/>
      <c r="N377" s="191"/>
      <c r="O377" s="65"/>
      <c r="P377" s="65"/>
      <c r="Q377" s="65"/>
      <c r="R377" s="65"/>
      <c r="S377" s="65"/>
      <c r="T377" s="66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T377" s="18" t="s">
        <v>129</v>
      </c>
      <c r="AU377" s="18" t="s">
        <v>81</v>
      </c>
    </row>
    <row r="378" spans="1:65" s="13" customFormat="1" ht="11.25" x14ac:dyDescent="0.2">
      <c r="B378" s="192"/>
      <c r="C378" s="193"/>
      <c r="D378" s="187" t="s">
        <v>131</v>
      </c>
      <c r="E378" s="194" t="s">
        <v>19</v>
      </c>
      <c r="F378" s="195" t="s">
        <v>578</v>
      </c>
      <c r="G378" s="193"/>
      <c r="H378" s="194" t="s">
        <v>19</v>
      </c>
      <c r="I378" s="196"/>
      <c r="J378" s="193"/>
      <c r="K378" s="193"/>
      <c r="L378" s="197"/>
      <c r="M378" s="198"/>
      <c r="N378" s="199"/>
      <c r="O378" s="199"/>
      <c r="P378" s="199"/>
      <c r="Q378" s="199"/>
      <c r="R378" s="199"/>
      <c r="S378" s="199"/>
      <c r="T378" s="200"/>
      <c r="AT378" s="201" t="s">
        <v>131</v>
      </c>
      <c r="AU378" s="201" t="s">
        <v>81</v>
      </c>
      <c r="AV378" s="13" t="s">
        <v>77</v>
      </c>
      <c r="AW378" s="13" t="s">
        <v>33</v>
      </c>
      <c r="AX378" s="13" t="s">
        <v>72</v>
      </c>
      <c r="AY378" s="201" t="s">
        <v>120</v>
      </c>
    </row>
    <row r="379" spans="1:65" s="14" customFormat="1" ht="11.25" x14ac:dyDescent="0.2">
      <c r="B379" s="202"/>
      <c r="C379" s="203"/>
      <c r="D379" s="187" t="s">
        <v>131</v>
      </c>
      <c r="E379" s="204" t="s">
        <v>19</v>
      </c>
      <c r="F379" s="205" t="s">
        <v>656</v>
      </c>
      <c r="G379" s="203"/>
      <c r="H379" s="206">
        <v>10.86</v>
      </c>
      <c r="I379" s="207"/>
      <c r="J379" s="203"/>
      <c r="K379" s="203"/>
      <c r="L379" s="208"/>
      <c r="M379" s="209"/>
      <c r="N379" s="210"/>
      <c r="O379" s="210"/>
      <c r="P379" s="210"/>
      <c r="Q379" s="210"/>
      <c r="R379" s="210"/>
      <c r="S379" s="210"/>
      <c r="T379" s="211"/>
      <c r="AT379" s="212" t="s">
        <v>131</v>
      </c>
      <c r="AU379" s="212" t="s">
        <v>81</v>
      </c>
      <c r="AV379" s="14" t="s">
        <v>81</v>
      </c>
      <c r="AW379" s="14" t="s">
        <v>33</v>
      </c>
      <c r="AX379" s="14" t="s">
        <v>72</v>
      </c>
      <c r="AY379" s="212" t="s">
        <v>120</v>
      </c>
    </row>
    <row r="380" spans="1:65" s="13" customFormat="1" ht="11.25" x14ac:dyDescent="0.2">
      <c r="B380" s="192"/>
      <c r="C380" s="193"/>
      <c r="D380" s="187" t="s">
        <v>131</v>
      </c>
      <c r="E380" s="194" t="s">
        <v>19</v>
      </c>
      <c r="F380" s="195" t="s">
        <v>579</v>
      </c>
      <c r="G380" s="193"/>
      <c r="H380" s="194" t="s">
        <v>19</v>
      </c>
      <c r="I380" s="196"/>
      <c r="J380" s="193"/>
      <c r="K380" s="193"/>
      <c r="L380" s="197"/>
      <c r="M380" s="198"/>
      <c r="N380" s="199"/>
      <c r="O380" s="199"/>
      <c r="P380" s="199"/>
      <c r="Q380" s="199"/>
      <c r="R380" s="199"/>
      <c r="S380" s="199"/>
      <c r="T380" s="200"/>
      <c r="AT380" s="201" t="s">
        <v>131</v>
      </c>
      <c r="AU380" s="201" t="s">
        <v>81</v>
      </c>
      <c r="AV380" s="13" t="s">
        <v>77</v>
      </c>
      <c r="AW380" s="13" t="s">
        <v>33</v>
      </c>
      <c r="AX380" s="13" t="s">
        <v>72</v>
      </c>
      <c r="AY380" s="201" t="s">
        <v>120</v>
      </c>
    </row>
    <row r="381" spans="1:65" s="14" customFormat="1" ht="11.25" x14ac:dyDescent="0.2">
      <c r="B381" s="202"/>
      <c r="C381" s="203"/>
      <c r="D381" s="187" t="s">
        <v>131</v>
      </c>
      <c r="E381" s="204" t="s">
        <v>19</v>
      </c>
      <c r="F381" s="205" t="s">
        <v>657</v>
      </c>
      <c r="G381" s="203"/>
      <c r="H381" s="206">
        <v>11.96</v>
      </c>
      <c r="I381" s="207"/>
      <c r="J381" s="203"/>
      <c r="K381" s="203"/>
      <c r="L381" s="208"/>
      <c r="M381" s="209"/>
      <c r="N381" s="210"/>
      <c r="O381" s="210"/>
      <c r="P381" s="210"/>
      <c r="Q381" s="210"/>
      <c r="R381" s="210"/>
      <c r="S381" s="210"/>
      <c r="T381" s="211"/>
      <c r="AT381" s="212" t="s">
        <v>131</v>
      </c>
      <c r="AU381" s="212" t="s">
        <v>81</v>
      </c>
      <c r="AV381" s="14" t="s">
        <v>81</v>
      </c>
      <c r="AW381" s="14" t="s">
        <v>33</v>
      </c>
      <c r="AX381" s="14" t="s">
        <v>72</v>
      </c>
      <c r="AY381" s="212" t="s">
        <v>120</v>
      </c>
    </row>
    <row r="382" spans="1:65" s="13" customFormat="1" ht="11.25" x14ac:dyDescent="0.2">
      <c r="B382" s="192"/>
      <c r="C382" s="193"/>
      <c r="D382" s="187" t="s">
        <v>131</v>
      </c>
      <c r="E382" s="194" t="s">
        <v>19</v>
      </c>
      <c r="F382" s="195" t="s">
        <v>581</v>
      </c>
      <c r="G382" s="193"/>
      <c r="H382" s="194" t="s">
        <v>19</v>
      </c>
      <c r="I382" s="196"/>
      <c r="J382" s="193"/>
      <c r="K382" s="193"/>
      <c r="L382" s="197"/>
      <c r="M382" s="198"/>
      <c r="N382" s="199"/>
      <c r="O382" s="199"/>
      <c r="P382" s="199"/>
      <c r="Q382" s="199"/>
      <c r="R382" s="199"/>
      <c r="S382" s="199"/>
      <c r="T382" s="200"/>
      <c r="AT382" s="201" t="s">
        <v>131</v>
      </c>
      <c r="AU382" s="201" t="s">
        <v>81</v>
      </c>
      <c r="AV382" s="13" t="s">
        <v>77</v>
      </c>
      <c r="AW382" s="13" t="s">
        <v>33</v>
      </c>
      <c r="AX382" s="13" t="s">
        <v>72</v>
      </c>
      <c r="AY382" s="201" t="s">
        <v>120</v>
      </c>
    </row>
    <row r="383" spans="1:65" s="14" customFormat="1" ht="11.25" x14ac:dyDescent="0.2">
      <c r="B383" s="202"/>
      <c r="C383" s="203"/>
      <c r="D383" s="187" t="s">
        <v>131</v>
      </c>
      <c r="E383" s="204" t="s">
        <v>19</v>
      </c>
      <c r="F383" s="205" t="s">
        <v>658</v>
      </c>
      <c r="G383" s="203"/>
      <c r="H383" s="206">
        <v>8.19</v>
      </c>
      <c r="I383" s="207"/>
      <c r="J383" s="203"/>
      <c r="K383" s="203"/>
      <c r="L383" s="208"/>
      <c r="M383" s="209"/>
      <c r="N383" s="210"/>
      <c r="O383" s="210"/>
      <c r="P383" s="210"/>
      <c r="Q383" s="210"/>
      <c r="R383" s="210"/>
      <c r="S383" s="210"/>
      <c r="T383" s="211"/>
      <c r="AT383" s="212" t="s">
        <v>131</v>
      </c>
      <c r="AU383" s="212" t="s">
        <v>81</v>
      </c>
      <c r="AV383" s="14" t="s">
        <v>81</v>
      </c>
      <c r="AW383" s="14" t="s">
        <v>33</v>
      </c>
      <c r="AX383" s="14" t="s">
        <v>72</v>
      </c>
      <c r="AY383" s="212" t="s">
        <v>120</v>
      </c>
    </row>
    <row r="384" spans="1:65" s="13" customFormat="1" ht="11.25" x14ac:dyDescent="0.2">
      <c r="B384" s="192"/>
      <c r="C384" s="193"/>
      <c r="D384" s="187" t="s">
        <v>131</v>
      </c>
      <c r="E384" s="194" t="s">
        <v>19</v>
      </c>
      <c r="F384" s="195" t="s">
        <v>577</v>
      </c>
      <c r="G384" s="193"/>
      <c r="H384" s="194" t="s">
        <v>19</v>
      </c>
      <c r="I384" s="196"/>
      <c r="J384" s="193"/>
      <c r="K384" s="193"/>
      <c r="L384" s="197"/>
      <c r="M384" s="198"/>
      <c r="N384" s="199"/>
      <c r="O384" s="199"/>
      <c r="P384" s="199"/>
      <c r="Q384" s="199"/>
      <c r="R384" s="199"/>
      <c r="S384" s="199"/>
      <c r="T384" s="200"/>
      <c r="AT384" s="201" t="s">
        <v>131</v>
      </c>
      <c r="AU384" s="201" t="s">
        <v>81</v>
      </c>
      <c r="AV384" s="13" t="s">
        <v>77</v>
      </c>
      <c r="AW384" s="13" t="s">
        <v>33</v>
      </c>
      <c r="AX384" s="13" t="s">
        <v>72</v>
      </c>
      <c r="AY384" s="201" t="s">
        <v>120</v>
      </c>
    </row>
    <row r="385" spans="1:65" s="14" customFormat="1" ht="11.25" x14ac:dyDescent="0.2">
      <c r="B385" s="202"/>
      <c r="C385" s="203"/>
      <c r="D385" s="187" t="s">
        <v>131</v>
      </c>
      <c r="E385" s="204" t="s">
        <v>19</v>
      </c>
      <c r="F385" s="205" t="s">
        <v>659</v>
      </c>
      <c r="G385" s="203"/>
      <c r="H385" s="206">
        <v>18.760000000000002</v>
      </c>
      <c r="I385" s="207"/>
      <c r="J385" s="203"/>
      <c r="K385" s="203"/>
      <c r="L385" s="208"/>
      <c r="M385" s="209"/>
      <c r="N385" s="210"/>
      <c r="O385" s="210"/>
      <c r="P385" s="210"/>
      <c r="Q385" s="210"/>
      <c r="R385" s="210"/>
      <c r="S385" s="210"/>
      <c r="T385" s="211"/>
      <c r="AT385" s="212" t="s">
        <v>131</v>
      </c>
      <c r="AU385" s="212" t="s">
        <v>81</v>
      </c>
      <c r="AV385" s="14" t="s">
        <v>81</v>
      </c>
      <c r="AW385" s="14" t="s">
        <v>33</v>
      </c>
      <c r="AX385" s="14" t="s">
        <v>72</v>
      </c>
      <c r="AY385" s="212" t="s">
        <v>120</v>
      </c>
    </row>
    <row r="386" spans="1:65" s="13" customFormat="1" ht="11.25" x14ac:dyDescent="0.2">
      <c r="B386" s="192"/>
      <c r="C386" s="193"/>
      <c r="D386" s="187" t="s">
        <v>131</v>
      </c>
      <c r="E386" s="194" t="s">
        <v>19</v>
      </c>
      <c r="F386" s="195" t="s">
        <v>582</v>
      </c>
      <c r="G386" s="193"/>
      <c r="H386" s="194" t="s">
        <v>19</v>
      </c>
      <c r="I386" s="196"/>
      <c r="J386" s="193"/>
      <c r="K386" s="193"/>
      <c r="L386" s="197"/>
      <c r="M386" s="198"/>
      <c r="N386" s="199"/>
      <c r="O386" s="199"/>
      <c r="P386" s="199"/>
      <c r="Q386" s="199"/>
      <c r="R386" s="199"/>
      <c r="S386" s="199"/>
      <c r="T386" s="200"/>
      <c r="AT386" s="201" t="s">
        <v>131</v>
      </c>
      <c r="AU386" s="201" t="s">
        <v>81</v>
      </c>
      <c r="AV386" s="13" t="s">
        <v>77</v>
      </c>
      <c r="AW386" s="13" t="s">
        <v>33</v>
      </c>
      <c r="AX386" s="13" t="s">
        <v>72</v>
      </c>
      <c r="AY386" s="201" t="s">
        <v>120</v>
      </c>
    </row>
    <row r="387" spans="1:65" s="14" customFormat="1" ht="11.25" x14ac:dyDescent="0.2">
      <c r="B387" s="202"/>
      <c r="C387" s="203"/>
      <c r="D387" s="187" t="s">
        <v>131</v>
      </c>
      <c r="E387" s="204" t="s">
        <v>19</v>
      </c>
      <c r="F387" s="205" t="s">
        <v>660</v>
      </c>
      <c r="G387" s="203"/>
      <c r="H387" s="206">
        <v>15.59</v>
      </c>
      <c r="I387" s="207"/>
      <c r="J387" s="203"/>
      <c r="K387" s="203"/>
      <c r="L387" s="208"/>
      <c r="M387" s="209"/>
      <c r="N387" s="210"/>
      <c r="O387" s="210"/>
      <c r="P387" s="210"/>
      <c r="Q387" s="210"/>
      <c r="R387" s="210"/>
      <c r="S387" s="210"/>
      <c r="T387" s="211"/>
      <c r="AT387" s="212" t="s">
        <v>131</v>
      </c>
      <c r="AU387" s="212" t="s">
        <v>81</v>
      </c>
      <c r="AV387" s="14" t="s">
        <v>81</v>
      </c>
      <c r="AW387" s="14" t="s">
        <v>33</v>
      </c>
      <c r="AX387" s="14" t="s">
        <v>72</v>
      </c>
      <c r="AY387" s="212" t="s">
        <v>120</v>
      </c>
    </row>
    <row r="388" spans="1:65" s="13" customFormat="1" ht="11.25" x14ac:dyDescent="0.2">
      <c r="B388" s="192"/>
      <c r="C388" s="193"/>
      <c r="D388" s="187" t="s">
        <v>131</v>
      </c>
      <c r="E388" s="194" t="s">
        <v>19</v>
      </c>
      <c r="F388" s="195" t="s">
        <v>575</v>
      </c>
      <c r="G388" s="193"/>
      <c r="H388" s="194" t="s">
        <v>19</v>
      </c>
      <c r="I388" s="196"/>
      <c r="J388" s="193"/>
      <c r="K388" s="193"/>
      <c r="L388" s="197"/>
      <c r="M388" s="198"/>
      <c r="N388" s="199"/>
      <c r="O388" s="199"/>
      <c r="P388" s="199"/>
      <c r="Q388" s="199"/>
      <c r="R388" s="199"/>
      <c r="S388" s="199"/>
      <c r="T388" s="200"/>
      <c r="AT388" s="201" t="s">
        <v>131</v>
      </c>
      <c r="AU388" s="201" t="s">
        <v>81</v>
      </c>
      <c r="AV388" s="13" t="s">
        <v>77</v>
      </c>
      <c r="AW388" s="13" t="s">
        <v>33</v>
      </c>
      <c r="AX388" s="13" t="s">
        <v>72</v>
      </c>
      <c r="AY388" s="201" t="s">
        <v>120</v>
      </c>
    </row>
    <row r="389" spans="1:65" s="14" customFormat="1" ht="11.25" x14ac:dyDescent="0.2">
      <c r="B389" s="202"/>
      <c r="C389" s="203"/>
      <c r="D389" s="187" t="s">
        <v>131</v>
      </c>
      <c r="E389" s="204" t="s">
        <v>19</v>
      </c>
      <c r="F389" s="205" t="s">
        <v>617</v>
      </c>
      <c r="G389" s="203"/>
      <c r="H389" s="206">
        <v>31.5</v>
      </c>
      <c r="I389" s="207"/>
      <c r="J389" s="203"/>
      <c r="K389" s="203"/>
      <c r="L389" s="208"/>
      <c r="M389" s="209"/>
      <c r="N389" s="210"/>
      <c r="O389" s="210"/>
      <c r="P389" s="210"/>
      <c r="Q389" s="210"/>
      <c r="R389" s="210"/>
      <c r="S389" s="210"/>
      <c r="T389" s="211"/>
      <c r="AT389" s="212" t="s">
        <v>131</v>
      </c>
      <c r="AU389" s="212" t="s">
        <v>81</v>
      </c>
      <c r="AV389" s="14" t="s">
        <v>81</v>
      </c>
      <c r="AW389" s="14" t="s">
        <v>33</v>
      </c>
      <c r="AX389" s="14" t="s">
        <v>72</v>
      </c>
      <c r="AY389" s="212" t="s">
        <v>120</v>
      </c>
    </row>
    <row r="390" spans="1:65" s="13" customFormat="1" ht="11.25" x14ac:dyDescent="0.2">
      <c r="B390" s="192"/>
      <c r="C390" s="193"/>
      <c r="D390" s="187" t="s">
        <v>131</v>
      </c>
      <c r="E390" s="194" t="s">
        <v>19</v>
      </c>
      <c r="F390" s="195" t="s">
        <v>573</v>
      </c>
      <c r="G390" s="193"/>
      <c r="H390" s="194" t="s">
        <v>19</v>
      </c>
      <c r="I390" s="196"/>
      <c r="J390" s="193"/>
      <c r="K390" s="193"/>
      <c r="L390" s="197"/>
      <c r="M390" s="198"/>
      <c r="N390" s="199"/>
      <c r="O390" s="199"/>
      <c r="P390" s="199"/>
      <c r="Q390" s="199"/>
      <c r="R390" s="199"/>
      <c r="S390" s="199"/>
      <c r="T390" s="200"/>
      <c r="AT390" s="201" t="s">
        <v>131</v>
      </c>
      <c r="AU390" s="201" t="s">
        <v>81</v>
      </c>
      <c r="AV390" s="13" t="s">
        <v>77</v>
      </c>
      <c r="AW390" s="13" t="s">
        <v>33</v>
      </c>
      <c r="AX390" s="13" t="s">
        <v>72</v>
      </c>
      <c r="AY390" s="201" t="s">
        <v>120</v>
      </c>
    </row>
    <row r="391" spans="1:65" s="14" customFormat="1" ht="11.25" x14ac:dyDescent="0.2">
      <c r="B391" s="202"/>
      <c r="C391" s="203"/>
      <c r="D391" s="187" t="s">
        <v>131</v>
      </c>
      <c r="E391" s="204" t="s">
        <v>19</v>
      </c>
      <c r="F391" s="205" t="s">
        <v>661</v>
      </c>
      <c r="G391" s="203"/>
      <c r="H391" s="206">
        <v>712.43</v>
      </c>
      <c r="I391" s="207"/>
      <c r="J391" s="203"/>
      <c r="K391" s="203"/>
      <c r="L391" s="208"/>
      <c r="M391" s="209"/>
      <c r="N391" s="210"/>
      <c r="O391" s="210"/>
      <c r="P391" s="210"/>
      <c r="Q391" s="210"/>
      <c r="R391" s="210"/>
      <c r="S391" s="210"/>
      <c r="T391" s="211"/>
      <c r="AT391" s="212" t="s">
        <v>131</v>
      </c>
      <c r="AU391" s="212" t="s">
        <v>81</v>
      </c>
      <c r="AV391" s="14" t="s">
        <v>81</v>
      </c>
      <c r="AW391" s="14" t="s">
        <v>33</v>
      </c>
      <c r="AX391" s="14" t="s">
        <v>72</v>
      </c>
      <c r="AY391" s="212" t="s">
        <v>120</v>
      </c>
    </row>
    <row r="392" spans="1:65" s="15" customFormat="1" ht="11.25" x14ac:dyDescent="0.2">
      <c r="B392" s="213"/>
      <c r="C392" s="214"/>
      <c r="D392" s="187" t="s">
        <v>131</v>
      </c>
      <c r="E392" s="215" t="s">
        <v>19</v>
      </c>
      <c r="F392" s="216" t="s">
        <v>141</v>
      </c>
      <c r="G392" s="214"/>
      <c r="H392" s="217">
        <v>809.29</v>
      </c>
      <c r="I392" s="218"/>
      <c r="J392" s="214"/>
      <c r="K392" s="214"/>
      <c r="L392" s="219"/>
      <c r="M392" s="220"/>
      <c r="N392" s="221"/>
      <c r="O392" s="221"/>
      <c r="P392" s="221"/>
      <c r="Q392" s="221"/>
      <c r="R392" s="221"/>
      <c r="S392" s="221"/>
      <c r="T392" s="222"/>
      <c r="AT392" s="223" t="s">
        <v>131</v>
      </c>
      <c r="AU392" s="223" t="s">
        <v>81</v>
      </c>
      <c r="AV392" s="15" t="s">
        <v>127</v>
      </c>
      <c r="AW392" s="15" t="s">
        <v>33</v>
      </c>
      <c r="AX392" s="15" t="s">
        <v>77</v>
      </c>
      <c r="AY392" s="223" t="s">
        <v>120</v>
      </c>
    </row>
    <row r="393" spans="1:65" s="2" customFormat="1" ht="14.45" customHeight="1" x14ac:dyDescent="0.2">
      <c r="A393" s="35"/>
      <c r="B393" s="36"/>
      <c r="C393" s="174" t="s">
        <v>271</v>
      </c>
      <c r="D393" s="174" t="s">
        <v>122</v>
      </c>
      <c r="E393" s="175" t="s">
        <v>272</v>
      </c>
      <c r="F393" s="176" t="s">
        <v>273</v>
      </c>
      <c r="G393" s="177" t="s">
        <v>176</v>
      </c>
      <c r="H393" s="178">
        <v>1280.0899999999999</v>
      </c>
      <c r="I393" s="179"/>
      <c r="J393" s="180">
        <f>ROUND(I393*H393,2)</f>
        <v>0</v>
      </c>
      <c r="K393" s="176" t="s">
        <v>19</v>
      </c>
      <c r="L393" s="40"/>
      <c r="M393" s="181" t="s">
        <v>19</v>
      </c>
      <c r="N393" s="182" t="s">
        <v>43</v>
      </c>
      <c r="O393" s="65"/>
      <c r="P393" s="183">
        <f>O393*H393</f>
        <v>0</v>
      </c>
      <c r="Q393" s="183">
        <v>0</v>
      </c>
      <c r="R393" s="183">
        <f>Q393*H393</f>
        <v>0</v>
      </c>
      <c r="S393" s="183">
        <v>0</v>
      </c>
      <c r="T393" s="184">
        <f>S393*H393</f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85" t="s">
        <v>127</v>
      </c>
      <c r="AT393" s="185" t="s">
        <v>122</v>
      </c>
      <c r="AU393" s="185" t="s">
        <v>81</v>
      </c>
      <c r="AY393" s="18" t="s">
        <v>120</v>
      </c>
      <c r="BE393" s="186">
        <f>IF(N393="základní",J393,0)</f>
        <v>0</v>
      </c>
      <c r="BF393" s="186">
        <f>IF(N393="snížená",J393,0)</f>
        <v>0</v>
      </c>
      <c r="BG393" s="186">
        <f>IF(N393="zákl. přenesená",J393,0)</f>
        <v>0</v>
      </c>
      <c r="BH393" s="186">
        <f>IF(N393="sníž. přenesená",J393,0)</f>
        <v>0</v>
      </c>
      <c r="BI393" s="186">
        <f>IF(N393="nulová",J393,0)</f>
        <v>0</v>
      </c>
      <c r="BJ393" s="18" t="s">
        <v>77</v>
      </c>
      <c r="BK393" s="186">
        <f>ROUND(I393*H393,2)</f>
        <v>0</v>
      </c>
      <c r="BL393" s="18" t="s">
        <v>127</v>
      </c>
      <c r="BM393" s="185" t="s">
        <v>274</v>
      </c>
    </row>
    <row r="394" spans="1:65" s="13" customFormat="1" ht="11.25" x14ac:dyDescent="0.2">
      <c r="B394" s="192"/>
      <c r="C394" s="193"/>
      <c r="D394" s="187" t="s">
        <v>131</v>
      </c>
      <c r="E394" s="194" t="s">
        <v>19</v>
      </c>
      <c r="F394" s="195" t="s">
        <v>275</v>
      </c>
      <c r="G394" s="193"/>
      <c r="H394" s="194" t="s">
        <v>19</v>
      </c>
      <c r="I394" s="196"/>
      <c r="J394" s="193"/>
      <c r="K394" s="193"/>
      <c r="L394" s="197"/>
      <c r="M394" s="198"/>
      <c r="N394" s="199"/>
      <c r="O394" s="199"/>
      <c r="P394" s="199"/>
      <c r="Q394" s="199"/>
      <c r="R394" s="199"/>
      <c r="S394" s="199"/>
      <c r="T394" s="200"/>
      <c r="AT394" s="201" t="s">
        <v>131</v>
      </c>
      <c r="AU394" s="201" t="s">
        <v>81</v>
      </c>
      <c r="AV394" s="13" t="s">
        <v>77</v>
      </c>
      <c r="AW394" s="13" t="s">
        <v>33</v>
      </c>
      <c r="AX394" s="13" t="s">
        <v>72</v>
      </c>
      <c r="AY394" s="201" t="s">
        <v>120</v>
      </c>
    </row>
    <row r="395" spans="1:65" s="14" customFormat="1" ht="11.25" x14ac:dyDescent="0.2">
      <c r="B395" s="202"/>
      <c r="C395" s="203"/>
      <c r="D395" s="187" t="s">
        <v>131</v>
      </c>
      <c r="E395" s="204" t="s">
        <v>19</v>
      </c>
      <c r="F395" s="205" t="s">
        <v>662</v>
      </c>
      <c r="G395" s="203"/>
      <c r="H395" s="206">
        <v>1280.0899999999999</v>
      </c>
      <c r="I395" s="207"/>
      <c r="J395" s="203"/>
      <c r="K395" s="203"/>
      <c r="L395" s="208"/>
      <c r="M395" s="209"/>
      <c r="N395" s="210"/>
      <c r="O395" s="210"/>
      <c r="P395" s="210"/>
      <c r="Q395" s="210"/>
      <c r="R395" s="210"/>
      <c r="S395" s="210"/>
      <c r="T395" s="211"/>
      <c r="AT395" s="212" t="s">
        <v>131</v>
      </c>
      <c r="AU395" s="212" t="s">
        <v>81</v>
      </c>
      <c r="AV395" s="14" t="s">
        <v>81</v>
      </c>
      <c r="AW395" s="14" t="s">
        <v>33</v>
      </c>
      <c r="AX395" s="14" t="s">
        <v>77</v>
      </c>
      <c r="AY395" s="212" t="s">
        <v>120</v>
      </c>
    </row>
    <row r="396" spans="1:65" s="2" customFormat="1" ht="37.9" customHeight="1" x14ac:dyDescent="0.2">
      <c r="A396" s="35"/>
      <c r="B396" s="36"/>
      <c r="C396" s="174" t="s">
        <v>277</v>
      </c>
      <c r="D396" s="174" t="s">
        <v>122</v>
      </c>
      <c r="E396" s="175" t="s">
        <v>278</v>
      </c>
      <c r="F396" s="176" t="s">
        <v>279</v>
      </c>
      <c r="G396" s="177" t="s">
        <v>176</v>
      </c>
      <c r="H396" s="178">
        <v>406.81</v>
      </c>
      <c r="I396" s="179"/>
      <c r="J396" s="180">
        <f>ROUND(I396*H396,2)</f>
        <v>0</v>
      </c>
      <c r="K396" s="176" t="s">
        <v>126</v>
      </c>
      <c r="L396" s="40"/>
      <c r="M396" s="181" t="s">
        <v>19</v>
      </c>
      <c r="N396" s="182" t="s">
        <v>43</v>
      </c>
      <c r="O396" s="65"/>
      <c r="P396" s="183">
        <f>O396*H396</f>
        <v>0</v>
      </c>
      <c r="Q396" s="183">
        <v>0</v>
      </c>
      <c r="R396" s="183">
        <f>Q396*H396</f>
        <v>0</v>
      </c>
      <c r="S396" s="183">
        <v>0</v>
      </c>
      <c r="T396" s="184">
        <f>S396*H396</f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85" t="s">
        <v>127</v>
      </c>
      <c r="AT396" s="185" t="s">
        <v>122</v>
      </c>
      <c r="AU396" s="185" t="s">
        <v>81</v>
      </c>
      <c r="AY396" s="18" t="s">
        <v>120</v>
      </c>
      <c r="BE396" s="186">
        <f>IF(N396="základní",J396,0)</f>
        <v>0</v>
      </c>
      <c r="BF396" s="186">
        <f>IF(N396="snížená",J396,0)</f>
        <v>0</v>
      </c>
      <c r="BG396" s="186">
        <f>IF(N396="zákl. přenesená",J396,0)</f>
        <v>0</v>
      </c>
      <c r="BH396" s="186">
        <f>IF(N396="sníž. přenesená",J396,0)</f>
        <v>0</v>
      </c>
      <c r="BI396" s="186">
        <f>IF(N396="nulová",J396,0)</f>
        <v>0</v>
      </c>
      <c r="BJ396" s="18" t="s">
        <v>77</v>
      </c>
      <c r="BK396" s="186">
        <f>ROUND(I396*H396,2)</f>
        <v>0</v>
      </c>
      <c r="BL396" s="18" t="s">
        <v>127</v>
      </c>
      <c r="BM396" s="185" t="s">
        <v>280</v>
      </c>
    </row>
    <row r="397" spans="1:65" s="2" customFormat="1" ht="87.75" x14ac:dyDescent="0.2">
      <c r="A397" s="35"/>
      <c r="B397" s="36"/>
      <c r="C397" s="37"/>
      <c r="D397" s="187" t="s">
        <v>129</v>
      </c>
      <c r="E397" s="37"/>
      <c r="F397" s="188" t="s">
        <v>281</v>
      </c>
      <c r="G397" s="37"/>
      <c r="H397" s="37"/>
      <c r="I397" s="189"/>
      <c r="J397" s="37"/>
      <c r="K397" s="37"/>
      <c r="L397" s="40"/>
      <c r="M397" s="190"/>
      <c r="N397" s="191"/>
      <c r="O397" s="65"/>
      <c r="P397" s="65"/>
      <c r="Q397" s="65"/>
      <c r="R397" s="65"/>
      <c r="S397" s="65"/>
      <c r="T397" s="66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T397" s="18" t="s">
        <v>129</v>
      </c>
      <c r="AU397" s="18" t="s">
        <v>81</v>
      </c>
    </row>
    <row r="398" spans="1:65" s="13" customFormat="1" ht="11.25" x14ac:dyDescent="0.2">
      <c r="B398" s="192"/>
      <c r="C398" s="193"/>
      <c r="D398" s="187" t="s">
        <v>131</v>
      </c>
      <c r="E398" s="194" t="s">
        <v>19</v>
      </c>
      <c r="F398" s="195" t="s">
        <v>573</v>
      </c>
      <c r="G398" s="193"/>
      <c r="H398" s="194" t="s">
        <v>19</v>
      </c>
      <c r="I398" s="196"/>
      <c r="J398" s="193"/>
      <c r="K398" s="193"/>
      <c r="L398" s="197"/>
      <c r="M398" s="198"/>
      <c r="N398" s="199"/>
      <c r="O398" s="199"/>
      <c r="P398" s="199"/>
      <c r="Q398" s="199"/>
      <c r="R398" s="199"/>
      <c r="S398" s="199"/>
      <c r="T398" s="200"/>
      <c r="AT398" s="201" t="s">
        <v>131</v>
      </c>
      <c r="AU398" s="201" t="s">
        <v>81</v>
      </c>
      <c r="AV398" s="13" t="s">
        <v>77</v>
      </c>
      <c r="AW398" s="13" t="s">
        <v>33</v>
      </c>
      <c r="AX398" s="13" t="s">
        <v>72</v>
      </c>
      <c r="AY398" s="201" t="s">
        <v>120</v>
      </c>
    </row>
    <row r="399" spans="1:65" s="14" customFormat="1" ht="11.25" x14ac:dyDescent="0.2">
      <c r="B399" s="202"/>
      <c r="C399" s="203"/>
      <c r="D399" s="187" t="s">
        <v>131</v>
      </c>
      <c r="E399" s="204" t="s">
        <v>19</v>
      </c>
      <c r="F399" s="205" t="s">
        <v>663</v>
      </c>
      <c r="G399" s="203"/>
      <c r="H399" s="206">
        <v>358.28</v>
      </c>
      <c r="I399" s="207"/>
      <c r="J399" s="203"/>
      <c r="K399" s="203"/>
      <c r="L399" s="208"/>
      <c r="M399" s="209"/>
      <c r="N399" s="210"/>
      <c r="O399" s="210"/>
      <c r="P399" s="210"/>
      <c r="Q399" s="210"/>
      <c r="R399" s="210"/>
      <c r="S399" s="210"/>
      <c r="T399" s="211"/>
      <c r="AT399" s="212" t="s">
        <v>131</v>
      </c>
      <c r="AU399" s="212" t="s">
        <v>81</v>
      </c>
      <c r="AV399" s="14" t="s">
        <v>81</v>
      </c>
      <c r="AW399" s="14" t="s">
        <v>33</v>
      </c>
      <c r="AX399" s="14" t="s">
        <v>72</v>
      </c>
      <c r="AY399" s="212" t="s">
        <v>120</v>
      </c>
    </row>
    <row r="400" spans="1:65" s="13" customFormat="1" ht="11.25" x14ac:dyDescent="0.2">
      <c r="B400" s="192"/>
      <c r="C400" s="193"/>
      <c r="D400" s="187" t="s">
        <v>131</v>
      </c>
      <c r="E400" s="194" t="s">
        <v>19</v>
      </c>
      <c r="F400" s="195" t="s">
        <v>575</v>
      </c>
      <c r="G400" s="193"/>
      <c r="H400" s="194" t="s">
        <v>19</v>
      </c>
      <c r="I400" s="196"/>
      <c r="J400" s="193"/>
      <c r="K400" s="193"/>
      <c r="L400" s="197"/>
      <c r="M400" s="198"/>
      <c r="N400" s="199"/>
      <c r="O400" s="199"/>
      <c r="P400" s="199"/>
      <c r="Q400" s="199"/>
      <c r="R400" s="199"/>
      <c r="S400" s="199"/>
      <c r="T400" s="200"/>
      <c r="AT400" s="201" t="s">
        <v>131</v>
      </c>
      <c r="AU400" s="201" t="s">
        <v>81</v>
      </c>
      <c r="AV400" s="13" t="s">
        <v>77</v>
      </c>
      <c r="AW400" s="13" t="s">
        <v>33</v>
      </c>
      <c r="AX400" s="13" t="s">
        <v>72</v>
      </c>
      <c r="AY400" s="201" t="s">
        <v>120</v>
      </c>
    </row>
    <row r="401" spans="1:65" s="14" customFormat="1" ht="11.25" x14ac:dyDescent="0.2">
      <c r="B401" s="202"/>
      <c r="C401" s="203"/>
      <c r="D401" s="187" t="s">
        <v>131</v>
      </c>
      <c r="E401" s="204" t="s">
        <v>19</v>
      </c>
      <c r="F401" s="205" t="s">
        <v>664</v>
      </c>
      <c r="G401" s="203"/>
      <c r="H401" s="206">
        <v>20.77</v>
      </c>
      <c r="I401" s="207"/>
      <c r="J401" s="203"/>
      <c r="K401" s="203"/>
      <c r="L401" s="208"/>
      <c r="M401" s="209"/>
      <c r="N401" s="210"/>
      <c r="O401" s="210"/>
      <c r="P401" s="210"/>
      <c r="Q401" s="210"/>
      <c r="R401" s="210"/>
      <c r="S401" s="210"/>
      <c r="T401" s="211"/>
      <c r="AT401" s="212" t="s">
        <v>131</v>
      </c>
      <c r="AU401" s="212" t="s">
        <v>81</v>
      </c>
      <c r="AV401" s="14" t="s">
        <v>81</v>
      </c>
      <c r="AW401" s="14" t="s">
        <v>33</v>
      </c>
      <c r="AX401" s="14" t="s">
        <v>72</v>
      </c>
      <c r="AY401" s="212" t="s">
        <v>120</v>
      </c>
    </row>
    <row r="402" spans="1:65" s="13" customFormat="1" ht="11.25" x14ac:dyDescent="0.2">
      <c r="B402" s="192"/>
      <c r="C402" s="193"/>
      <c r="D402" s="187" t="s">
        <v>131</v>
      </c>
      <c r="E402" s="194" t="s">
        <v>19</v>
      </c>
      <c r="F402" s="195" t="s">
        <v>577</v>
      </c>
      <c r="G402" s="193"/>
      <c r="H402" s="194" t="s">
        <v>19</v>
      </c>
      <c r="I402" s="196"/>
      <c r="J402" s="193"/>
      <c r="K402" s="193"/>
      <c r="L402" s="197"/>
      <c r="M402" s="198"/>
      <c r="N402" s="199"/>
      <c r="O402" s="199"/>
      <c r="P402" s="199"/>
      <c r="Q402" s="199"/>
      <c r="R402" s="199"/>
      <c r="S402" s="199"/>
      <c r="T402" s="200"/>
      <c r="AT402" s="201" t="s">
        <v>131</v>
      </c>
      <c r="AU402" s="201" t="s">
        <v>81</v>
      </c>
      <c r="AV402" s="13" t="s">
        <v>77</v>
      </c>
      <c r="AW402" s="13" t="s">
        <v>33</v>
      </c>
      <c r="AX402" s="13" t="s">
        <v>72</v>
      </c>
      <c r="AY402" s="201" t="s">
        <v>120</v>
      </c>
    </row>
    <row r="403" spans="1:65" s="14" customFormat="1" ht="11.25" x14ac:dyDescent="0.2">
      <c r="B403" s="202"/>
      <c r="C403" s="203"/>
      <c r="D403" s="187" t="s">
        <v>131</v>
      </c>
      <c r="E403" s="204" t="s">
        <v>19</v>
      </c>
      <c r="F403" s="205" t="s">
        <v>665</v>
      </c>
      <c r="G403" s="203"/>
      <c r="H403" s="206">
        <v>5.8</v>
      </c>
      <c r="I403" s="207"/>
      <c r="J403" s="203"/>
      <c r="K403" s="203"/>
      <c r="L403" s="208"/>
      <c r="M403" s="209"/>
      <c r="N403" s="210"/>
      <c r="O403" s="210"/>
      <c r="P403" s="210"/>
      <c r="Q403" s="210"/>
      <c r="R403" s="210"/>
      <c r="S403" s="210"/>
      <c r="T403" s="211"/>
      <c r="AT403" s="212" t="s">
        <v>131</v>
      </c>
      <c r="AU403" s="212" t="s">
        <v>81</v>
      </c>
      <c r="AV403" s="14" t="s">
        <v>81</v>
      </c>
      <c r="AW403" s="14" t="s">
        <v>33</v>
      </c>
      <c r="AX403" s="14" t="s">
        <v>72</v>
      </c>
      <c r="AY403" s="212" t="s">
        <v>120</v>
      </c>
    </row>
    <row r="404" spans="1:65" s="13" customFormat="1" ht="11.25" x14ac:dyDescent="0.2">
      <c r="B404" s="192"/>
      <c r="C404" s="193"/>
      <c r="D404" s="187" t="s">
        <v>131</v>
      </c>
      <c r="E404" s="194" t="s">
        <v>19</v>
      </c>
      <c r="F404" s="195" t="s">
        <v>578</v>
      </c>
      <c r="G404" s="193"/>
      <c r="H404" s="194" t="s">
        <v>19</v>
      </c>
      <c r="I404" s="196"/>
      <c r="J404" s="193"/>
      <c r="K404" s="193"/>
      <c r="L404" s="197"/>
      <c r="M404" s="198"/>
      <c r="N404" s="199"/>
      <c r="O404" s="199"/>
      <c r="P404" s="199"/>
      <c r="Q404" s="199"/>
      <c r="R404" s="199"/>
      <c r="S404" s="199"/>
      <c r="T404" s="200"/>
      <c r="AT404" s="201" t="s">
        <v>131</v>
      </c>
      <c r="AU404" s="201" t="s">
        <v>81</v>
      </c>
      <c r="AV404" s="13" t="s">
        <v>77</v>
      </c>
      <c r="AW404" s="13" t="s">
        <v>33</v>
      </c>
      <c r="AX404" s="13" t="s">
        <v>72</v>
      </c>
      <c r="AY404" s="201" t="s">
        <v>120</v>
      </c>
    </row>
    <row r="405" spans="1:65" s="14" customFormat="1" ht="11.25" x14ac:dyDescent="0.2">
      <c r="B405" s="202"/>
      <c r="C405" s="203"/>
      <c r="D405" s="187" t="s">
        <v>131</v>
      </c>
      <c r="E405" s="204" t="s">
        <v>19</v>
      </c>
      <c r="F405" s="205" t="s">
        <v>666</v>
      </c>
      <c r="G405" s="203"/>
      <c r="H405" s="206">
        <v>3.15</v>
      </c>
      <c r="I405" s="207"/>
      <c r="J405" s="203"/>
      <c r="K405" s="203"/>
      <c r="L405" s="208"/>
      <c r="M405" s="209"/>
      <c r="N405" s="210"/>
      <c r="O405" s="210"/>
      <c r="P405" s="210"/>
      <c r="Q405" s="210"/>
      <c r="R405" s="210"/>
      <c r="S405" s="210"/>
      <c r="T405" s="211"/>
      <c r="AT405" s="212" t="s">
        <v>131</v>
      </c>
      <c r="AU405" s="212" t="s">
        <v>81</v>
      </c>
      <c r="AV405" s="14" t="s">
        <v>81</v>
      </c>
      <c r="AW405" s="14" t="s">
        <v>33</v>
      </c>
      <c r="AX405" s="14" t="s">
        <v>72</v>
      </c>
      <c r="AY405" s="212" t="s">
        <v>120</v>
      </c>
    </row>
    <row r="406" spans="1:65" s="13" customFormat="1" ht="11.25" x14ac:dyDescent="0.2">
      <c r="B406" s="192"/>
      <c r="C406" s="193"/>
      <c r="D406" s="187" t="s">
        <v>131</v>
      </c>
      <c r="E406" s="194" t="s">
        <v>19</v>
      </c>
      <c r="F406" s="195" t="s">
        <v>579</v>
      </c>
      <c r="G406" s="193"/>
      <c r="H406" s="194" t="s">
        <v>19</v>
      </c>
      <c r="I406" s="196"/>
      <c r="J406" s="193"/>
      <c r="K406" s="193"/>
      <c r="L406" s="197"/>
      <c r="M406" s="198"/>
      <c r="N406" s="199"/>
      <c r="O406" s="199"/>
      <c r="P406" s="199"/>
      <c r="Q406" s="199"/>
      <c r="R406" s="199"/>
      <c r="S406" s="199"/>
      <c r="T406" s="200"/>
      <c r="AT406" s="201" t="s">
        <v>131</v>
      </c>
      <c r="AU406" s="201" t="s">
        <v>81</v>
      </c>
      <c r="AV406" s="13" t="s">
        <v>77</v>
      </c>
      <c r="AW406" s="13" t="s">
        <v>33</v>
      </c>
      <c r="AX406" s="13" t="s">
        <v>72</v>
      </c>
      <c r="AY406" s="201" t="s">
        <v>120</v>
      </c>
    </row>
    <row r="407" spans="1:65" s="14" customFormat="1" ht="11.25" x14ac:dyDescent="0.2">
      <c r="B407" s="202"/>
      <c r="C407" s="203"/>
      <c r="D407" s="187" t="s">
        <v>131</v>
      </c>
      <c r="E407" s="204" t="s">
        <v>19</v>
      </c>
      <c r="F407" s="205" t="s">
        <v>667</v>
      </c>
      <c r="G407" s="203"/>
      <c r="H407" s="206">
        <v>6.01</v>
      </c>
      <c r="I407" s="207"/>
      <c r="J407" s="203"/>
      <c r="K407" s="203"/>
      <c r="L407" s="208"/>
      <c r="M407" s="209"/>
      <c r="N407" s="210"/>
      <c r="O407" s="210"/>
      <c r="P407" s="210"/>
      <c r="Q407" s="210"/>
      <c r="R407" s="210"/>
      <c r="S407" s="210"/>
      <c r="T407" s="211"/>
      <c r="AT407" s="212" t="s">
        <v>131</v>
      </c>
      <c r="AU407" s="212" t="s">
        <v>81</v>
      </c>
      <c r="AV407" s="14" t="s">
        <v>81</v>
      </c>
      <c r="AW407" s="14" t="s">
        <v>33</v>
      </c>
      <c r="AX407" s="14" t="s">
        <v>72</v>
      </c>
      <c r="AY407" s="212" t="s">
        <v>120</v>
      </c>
    </row>
    <row r="408" spans="1:65" s="13" customFormat="1" ht="11.25" x14ac:dyDescent="0.2">
      <c r="B408" s="192"/>
      <c r="C408" s="193"/>
      <c r="D408" s="187" t="s">
        <v>131</v>
      </c>
      <c r="E408" s="194" t="s">
        <v>19</v>
      </c>
      <c r="F408" s="195" t="s">
        <v>581</v>
      </c>
      <c r="G408" s="193"/>
      <c r="H408" s="194" t="s">
        <v>19</v>
      </c>
      <c r="I408" s="196"/>
      <c r="J408" s="193"/>
      <c r="K408" s="193"/>
      <c r="L408" s="197"/>
      <c r="M408" s="198"/>
      <c r="N408" s="199"/>
      <c r="O408" s="199"/>
      <c r="P408" s="199"/>
      <c r="Q408" s="199"/>
      <c r="R408" s="199"/>
      <c r="S408" s="199"/>
      <c r="T408" s="200"/>
      <c r="AT408" s="201" t="s">
        <v>131</v>
      </c>
      <c r="AU408" s="201" t="s">
        <v>81</v>
      </c>
      <c r="AV408" s="13" t="s">
        <v>77</v>
      </c>
      <c r="AW408" s="13" t="s">
        <v>33</v>
      </c>
      <c r="AX408" s="13" t="s">
        <v>72</v>
      </c>
      <c r="AY408" s="201" t="s">
        <v>120</v>
      </c>
    </row>
    <row r="409" spans="1:65" s="14" customFormat="1" ht="11.25" x14ac:dyDescent="0.2">
      <c r="B409" s="202"/>
      <c r="C409" s="203"/>
      <c r="D409" s="187" t="s">
        <v>131</v>
      </c>
      <c r="E409" s="204" t="s">
        <v>19</v>
      </c>
      <c r="F409" s="205" t="s">
        <v>668</v>
      </c>
      <c r="G409" s="203"/>
      <c r="H409" s="206">
        <v>4.9000000000000004</v>
      </c>
      <c r="I409" s="207"/>
      <c r="J409" s="203"/>
      <c r="K409" s="203"/>
      <c r="L409" s="208"/>
      <c r="M409" s="209"/>
      <c r="N409" s="210"/>
      <c r="O409" s="210"/>
      <c r="P409" s="210"/>
      <c r="Q409" s="210"/>
      <c r="R409" s="210"/>
      <c r="S409" s="210"/>
      <c r="T409" s="211"/>
      <c r="AT409" s="212" t="s">
        <v>131</v>
      </c>
      <c r="AU409" s="212" t="s">
        <v>81</v>
      </c>
      <c r="AV409" s="14" t="s">
        <v>81</v>
      </c>
      <c r="AW409" s="14" t="s">
        <v>33</v>
      </c>
      <c r="AX409" s="14" t="s">
        <v>72</v>
      </c>
      <c r="AY409" s="212" t="s">
        <v>120</v>
      </c>
    </row>
    <row r="410" spans="1:65" s="13" customFormat="1" ht="11.25" x14ac:dyDescent="0.2">
      <c r="B410" s="192"/>
      <c r="C410" s="193"/>
      <c r="D410" s="187" t="s">
        <v>131</v>
      </c>
      <c r="E410" s="194" t="s">
        <v>19</v>
      </c>
      <c r="F410" s="195" t="s">
        <v>582</v>
      </c>
      <c r="G410" s="193"/>
      <c r="H410" s="194" t="s">
        <v>19</v>
      </c>
      <c r="I410" s="196"/>
      <c r="J410" s="193"/>
      <c r="K410" s="193"/>
      <c r="L410" s="197"/>
      <c r="M410" s="198"/>
      <c r="N410" s="199"/>
      <c r="O410" s="199"/>
      <c r="P410" s="199"/>
      <c r="Q410" s="199"/>
      <c r="R410" s="199"/>
      <c r="S410" s="199"/>
      <c r="T410" s="200"/>
      <c r="AT410" s="201" t="s">
        <v>131</v>
      </c>
      <c r="AU410" s="201" t="s">
        <v>81</v>
      </c>
      <c r="AV410" s="13" t="s">
        <v>77</v>
      </c>
      <c r="AW410" s="13" t="s">
        <v>33</v>
      </c>
      <c r="AX410" s="13" t="s">
        <v>72</v>
      </c>
      <c r="AY410" s="201" t="s">
        <v>120</v>
      </c>
    </row>
    <row r="411" spans="1:65" s="14" customFormat="1" ht="11.25" x14ac:dyDescent="0.2">
      <c r="B411" s="202"/>
      <c r="C411" s="203"/>
      <c r="D411" s="187" t="s">
        <v>131</v>
      </c>
      <c r="E411" s="204" t="s">
        <v>19</v>
      </c>
      <c r="F411" s="205" t="s">
        <v>669</v>
      </c>
      <c r="G411" s="203"/>
      <c r="H411" s="206">
        <v>7.9</v>
      </c>
      <c r="I411" s="207"/>
      <c r="J411" s="203"/>
      <c r="K411" s="203"/>
      <c r="L411" s="208"/>
      <c r="M411" s="209"/>
      <c r="N411" s="210"/>
      <c r="O411" s="210"/>
      <c r="P411" s="210"/>
      <c r="Q411" s="210"/>
      <c r="R411" s="210"/>
      <c r="S411" s="210"/>
      <c r="T411" s="211"/>
      <c r="AT411" s="212" t="s">
        <v>131</v>
      </c>
      <c r="AU411" s="212" t="s">
        <v>81</v>
      </c>
      <c r="AV411" s="14" t="s">
        <v>81</v>
      </c>
      <c r="AW411" s="14" t="s">
        <v>33</v>
      </c>
      <c r="AX411" s="14" t="s">
        <v>72</v>
      </c>
      <c r="AY411" s="212" t="s">
        <v>120</v>
      </c>
    </row>
    <row r="412" spans="1:65" s="15" customFormat="1" ht="11.25" x14ac:dyDescent="0.2">
      <c r="B412" s="213"/>
      <c r="C412" s="214"/>
      <c r="D412" s="187" t="s">
        <v>131</v>
      </c>
      <c r="E412" s="215" t="s">
        <v>19</v>
      </c>
      <c r="F412" s="216" t="s">
        <v>141</v>
      </c>
      <c r="G412" s="214"/>
      <c r="H412" s="217">
        <v>406.81</v>
      </c>
      <c r="I412" s="218"/>
      <c r="J412" s="214"/>
      <c r="K412" s="214"/>
      <c r="L412" s="219"/>
      <c r="M412" s="220"/>
      <c r="N412" s="221"/>
      <c r="O412" s="221"/>
      <c r="P412" s="221"/>
      <c r="Q412" s="221"/>
      <c r="R412" s="221"/>
      <c r="S412" s="221"/>
      <c r="T412" s="222"/>
      <c r="AT412" s="223" t="s">
        <v>131</v>
      </c>
      <c r="AU412" s="223" t="s">
        <v>81</v>
      </c>
      <c r="AV412" s="15" t="s">
        <v>127</v>
      </c>
      <c r="AW412" s="15" t="s">
        <v>33</v>
      </c>
      <c r="AX412" s="15" t="s">
        <v>77</v>
      </c>
      <c r="AY412" s="223" t="s">
        <v>120</v>
      </c>
    </row>
    <row r="413" spans="1:65" s="2" customFormat="1" ht="14.45" customHeight="1" x14ac:dyDescent="0.2">
      <c r="A413" s="35"/>
      <c r="B413" s="36"/>
      <c r="C413" s="224" t="s">
        <v>283</v>
      </c>
      <c r="D413" s="224" t="s">
        <v>284</v>
      </c>
      <c r="E413" s="225" t="s">
        <v>285</v>
      </c>
      <c r="F413" s="226" t="s">
        <v>286</v>
      </c>
      <c r="G413" s="227" t="s">
        <v>260</v>
      </c>
      <c r="H413" s="228">
        <v>732.25800000000004</v>
      </c>
      <c r="I413" s="229"/>
      <c r="J413" s="230">
        <f>ROUND(I413*H413,2)</f>
        <v>0</v>
      </c>
      <c r="K413" s="226" t="s">
        <v>126</v>
      </c>
      <c r="L413" s="231"/>
      <c r="M413" s="232" t="s">
        <v>19</v>
      </c>
      <c r="N413" s="233" t="s">
        <v>43</v>
      </c>
      <c r="O413" s="65"/>
      <c r="P413" s="183">
        <f>O413*H413</f>
        <v>0</v>
      </c>
      <c r="Q413" s="183">
        <v>0</v>
      </c>
      <c r="R413" s="183">
        <f>Q413*H413</f>
        <v>0</v>
      </c>
      <c r="S413" s="183">
        <v>0</v>
      </c>
      <c r="T413" s="184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85" t="s">
        <v>169</v>
      </c>
      <c r="AT413" s="185" t="s">
        <v>284</v>
      </c>
      <c r="AU413" s="185" t="s">
        <v>81</v>
      </c>
      <c r="AY413" s="18" t="s">
        <v>120</v>
      </c>
      <c r="BE413" s="186">
        <f>IF(N413="základní",J413,0)</f>
        <v>0</v>
      </c>
      <c r="BF413" s="186">
        <f>IF(N413="snížená",J413,0)</f>
        <v>0</v>
      </c>
      <c r="BG413" s="186">
        <f>IF(N413="zákl. přenesená",J413,0)</f>
        <v>0</v>
      </c>
      <c r="BH413" s="186">
        <f>IF(N413="sníž. přenesená",J413,0)</f>
        <v>0</v>
      </c>
      <c r="BI413" s="186">
        <f>IF(N413="nulová",J413,0)</f>
        <v>0</v>
      </c>
      <c r="BJ413" s="18" t="s">
        <v>77</v>
      </c>
      <c r="BK413" s="186">
        <f>ROUND(I413*H413,2)</f>
        <v>0</v>
      </c>
      <c r="BL413" s="18" t="s">
        <v>127</v>
      </c>
      <c r="BM413" s="185" t="s">
        <v>287</v>
      </c>
    </row>
    <row r="414" spans="1:65" s="14" customFormat="1" ht="11.25" x14ac:dyDescent="0.2">
      <c r="B414" s="202"/>
      <c r="C414" s="203"/>
      <c r="D414" s="187" t="s">
        <v>131</v>
      </c>
      <c r="E414" s="203"/>
      <c r="F414" s="205" t="s">
        <v>670</v>
      </c>
      <c r="G414" s="203"/>
      <c r="H414" s="206">
        <v>732.25800000000004</v>
      </c>
      <c r="I414" s="207"/>
      <c r="J414" s="203"/>
      <c r="K414" s="203"/>
      <c r="L414" s="208"/>
      <c r="M414" s="209"/>
      <c r="N414" s="210"/>
      <c r="O414" s="210"/>
      <c r="P414" s="210"/>
      <c r="Q414" s="210"/>
      <c r="R414" s="210"/>
      <c r="S414" s="210"/>
      <c r="T414" s="211"/>
      <c r="AT414" s="212" t="s">
        <v>131</v>
      </c>
      <c r="AU414" s="212" t="s">
        <v>81</v>
      </c>
      <c r="AV414" s="14" t="s">
        <v>81</v>
      </c>
      <c r="AW414" s="14" t="s">
        <v>4</v>
      </c>
      <c r="AX414" s="14" t="s">
        <v>77</v>
      </c>
      <c r="AY414" s="212" t="s">
        <v>120</v>
      </c>
    </row>
    <row r="415" spans="1:65" s="12" customFormat="1" ht="22.9" customHeight="1" x14ac:dyDescent="0.2">
      <c r="B415" s="158"/>
      <c r="C415" s="159"/>
      <c r="D415" s="160" t="s">
        <v>71</v>
      </c>
      <c r="E415" s="172" t="s">
        <v>84</v>
      </c>
      <c r="F415" s="172" t="s">
        <v>504</v>
      </c>
      <c r="G415" s="159"/>
      <c r="H415" s="159"/>
      <c r="I415" s="162"/>
      <c r="J415" s="173">
        <f>BK415</f>
        <v>0</v>
      </c>
      <c r="K415" s="159"/>
      <c r="L415" s="164"/>
      <c r="M415" s="165"/>
      <c r="N415" s="166"/>
      <c r="O415" s="166"/>
      <c r="P415" s="167">
        <f>SUM(P416:P419)</f>
        <v>0</v>
      </c>
      <c r="Q415" s="166"/>
      <c r="R415" s="167">
        <f>SUM(R416:R419)</f>
        <v>0</v>
      </c>
      <c r="S415" s="166"/>
      <c r="T415" s="168">
        <f>SUM(T416:T419)</f>
        <v>0</v>
      </c>
      <c r="AR415" s="169" t="s">
        <v>77</v>
      </c>
      <c r="AT415" s="170" t="s">
        <v>71</v>
      </c>
      <c r="AU415" s="170" t="s">
        <v>77</v>
      </c>
      <c r="AY415" s="169" t="s">
        <v>120</v>
      </c>
      <c r="BK415" s="171">
        <f>SUM(BK416:BK419)</f>
        <v>0</v>
      </c>
    </row>
    <row r="416" spans="1:65" s="2" customFormat="1" ht="14.45" customHeight="1" x14ac:dyDescent="0.2">
      <c r="A416" s="35"/>
      <c r="B416" s="36"/>
      <c r="C416" s="174" t="s">
        <v>289</v>
      </c>
      <c r="D416" s="174" t="s">
        <v>122</v>
      </c>
      <c r="E416" s="175" t="s">
        <v>505</v>
      </c>
      <c r="F416" s="176" t="s">
        <v>506</v>
      </c>
      <c r="G416" s="177" t="s">
        <v>166</v>
      </c>
      <c r="H416" s="178">
        <v>581.72</v>
      </c>
      <c r="I416" s="179"/>
      <c r="J416" s="180">
        <f>ROUND(I416*H416,2)</f>
        <v>0</v>
      </c>
      <c r="K416" s="176" t="s">
        <v>126</v>
      </c>
      <c r="L416" s="40"/>
      <c r="M416" s="181" t="s">
        <v>19</v>
      </c>
      <c r="N416" s="182" t="s">
        <v>43</v>
      </c>
      <c r="O416" s="65"/>
      <c r="P416" s="183">
        <f>O416*H416</f>
        <v>0</v>
      </c>
      <c r="Q416" s="183">
        <v>0</v>
      </c>
      <c r="R416" s="183">
        <f>Q416*H416</f>
        <v>0</v>
      </c>
      <c r="S416" s="183">
        <v>0</v>
      </c>
      <c r="T416" s="184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85" t="s">
        <v>127</v>
      </c>
      <c r="AT416" s="185" t="s">
        <v>122</v>
      </c>
      <c r="AU416" s="185" t="s">
        <v>81</v>
      </c>
      <c r="AY416" s="18" t="s">
        <v>120</v>
      </c>
      <c r="BE416" s="186">
        <f>IF(N416="základní",J416,0)</f>
        <v>0</v>
      </c>
      <c r="BF416" s="186">
        <f>IF(N416="snížená",J416,0)</f>
        <v>0</v>
      </c>
      <c r="BG416" s="186">
        <f>IF(N416="zákl. přenesená",J416,0)</f>
        <v>0</v>
      </c>
      <c r="BH416" s="186">
        <f>IF(N416="sníž. přenesená",J416,0)</f>
        <v>0</v>
      </c>
      <c r="BI416" s="186">
        <f>IF(N416="nulová",J416,0)</f>
        <v>0</v>
      </c>
      <c r="BJ416" s="18" t="s">
        <v>77</v>
      </c>
      <c r="BK416" s="186">
        <f>ROUND(I416*H416,2)</f>
        <v>0</v>
      </c>
      <c r="BL416" s="18" t="s">
        <v>127</v>
      </c>
      <c r="BM416" s="185" t="s">
        <v>507</v>
      </c>
    </row>
    <row r="417" spans="1:65" s="2" customFormat="1" ht="29.25" x14ac:dyDescent="0.2">
      <c r="A417" s="35"/>
      <c r="B417" s="36"/>
      <c r="C417" s="37"/>
      <c r="D417" s="187" t="s">
        <v>129</v>
      </c>
      <c r="E417" s="37"/>
      <c r="F417" s="188" t="s">
        <v>508</v>
      </c>
      <c r="G417" s="37"/>
      <c r="H417" s="37"/>
      <c r="I417" s="189"/>
      <c r="J417" s="37"/>
      <c r="K417" s="37"/>
      <c r="L417" s="40"/>
      <c r="M417" s="190"/>
      <c r="N417" s="191"/>
      <c r="O417" s="65"/>
      <c r="P417" s="65"/>
      <c r="Q417" s="65"/>
      <c r="R417" s="65"/>
      <c r="S417" s="65"/>
      <c r="T417" s="66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T417" s="18" t="s">
        <v>129</v>
      </c>
      <c r="AU417" s="18" t="s">
        <v>81</v>
      </c>
    </row>
    <row r="418" spans="1:65" s="13" customFormat="1" ht="11.25" x14ac:dyDescent="0.2">
      <c r="B418" s="192"/>
      <c r="C418" s="193"/>
      <c r="D418" s="187" t="s">
        <v>131</v>
      </c>
      <c r="E418" s="194" t="s">
        <v>19</v>
      </c>
      <c r="F418" s="195" t="s">
        <v>509</v>
      </c>
      <c r="G418" s="193"/>
      <c r="H418" s="194" t="s">
        <v>19</v>
      </c>
      <c r="I418" s="196"/>
      <c r="J418" s="193"/>
      <c r="K418" s="193"/>
      <c r="L418" s="197"/>
      <c r="M418" s="198"/>
      <c r="N418" s="199"/>
      <c r="O418" s="199"/>
      <c r="P418" s="199"/>
      <c r="Q418" s="199"/>
      <c r="R418" s="199"/>
      <c r="S418" s="199"/>
      <c r="T418" s="200"/>
      <c r="AT418" s="201" t="s">
        <v>131</v>
      </c>
      <c r="AU418" s="201" t="s">
        <v>81</v>
      </c>
      <c r="AV418" s="13" t="s">
        <v>77</v>
      </c>
      <c r="AW418" s="13" t="s">
        <v>33</v>
      </c>
      <c r="AX418" s="13" t="s">
        <v>72</v>
      </c>
      <c r="AY418" s="201" t="s">
        <v>120</v>
      </c>
    </row>
    <row r="419" spans="1:65" s="14" customFormat="1" ht="11.25" x14ac:dyDescent="0.2">
      <c r="B419" s="202"/>
      <c r="C419" s="203"/>
      <c r="D419" s="187" t="s">
        <v>131</v>
      </c>
      <c r="E419" s="204" t="s">
        <v>19</v>
      </c>
      <c r="F419" s="205" t="s">
        <v>671</v>
      </c>
      <c r="G419" s="203"/>
      <c r="H419" s="206">
        <v>581.72</v>
      </c>
      <c r="I419" s="207"/>
      <c r="J419" s="203"/>
      <c r="K419" s="203"/>
      <c r="L419" s="208"/>
      <c r="M419" s="209"/>
      <c r="N419" s="210"/>
      <c r="O419" s="210"/>
      <c r="P419" s="210"/>
      <c r="Q419" s="210"/>
      <c r="R419" s="210"/>
      <c r="S419" s="210"/>
      <c r="T419" s="211"/>
      <c r="AT419" s="212" t="s">
        <v>131</v>
      </c>
      <c r="AU419" s="212" t="s">
        <v>81</v>
      </c>
      <c r="AV419" s="14" t="s">
        <v>81</v>
      </c>
      <c r="AW419" s="14" t="s">
        <v>33</v>
      </c>
      <c r="AX419" s="14" t="s">
        <v>77</v>
      </c>
      <c r="AY419" s="212" t="s">
        <v>120</v>
      </c>
    </row>
    <row r="420" spans="1:65" s="12" customFormat="1" ht="22.9" customHeight="1" x14ac:dyDescent="0.2">
      <c r="B420" s="158"/>
      <c r="C420" s="159"/>
      <c r="D420" s="160" t="s">
        <v>71</v>
      </c>
      <c r="E420" s="172" t="s">
        <v>127</v>
      </c>
      <c r="F420" s="172" t="s">
        <v>305</v>
      </c>
      <c r="G420" s="159"/>
      <c r="H420" s="159"/>
      <c r="I420" s="162"/>
      <c r="J420" s="173">
        <f>BK420</f>
        <v>0</v>
      </c>
      <c r="K420" s="159"/>
      <c r="L420" s="164"/>
      <c r="M420" s="165"/>
      <c r="N420" s="166"/>
      <c r="O420" s="166"/>
      <c r="P420" s="167">
        <f>SUM(P421:P447)</f>
        <v>0</v>
      </c>
      <c r="Q420" s="166"/>
      <c r="R420" s="167">
        <f>SUM(R421:R447)</f>
        <v>1.4866999999999999</v>
      </c>
      <c r="S420" s="166"/>
      <c r="T420" s="168">
        <f>SUM(T421:T447)</f>
        <v>0</v>
      </c>
      <c r="AR420" s="169" t="s">
        <v>77</v>
      </c>
      <c r="AT420" s="170" t="s">
        <v>71</v>
      </c>
      <c r="AU420" s="170" t="s">
        <v>77</v>
      </c>
      <c r="AY420" s="169" t="s">
        <v>120</v>
      </c>
      <c r="BK420" s="171">
        <f>SUM(BK421:BK447)</f>
        <v>0</v>
      </c>
    </row>
    <row r="421" spans="1:65" s="2" customFormat="1" ht="14.45" customHeight="1" x14ac:dyDescent="0.2">
      <c r="A421" s="35"/>
      <c r="B421" s="36"/>
      <c r="C421" s="174" t="s">
        <v>294</v>
      </c>
      <c r="D421" s="174" t="s">
        <v>122</v>
      </c>
      <c r="E421" s="175" t="s">
        <v>307</v>
      </c>
      <c r="F421" s="176" t="s">
        <v>308</v>
      </c>
      <c r="G421" s="177" t="s">
        <v>176</v>
      </c>
      <c r="H421" s="178">
        <v>63.99</v>
      </c>
      <c r="I421" s="179"/>
      <c r="J421" s="180">
        <f>ROUND(I421*H421,2)</f>
        <v>0</v>
      </c>
      <c r="K421" s="176" t="s">
        <v>126</v>
      </c>
      <c r="L421" s="40"/>
      <c r="M421" s="181" t="s">
        <v>19</v>
      </c>
      <c r="N421" s="182" t="s">
        <v>43</v>
      </c>
      <c r="O421" s="65"/>
      <c r="P421" s="183">
        <f>O421*H421</f>
        <v>0</v>
      </c>
      <c r="Q421" s="183">
        <v>0</v>
      </c>
      <c r="R421" s="183">
        <f>Q421*H421</f>
        <v>0</v>
      </c>
      <c r="S421" s="183">
        <v>0</v>
      </c>
      <c r="T421" s="184">
        <f>S421*H421</f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85" t="s">
        <v>127</v>
      </c>
      <c r="AT421" s="185" t="s">
        <v>122</v>
      </c>
      <c r="AU421" s="185" t="s">
        <v>81</v>
      </c>
      <c r="AY421" s="18" t="s">
        <v>120</v>
      </c>
      <c r="BE421" s="186">
        <f>IF(N421="základní",J421,0)</f>
        <v>0</v>
      </c>
      <c r="BF421" s="186">
        <f>IF(N421="snížená",J421,0)</f>
        <v>0</v>
      </c>
      <c r="BG421" s="186">
        <f>IF(N421="zákl. přenesená",J421,0)</f>
        <v>0</v>
      </c>
      <c r="BH421" s="186">
        <f>IF(N421="sníž. přenesená",J421,0)</f>
        <v>0</v>
      </c>
      <c r="BI421" s="186">
        <f>IF(N421="nulová",J421,0)</f>
        <v>0</v>
      </c>
      <c r="BJ421" s="18" t="s">
        <v>77</v>
      </c>
      <c r="BK421" s="186">
        <f>ROUND(I421*H421,2)</f>
        <v>0</v>
      </c>
      <c r="BL421" s="18" t="s">
        <v>127</v>
      </c>
      <c r="BM421" s="185" t="s">
        <v>309</v>
      </c>
    </row>
    <row r="422" spans="1:65" s="2" customFormat="1" ht="39" x14ac:dyDescent="0.2">
      <c r="A422" s="35"/>
      <c r="B422" s="36"/>
      <c r="C422" s="37"/>
      <c r="D422" s="187" t="s">
        <v>129</v>
      </c>
      <c r="E422" s="37"/>
      <c r="F422" s="188" t="s">
        <v>310</v>
      </c>
      <c r="G422" s="37"/>
      <c r="H422" s="37"/>
      <c r="I422" s="189"/>
      <c r="J422" s="37"/>
      <c r="K422" s="37"/>
      <c r="L422" s="40"/>
      <c r="M422" s="190"/>
      <c r="N422" s="191"/>
      <c r="O422" s="65"/>
      <c r="P422" s="65"/>
      <c r="Q422" s="65"/>
      <c r="R422" s="65"/>
      <c r="S422" s="65"/>
      <c r="T422" s="66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T422" s="18" t="s">
        <v>129</v>
      </c>
      <c r="AU422" s="18" t="s">
        <v>81</v>
      </c>
    </row>
    <row r="423" spans="1:65" s="13" customFormat="1" ht="11.25" x14ac:dyDescent="0.2">
      <c r="B423" s="192"/>
      <c r="C423" s="193"/>
      <c r="D423" s="187" t="s">
        <v>131</v>
      </c>
      <c r="E423" s="194" t="s">
        <v>19</v>
      </c>
      <c r="F423" s="195" t="s">
        <v>573</v>
      </c>
      <c r="G423" s="193"/>
      <c r="H423" s="194" t="s">
        <v>19</v>
      </c>
      <c r="I423" s="196"/>
      <c r="J423" s="193"/>
      <c r="K423" s="193"/>
      <c r="L423" s="197"/>
      <c r="M423" s="198"/>
      <c r="N423" s="199"/>
      <c r="O423" s="199"/>
      <c r="P423" s="199"/>
      <c r="Q423" s="199"/>
      <c r="R423" s="199"/>
      <c r="S423" s="199"/>
      <c r="T423" s="200"/>
      <c r="AT423" s="201" t="s">
        <v>131</v>
      </c>
      <c r="AU423" s="201" t="s">
        <v>81</v>
      </c>
      <c r="AV423" s="13" t="s">
        <v>77</v>
      </c>
      <c r="AW423" s="13" t="s">
        <v>33</v>
      </c>
      <c r="AX423" s="13" t="s">
        <v>72</v>
      </c>
      <c r="AY423" s="201" t="s">
        <v>120</v>
      </c>
    </row>
    <row r="424" spans="1:65" s="14" customFormat="1" ht="11.25" x14ac:dyDescent="0.2">
      <c r="B424" s="202"/>
      <c r="C424" s="203"/>
      <c r="D424" s="187" t="s">
        <v>131</v>
      </c>
      <c r="E424" s="204" t="s">
        <v>19</v>
      </c>
      <c r="F424" s="205" t="s">
        <v>672</v>
      </c>
      <c r="G424" s="203"/>
      <c r="H424" s="206">
        <v>56.35</v>
      </c>
      <c r="I424" s="207"/>
      <c r="J424" s="203"/>
      <c r="K424" s="203"/>
      <c r="L424" s="208"/>
      <c r="M424" s="209"/>
      <c r="N424" s="210"/>
      <c r="O424" s="210"/>
      <c r="P424" s="210"/>
      <c r="Q424" s="210"/>
      <c r="R424" s="210"/>
      <c r="S424" s="210"/>
      <c r="T424" s="211"/>
      <c r="AT424" s="212" t="s">
        <v>131</v>
      </c>
      <c r="AU424" s="212" t="s">
        <v>81</v>
      </c>
      <c r="AV424" s="14" t="s">
        <v>81</v>
      </c>
      <c r="AW424" s="14" t="s">
        <v>33</v>
      </c>
      <c r="AX424" s="14" t="s">
        <v>72</v>
      </c>
      <c r="AY424" s="212" t="s">
        <v>120</v>
      </c>
    </row>
    <row r="425" spans="1:65" s="13" customFormat="1" ht="11.25" x14ac:dyDescent="0.2">
      <c r="B425" s="192"/>
      <c r="C425" s="193"/>
      <c r="D425" s="187" t="s">
        <v>131</v>
      </c>
      <c r="E425" s="194" t="s">
        <v>19</v>
      </c>
      <c r="F425" s="195" t="s">
        <v>575</v>
      </c>
      <c r="G425" s="193"/>
      <c r="H425" s="194" t="s">
        <v>19</v>
      </c>
      <c r="I425" s="196"/>
      <c r="J425" s="193"/>
      <c r="K425" s="193"/>
      <c r="L425" s="197"/>
      <c r="M425" s="198"/>
      <c r="N425" s="199"/>
      <c r="O425" s="199"/>
      <c r="P425" s="199"/>
      <c r="Q425" s="199"/>
      <c r="R425" s="199"/>
      <c r="S425" s="199"/>
      <c r="T425" s="200"/>
      <c r="AT425" s="201" t="s">
        <v>131</v>
      </c>
      <c r="AU425" s="201" t="s">
        <v>81</v>
      </c>
      <c r="AV425" s="13" t="s">
        <v>77</v>
      </c>
      <c r="AW425" s="13" t="s">
        <v>33</v>
      </c>
      <c r="AX425" s="13" t="s">
        <v>72</v>
      </c>
      <c r="AY425" s="201" t="s">
        <v>120</v>
      </c>
    </row>
    <row r="426" spans="1:65" s="14" customFormat="1" ht="11.25" x14ac:dyDescent="0.2">
      <c r="B426" s="202"/>
      <c r="C426" s="203"/>
      <c r="D426" s="187" t="s">
        <v>131</v>
      </c>
      <c r="E426" s="204" t="s">
        <v>19</v>
      </c>
      <c r="F426" s="205" t="s">
        <v>673</v>
      </c>
      <c r="G426" s="203"/>
      <c r="H426" s="206">
        <v>3.27</v>
      </c>
      <c r="I426" s="207"/>
      <c r="J426" s="203"/>
      <c r="K426" s="203"/>
      <c r="L426" s="208"/>
      <c r="M426" s="209"/>
      <c r="N426" s="210"/>
      <c r="O426" s="210"/>
      <c r="P426" s="210"/>
      <c r="Q426" s="210"/>
      <c r="R426" s="210"/>
      <c r="S426" s="210"/>
      <c r="T426" s="211"/>
      <c r="AT426" s="212" t="s">
        <v>131</v>
      </c>
      <c r="AU426" s="212" t="s">
        <v>81</v>
      </c>
      <c r="AV426" s="14" t="s">
        <v>81</v>
      </c>
      <c r="AW426" s="14" t="s">
        <v>33</v>
      </c>
      <c r="AX426" s="14" t="s">
        <v>72</v>
      </c>
      <c r="AY426" s="212" t="s">
        <v>120</v>
      </c>
    </row>
    <row r="427" spans="1:65" s="13" customFormat="1" ht="11.25" x14ac:dyDescent="0.2">
      <c r="B427" s="192"/>
      <c r="C427" s="193"/>
      <c r="D427" s="187" t="s">
        <v>131</v>
      </c>
      <c r="E427" s="194" t="s">
        <v>19</v>
      </c>
      <c r="F427" s="195" t="s">
        <v>577</v>
      </c>
      <c r="G427" s="193"/>
      <c r="H427" s="194" t="s">
        <v>19</v>
      </c>
      <c r="I427" s="196"/>
      <c r="J427" s="193"/>
      <c r="K427" s="193"/>
      <c r="L427" s="197"/>
      <c r="M427" s="198"/>
      <c r="N427" s="199"/>
      <c r="O427" s="199"/>
      <c r="P427" s="199"/>
      <c r="Q427" s="199"/>
      <c r="R427" s="199"/>
      <c r="S427" s="199"/>
      <c r="T427" s="200"/>
      <c r="AT427" s="201" t="s">
        <v>131</v>
      </c>
      <c r="AU427" s="201" t="s">
        <v>81</v>
      </c>
      <c r="AV427" s="13" t="s">
        <v>77</v>
      </c>
      <c r="AW427" s="13" t="s">
        <v>33</v>
      </c>
      <c r="AX427" s="13" t="s">
        <v>72</v>
      </c>
      <c r="AY427" s="201" t="s">
        <v>120</v>
      </c>
    </row>
    <row r="428" spans="1:65" s="14" customFormat="1" ht="11.25" x14ac:dyDescent="0.2">
      <c r="B428" s="202"/>
      <c r="C428" s="203"/>
      <c r="D428" s="187" t="s">
        <v>131</v>
      </c>
      <c r="E428" s="204" t="s">
        <v>19</v>
      </c>
      <c r="F428" s="205" t="s">
        <v>674</v>
      </c>
      <c r="G428" s="203"/>
      <c r="H428" s="206">
        <v>0.91</v>
      </c>
      <c r="I428" s="207"/>
      <c r="J428" s="203"/>
      <c r="K428" s="203"/>
      <c r="L428" s="208"/>
      <c r="M428" s="209"/>
      <c r="N428" s="210"/>
      <c r="O428" s="210"/>
      <c r="P428" s="210"/>
      <c r="Q428" s="210"/>
      <c r="R428" s="210"/>
      <c r="S428" s="210"/>
      <c r="T428" s="211"/>
      <c r="AT428" s="212" t="s">
        <v>131</v>
      </c>
      <c r="AU428" s="212" t="s">
        <v>81</v>
      </c>
      <c r="AV428" s="14" t="s">
        <v>81</v>
      </c>
      <c r="AW428" s="14" t="s">
        <v>33</v>
      </c>
      <c r="AX428" s="14" t="s">
        <v>72</v>
      </c>
      <c r="AY428" s="212" t="s">
        <v>120</v>
      </c>
    </row>
    <row r="429" spans="1:65" s="13" customFormat="1" ht="11.25" x14ac:dyDescent="0.2">
      <c r="B429" s="192"/>
      <c r="C429" s="193"/>
      <c r="D429" s="187" t="s">
        <v>131</v>
      </c>
      <c r="E429" s="194" t="s">
        <v>19</v>
      </c>
      <c r="F429" s="195" t="s">
        <v>578</v>
      </c>
      <c r="G429" s="193"/>
      <c r="H429" s="194" t="s">
        <v>19</v>
      </c>
      <c r="I429" s="196"/>
      <c r="J429" s="193"/>
      <c r="K429" s="193"/>
      <c r="L429" s="197"/>
      <c r="M429" s="198"/>
      <c r="N429" s="199"/>
      <c r="O429" s="199"/>
      <c r="P429" s="199"/>
      <c r="Q429" s="199"/>
      <c r="R429" s="199"/>
      <c r="S429" s="199"/>
      <c r="T429" s="200"/>
      <c r="AT429" s="201" t="s">
        <v>131</v>
      </c>
      <c r="AU429" s="201" t="s">
        <v>81</v>
      </c>
      <c r="AV429" s="13" t="s">
        <v>77</v>
      </c>
      <c r="AW429" s="13" t="s">
        <v>33</v>
      </c>
      <c r="AX429" s="13" t="s">
        <v>72</v>
      </c>
      <c r="AY429" s="201" t="s">
        <v>120</v>
      </c>
    </row>
    <row r="430" spans="1:65" s="14" customFormat="1" ht="11.25" x14ac:dyDescent="0.2">
      <c r="B430" s="202"/>
      <c r="C430" s="203"/>
      <c r="D430" s="187" t="s">
        <v>131</v>
      </c>
      <c r="E430" s="204" t="s">
        <v>19</v>
      </c>
      <c r="F430" s="205" t="s">
        <v>675</v>
      </c>
      <c r="G430" s="203"/>
      <c r="H430" s="206">
        <v>0.5</v>
      </c>
      <c r="I430" s="207"/>
      <c r="J430" s="203"/>
      <c r="K430" s="203"/>
      <c r="L430" s="208"/>
      <c r="M430" s="209"/>
      <c r="N430" s="210"/>
      <c r="O430" s="210"/>
      <c r="P430" s="210"/>
      <c r="Q430" s="210"/>
      <c r="R430" s="210"/>
      <c r="S430" s="210"/>
      <c r="T430" s="211"/>
      <c r="AT430" s="212" t="s">
        <v>131</v>
      </c>
      <c r="AU430" s="212" t="s">
        <v>81</v>
      </c>
      <c r="AV430" s="14" t="s">
        <v>81</v>
      </c>
      <c r="AW430" s="14" t="s">
        <v>33</v>
      </c>
      <c r="AX430" s="14" t="s">
        <v>72</v>
      </c>
      <c r="AY430" s="212" t="s">
        <v>120</v>
      </c>
    </row>
    <row r="431" spans="1:65" s="13" customFormat="1" ht="11.25" x14ac:dyDescent="0.2">
      <c r="B431" s="192"/>
      <c r="C431" s="193"/>
      <c r="D431" s="187" t="s">
        <v>131</v>
      </c>
      <c r="E431" s="194" t="s">
        <v>19</v>
      </c>
      <c r="F431" s="195" t="s">
        <v>579</v>
      </c>
      <c r="G431" s="193"/>
      <c r="H431" s="194" t="s">
        <v>19</v>
      </c>
      <c r="I431" s="196"/>
      <c r="J431" s="193"/>
      <c r="K431" s="193"/>
      <c r="L431" s="197"/>
      <c r="M431" s="198"/>
      <c r="N431" s="199"/>
      <c r="O431" s="199"/>
      <c r="P431" s="199"/>
      <c r="Q431" s="199"/>
      <c r="R431" s="199"/>
      <c r="S431" s="199"/>
      <c r="T431" s="200"/>
      <c r="AT431" s="201" t="s">
        <v>131</v>
      </c>
      <c r="AU431" s="201" t="s">
        <v>81</v>
      </c>
      <c r="AV431" s="13" t="s">
        <v>77</v>
      </c>
      <c r="AW431" s="13" t="s">
        <v>33</v>
      </c>
      <c r="AX431" s="13" t="s">
        <v>72</v>
      </c>
      <c r="AY431" s="201" t="s">
        <v>120</v>
      </c>
    </row>
    <row r="432" spans="1:65" s="14" customFormat="1" ht="11.25" x14ac:dyDescent="0.2">
      <c r="B432" s="202"/>
      <c r="C432" s="203"/>
      <c r="D432" s="187" t="s">
        <v>131</v>
      </c>
      <c r="E432" s="204" t="s">
        <v>19</v>
      </c>
      <c r="F432" s="205" t="s">
        <v>676</v>
      </c>
      <c r="G432" s="203"/>
      <c r="H432" s="206">
        <v>0.95</v>
      </c>
      <c r="I432" s="207"/>
      <c r="J432" s="203"/>
      <c r="K432" s="203"/>
      <c r="L432" s="208"/>
      <c r="M432" s="209"/>
      <c r="N432" s="210"/>
      <c r="O432" s="210"/>
      <c r="P432" s="210"/>
      <c r="Q432" s="210"/>
      <c r="R432" s="210"/>
      <c r="S432" s="210"/>
      <c r="T432" s="211"/>
      <c r="AT432" s="212" t="s">
        <v>131</v>
      </c>
      <c r="AU432" s="212" t="s">
        <v>81</v>
      </c>
      <c r="AV432" s="14" t="s">
        <v>81</v>
      </c>
      <c r="AW432" s="14" t="s">
        <v>33</v>
      </c>
      <c r="AX432" s="14" t="s">
        <v>72</v>
      </c>
      <c r="AY432" s="212" t="s">
        <v>120</v>
      </c>
    </row>
    <row r="433" spans="1:65" s="13" customFormat="1" ht="11.25" x14ac:dyDescent="0.2">
      <c r="B433" s="192"/>
      <c r="C433" s="193"/>
      <c r="D433" s="187" t="s">
        <v>131</v>
      </c>
      <c r="E433" s="194" t="s">
        <v>19</v>
      </c>
      <c r="F433" s="195" t="s">
        <v>581</v>
      </c>
      <c r="G433" s="193"/>
      <c r="H433" s="194" t="s">
        <v>19</v>
      </c>
      <c r="I433" s="196"/>
      <c r="J433" s="193"/>
      <c r="K433" s="193"/>
      <c r="L433" s="197"/>
      <c r="M433" s="198"/>
      <c r="N433" s="199"/>
      <c r="O433" s="199"/>
      <c r="P433" s="199"/>
      <c r="Q433" s="199"/>
      <c r="R433" s="199"/>
      <c r="S433" s="199"/>
      <c r="T433" s="200"/>
      <c r="AT433" s="201" t="s">
        <v>131</v>
      </c>
      <c r="AU433" s="201" t="s">
        <v>81</v>
      </c>
      <c r="AV433" s="13" t="s">
        <v>77</v>
      </c>
      <c r="AW433" s="13" t="s">
        <v>33</v>
      </c>
      <c r="AX433" s="13" t="s">
        <v>72</v>
      </c>
      <c r="AY433" s="201" t="s">
        <v>120</v>
      </c>
    </row>
    <row r="434" spans="1:65" s="14" customFormat="1" ht="11.25" x14ac:dyDescent="0.2">
      <c r="B434" s="202"/>
      <c r="C434" s="203"/>
      <c r="D434" s="187" t="s">
        <v>131</v>
      </c>
      <c r="E434" s="204" t="s">
        <v>19</v>
      </c>
      <c r="F434" s="205" t="s">
        <v>677</v>
      </c>
      <c r="G434" s="203"/>
      <c r="H434" s="206">
        <v>0.77</v>
      </c>
      <c r="I434" s="207"/>
      <c r="J434" s="203"/>
      <c r="K434" s="203"/>
      <c r="L434" s="208"/>
      <c r="M434" s="209"/>
      <c r="N434" s="210"/>
      <c r="O434" s="210"/>
      <c r="P434" s="210"/>
      <c r="Q434" s="210"/>
      <c r="R434" s="210"/>
      <c r="S434" s="210"/>
      <c r="T434" s="211"/>
      <c r="AT434" s="212" t="s">
        <v>131</v>
      </c>
      <c r="AU434" s="212" t="s">
        <v>81</v>
      </c>
      <c r="AV434" s="14" t="s">
        <v>81</v>
      </c>
      <c r="AW434" s="14" t="s">
        <v>33</v>
      </c>
      <c r="AX434" s="14" t="s">
        <v>72</v>
      </c>
      <c r="AY434" s="212" t="s">
        <v>120</v>
      </c>
    </row>
    <row r="435" spans="1:65" s="13" customFormat="1" ht="11.25" x14ac:dyDescent="0.2">
      <c r="B435" s="192"/>
      <c r="C435" s="193"/>
      <c r="D435" s="187" t="s">
        <v>131</v>
      </c>
      <c r="E435" s="194" t="s">
        <v>19</v>
      </c>
      <c r="F435" s="195" t="s">
        <v>582</v>
      </c>
      <c r="G435" s="193"/>
      <c r="H435" s="194" t="s">
        <v>19</v>
      </c>
      <c r="I435" s="196"/>
      <c r="J435" s="193"/>
      <c r="K435" s="193"/>
      <c r="L435" s="197"/>
      <c r="M435" s="198"/>
      <c r="N435" s="199"/>
      <c r="O435" s="199"/>
      <c r="P435" s="199"/>
      <c r="Q435" s="199"/>
      <c r="R435" s="199"/>
      <c r="S435" s="199"/>
      <c r="T435" s="200"/>
      <c r="AT435" s="201" t="s">
        <v>131</v>
      </c>
      <c r="AU435" s="201" t="s">
        <v>81</v>
      </c>
      <c r="AV435" s="13" t="s">
        <v>77</v>
      </c>
      <c r="AW435" s="13" t="s">
        <v>33</v>
      </c>
      <c r="AX435" s="13" t="s">
        <v>72</v>
      </c>
      <c r="AY435" s="201" t="s">
        <v>120</v>
      </c>
    </row>
    <row r="436" spans="1:65" s="14" customFormat="1" ht="11.25" x14ac:dyDescent="0.2">
      <c r="B436" s="202"/>
      <c r="C436" s="203"/>
      <c r="D436" s="187" t="s">
        <v>131</v>
      </c>
      <c r="E436" s="204" t="s">
        <v>19</v>
      </c>
      <c r="F436" s="205" t="s">
        <v>678</v>
      </c>
      <c r="G436" s="203"/>
      <c r="H436" s="206">
        <v>1.24</v>
      </c>
      <c r="I436" s="207"/>
      <c r="J436" s="203"/>
      <c r="K436" s="203"/>
      <c r="L436" s="208"/>
      <c r="M436" s="209"/>
      <c r="N436" s="210"/>
      <c r="O436" s="210"/>
      <c r="P436" s="210"/>
      <c r="Q436" s="210"/>
      <c r="R436" s="210"/>
      <c r="S436" s="210"/>
      <c r="T436" s="211"/>
      <c r="AT436" s="212" t="s">
        <v>131</v>
      </c>
      <c r="AU436" s="212" t="s">
        <v>81</v>
      </c>
      <c r="AV436" s="14" t="s">
        <v>81</v>
      </c>
      <c r="AW436" s="14" t="s">
        <v>33</v>
      </c>
      <c r="AX436" s="14" t="s">
        <v>72</v>
      </c>
      <c r="AY436" s="212" t="s">
        <v>120</v>
      </c>
    </row>
    <row r="437" spans="1:65" s="15" customFormat="1" ht="11.25" x14ac:dyDescent="0.2">
      <c r="B437" s="213"/>
      <c r="C437" s="214"/>
      <c r="D437" s="187" t="s">
        <v>131</v>
      </c>
      <c r="E437" s="215" t="s">
        <v>19</v>
      </c>
      <c r="F437" s="216" t="s">
        <v>141</v>
      </c>
      <c r="G437" s="214"/>
      <c r="H437" s="217">
        <v>63.99</v>
      </c>
      <c r="I437" s="218"/>
      <c r="J437" s="214"/>
      <c r="K437" s="214"/>
      <c r="L437" s="219"/>
      <c r="M437" s="220"/>
      <c r="N437" s="221"/>
      <c r="O437" s="221"/>
      <c r="P437" s="221"/>
      <c r="Q437" s="221"/>
      <c r="R437" s="221"/>
      <c r="S437" s="221"/>
      <c r="T437" s="222"/>
      <c r="AT437" s="223" t="s">
        <v>131</v>
      </c>
      <c r="AU437" s="223" t="s">
        <v>81</v>
      </c>
      <c r="AV437" s="15" t="s">
        <v>127</v>
      </c>
      <c r="AW437" s="15" t="s">
        <v>33</v>
      </c>
      <c r="AX437" s="15" t="s">
        <v>77</v>
      </c>
      <c r="AY437" s="223" t="s">
        <v>120</v>
      </c>
    </row>
    <row r="438" spans="1:65" s="2" customFormat="1" ht="14.45" customHeight="1" x14ac:dyDescent="0.2">
      <c r="A438" s="35"/>
      <c r="B438" s="36"/>
      <c r="C438" s="174" t="s">
        <v>299</v>
      </c>
      <c r="D438" s="174" t="s">
        <v>122</v>
      </c>
      <c r="E438" s="175" t="s">
        <v>512</v>
      </c>
      <c r="F438" s="176" t="s">
        <v>513</v>
      </c>
      <c r="G438" s="177" t="s">
        <v>382</v>
      </c>
      <c r="H438" s="178">
        <v>26</v>
      </c>
      <c r="I438" s="179"/>
      <c r="J438" s="180">
        <f>ROUND(I438*H438,2)</f>
        <v>0</v>
      </c>
      <c r="K438" s="176" t="s">
        <v>126</v>
      </c>
      <c r="L438" s="40"/>
      <c r="M438" s="181" t="s">
        <v>19</v>
      </c>
      <c r="N438" s="182" t="s">
        <v>43</v>
      </c>
      <c r="O438" s="65"/>
      <c r="P438" s="183">
        <f>O438*H438</f>
        <v>0</v>
      </c>
      <c r="Q438" s="183">
        <v>6.6E-3</v>
      </c>
      <c r="R438" s="183">
        <f>Q438*H438</f>
        <v>0.1716</v>
      </c>
      <c r="S438" s="183">
        <v>0</v>
      </c>
      <c r="T438" s="184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185" t="s">
        <v>127</v>
      </c>
      <c r="AT438" s="185" t="s">
        <v>122</v>
      </c>
      <c r="AU438" s="185" t="s">
        <v>81</v>
      </c>
      <c r="AY438" s="18" t="s">
        <v>120</v>
      </c>
      <c r="BE438" s="186">
        <f>IF(N438="základní",J438,0)</f>
        <v>0</v>
      </c>
      <c r="BF438" s="186">
        <f>IF(N438="snížená",J438,0)</f>
        <v>0</v>
      </c>
      <c r="BG438" s="186">
        <f>IF(N438="zákl. přenesená",J438,0)</f>
        <v>0</v>
      </c>
      <c r="BH438" s="186">
        <f>IF(N438="sníž. přenesená",J438,0)</f>
        <v>0</v>
      </c>
      <c r="BI438" s="186">
        <f>IF(N438="nulová",J438,0)</f>
        <v>0</v>
      </c>
      <c r="BJ438" s="18" t="s">
        <v>77</v>
      </c>
      <c r="BK438" s="186">
        <f>ROUND(I438*H438,2)</f>
        <v>0</v>
      </c>
      <c r="BL438" s="18" t="s">
        <v>127</v>
      </c>
      <c r="BM438" s="185" t="s">
        <v>514</v>
      </c>
    </row>
    <row r="439" spans="1:65" s="2" customFormat="1" ht="29.25" x14ac:dyDescent="0.2">
      <c r="A439" s="35"/>
      <c r="B439" s="36"/>
      <c r="C439" s="37"/>
      <c r="D439" s="187" t="s">
        <v>129</v>
      </c>
      <c r="E439" s="37"/>
      <c r="F439" s="188" t="s">
        <v>515</v>
      </c>
      <c r="G439" s="37"/>
      <c r="H439" s="37"/>
      <c r="I439" s="189"/>
      <c r="J439" s="37"/>
      <c r="K439" s="37"/>
      <c r="L439" s="40"/>
      <c r="M439" s="190"/>
      <c r="N439" s="191"/>
      <c r="O439" s="65"/>
      <c r="P439" s="65"/>
      <c r="Q439" s="65"/>
      <c r="R439" s="65"/>
      <c r="S439" s="65"/>
      <c r="T439" s="66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T439" s="18" t="s">
        <v>129</v>
      </c>
      <c r="AU439" s="18" t="s">
        <v>81</v>
      </c>
    </row>
    <row r="440" spans="1:65" s="14" customFormat="1" ht="11.25" x14ac:dyDescent="0.2">
      <c r="B440" s="202"/>
      <c r="C440" s="203"/>
      <c r="D440" s="187" t="s">
        <v>131</v>
      </c>
      <c r="E440" s="204" t="s">
        <v>19</v>
      </c>
      <c r="F440" s="205" t="s">
        <v>679</v>
      </c>
      <c r="G440" s="203"/>
      <c r="H440" s="206">
        <v>26</v>
      </c>
      <c r="I440" s="207"/>
      <c r="J440" s="203"/>
      <c r="K440" s="203"/>
      <c r="L440" s="208"/>
      <c r="M440" s="209"/>
      <c r="N440" s="210"/>
      <c r="O440" s="210"/>
      <c r="P440" s="210"/>
      <c r="Q440" s="210"/>
      <c r="R440" s="210"/>
      <c r="S440" s="210"/>
      <c r="T440" s="211"/>
      <c r="AT440" s="212" t="s">
        <v>131</v>
      </c>
      <c r="AU440" s="212" t="s">
        <v>81</v>
      </c>
      <c r="AV440" s="14" t="s">
        <v>81</v>
      </c>
      <c r="AW440" s="14" t="s">
        <v>33</v>
      </c>
      <c r="AX440" s="14" t="s">
        <v>77</v>
      </c>
      <c r="AY440" s="212" t="s">
        <v>120</v>
      </c>
    </row>
    <row r="441" spans="1:65" s="2" customFormat="1" ht="14.45" customHeight="1" x14ac:dyDescent="0.2">
      <c r="A441" s="35"/>
      <c r="B441" s="36"/>
      <c r="C441" s="224" t="s">
        <v>306</v>
      </c>
      <c r="D441" s="224" t="s">
        <v>284</v>
      </c>
      <c r="E441" s="225" t="s">
        <v>680</v>
      </c>
      <c r="F441" s="226" t="s">
        <v>681</v>
      </c>
      <c r="G441" s="227" t="s">
        <v>382</v>
      </c>
      <c r="H441" s="228">
        <v>1</v>
      </c>
      <c r="I441" s="229"/>
      <c r="J441" s="230">
        <f>ROUND(I441*H441,2)</f>
        <v>0</v>
      </c>
      <c r="K441" s="226" t="s">
        <v>19</v>
      </c>
      <c r="L441" s="231"/>
      <c r="M441" s="232" t="s">
        <v>19</v>
      </c>
      <c r="N441" s="233" t="s">
        <v>43</v>
      </c>
      <c r="O441" s="65"/>
      <c r="P441" s="183">
        <f>O441*H441</f>
        <v>0</v>
      </c>
      <c r="Q441" s="183">
        <v>2.75E-2</v>
      </c>
      <c r="R441" s="183">
        <f>Q441*H441</f>
        <v>2.75E-2</v>
      </c>
      <c r="S441" s="183">
        <v>0</v>
      </c>
      <c r="T441" s="184">
        <f>S441*H441</f>
        <v>0</v>
      </c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R441" s="185" t="s">
        <v>169</v>
      </c>
      <c r="AT441" s="185" t="s">
        <v>284</v>
      </c>
      <c r="AU441" s="185" t="s">
        <v>81</v>
      </c>
      <c r="AY441" s="18" t="s">
        <v>120</v>
      </c>
      <c r="BE441" s="186">
        <f>IF(N441="základní",J441,0)</f>
        <v>0</v>
      </c>
      <c r="BF441" s="186">
        <f>IF(N441="snížená",J441,0)</f>
        <v>0</v>
      </c>
      <c r="BG441" s="186">
        <f>IF(N441="zákl. přenesená",J441,0)</f>
        <v>0</v>
      </c>
      <c r="BH441" s="186">
        <f>IF(N441="sníž. přenesená",J441,0)</f>
        <v>0</v>
      </c>
      <c r="BI441" s="186">
        <f>IF(N441="nulová",J441,0)</f>
        <v>0</v>
      </c>
      <c r="BJ441" s="18" t="s">
        <v>77</v>
      </c>
      <c r="BK441" s="186">
        <f>ROUND(I441*H441,2)</f>
        <v>0</v>
      </c>
      <c r="BL441" s="18" t="s">
        <v>127</v>
      </c>
      <c r="BM441" s="185" t="s">
        <v>682</v>
      </c>
    </row>
    <row r="442" spans="1:65" s="2" customFormat="1" ht="14.45" customHeight="1" x14ac:dyDescent="0.2">
      <c r="A442" s="35"/>
      <c r="B442" s="36"/>
      <c r="C442" s="224" t="s">
        <v>313</v>
      </c>
      <c r="D442" s="224" t="s">
        <v>284</v>
      </c>
      <c r="E442" s="225" t="s">
        <v>517</v>
      </c>
      <c r="F442" s="226" t="s">
        <v>518</v>
      </c>
      <c r="G442" s="227" t="s">
        <v>382</v>
      </c>
      <c r="H442" s="228">
        <v>13</v>
      </c>
      <c r="I442" s="229"/>
      <c r="J442" s="230">
        <f>ROUND(I442*H442,2)</f>
        <v>0</v>
      </c>
      <c r="K442" s="226" t="s">
        <v>19</v>
      </c>
      <c r="L442" s="231"/>
      <c r="M442" s="232" t="s">
        <v>19</v>
      </c>
      <c r="N442" s="233" t="s">
        <v>43</v>
      </c>
      <c r="O442" s="65"/>
      <c r="P442" s="183">
        <f>O442*H442</f>
        <v>0</v>
      </c>
      <c r="Q442" s="183">
        <v>0.04</v>
      </c>
      <c r="R442" s="183">
        <f>Q442*H442</f>
        <v>0.52</v>
      </c>
      <c r="S442" s="183">
        <v>0</v>
      </c>
      <c r="T442" s="184">
        <f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85" t="s">
        <v>169</v>
      </c>
      <c r="AT442" s="185" t="s">
        <v>284</v>
      </c>
      <c r="AU442" s="185" t="s">
        <v>81</v>
      </c>
      <c r="AY442" s="18" t="s">
        <v>120</v>
      </c>
      <c r="BE442" s="186">
        <f>IF(N442="základní",J442,0)</f>
        <v>0</v>
      </c>
      <c r="BF442" s="186">
        <f>IF(N442="snížená",J442,0)</f>
        <v>0</v>
      </c>
      <c r="BG442" s="186">
        <f>IF(N442="zákl. přenesená",J442,0)</f>
        <v>0</v>
      </c>
      <c r="BH442" s="186">
        <f>IF(N442="sníž. přenesená",J442,0)</f>
        <v>0</v>
      </c>
      <c r="BI442" s="186">
        <f>IF(N442="nulová",J442,0)</f>
        <v>0</v>
      </c>
      <c r="BJ442" s="18" t="s">
        <v>77</v>
      </c>
      <c r="BK442" s="186">
        <f>ROUND(I442*H442,2)</f>
        <v>0</v>
      </c>
      <c r="BL442" s="18" t="s">
        <v>127</v>
      </c>
      <c r="BM442" s="185" t="s">
        <v>519</v>
      </c>
    </row>
    <row r="443" spans="1:65" s="2" customFormat="1" ht="14.45" customHeight="1" x14ac:dyDescent="0.2">
      <c r="A443" s="35"/>
      <c r="B443" s="36"/>
      <c r="C443" s="224" t="s">
        <v>317</v>
      </c>
      <c r="D443" s="224" t="s">
        <v>284</v>
      </c>
      <c r="E443" s="225" t="s">
        <v>520</v>
      </c>
      <c r="F443" s="226" t="s">
        <v>521</v>
      </c>
      <c r="G443" s="227" t="s">
        <v>382</v>
      </c>
      <c r="H443" s="228">
        <v>8</v>
      </c>
      <c r="I443" s="229"/>
      <c r="J443" s="230">
        <f>ROUND(I443*H443,2)</f>
        <v>0</v>
      </c>
      <c r="K443" s="226" t="s">
        <v>19</v>
      </c>
      <c r="L443" s="231"/>
      <c r="M443" s="232" t="s">
        <v>19</v>
      </c>
      <c r="N443" s="233" t="s">
        <v>43</v>
      </c>
      <c r="O443" s="65"/>
      <c r="P443" s="183">
        <f>O443*H443</f>
        <v>0</v>
      </c>
      <c r="Q443" s="183">
        <v>5.0999999999999997E-2</v>
      </c>
      <c r="R443" s="183">
        <f>Q443*H443</f>
        <v>0.40799999999999997</v>
      </c>
      <c r="S443" s="183">
        <v>0</v>
      </c>
      <c r="T443" s="184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85" t="s">
        <v>169</v>
      </c>
      <c r="AT443" s="185" t="s">
        <v>284</v>
      </c>
      <c r="AU443" s="185" t="s">
        <v>81</v>
      </c>
      <c r="AY443" s="18" t="s">
        <v>120</v>
      </c>
      <c r="BE443" s="186">
        <f>IF(N443="základní",J443,0)</f>
        <v>0</v>
      </c>
      <c r="BF443" s="186">
        <f>IF(N443="snížená",J443,0)</f>
        <v>0</v>
      </c>
      <c r="BG443" s="186">
        <f>IF(N443="zákl. přenesená",J443,0)</f>
        <v>0</v>
      </c>
      <c r="BH443" s="186">
        <f>IF(N443="sníž. přenesená",J443,0)</f>
        <v>0</v>
      </c>
      <c r="BI443" s="186">
        <f>IF(N443="nulová",J443,0)</f>
        <v>0</v>
      </c>
      <c r="BJ443" s="18" t="s">
        <v>77</v>
      </c>
      <c r="BK443" s="186">
        <f>ROUND(I443*H443,2)</f>
        <v>0</v>
      </c>
      <c r="BL443" s="18" t="s">
        <v>127</v>
      </c>
      <c r="BM443" s="185" t="s">
        <v>522</v>
      </c>
    </row>
    <row r="444" spans="1:65" s="2" customFormat="1" ht="14.45" customHeight="1" x14ac:dyDescent="0.2">
      <c r="A444" s="35"/>
      <c r="B444" s="36"/>
      <c r="C444" s="224" t="s">
        <v>322</v>
      </c>
      <c r="D444" s="224" t="s">
        <v>284</v>
      </c>
      <c r="E444" s="225" t="s">
        <v>683</v>
      </c>
      <c r="F444" s="226" t="s">
        <v>684</v>
      </c>
      <c r="G444" s="227" t="s">
        <v>382</v>
      </c>
      <c r="H444" s="228">
        <v>4</v>
      </c>
      <c r="I444" s="229"/>
      <c r="J444" s="230">
        <f>ROUND(I444*H444,2)</f>
        <v>0</v>
      </c>
      <c r="K444" s="226" t="s">
        <v>19</v>
      </c>
      <c r="L444" s="231"/>
      <c r="M444" s="232" t="s">
        <v>19</v>
      </c>
      <c r="N444" s="233" t="s">
        <v>43</v>
      </c>
      <c r="O444" s="65"/>
      <c r="P444" s="183">
        <f>O444*H444</f>
        <v>0</v>
      </c>
      <c r="Q444" s="183">
        <v>6.8000000000000005E-2</v>
      </c>
      <c r="R444" s="183">
        <f>Q444*H444</f>
        <v>0.27200000000000002</v>
      </c>
      <c r="S444" s="183">
        <v>0</v>
      </c>
      <c r="T444" s="184">
        <f>S444*H444</f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185" t="s">
        <v>169</v>
      </c>
      <c r="AT444" s="185" t="s">
        <v>284</v>
      </c>
      <c r="AU444" s="185" t="s">
        <v>81</v>
      </c>
      <c r="AY444" s="18" t="s">
        <v>120</v>
      </c>
      <c r="BE444" s="186">
        <f>IF(N444="základní",J444,0)</f>
        <v>0</v>
      </c>
      <c r="BF444" s="186">
        <f>IF(N444="snížená",J444,0)</f>
        <v>0</v>
      </c>
      <c r="BG444" s="186">
        <f>IF(N444="zákl. přenesená",J444,0)</f>
        <v>0</v>
      </c>
      <c r="BH444" s="186">
        <f>IF(N444="sníž. přenesená",J444,0)</f>
        <v>0</v>
      </c>
      <c r="BI444" s="186">
        <f>IF(N444="nulová",J444,0)</f>
        <v>0</v>
      </c>
      <c r="BJ444" s="18" t="s">
        <v>77</v>
      </c>
      <c r="BK444" s="186">
        <f>ROUND(I444*H444,2)</f>
        <v>0</v>
      </c>
      <c r="BL444" s="18" t="s">
        <v>127</v>
      </c>
      <c r="BM444" s="185" t="s">
        <v>685</v>
      </c>
    </row>
    <row r="445" spans="1:65" s="2" customFormat="1" ht="14.45" customHeight="1" x14ac:dyDescent="0.2">
      <c r="A445" s="35"/>
      <c r="B445" s="36"/>
      <c r="C445" s="174" t="s">
        <v>327</v>
      </c>
      <c r="D445" s="174" t="s">
        <v>122</v>
      </c>
      <c r="E445" s="175" t="s">
        <v>686</v>
      </c>
      <c r="F445" s="176" t="s">
        <v>687</v>
      </c>
      <c r="G445" s="177" t="s">
        <v>382</v>
      </c>
      <c r="H445" s="178">
        <v>1</v>
      </c>
      <c r="I445" s="179"/>
      <c r="J445" s="180">
        <f>ROUND(I445*H445,2)</f>
        <v>0</v>
      </c>
      <c r="K445" s="176" t="s">
        <v>126</v>
      </c>
      <c r="L445" s="40"/>
      <c r="M445" s="181" t="s">
        <v>19</v>
      </c>
      <c r="N445" s="182" t="s">
        <v>43</v>
      </c>
      <c r="O445" s="65"/>
      <c r="P445" s="183">
        <f>O445*H445</f>
        <v>0</v>
      </c>
      <c r="Q445" s="183">
        <v>6.6E-3</v>
      </c>
      <c r="R445" s="183">
        <f>Q445*H445</f>
        <v>6.6E-3</v>
      </c>
      <c r="S445" s="183">
        <v>0</v>
      </c>
      <c r="T445" s="184">
        <f>S445*H445</f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85" t="s">
        <v>127</v>
      </c>
      <c r="AT445" s="185" t="s">
        <v>122</v>
      </c>
      <c r="AU445" s="185" t="s">
        <v>81</v>
      </c>
      <c r="AY445" s="18" t="s">
        <v>120</v>
      </c>
      <c r="BE445" s="186">
        <f>IF(N445="základní",J445,0)</f>
        <v>0</v>
      </c>
      <c r="BF445" s="186">
        <f>IF(N445="snížená",J445,0)</f>
        <v>0</v>
      </c>
      <c r="BG445" s="186">
        <f>IF(N445="zákl. přenesená",J445,0)</f>
        <v>0</v>
      </c>
      <c r="BH445" s="186">
        <f>IF(N445="sníž. přenesená",J445,0)</f>
        <v>0</v>
      </c>
      <c r="BI445" s="186">
        <f>IF(N445="nulová",J445,0)</f>
        <v>0</v>
      </c>
      <c r="BJ445" s="18" t="s">
        <v>77</v>
      </c>
      <c r="BK445" s="186">
        <f>ROUND(I445*H445,2)</f>
        <v>0</v>
      </c>
      <c r="BL445" s="18" t="s">
        <v>127</v>
      </c>
      <c r="BM445" s="185" t="s">
        <v>688</v>
      </c>
    </row>
    <row r="446" spans="1:65" s="2" customFormat="1" ht="29.25" x14ac:dyDescent="0.2">
      <c r="A446" s="35"/>
      <c r="B446" s="36"/>
      <c r="C446" s="37"/>
      <c r="D446" s="187" t="s">
        <v>129</v>
      </c>
      <c r="E446" s="37"/>
      <c r="F446" s="188" t="s">
        <v>515</v>
      </c>
      <c r="G446" s="37"/>
      <c r="H446" s="37"/>
      <c r="I446" s="189"/>
      <c r="J446" s="37"/>
      <c r="K446" s="37"/>
      <c r="L446" s="40"/>
      <c r="M446" s="190"/>
      <c r="N446" s="191"/>
      <c r="O446" s="65"/>
      <c r="P446" s="65"/>
      <c r="Q446" s="65"/>
      <c r="R446" s="65"/>
      <c r="S446" s="65"/>
      <c r="T446" s="66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T446" s="18" t="s">
        <v>129</v>
      </c>
      <c r="AU446" s="18" t="s">
        <v>81</v>
      </c>
    </row>
    <row r="447" spans="1:65" s="2" customFormat="1" ht="14.45" customHeight="1" x14ac:dyDescent="0.2">
      <c r="A447" s="35"/>
      <c r="B447" s="36"/>
      <c r="C447" s="224" t="s">
        <v>332</v>
      </c>
      <c r="D447" s="224" t="s">
        <v>284</v>
      </c>
      <c r="E447" s="225" t="s">
        <v>689</v>
      </c>
      <c r="F447" s="226" t="s">
        <v>690</v>
      </c>
      <c r="G447" s="227" t="s">
        <v>382</v>
      </c>
      <c r="H447" s="228">
        <v>1</v>
      </c>
      <c r="I447" s="229"/>
      <c r="J447" s="230">
        <f>ROUND(I447*H447,2)</f>
        <v>0</v>
      </c>
      <c r="K447" s="226" t="s">
        <v>19</v>
      </c>
      <c r="L447" s="231"/>
      <c r="M447" s="232" t="s">
        <v>19</v>
      </c>
      <c r="N447" s="233" t="s">
        <v>43</v>
      </c>
      <c r="O447" s="65"/>
      <c r="P447" s="183">
        <f>O447*H447</f>
        <v>0</v>
      </c>
      <c r="Q447" s="183">
        <v>8.1000000000000003E-2</v>
      </c>
      <c r="R447" s="183">
        <f>Q447*H447</f>
        <v>8.1000000000000003E-2</v>
      </c>
      <c r="S447" s="183">
        <v>0</v>
      </c>
      <c r="T447" s="184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85" t="s">
        <v>169</v>
      </c>
      <c r="AT447" s="185" t="s">
        <v>284</v>
      </c>
      <c r="AU447" s="185" t="s">
        <v>81</v>
      </c>
      <c r="AY447" s="18" t="s">
        <v>120</v>
      </c>
      <c r="BE447" s="186">
        <f>IF(N447="základní",J447,0)</f>
        <v>0</v>
      </c>
      <c r="BF447" s="186">
        <f>IF(N447="snížená",J447,0)</f>
        <v>0</v>
      </c>
      <c r="BG447" s="186">
        <f>IF(N447="zákl. přenesená",J447,0)</f>
        <v>0</v>
      </c>
      <c r="BH447" s="186">
        <f>IF(N447="sníž. přenesená",J447,0)</f>
        <v>0</v>
      </c>
      <c r="BI447" s="186">
        <f>IF(N447="nulová",J447,0)</f>
        <v>0</v>
      </c>
      <c r="BJ447" s="18" t="s">
        <v>77</v>
      </c>
      <c r="BK447" s="186">
        <f>ROUND(I447*H447,2)</f>
        <v>0</v>
      </c>
      <c r="BL447" s="18" t="s">
        <v>127</v>
      </c>
      <c r="BM447" s="185" t="s">
        <v>691</v>
      </c>
    </row>
    <row r="448" spans="1:65" s="12" customFormat="1" ht="22.9" customHeight="1" x14ac:dyDescent="0.2">
      <c r="B448" s="158"/>
      <c r="C448" s="159"/>
      <c r="D448" s="160" t="s">
        <v>71</v>
      </c>
      <c r="E448" s="172" t="s">
        <v>151</v>
      </c>
      <c r="F448" s="172" t="s">
        <v>312</v>
      </c>
      <c r="G448" s="159"/>
      <c r="H448" s="159"/>
      <c r="I448" s="162"/>
      <c r="J448" s="173">
        <f>BK448</f>
        <v>0</v>
      </c>
      <c r="K448" s="159"/>
      <c r="L448" s="164"/>
      <c r="M448" s="165"/>
      <c r="N448" s="166"/>
      <c r="O448" s="166"/>
      <c r="P448" s="167">
        <f>SUM(P449:P483)</f>
        <v>0</v>
      </c>
      <c r="Q448" s="166"/>
      <c r="R448" s="167">
        <f>SUM(R449:R483)</f>
        <v>0</v>
      </c>
      <c r="S448" s="166"/>
      <c r="T448" s="168">
        <f>SUM(T449:T483)</f>
        <v>0</v>
      </c>
      <c r="AR448" s="169" t="s">
        <v>77</v>
      </c>
      <c r="AT448" s="170" t="s">
        <v>71</v>
      </c>
      <c r="AU448" s="170" t="s">
        <v>77</v>
      </c>
      <c r="AY448" s="169" t="s">
        <v>120</v>
      </c>
      <c r="BK448" s="171">
        <f>SUM(BK449:BK483)</f>
        <v>0</v>
      </c>
    </row>
    <row r="449" spans="1:65" s="2" customFormat="1" ht="14.45" customHeight="1" x14ac:dyDescent="0.2">
      <c r="A449" s="35"/>
      <c r="B449" s="36"/>
      <c r="C449" s="174" t="s">
        <v>337</v>
      </c>
      <c r="D449" s="174" t="s">
        <v>122</v>
      </c>
      <c r="E449" s="175" t="s">
        <v>323</v>
      </c>
      <c r="F449" s="176" t="s">
        <v>324</v>
      </c>
      <c r="G449" s="177" t="s">
        <v>125</v>
      </c>
      <c r="H449" s="178">
        <v>639.9</v>
      </c>
      <c r="I449" s="179"/>
      <c r="J449" s="180">
        <f>ROUND(I449*H449,2)</f>
        <v>0</v>
      </c>
      <c r="K449" s="176" t="s">
        <v>126</v>
      </c>
      <c r="L449" s="40"/>
      <c r="M449" s="181" t="s">
        <v>19</v>
      </c>
      <c r="N449" s="182" t="s">
        <v>43</v>
      </c>
      <c r="O449" s="65"/>
      <c r="P449" s="183">
        <f>O449*H449</f>
        <v>0</v>
      </c>
      <c r="Q449" s="183">
        <v>0</v>
      </c>
      <c r="R449" s="183">
        <f>Q449*H449</f>
        <v>0</v>
      </c>
      <c r="S449" s="183">
        <v>0</v>
      </c>
      <c r="T449" s="184">
        <f>S449*H449</f>
        <v>0</v>
      </c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R449" s="185" t="s">
        <v>127</v>
      </c>
      <c r="AT449" s="185" t="s">
        <v>122</v>
      </c>
      <c r="AU449" s="185" t="s">
        <v>81</v>
      </c>
      <c r="AY449" s="18" t="s">
        <v>120</v>
      </c>
      <c r="BE449" s="186">
        <f>IF(N449="základní",J449,0)</f>
        <v>0</v>
      </c>
      <c r="BF449" s="186">
        <f>IF(N449="snížená",J449,0)</f>
        <v>0</v>
      </c>
      <c r="BG449" s="186">
        <f>IF(N449="zákl. přenesená",J449,0)</f>
        <v>0</v>
      </c>
      <c r="BH449" s="186">
        <f>IF(N449="sníž. přenesená",J449,0)</f>
        <v>0</v>
      </c>
      <c r="BI449" s="186">
        <f>IF(N449="nulová",J449,0)</f>
        <v>0</v>
      </c>
      <c r="BJ449" s="18" t="s">
        <v>77</v>
      </c>
      <c r="BK449" s="186">
        <f>ROUND(I449*H449,2)</f>
        <v>0</v>
      </c>
      <c r="BL449" s="18" t="s">
        <v>127</v>
      </c>
      <c r="BM449" s="185" t="s">
        <v>325</v>
      </c>
    </row>
    <row r="450" spans="1:65" s="13" customFormat="1" ht="11.25" x14ac:dyDescent="0.2">
      <c r="B450" s="192"/>
      <c r="C450" s="193"/>
      <c r="D450" s="187" t="s">
        <v>131</v>
      </c>
      <c r="E450" s="194" t="s">
        <v>19</v>
      </c>
      <c r="F450" s="195" t="s">
        <v>132</v>
      </c>
      <c r="G450" s="193"/>
      <c r="H450" s="194" t="s">
        <v>19</v>
      </c>
      <c r="I450" s="196"/>
      <c r="J450" s="193"/>
      <c r="K450" s="193"/>
      <c r="L450" s="197"/>
      <c r="M450" s="198"/>
      <c r="N450" s="199"/>
      <c r="O450" s="199"/>
      <c r="P450" s="199"/>
      <c r="Q450" s="199"/>
      <c r="R450" s="199"/>
      <c r="S450" s="199"/>
      <c r="T450" s="200"/>
      <c r="AT450" s="201" t="s">
        <v>131</v>
      </c>
      <c r="AU450" s="201" t="s">
        <v>81</v>
      </c>
      <c r="AV450" s="13" t="s">
        <v>77</v>
      </c>
      <c r="AW450" s="13" t="s">
        <v>33</v>
      </c>
      <c r="AX450" s="13" t="s">
        <v>72</v>
      </c>
      <c r="AY450" s="201" t="s">
        <v>120</v>
      </c>
    </row>
    <row r="451" spans="1:65" s="13" customFormat="1" ht="11.25" x14ac:dyDescent="0.2">
      <c r="B451" s="192"/>
      <c r="C451" s="193"/>
      <c r="D451" s="187" t="s">
        <v>131</v>
      </c>
      <c r="E451" s="194" t="s">
        <v>19</v>
      </c>
      <c r="F451" s="195" t="s">
        <v>326</v>
      </c>
      <c r="G451" s="193"/>
      <c r="H451" s="194" t="s">
        <v>19</v>
      </c>
      <c r="I451" s="196"/>
      <c r="J451" s="193"/>
      <c r="K451" s="193"/>
      <c r="L451" s="197"/>
      <c r="M451" s="198"/>
      <c r="N451" s="199"/>
      <c r="O451" s="199"/>
      <c r="P451" s="199"/>
      <c r="Q451" s="199"/>
      <c r="R451" s="199"/>
      <c r="S451" s="199"/>
      <c r="T451" s="200"/>
      <c r="AT451" s="201" t="s">
        <v>131</v>
      </c>
      <c r="AU451" s="201" t="s">
        <v>81</v>
      </c>
      <c r="AV451" s="13" t="s">
        <v>77</v>
      </c>
      <c r="AW451" s="13" t="s">
        <v>33</v>
      </c>
      <c r="AX451" s="13" t="s">
        <v>72</v>
      </c>
      <c r="AY451" s="201" t="s">
        <v>120</v>
      </c>
    </row>
    <row r="452" spans="1:65" s="14" customFormat="1" ht="11.25" x14ac:dyDescent="0.2">
      <c r="B452" s="202"/>
      <c r="C452" s="203"/>
      <c r="D452" s="187" t="s">
        <v>131</v>
      </c>
      <c r="E452" s="204" t="s">
        <v>19</v>
      </c>
      <c r="F452" s="205" t="s">
        <v>571</v>
      </c>
      <c r="G452" s="203"/>
      <c r="H452" s="206">
        <v>639.9</v>
      </c>
      <c r="I452" s="207"/>
      <c r="J452" s="203"/>
      <c r="K452" s="203"/>
      <c r="L452" s="208"/>
      <c r="M452" s="209"/>
      <c r="N452" s="210"/>
      <c r="O452" s="210"/>
      <c r="P452" s="210"/>
      <c r="Q452" s="210"/>
      <c r="R452" s="210"/>
      <c r="S452" s="210"/>
      <c r="T452" s="211"/>
      <c r="AT452" s="212" t="s">
        <v>131</v>
      </c>
      <c r="AU452" s="212" t="s">
        <v>81</v>
      </c>
      <c r="AV452" s="14" t="s">
        <v>81</v>
      </c>
      <c r="AW452" s="14" t="s">
        <v>33</v>
      </c>
      <c r="AX452" s="14" t="s">
        <v>77</v>
      </c>
      <c r="AY452" s="212" t="s">
        <v>120</v>
      </c>
    </row>
    <row r="453" spans="1:65" s="2" customFormat="1" ht="14.45" customHeight="1" x14ac:dyDescent="0.2">
      <c r="A453" s="35"/>
      <c r="B453" s="36"/>
      <c r="C453" s="174" t="s">
        <v>342</v>
      </c>
      <c r="D453" s="174" t="s">
        <v>122</v>
      </c>
      <c r="E453" s="175" t="s">
        <v>328</v>
      </c>
      <c r="F453" s="176" t="s">
        <v>329</v>
      </c>
      <c r="G453" s="177" t="s">
        <v>125</v>
      </c>
      <c r="H453" s="178">
        <v>639.9</v>
      </c>
      <c r="I453" s="179"/>
      <c r="J453" s="180">
        <f>ROUND(I453*H453,2)</f>
        <v>0</v>
      </c>
      <c r="K453" s="176" t="s">
        <v>126</v>
      </c>
      <c r="L453" s="40"/>
      <c r="M453" s="181" t="s">
        <v>19</v>
      </c>
      <c r="N453" s="182" t="s">
        <v>43</v>
      </c>
      <c r="O453" s="65"/>
      <c r="P453" s="183">
        <f>O453*H453</f>
        <v>0</v>
      </c>
      <c r="Q453" s="183">
        <v>0</v>
      </c>
      <c r="R453" s="183">
        <f>Q453*H453</f>
        <v>0</v>
      </c>
      <c r="S453" s="183">
        <v>0</v>
      </c>
      <c r="T453" s="184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185" t="s">
        <v>127</v>
      </c>
      <c r="AT453" s="185" t="s">
        <v>122</v>
      </c>
      <c r="AU453" s="185" t="s">
        <v>81</v>
      </c>
      <c r="AY453" s="18" t="s">
        <v>120</v>
      </c>
      <c r="BE453" s="186">
        <f>IF(N453="základní",J453,0)</f>
        <v>0</v>
      </c>
      <c r="BF453" s="186">
        <f>IF(N453="snížená",J453,0)</f>
        <v>0</v>
      </c>
      <c r="BG453" s="186">
        <f>IF(N453="zákl. přenesená",J453,0)</f>
        <v>0</v>
      </c>
      <c r="BH453" s="186">
        <f>IF(N453="sníž. přenesená",J453,0)</f>
        <v>0</v>
      </c>
      <c r="BI453" s="186">
        <f>IF(N453="nulová",J453,0)</f>
        <v>0</v>
      </c>
      <c r="BJ453" s="18" t="s">
        <v>77</v>
      </c>
      <c r="BK453" s="186">
        <f>ROUND(I453*H453,2)</f>
        <v>0</v>
      </c>
      <c r="BL453" s="18" t="s">
        <v>127</v>
      </c>
      <c r="BM453" s="185" t="s">
        <v>330</v>
      </c>
    </row>
    <row r="454" spans="1:65" s="13" customFormat="1" ht="11.25" x14ac:dyDescent="0.2">
      <c r="B454" s="192"/>
      <c r="C454" s="193"/>
      <c r="D454" s="187" t="s">
        <v>131</v>
      </c>
      <c r="E454" s="194" t="s">
        <v>19</v>
      </c>
      <c r="F454" s="195" t="s">
        <v>331</v>
      </c>
      <c r="G454" s="193"/>
      <c r="H454" s="194" t="s">
        <v>19</v>
      </c>
      <c r="I454" s="196"/>
      <c r="J454" s="193"/>
      <c r="K454" s="193"/>
      <c r="L454" s="197"/>
      <c r="M454" s="198"/>
      <c r="N454" s="199"/>
      <c r="O454" s="199"/>
      <c r="P454" s="199"/>
      <c r="Q454" s="199"/>
      <c r="R454" s="199"/>
      <c r="S454" s="199"/>
      <c r="T454" s="200"/>
      <c r="AT454" s="201" t="s">
        <v>131</v>
      </c>
      <c r="AU454" s="201" t="s">
        <v>81</v>
      </c>
      <c r="AV454" s="13" t="s">
        <v>77</v>
      </c>
      <c r="AW454" s="13" t="s">
        <v>33</v>
      </c>
      <c r="AX454" s="13" t="s">
        <v>72</v>
      </c>
      <c r="AY454" s="201" t="s">
        <v>120</v>
      </c>
    </row>
    <row r="455" spans="1:65" s="14" customFormat="1" ht="11.25" x14ac:dyDescent="0.2">
      <c r="B455" s="202"/>
      <c r="C455" s="203"/>
      <c r="D455" s="187" t="s">
        <v>131</v>
      </c>
      <c r="E455" s="204" t="s">
        <v>19</v>
      </c>
      <c r="F455" s="205" t="s">
        <v>571</v>
      </c>
      <c r="G455" s="203"/>
      <c r="H455" s="206">
        <v>639.9</v>
      </c>
      <c r="I455" s="207"/>
      <c r="J455" s="203"/>
      <c r="K455" s="203"/>
      <c r="L455" s="208"/>
      <c r="M455" s="209"/>
      <c r="N455" s="210"/>
      <c r="O455" s="210"/>
      <c r="P455" s="210"/>
      <c r="Q455" s="210"/>
      <c r="R455" s="210"/>
      <c r="S455" s="210"/>
      <c r="T455" s="211"/>
      <c r="AT455" s="212" t="s">
        <v>131</v>
      </c>
      <c r="AU455" s="212" t="s">
        <v>81</v>
      </c>
      <c r="AV455" s="14" t="s">
        <v>81</v>
      </c>
      <c r="AW455" s="14" t="s">
        <v>33</v>
      </c>
      <c r="AX455" s="14" t="s">
        <v>77</v>
      </c>
      <c r="AY455" s="212" t="s">
        <v>120</v>
      </c>
    </row>
    <row r="456" spans="1:65" s="2" customFormat="1" ht="24.2" customHeight="1" x14ac:dyDescent="0.2">
      <c r="A456" s="35"/>
      <c r="B456" s="36"/>
      <c r="C456" s="174" t="s">
        <v>346</v>
      </c>
      <c r="D456" s="174" t="s">
        <v>122</v>
      </c>
      <c r="E456" s="175" t="s">
        <v>333</v>
      </c>
      <c r="F456" s="176" t="s">
        <v>334</v>
      </c>
      <c r="G456" s="177" t="s">
        <v>125</v>
      </c>
      <c r="H456" s="178">
        <v>639.9</v>
      </c>
      <c r="I456" s="179"/>
      <c r="J456" s="180">
        <f>ROUND(I456*H456,2)</f>
        <v>0</v>
      </c>
      <c r="K456" s="176" t="s">
        <v>126</v>
      </c>
      <c r="L456" s="40"/>
      <c r="M456" s="181" t="s">
        <v>19</v>
      </c>
      <c r="N456" s="182" t="s">
        <v>43</v>
      </c>
      <c r="O456" s="65"/>
      <c r="P456" s="183">
        <f>O456*H456</f>
        <v>0</v>
      </c>
      <c r="Q456" s="183">
        <v>0</v>
      </c>
      <c r="R456" s="183">
        <f>Q456*H456</f>
        <v>0</v>
      </c>
      <c r="S456" s="183">
        <v>0</v>
      </c>
      <c r="T456" s="184">
        <f>S456*H456</f>
        <v>0</v>
      </c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R456" s="185" t="s">
        <v>127</v>
      </c>
      <c r="AT456" s="185" t="s">
        <v>122</v>
      </c>
      <c r="AU456" s="185" t="s">
        <v>81</v>
      </c>
      <c r="AY456" s="18" t="s">
        <v>120</v>
      </c>
      <c r="BE456" s="186">
        <f>IF(N456="základní",J456,0)</f>
        <v>0</v>
      </c>
      <c r="BF456" s="186">
        <f>IF(N456="snížená",J456,0)</f>
        <v>0</v>
      </c>
      <c r="BG456" s="186">
        <f>IF(N456="zákl. přenesená",J456,0)</f>
        <v>0</v>
      </c>
      <c r="BH456" s="186">
        <f>IF(N456="sníž. přenesená",J456,0)</f>
        <v>0</v>
      </c>
      <c r="BI456" s="186">
        <f>IF(N456="nulová",J456,0)</f>
        <v>0</v>
      </c>
      <c r="BJ456" s="18" t="s">
        <v>77</v>
      </c>
      <c r="BK456" s="186">
        <f>ROUND(I456*H456,2)</f>
        <v>0</v>
      </c>
      <c r="BL456" s="18" t="s">
        <v>127</v>
      </c>
      <c r="BM456" s="185" t="s">
        <v>335</v>
      </c>
    </row>
    <row r="457" spans="1:65" s="2" customFormat="1" ht="58.5" x14ac:dyDescent="0.2">
      <c r="A457" s="35"/>
      <c r="B457" s="36"/>
      <c r="C457" s="37"/>
      <c r="D457" s="187" t="s">
        <v>129</v>
      </c>
      <c r="E457" s="37"/>
      <c r="F457" s="188" t="s">
        <v>336</v>
      </c>
      <c r="G457" s="37"/>
      <c r="H457" s="37"/>
      <c r="I457" s="189"/>
      <c r="J457" s="37"/>
      <c r="K457" s="37"/>
      <c r="L457" s="40"/>
      <c r="M457" s="190"/>
      <c r="N457" s="191"/>
      <c r="O457" s="65"/>
      <c r="P457" s="65"/>
      <c r="Q457" s="65"/>
      <c r="R457" s="65"/>
      <c r="S457" s="65"/>
      <c r="T457" s="66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T457" s="18" t="s">
        <v>129</v>
      </c>
      <c r="AU457" s="18" t="s">
        <v>81</v>
      </c>
    </row>
    <row r="458" spans="1:65" s="13" customFormat="1" ht="11.25" x14ac:dyDescent="0.2">
      <c r="B458" s="192"/>
      <c r="C458" s="193"/>
      <c r="D458" s="187" t="s">
        <v>131</v>
      </c>
      <c r="E458" s="194" t="s">
        <v>19</v>
      </c>
      <c r="F458" s="195" t="s">
        <v>132</v>
      </c>
      <c r="G458" s="193"/>
      <c r="H458" s="194" t="s">
        <v>19</v>
      </c>
      <c r="I458" s="196"/>
      <c r="J458" s="193"/>
      <c r="K458" s="193"/>
      <c r="L458" s="197"/>
      <c r="M458" s="198"/>
      <c r="N458" s="199"/>
      <c r="O458" s="199"/>
      <c r="P458" s="199"/>
      <c r="Q458" s="199"/>
      <c r="R458" s="199"/>
      <c r="S458" s="199"/>
      <c r="T458" s="200"/>
      <c r="AT458" s="201" t="s">
        <v>131</v>
      </c>
      <c r="AU458" s="201" t="s">
        <v>81</v>
      </c>
      <c r="AV458" s="13" t="s">
        <v>77</v>
      </c>
      <c r="AW458" s="13" t="s">
        <v>33</v>
      </c>
      <c r="AX458" s="13" t="s">
        <v>72</v>
      </c>
      <c r="AY458" s="201" t="s">
        <v>120</v>
      </c>
    </row>
    <row r="459" spans="1:65" s="13" customFormat="1" ht="11.25" x14ac:dyDescent="0.2">
      <c r="B459" s="192"/>
      <c r="C459" s="193"/>
      <c r="D459" s="187" t="s">
        <v>131</v>
      </c>
      <c r="E459" s="194" t="s">
        <v>19</v>
      </c>
      <c r="F459" s="195" t="s">
        <v>326</v>
      </c>
      <c r="G459" s="193"/>
      <c r="H459" s="194" t="s">
        <v>19</v>
      </c>
      <c r="I459" s="196"/>
      <c r="J459" s="193"/>
      <c r="K459" s="193"/>
      <c r="L459" s="197"/>
      <c r="M459" s="198"/>
      <c r="N459" s="199"/>
      <c r="O459" s="199"/>
      <c r="P459" s="199"/>
      <c r="Q459" s="199"/>
      <c r="R459" s="199"/>
      <c r="S459" s="199"/>
      <c r="T459" s="200"/>
      <c r="AT459" s="201" t="s">
        <v>131</v>
      </c>
      <c r="AU459" s="201" t="s">
        <v>81</v>
      </c>
      <c r="AV459" s="13" t="s">
        <v>77</v>
      </c>
      <c r="AW459" s="13" t="s">
        <v>33</v>
      </c>
      <c r="AX459" s="13" t="s">
        <v>72</v>
      </c>
      <c r="AY459" s="201" t="s">
        <v>120</v>
      </c>
    </row>
    <row r="460" spans="1:65" s="14" customFormat="1" ht="11.25" x14ac:dyDescent="0.2">
      <c r="B460" s="202"/>
      <c r="C460" s="203"/>
      <c r="D460" s="187" t="s">
        <v>131</v>
      </c>
      <c r="E460" s="204" t="s">
        <v>19</v>
      </c>
      <c r="F460" s="205" t="s">
        <v>571</v>
      </c>
      <c r="G460" s="203"/>
      <c r="H460" s="206">
        <v>639.9</v>
      </c>
      <c r="I460" s="207"/>
      <c r="J460" s="203"/>
      <c r="K460" s="203"/>
      <c r="L460" s="208"/>
      <c r="M460" s="209"/>
      <c r="N460" s="210"/>
      <c r="O460" s="210"/>
      <c r="P460" s="210"/>
      <c r="Q460" s="210"/>
      <c r="R460" s="210"/>
      <c r="S460" s="210"/>
      <c r="T460" s="211"/>
      <c r="AT460" s="212" t="s">
        <v>131</v>
      </c>
      <c r="AU460" s="212" t="s">
        <v>81</v>
      </c>
      <c r="AV460" s="14" t="s">
        <v>81</v>
      </c>
      <c r="AW460" s="14" t="s">
        <v>33</v>
      </c>
      <c r="AX460" s="14" t="s">
        <v>77</v>
      </c>
      <c r="AY460" s="212" t="s">
        <v>120</v>
      </c>
    </row>
    <row r="461" spans="1:65" s="2" customFormat="1" ht="24.2" customHeight="1" x14ac:dyDescent="0.2">
      <c r="A461" s="35"/>
      <c r="B461" s="36"/>
      <c r="C461" s="174" t="s">
        <v>351</v>
      </c>
      <c r="D461" s="174" t="s">
        <v>122</v>
      </c>
      <c r="E461" s="175" t="s">
        <v>338</v>
      </c>
      <c r="F461" s="176" t="s">
        <v>339</v>
      </c>
      <c r="G461" s="177" t="s">
        <v>125</v>
      </c>
      <c r="H461" s="178">
        <v>639.9</v>
      </c>
      <c r="I461" s="179"/>
      <c r="J461" s="180">
        <f>ROUND(I461*H461,2)</f>
        <v>0</v>
      </c>
      <c r="K461" s="176" t="s">
        <v>126</v>
      </c>
      <c r="L461" s="40"/>
      <c r="M461" s="181" t="s">
        <v>19</v>
      </c>
      <c r="N461" s="182" t="s">
        <v>43</v>
      </c>
      <c r="O461" s="65"/>
      <c r="P461" s="183">
        <f>O461*H461</f>
        <v>0</v>
      </c>
      <c r="Q461" s="183">
        <v>0</v>
      </c>
      <c r="R461" s="183">
        <f>Q461*H461</f>
        <v>0</v>
      </c>
      <c r="S461" s="183">
        <v>0</v>
      </c>
      <c r="T461" s="184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185" t="s">
        <v>127</v>
      </c>
      <c r="AT461" s="185" t="s">
        <v>122</v>
      </c>
      <c r="AU461" s="185" t="s">
        <v>81</v>
      </c>
      <c r="AY461" s="18" t="s">
        <v>120</v>
      </c>
      <c r="BE461" s="186">
        <f>IF(N461="základní",J461,0)</f>
        <v>0</v>
      </c>
      <c r="BF461" s="186">
        <f>IF(N461="snížená",J461,0)</f>
        <v>0</v>
      </c>
      <c r="BG461" s="186">
        <f>IF(N461="zákl. přenesená",J461,0)</f>
        <v>0</v>
      </c>
      <c r="BH461" s="186">
        <f>IF(N461="sníž. přenesená",J461,0)</f>
        <v>0</v>
      </c>
      <c r="BI461" s="186">
        <f>IF(N461="nulová",J461,0)</f>
        <v>0</v>
      </c>
      <c r="BJ461" s="18" t="s">
        <v>77</v>
      </c>
      <c r="BK461" s="186">
        <f>ROUND(I461*H461,2)</f>
        <v>0</v>
      </c>
      <c r="BL461" s="18" t="s">
        <v>127</v>
      </c>
      <c r="BM461" s="185" t="s">
        <v>340</v>
      </c>
    </row>
    <row r="462" spans="1:65" s="2" customFormat="1" ht="48.75" x14ac:dyDescent="0.2">
      <c r="A462" s="35"/>
      <c r="B462" s="36"/>
      <c r="C462" s="37"/>
      <c r="D462" s="187" t="s">
        <v>129</v>
      </c>
      <c r="E462" s="37"/>
      <c r="F462" s="188" t="s">
        <v>341</v>
      </c>
      <c r="G462" s="37"/>
      <c r="H462" s="37"/>
      <c r="I462" s="189"/>
      <c r="J462" s="37"/>
      <c r="K462" s="37"/>
      <c r="L462" s="40"/>
      <c r="M462" s="190"/>
      <c r="N462" s="191"/>
      <c r="O462" s="65"/>
      <c r="P462" s="65"/>
      <c r="Q462" s="65"/>
      <c r="R462" s="65"/>
      <c r="S462" s="65"/>
      <c r="T462" s="66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T462" s="18" t="s">
        <v>129</v>
      </c>
      <c r="AU462" s="18" t="s">
        <v>81</v>
      </c>
    </row>
    <row r="463" spans="1:65" s="13" customFormat="1" ht="11.25" x14ac:dyDescent="0.2">
      <c r="B463" s="192"/>
      <c r="C463" s="193"/>
      <c r="D463" s="187" t="s">
        <v>131</v>
      </c>
      <c r="E463" s="194" t="s">
        <v>19</v>
      </c>
      <c r="F463" s="195" t="s">
        <v>132</v>
      </c>
      <c r="G463" s="193"/>
      <c r="H463" s="194" t="s">
        <v>19</v>
      </c>
      <c r="I463" s="196"/>
      <c r="J463" s="193"/>
      <c r="K463" s="193"/>
      <c r="L463" s="197"/>
      <c r="M463" s="198"/>
      <c r="N463" s="199"/>
      <c r="O463" s="199"/>
      <c r="P463" s="199"/>
      <c r="Q463" s="199"/>
      <c r="R463" s="199"/>
      <c r="S463" s="199"/>
      <c r="T463" s="200"/>
      <c r="AT463" s="201" t="s">
        <v>131</v>
      </c>
      <c r="AU463" s="201" t="s">
        <v>81</v>
      </c>
      <c r="AV463" s="13" t="s">
        <v>77</v>
      </c>
      <c r="AW463" s="13" t="s">
        <v>33</v>
      </c>
      <c r="AX463" s="13" t="s">
        <v>72</v>
      </c>
      <c r="AY463" s="201" t="s">
        <v>120</v>
      </c>
    </row>
    <row r="464" spans="1:65" s="13" customFormat="1" ht="11.25" x14ac:dyDescent="0.2">
      <c r="B464" s="192"/>
      <c r="C464" s="193"/>
      <c r="D464" s="187" t="s">
        <v>131</v>
      </c>
      <c r="E464" s="194" t="s">
        <v>19</v>
      </c>
      <c r="F464" s="195" t="s">
        <v>326</v>
      </c>
      <c r="G464" s="193"/>
      <c r="H464" s="194" t="s">
        <v>19</v>
      </c>
      <c r="I464" s="196"/>
      <c r="J464" s="193"/>
      <c r="K464" s="193"/>
      <c r="L464" s="197"/>
      <c r="M464" s="198"/>
      <c r="N464" s="199"/>
      <c r="O464" s="199"/>
      <c r="P464" s="199"/>
      <c r="Q464" s="199"/>
      <c r="R464" s="199"/>
      <c r="S464" s="199"/>
      <c r="T464" s="200"/>
      <c r="AT464" s="201" t="s">
        <v>131</v>
      </c>
      <c r="AU464" s="201" t="s">
        <v>81</v>
      </c>
      <c r="AV464" s="13" t="s">
        <v>77</v>
      </c>
      <c r="AW464" s="13" t="s">
        <v>33</v>
      </c>
      <c r="AX464" s="13" t="s">
        <v>72</v>
      </c>
      <c r="AY464" s="201" t="s">
        <v>120</v>
      </c>
    </row>
    <row r="465" spans="1:65" s="14" customFormat="1" ht="11.25" x14ac:dyDescent="0.2">
      <c r="B465" s="202"/>
      <c r="C465" s="203"/>
      <c r="D465" s="187" t="s">
        <v>131</v>
      </c>
      <c r="E465" s="204" t="s">
        <v>19</v>
      </c>
      <c r="F465" s="205" t="s">
        <v>571</v>
      </c>
      <c r="G465" s="203"/>
      <c r="H465" s="206">
        <v>639.9</v>
      </c>
      <c r="I465" s="207"/>
      <c r="J465" s="203"/>
      <c r="K465" s="203"/>
      <c r="L465" s="208"/>
      <c r="M465" s="209"/>
      <c r="N465" s="210"/>
      <c r="O465" s="210"/>
      <c r="P465" s="210"/>
      <c r="Q465" s="210"/>
      <c r="R465" s="210"/>
      <c r="S465" s="210"/>
      <c r="T465" s="211"/>
      <c r="AT465" s="212" t="s">
        <v>131</v>
      </c>
      <c r="AU465" s="212" t="s">
        <v>81</v>
      </c>
      <c r="AV465" s="14" t="s">
        <v>81</v>
      </c>
      <c r="AW465" s="14" t="s">
        <v>33</v>
      </c>
      <c r="AX465" s="14" t="s">
        <v>77</v>
      </c>
      <c r="AY465" s="212" t="s">
        <v>120</v>
      </c>
    </row>
    <row r="466" spans="1:65" s="2" customFormat="1" ht="14.45" customHeight="1" x14ac:dyDescent="0.2">
      <c r="A466" s="35"/>
      <c r="B466" s="36"/>
      <c r="C466" s="174" t="s">
        <v>356</v>
      </c>
      <c r="D466" s="174" t="s">
        <v>122</v>
      </c>
      <c r="E466" s="175" t="s">
        <v>343</v>
      </c>
      <c r="F466" s="176" t="s">
        <v>344</v>
      </c>
      <c r="G466" s="177" t="s">
        <v>125</v>
      </c>
      <c r="H466" s="178">
        <v>639.9</v>
      </c>
      <c r="I466" s="179"/>
      <c r="J466" s="180">
        <f>ROUND(I466*H466,2)</f>
        <v>0</v>
      </c>
      <c r="K466" s="176" t="s">
        <v>126</v>
      </c>
      <c r="L466" s="40"/>
      <c r="M466" s="181" t="s">
        <v>19</v>
      </c>
      <c r="N466" s="182" t="s">
        <v>43</v>
      </c>
      <c r="O466" s="65"/>
      <c r="P466" s="183">
        <f>O466*H466</f>
        <v>0</v>
      </c>
      <c r="Q466" s="183">
        <v>0</v>
      </c>
      <c r="R466" s="183">
        <f>Q466*H466</f>
        <v>0</v>
      </c>
      <c r="S466" s="183">
        <v>0</v>
      </c>
      <c r="T466" s="184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185" t="s">
        <v>127</v>
      </c>
      <c r="AT466" s="185" t="s">
        <v>122</v>
      </c>
      <c r="AU466" s="185" t="s">
        <v>81</v>
      </c>
      <c r="AY466" s="18" t="s">
        <v>120</v>
      </c>
      <c r="BE466" s="186">
        <f>IF(N466="základní",J466,0)</f>
        <v>0</v>
      </c>
      <c r="BF466" s="186">
        <f>IF(N466="snížená",J466,0)</f>
        <v>0</v>
      </c>
      <c r="BG466" s="186">
        <f>IF(N466="zákl. přenesená",J466,0)</f>
        <v>0</v>
      </c>
      <c r="BH466" s="186">
        <f>IF(N466="sníž. přenesená",J466,0)</f>
        <v>0</v>
      </c>
      <c r="BI466" s="186">
        <f>IF(N466="nulová",J466,0)</f>
        <v>0</v>
      </c>
      <c r="BJ466" s="18" t="s">
        <v>77</v>
      </c>
      <c r="BK466" s="186">
        <f>ROUND(I466*H466,2)</f>
        <v>0</v>
      </c>
      <c r="BL466" s="18" t="s">
        <v>127</v>
      </c>
      <c r="BM466" s="185" t="s">
        <v>345</v>
      </c>
    </row>
    <row r="467" spans="1:65" s="13" customFormat="1" ht="11.25" x14ac:dyDescent="0.2">
      <c r="B467" s="192"/>
      <c r="C467" s="193"/>
      <c r="D467" s="187" t="s">
        <v>131</v>
      </c>
      <c r="E467" s="194" t="s">
        <v>19</v>
      </c>
      <c r="F467" s="195" t="s">
        <v>132</v>
      </c>
      <c r="G467" s="193"/>
      <c r="H467" s="194" t="s">
        <v>19</v>
      </c>
      <c r="I467" s="196"/>
      <c r="J467" s="193"/>
      <c r="K467" s="193"/>
      <c r="L467" s="197"/>
      <c r="M467" s="198"/>
      <c r="N467" s="199"/>
      <c r="O467" s="199"/>
      <c r="P467" s="199"/>
      <c r="Q467" s="199"/>
      <c r="R467" s="199"/>
      <c r="S467" s="199"/>
      <c r="T467" s="200"/>
      <c r="AT467" s="201" t="s">
        <v>131</v>
      </c>
      <c r="AU467" s="201" t="s">
        <v>81</v>
      </c>
      <c r="AV467" s="13" t="s">
        <v>77</v>
      </c>
      <c r="AW467" s="13" t="s">
        <v>33</v>
      </c>
      <c r="AX467" s="13" t="s">
        <v>72</v>
      </c>
      <c r="AY467" s="201" t="s">
        <v>120</v>
      </c>
    </row>
    <row r="468" spans="1:65" s="13" customFormat="1" ht="11.25" x14ac:dyDescent="0.2">
      <c r="B468" s="192"/>
      <c r="C468" s="193"/>
      <c r="D468" s="187" t="s">
        <v>131</v>
      </c>
      <c r="E468" s="194" t="s">
        <v>19</v>
      </c>
      <c r="F468" s="195" t="s">
        <v>326</v>
      </c>
      <c r="G468" s="193"/>
      <c r="H468" s="194" t="s">
        <v>19</v>
      </c>
      <c r="I468" s="196"/>
      <c r="J468" s="193"/>
      <c r="K468" s="193"/>
      <c r="L468" s="197"/>
      <c r="M468" s="198"/>
      <c r="N468" s="199"/>
      <c r="O468" s="199"/>
      <c r="P468" s="199"/>
      <c r="Q468" s="199"/>
      <c r="R468" s="199"/>
      <c r="S468" s="199"/>
      <c r="T468" s="200"/>
      <c r="AT468" s="201" t="s">
        <v>131</v>
      </c>
      <c r="AU468" s="201" t="s">
        <v>81</v>
      </c>
      <c r="AV468" s="13" t="s">
        <v>77</v>
      </c>
      <c r="AW468" s="13" t="s">
        <v>33</v>
      </c>
      <c r="AX468" s="13" t="s">
        <v>72</v>
      </c>
      <c r="AY468" s="201" t="s">
        <v>120</v>
      </c>
    </row>
    <row r="469" spans="1:65" s="14" customFormat="1" ht="11.25" x14ac:dyDescent="0.2">
      <c r="B469" s="202"/>
      <c r="C469" s="203"/>
      <c r="D469" s="187" t="s">
        <v>131</v>
      </c>
      <c r="E469" s="204" t="s">
        <v>19</v>
      </c>
      <c r="F469" s="205" t="s">
        <v>571</v>
      </c>
      <c r="G469" s="203"/>
      <c r="H469" s="206">
        <v>639.9</v>
      </c>
      <c r="I469" s="207"/>
      <c r="J469" s="203"/>
      <c r="K469" s="203"/>
      <c r="L469" s="208"/>
      <c r="M469" s="209"/>
      <c r="N469" s="210"/>
      <c r="O469" s="210"/>
      <c r="P469" s="210"/>
      <c r="Q469" s="210"/>
      <c r="R469" s="210"/>
      <c r="S469" s="210"/>
      <c r="T469" s="211"/>
      <c r="AT469" s="212" t="s">
        <v>131</v>
      </c>
      <c r="AU469" s="212" t="s">
        <v>81</v>
      </c>
      <c r="AV469" s="14" t="s">
        <v>81</v>
      </c>
      <c r="AW469" s="14" t="s">
        <v>33</v>
      </c>
      <c r="AX469" s="14" t="s">
        <v>77</v>
      </c>
      <c r="AY469" s="212" t="s">
        <v>120</v>
      </c>
    </row>
    <row r="470" spans="1:65" s="2" customFormat="1" ht="14.45" customHeight="1" x14ac:dyDescent="0.2">
      <c r="A470" s="35"/>
      <c r="B470" s="36"/>
      <c r="C470" s="174" t="s">
        <v>361</v>
      </c>
      <c r="D470" s="174" t="s">
        <v>122</v>
      </c>
      <c r="E470" s="175" t="s">
        <v>347</v>
      </c>
      <c r="F470" s="176" t="s">
        <v>348</v>
      </c>
      <c r="G470" s="177" t="s">
        <v>125</v>
      </c>
      <c r="H470" s="178">
        <v>3273.5</v>
      </c>
      <c r="I470" s="179"/>
      <c r="J470" s="180">
        <f>ROUND(I470*H470,2)</f>
        <v>0</v>
      </c>
      <c r="K470" s="176" t="s">
        <v>126</v>
      </c>
      <c r="L470" s="40"/>
      <c r="M470" s="181" t="s">
        <v>19</v>
      </c>
      <c r="N470" s="182" t="s">
        <v>43</v>
      </c>
      <c r="O470" s="65"/>
      <c r="P470" s="183">
        <f>O470*H470</f>
        <v>0</v>
      </c>
      <c r="Q470" s="183">
        <v>0</v>
      </c>
      <c r="R470" s="183">
        <f>Q470*H470</f>
        <v>0</v>
      </c>
      <c r="S470" s="183">
        <v>0</v>
      </c>
      <c r="T470" s="184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85" t="s">
        <v>127</v>
      </c>
      <c r="AT470" s="185" t="s">
        <v>122</v>
      </c>
      <c r="AU470" s="185" t="s">
        <v>81</v>
      </c>
      <c r="AY470" s="18" t="s">
        <v>120</v>
      </c>
      <c r="BE470" s="186">
        <f>IF(N470="základní",J470,0)</f>
        <v>0</v>
      </c>
      <c r="BF470" s="186">
        <f>IF(N470="snížená",J470,0)</f>
        <v>0</v>
      </c>
      <c r="BG470" s="186">
        <f>IF(N470="zákl. přenesená",J470,0)</f>
        <v>0</v>
      </c>
      <c r="BH470" s="186">
        <f>IF(N470="sníž. přenesená",J470,0)</f>
        <v>0</v>
      </c>
      <c r="BI470" s="186">
        <f>IF(N470="nulová",J470,0)</f>
        <v>0</v>
      </c>
      <c r="BJ470" s="18" t="s">
        <v>77</v>
      </c>
      <c r="BK470" s="186">
        <f>ROUND(I470*H470,2)</f>
        <v>0</v>
      </c>
      <c r="BL470" s="18" t="s">
        <v>127</v>
      </c>
      <c r="BM470" s="185" t="s">
        <v>349</v>
      </c>
    </row>
    <row r="471" spans="1:65" s="13" customFormat="1" ht="11.25" x14ac:dyDescent="0.2">
      <c r="B471" s="192"/>
      <c r="C471" s="193"/>
      <c r="D471" s="187" t="s">
        <v>131</v>
      </c>
      <c r="E471" s="194" t="s">
        <v>19</v>
      </c>
      <c r="F471" s="195" t="s">
        <v>132</v>
      </c>
      <c r="G471" s="193"/>
      <c r="H471" s="194" t="s">
        <v>19</v>
      </c>
      <c r="I471" s="196"/>
      <c r="J471" s="193"/>
      <c r="K471" s="193"/>
      <c r="L471" s="197"/>
      <c r="M471" s="198"/>
      <c r="N471" s="199"/>
      <c r="O471" s="199"/>
      <c r="P471" s="199"/>
      <c r="Q471" s="199"/>
      <c r="R471" s="199"/>
      <c r="S471" s="199"/>
      <c r="T471" s="200"/>
      <c r="AT471" s="201" t="s">
        <v>131</v>
      </c>
      <c r="AU471" s="201" t="s">
        <v>81</v>
      </c>
      <c r="AV471" s="13" t="s">
        <v>77</v>
      </c>
      <c r="AW471" s="13" t="s">
        <v>33</v>
      </c>
      <c r="AX471" s="13" t="s">
        <v>72</v>
      </c>
      <c r="AY471" s="201" t="s">
        <v>120</v>
      </c>
    </row>
    <row r="472" spans="1:65" s="13" customFormat="1" ht="11.25" x14ac:dyDescent="0.2">
      <c r="B472" s="192"/>
      <c r="C472" s="193"/>
      <c r="D472" s="187" t="s">
        <v>131</v>
      </c>
      <c r="E472" s="194" t="s">
        <v>19</v>
      </c>
      <c r="F472" s="195" t="s">
        <v>326</v>
      </c>
      <c r="G472" s="193"/>
      <c r="H472" s="194" t="s">
        <v>19</v>
      </c>
      <c r="I472" s="196"/>
      <c r="J472" s="193"/>
      <c r="K472" s="193"/>
      <c r="L472" s="197"/>
      <c r="M472" s="198"/>
      <c r="N472" s="199"/>
      <c r="O472" s="199"/>
      <c r="P472" s="199"/>
      <c r="Q472" s="199"/>
      <c r="R472" s="199"/>
      <c r="S472" s="199"/>
      <c r="T472" s="200"/>
      <c r="AT472" s="201" t="s">
        <v>131</v>
      </c>
      <c r="AU472" s="201" t="s">
        <v>81</v>
      </c>
      <c r="AV472" s="13" t="s">
        <v>77</v>
      </c>
      <c r="AW472" s="13" t="s">
        <v>33</v>
      </c>
      <c r="AX472" s="13" t="s">
        <v>72</v>
      </c>
      <c r="AY472" s="201" t="s">
        <v>120</v>
      </c>
    </row>
    <row r="473" spans="1:65" s="14" customFormat="1" ht="11.25" x14ac:dyDescent="0.2">
      <c r="B473" s="202"/>
      <c r="C473" s="203"/>
      <c r="D473" s="187" t="s">
        <v>131</v>
      </c>
      <c r="E473" s="204" t="s">
        <v>19</v>
      </c>
      <c r="F473" s="205" t="s">
        <v>692</v>
      </c>
      <c r="G473" s="203"/>
      <c r="H473" s="206">
        <v>3273.5</v>
      </c>
      <c r="I473" s="207"/>
      <c r="J473" s="203"/>
      <c r="K473" s="203"/>
      <c r="L473" s="208"/>
      <c r="M473" s="209"/>
      <c r="N473" s="210"/>
      <c r="O473" s="210"/>
      <c r="P473" s="210"/>
      <c r="Q473" s="210"/>
      <c r="R473" s="210"/>
      <c r="S473" s="210"/>
      <c r="T473" s="211"/>
      <c r="AT473" s="212" t="s">
        <v>131</v>
      </c>
      <c r="AU473" s="212" t="s">
        <v>81</v>
      </c>
      <c r="AV473" s="14" t="s">
        <v>81</v>
      </c>
      <c r="AW473" s="14" t="s">
        <v>33</v>
      </c>
      <c r="AX473" s="14" t="s">
        <v>77</v>
      </c>
      <c r="AY473" s="212" t="s">
        <v>120</v>
      </c>
    </row>
    <row r="474" spans="1:65" s="2" customFormat="1" ht="24.2" customHeight="1" x14ac:dyDescent="0.2">
      <c r="A474" s="35"/>
      <c r="B474" s="36"/>
      <c r="C474" s="174" t="s">
        <v>366</v>
      </c>
      <c r="D474" s="174" t="s">
        <v>122</v>
      </c>
      <c r="E474" s="175" t="s">
        <v>352</v>
      </c>
      <c r="F474" s="176" t="s">
        <v>353</v>
      </c>
      <c r="G474" s="177" t="s">
        <v>125</v>
      </c>
      <c r="H474" s="178">
        <v>2628.09</v>
      </c>
      <c r="I474" s="179"/>
      <c r="J474" s="180">
        <f>ROUND(I474*H474,2)</f>
        <v>0</v>
      </c>
      <c r="K474" s="176" t="s">
        <v>126</v>
      </c>
      <c r="L474" s="40"/>
      <c r="M474" s="181" t="s">
        <v>19</v>
      </c>
      <c r="N474" s="182" t="s">
        <v>43</v>
      </c>
      <c r="O474" s="65"/>
      <c r="P474" s="183">
        <f>O474*H474</f>
        <v>0</v>
      </c>
      <c r="Q474" s="183">
        <v>0</v>
      </c>
      <c r="R474" s="183">
        <f>Q474*H474</f>
        <v>0</v>
      </c>
      <c r="S474" s="183">
        <v>0</v>
      </c>
      <c r="T474" s="184">
        <f>S474*H474</f>
        <v>0</v>
      </c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R474" s="185" t="s">
        <v>127</v>
      </c>
      <c r="AT474" s="185" t="s">
        <v>122</v>
      </c>
      <c r="AU474" s="185" t="s">
        <v>81</v>
      </c>
      <c r="AY474" s="18" t="s">
        <v>120</v>
      </c>
      <c r="BE474" s="186">
        <f>IF(N474="základní",J474,0)</f>
        <v>0</v>
      </c>
      <c r="BF474" s="186">
        <f>IF(N474="snížená",J474,0)</f>
        <v>0</v>
      </c>
      <c r="BG474" s="186">
        <f>IF(N474="zákl. přenesená",J474,0)</f>
        <v>0</v>
      </c>
      <c r="BH474" s="186">
        <f>IF(N474="sníž. přenesená",J474,0)</f>
        <v>0</v>
      </c>
      <c r="BI474" s="186">
        <f>IF(N474="nulová",J474,0)</f>
        <v>0</v>
      </c>
      <c r="BJ474" s="18" t="s">
        <v>77</v>
      </c>
      <c r="BK474" s="186">
        <f>ROUND(I474*H474,2)</f>
        <v>0</v>
      </c>
      <c r="BL474" s="18" t="s">
        <v>127</v>
      </c>
      <c r="BM474" s="185" t="s">
        <v>354</v>
      </c>
    </row>
    <row r="475" spans="1:65" s="2" customFormat="1" ht="48.75" x14ac:dyDescent="0.2">
      <c r="A475" s="35"/>
      <c r="B475" s="36"/>
      <c r="C475" s="37"/>
      <c r="D475" s="187" t="s">
        <v>129</v>
      </c>
      <c r="E475" s="37"/>
      <c r="F475" s="188" t="s">
        <v>355</v>
      </c>
      <c r="G475" s="37"/>
      <c r="H475" s="37"/>
      <c r="I475" s="189"/>
      <c r="J475" s="37"/>
      <c r="K475" s="37"/>
      <c r="L475" s="40"/>
      <c r="M475" s="190"/>
      <c r="N475" s="191"/>
      <c r="O475" s="65"/>
      <c r="P475" s="65"/>
      <c r="Q475" s="65"/>
      <c r="R475" s="65"/>
      <c r="S475" s="65"/>
      <c r="T475" s="66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T475" s="18" t="s">
        <v>129</v>
      </c>
      <c r="AU475" s="18" t="s">
        <v>81</v>
      </c>
    </row>
    <row r="476" spans="1:65" s="13" customFormat="1" ht="11.25" x14ac:dyDescent="0.2">
      <c r="B476" s="192"/>
      <c r="C476" s="193"/>
      <c r="D476" s="187" t="s">
        <v>131</v>
      </c>
      <c r="E476" s="194" t="s">
        <v>19</v>
      </c>
      <c r="F476" s="195" t="s">
        <v>132</v>
      </c>
      <c r="G476" s="193"/>
      <c r="H476" s="194" t="s">
        <v>19</v>
      </c>
      <c r="I476" s="196"/>
      <c r="J476" s="193"/>
      <c r="K476" s="193"/>
      <c r="L476" s="197"/>
      <c r="M476" s="198"/>
      <c r="N476" s="199"/>
      <c r="O476" s="199"/>
      <c r="P476" s="199"/>
      <c r="Q476" s="199"/>
      <c r="R476" s="199"/>
      <c r="S476" s="199"/>
      <c r="T476" s="200"/>
      <c r="AT476" s="201" t="s">
        <v>131</v>
      </c>
      <c r="AU476" s="201" t="s">
        <v>81</v>
      </c>
      <c r="AV476" s="13" t="s">
        <v>77</v>
      </c>
      <c r="AW476" s="13" t="s">
        <v>33</v>
      </c>
      <c r="AX476" s="13" t="s">
        <v>72</v>
      </c>
      <c r="AY476" s="201" t="s">
        <v>120</v>
      </c>
    </row>
    <row r="477" spans="1:65" s="13" customFormat="1" ht="11.25" x14ac:dyDescent="0.2">
      <c r="B477" s="192"/>
      <c r="C477" s="193"/>
      <c r="D477" s="187" t="s">
        <v>131</v>
      </c>
      <c r="E477" s="194" t="s">
        <v>19</v>
      </c>
      <c r="F477" s="195" t="s">
        <v>326</v>
      </c>
      <c r="G477" s="193"/>
      <c r="H477" s="194" t="s">
        <v>19</v>
      </c>
      <c r="I477" s="196"/>
      <c r="J477" s="193"/>
      <c r="K477" s="193"/>
      <c r="L477" s="197"/>
      <c r="M477" s="198"/>
      <c r="N477" s="199"/>
      <c r="O477" s="199"/>
      <c r="P477" s="199"/>
      <c r="Q477" s="199"/>
      <c r="R477" s="199"/>
      <c r="S477" s="199"/>
      <c r="T477" s="200"/>
      <c r="AT477" s="201" t="s">
        <v>131</v>
      </c>
      <c r="AU477" s="201" t="s">
        <v>81</v>
      </c>
      <c r="AV477" s="13" t="s">
        <v>77</v>
      </c>
      <c r="AW477" s="13" t="s">
        <v>33</v>
      </c>
      <c r="AX477" s="13" t="s">
        <v>72</v>
      </c>
      <c r="AY477" s="201" t="s">
        <v>120</v>
      </c>
    </row>
    <row r="478" spans="1:65" s="14" customFormat="1" ht="11.25" x14ac:dyDescent="0.2">
      <c r="B478" s="202"/>
      <c r="C478" s="203"/>
      <c r="D478" s="187" t="s">
        <v>131</v>
      </c>
      <c r="E478" s="204" t="s">
        <v>19</v>
      </c>
      <c r="F478" s="205" t="s">
        <v>693</v>
      </c>
      <c r="G478" s="203"/>
      <c r="H478" s="206">
        <v>2628.09</v>
      </c>
      <c r="I478" s="207"/>
      <c r="J478" s="203"/>
      <c r="K478" s="203"/>
      <c r="L478" s="208"/>
      <c r="M478" s="209"/>
      <c r="N478" s="210"/>
      <c r="O478" s="210"/>
      <c r="P478" s="210"/>
      <c r="Q478" s="210"/>
      <c r="R478" s="210"/>
      <c r="S478" s="210"/>
      <c r="T478" s="211"/>
      <c r="AT478" s="212" t="s">
        <v>131</v>
      </c>
      <c r="AU478" s="212" t="s">
        <v>81</v>
      </c>
      <c r="AV478" s="14" t="s">
        <v>81</v>
      </c>
      <c r="AW478" s="14" t="s">
        <v>33</v>
      </c>
      <c r="AX478" s="14" t="s">
        <v>77</v>
      </c>
      <c r="AY478" s="212" t="s">
        <v>120</v>
      </c>
    </row>
    <row r="479" spans="1:65" s="2" customFormat="1" ht="24.2" customHeight="1" x14ac:dyDescent="0.2">
      <c r="A479" s="35"/>
      <c r="B479" s="36"/>
      <c r="C479" s="174" t="s">
        <v>372</v>
      </c>
      <c r="D479" s="174" t="s">
        <v>122</v>
      </c>
      <c r="E479" s="175" t="s">
        <v>357</v>
      </c>
      <c r="F479" s="176" t="s">
        <v>358</v>
      </c>
      <c r="G479" s="177" t="s">
        <v>125</v>
      </c>
      <c r="H479" s="178">
        <v>2628.09</v>
      </c>
      <c r="I479" s="179"/>
      <c r="J479" s="180">
        <f>ROUND(I479*H479,2)</f>
        <v>0</v>
      </c>
      <c r="K479" s="176" t="s">
        <v>126</v>
      </c>
      <c r="L479" s="40"/>
      <c r="M479" s="181" t="s">
        <v>19</v>
      </c>
      <c r="N479" s="182" t="s">
        <v>43</v>
      </c>
      <c r="O479" s="65"/>
      <c r="P479" s="183">
        <f>O479*H479</f>
        <v>0</v>
      </c>
      <c r="Q479" s="183">
        <v>0</v>
      </c>
      <c r="R479" s="183">
        <f>Q479*H479</f>
        <v>0</v>
      </c>
      <c r="S479" s="183">
        <v>0</v>
      </c>
      <c r="T479" s="184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85" t="s">
        <v>127</v>
      </c>
      <c r="AT479" s="185" t="s">
        <v>122</v>
      </c>
      <c r="AU479" s="185" t="s">
        <v>81</v>
      </c>
      <c r="AY479" s="18" t="s">
        <v>120</v>
      </c>
      <c r="BE479" s="186">
        <f>IF(N479="základní",J479,0)</f>
        <v>0</v>
      </c>
      <c r="BF479" s="186">
        <f>IF(N479="snížená",J479,0)</f>
        <v>0</v>
      </c>
      <c r="BG479" s="186">
        <f>IF(N479="zákl. přenesená",J479,0)</f>
        <v>0</v>
      </c>
      <c r="BH479" s="186">
        <f>IF(N479="sníž. přenesená",J479,0)</f>
        <v>0</v>
      </c>
      <c r="BI479" s="186">
        <f>IF(N479="nulová",J479,0)</f>
        <v>0</v>
      </c>
      <c r="BJ479" s="18" t="s">
        <v>77</v>
      </c>
      <c r="BK479" s="186">
        <f>ROUND(I479*H479,2)</f>
        <v>0</v>
      </c>
      <c r="BL479" s="18" t="s">
        <v>127</v>
      </c>
      <c r="BM479" s="185" t="s">
        <v>359</v>
      </c>
    </row>
    <row r="480" spans="1:65" s="2" customFormat="1" ht="48.75" x14ac:dyDescent="0.2">
      <c r="A480" s="35"/>
      <c r="B480" s="36"/>
      <c r="C480" s="37"/>
      <c r="D480" s="187" t="s">
        <v>129</v>
      </c>
      <c r="E480" s="37"/>
      <c r="F480" s="188" t="s">
        <v>360</v>
      </c>
      <c r="G480" s="37"/>
      <c r="H480" s="37"/>
      <c r="I480" s="189"/>
      <c r="J480" s="37"/>
      <c r="K480" s="37"/>
      <c r="L480" s="40"/>
      <c r="M480" s="190"/>
      <c r="N480" s="191"/>
      <c r="O480" s="65"/>
      <c r="P480" s="65"/>
      <c r="Q480" s="65"/>
      <c r="R480" s="65"/>
      <c r="S480" s="65"/>
      <c r="T480" s="66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T480" s="18" t="s">
        <v>129</v>
      </c>
      <c r="AU480" s="18" t="s">
        <v>81</v>
      </c>
    </row>
    <row r="481" spans="1:65" s="13" customFormat="1" ht="11.25" x14ac:dyDescent="0.2">
      <c r="B481" s="192"/>
      <c r="C481" s="193"/>
      <c r="D481" s="187" t="s">
        <v>131</v>
      </c>
      <c r="E481" s="194" t="s">
        <v>19</v>
      </c>
      <c r="F481" s="195" t="s">
        <v>132</v>
      </c>
      <c r="G481" s="193"/>
      <c r="H481" s="194" t="s">
        <v>19</v>
      </c>
      <c r="I481" s="196"/>
      <c r="J481" s="193"/>
      <c r="K481" s="193"/>
      <c r="L481" s="197"/>
      <c r="M481" s="198"/>
      <c r="N481" s="199"/>
      <c r="O481" s="199"/>
      <c r="P481" s="199"/>
      <c r="Q481" s="199"/>
      <c r="R481" s="199"/>
      <c r="S481" s="199"/>
      <c r="T481" s="200"/>
      <c r="AT481" s="201" t="s">
        <v>131</v>
      </c>
      <c r="AU481" s="201" t="s">
        <v>81</v>
      </c>
      <c r="AV481" s="13" t="s">
        <v>77</v>
      </c>
      <c r="AW481" s="13" t="s">
        <v>33</v>
      </c>
      <c r="AX481" s="13" t="s">
        <v>72</v>
      </c>
      <c r="AY481" s="201" t="s">
        <v>120</v>
      </c>
    </row>
    <row r="482" spans="1:65" s="13" customFormat="1" ht="11.25" x14ac:dyDescent="0.2">
      <c r="B482" s="192"/>
      <c r="C482" s="193"/>
      <c r="D482" s="187" t="s">
        <v>131</v>
      </c>
      <c r="E482" s="194" t="s">
        <v>19</v>
      </c>
      <c r="F482" s="195" t="s">
        <v>326</v>
      </c>
      <c r="G482" s="193"/>
      <c r="H482" s="194" t="s">
        <v>19</v>
      </c>
      <c r="I482" s="196"/>
      <c r="J482" s="193"/>
      <c r="K482" s="193"/>
      <c r="L482" s="197"/>
      <c r="M482" s="198"/>
      <c r="N482" s="199"/>
      <c r="O482" s="199"/>
      <c r="P482" s="199"/>
      <c r="Q482" s="199"/>
      <c r="R482" s="199"/>
      <c r="S482" s="199"/>
      <c r="T482" s="200"/>
      <c r="AT482" s="201" t="s">
        <v>131</v>
      </c>
      <c r="AU482" s="201" t="s">
        <v>81</v>
      </c>
      <c r="AV482" s="13" t="s">
        <v>77</v>
      </c>
      <c r="AW482" s="13" t="s">
        <v>33</v>
      </c>
      <c r="AX482" s="13" t="s">
        <v>72</v>
      </c>
      <c r="AY482" s="201" t="s">
        <v>120</v>
      </c>
    </row>
    <row r="483" spans="1:65" s="14" customFormat="1" ht="11.25" x14ac:dyDescent="0.2">
      <c r="B483" s="202"/>
      <c r="C483" s="203"/>
      <c r="D483" s="187" t="s">
        <v>131</v>
      </c>
      <c r="E483" s="204" t="s">
        <v>19</v>
      </c>
      <c r="F483" s="205" t="s">
        <v>693</v>
      </c>
      <c r="G483" s="203"/>
      <c r="H483" s="206">
        <v>2628.09</v>
      </c>
      <c r="I483" s="207"/>
      <c r="J483" s="203"/>
      <c r="K483" s="203"/>
      <c r="L483" s="208"/>
      <c r="M483" s="209"/>
      <c r="N483" s="210"/>
      <c r="O483" s="210"/>
      <c r="P483" s="210"/>
      <c r="Q483" s="210"/>
      <c r="R483" s="210"/>
      <c r="S483" s="210"/>
      <c r="T483" s="211"/>
      <c r="AT483" s="212" t="s">
        <v>131</v>
      </c>
      <c r="AU483" s="212" t="s">
        <v>81</v>
      </c>
      <c r="AV483" s="14" t="s">
        <v>81</v>
      </c>
      <c r="AW483" s="14" t="s">
        <v>33</v>
      </c>
      <c r="AX483" s="14" t="s">
        <v>77</v>
      </c>
      <c r="AY483" s="212" t="s">
        <v>120</v>
      </c>
    </row>
    <row r="484" spans="1:65" s="12" customFormat="1" ht="22.9" customHeight="1" x14ac:dyDescent="0.2">
      <c r="B484" s="158"/>
      <c r="C484" s="159"/>
      <c r="D484" s="160" t="s">
        <v>71</v>
      </c>
      <c r="E484" s="172" t="s">
        <v>169</v>
      </c>
      <c r="F484" s="172" t="s">
        <v>371</v>
      </c>
      <c r="G484" s="159"/>
      <c r="H484" s="159"/>
      <c r="I484" s="162"/>
      <c r="J484" s="173">
        <f>BK484</f>
        <v>0</v>
      </c>
      <c r="K484" s="159"/>
      <c r="L484" s="164"/>
      <c r="M484" s="165"/>
      <c r="N484" s="166"/>
      <c r="O484" s="166"/>
      <c r="P484" s="167">
        <f>SUM(P485:P536)</f>
        <v>0</v>
      </c>
      <c r="Q484" s="166"/>
      <c r="R484" s="167">
        <f>SUM(R485:R536)</f>
        <v>58.662577669999997</v>
      </c>
      <c r="S484" s="166"/>
      <c r="T484" s="168">
        <f>SUM(T485:T536)</f>
        <v>0</v>
      </c>
      <c r="AR484" s="169" t="s">
        <v>77</v>
      </c>
      <c r="AT484" s="170" t="s">
        <v>71</v>
      </c>
      <c r="AU484" s="170" t="s">
        <v>77</v>
      </c>
      <c r="AY484" s="169" t="s">
        <v>120</v>
      </c>
      <c r="BK484" s="171">
        <f>SUM(BK485:BK536)</f>
        <v>0</v>
      </c>
    </row>
    <row r="485" spans="1:65" s="2" customFormat="1" ht="14.45" customHeight="1" x14ac:dyDescent="0.2">
      <c r="A485" s="35"/>
      <c r="B485" s="36"/>
      <c r="C485" s="174" t="s">
        <v>379</v>
      </c>
      <c r="D485" s="174" t="s">
        <v>122</v>
      </c>
      <c r="E485" s="175" t="s">
        <v>694</v>
      </c>
      <c r="F485" s="176" t="s">
        <v>695</v>
      </c>
      <c r="G485" s="177" t="s">
        <v>166</v>
      </c>
      <c r="H485" s="178">
        <v>585.91999999999996</v>
      </c>
      <c r="I485" s="179"/>
      <c r="J485" s="180">
        <f>ROUND(I485*H485,2)</f>
        <v>0</v>
      </c>
      <c r="K485" s="176" t="s">
        <v>126</v>
      </c>
      <c r="L485" s="40"/>
      <c r="M485" s="181" t="s">
        <v>19</v>
      </c>
      <c r="N485" s="182" t="s">
        <v>43</v>
      </c>
      <c r="O485" s="65"/>
      <c r="P485" s="183">
        <f>O485*H485</f>
        <v>0</v>
      </c>
      <c r="Q485" s="183">
        <v>2.0000000000000002E-5</v>
      </c>
      <c r="R485" s="183">
        <f>Q485*H485</f>
        <v>1.17184E-2</v>
      </c>
      <c r="S485" s="183">
        <v>0</v>
      </c>
      <c r="T485" s="184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185" t="s">
        <v>127</v>
      </c>
      <c r="AT485" s="185" t="s">
        <v>122</v>
      </c>
      <c r="AU485" s="185" t="s">
        <v>81</v>
      </c>
      <c r="AY485" s="18" t="s">
        <v>120</v>
      </c>
      <c r="BE485" s="186">
        <f>IF(N485="základní",J485,0)</f>
        <v>0</v>
      </c>
      <c r="BF485" s="186">
        <f>IF(N485="snížená",J485,0)</f>
        <v>0</v>
      </c>
      <c r="BG485" s="186">
        <f>IF(N485="zákl. přenesená",J485,0)</f>
        <v>0</v>
      </c>
      <c r="BH485" s="186">
        <f>IF(N485="sníž. přenesená",J485,0)</f>
        <v>0</v>
      </c>
      <c r="BI485" s="186">
        <f>IF(N485="nulová",J485,0)</f>
        <v>0</v>
      </c>
      <c r="BJ485" s="18" t="s">
        <v>77</v>
      </c>
      <c r="BK485" s="186">
        <f>ROUND(I485*H485,2)</f>
        <v>0</v>
      </c>
      <c r="BL485" s="18" t="s">
        <v>127</v>
      </c>
      <c r="BM485" s="185" t="s">
        <v>696</v>
      </c>
    </row>
    <row r="486" spans="1:65" s="2" customFormat="1" ht="87.75" x14ac:dyDescent="0.2">
      <c r="A486" s="35"/>
      <c r="B486" s="36"/>
      <c r="C486" s="37"/>
      <c r="D486" s="187" t="s">
        <v>129</v>
      </c>
      <c r="E486" s="37"/>
      <c r="F486" s="188" t="s">
        <v>527</v>
      </c>
      <c r="G486" s="37"/>
      <c r="H486" s="37"/>
      <c r="I486" s="189"/>
      <c r="J486" s="37"/>
      <c r="K486" s="37"/>
      <c r="L486" s="40"/>
      <c r="M486" s="190"/>
      <c r="N486" s="191"/>
      <c r="O486" s="65"/>
      <c r="P486" s="65"/>
      <c r="Q486" s="65"/>
      <c r="R486" s="65"/>
      <c r="S486" s="65"/>
      <c r="T486" s="66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T486" s="18" t="s">
        <v>129</v>
      </c>
      <c r="AU486" s="18" t="s">
        <v>81</v>
      </c>
    </row>
    <row r="487" spans="1:65" s="13" customFormat="1" ht="11.25" x14ac:dyDescent="0.2">
      <c r="B487" s="192"/>
      <c r="C487" s="193"/>
      <c r="D487" s="187" t="s">
        <v>131</v>
      </c>
      <c r="E487" s="194" t="s">
        <v>19</v>
      </c>
      <c r="F487" s="195" t="s">
        <v>573</v>
      </c>
      <c r="G487" s="193"/>
      <c r="H487" s="194" t="s">
        <v>19</v>
      </c>
      <c r="I487" s="196"/>
      <c r="J487" s="193"/>
      <c r="K487" s="193"/>
      <c r="L487" s="197"/>
      <c r="M487" s="198"/>
      <c r="N487" s="199"/>
      <c r="O487" s="199"/>
      <c r="P487" s="199"/>
      <c r="Q487" s="199"/>
      <c r="R487" s="199"/>
      <c r="S487" s="199"/>
      <c r="T487" s="200"/>
      <c r="AT487" s="201" t="s">
        <v>131</v>
      </c>
      <c r="AU487" s="201" t="s">
        <v>81</v>
      </c>
      <c r="AV487" s="13" t="s">
        <v>77</v>
      </c>
      <c r="AW487" s="13" t="s">
        <v>33</v>
      </c>
      <c r="AX487" s="13" t="s">
        <v>72</v>
      </c>
      <c r="AY487" s="201" t="s">
        <v>120</v>
      </c>
    </row>
    <row r="488" spans="1:65" s="14" customFormat="1" ht="11.25" x14ac:dyDescent="0.2">
      <c r="B488" s="202"/>
      <c r="C488" s="203"/>
      <c r="D488" s="187" t="s">
        <v>131</v>
      </c>
      <c r="E488" s="204" t="s">
        <v>19</v>
      </c>
      <c r="F488" s="205" t="s">
        <v>697</v>
      </c>
      <c r="G488" s="203"/>
      <c r="H488" s="206">
        <v>512.26</v>
      </c>
      <c r="I488" s="207"/>
      <c r="J488" s="203"/>
      <c r="K488" s="203"/>
      <c r="L488" s="208"/>
      <c r="M488" s="209"/>
      <c r="N488" s="210"/>
      <c r="O488" s="210"/>
      <c r="P488" s="210"/>
      <c r="Q488" s="210"/>
      <c r="R488" s="210"/>
      <c r="S488" s="210"/>
      <c r="T488" s="211"/>
      <c r="AT488" s="212" t="s">
        <v>131</v>
      </c>
      <c r="AU488" s="212" t="s">
        <v>81</v>
      </c>
      <c r="AV488" s="14" t="s">
        <v>81</v>
      </c>
      <c r="AW488" s="14" t="s">
        <v>33</v>
      </c>
      <c r="AX488" s="14" t="s">
        <v>72</v>
      </c>
      <c r="AY488" s="212" t="s">
        <v>120</v>
      </c>
    </row>
    <row r="489" spans="1:65" s="13" customFormat="1" ht="11.25" x14ac:dyDescent="0.2">
      <c r="B489" s="192"/>
      <c r="C489" s="193"/>
      <c r="D489" s="187" t="s">
        <v>131</v>
      </c>
      <c r="E489" s="194" t="s">
        <v>19</v>
      </c>
      <c r="F489" s="195" t="s">
        <v>575</v>
      </c>
      <c r="G489" s="193"/>
      <c r="H489" s="194" t="s">
        <v>19</v>
      </c>
      <c r="I489" s="196"/>
      <c r="J489" s="193"/>
      <c r="K489" s="193"/>
      <c r="L489" s="197"/>
      <c r="M489" s="198"/>
      <c r="N489" s="199"/>
      <c r="O489" s="199"/>
      <c r="P489" s="199"/>
      <c r="Q489" s="199"/>
      <c r="R489" s="199"/>
      <c r="S489" s="199"/>
      <c r="T489" s="200"/>
      <c r="AT489" s="201" t="s">
        <v>131</v>
      </c>
      <c r="AU489" s="201" t="s">
        <v>81</v>
      </c>
      <c r="AV489" s="13" t="s">
        <v>77</v>
      </c>
      <c r="AW489" s="13" t="s">
        <v>33</v>
      </c>
      <c r="AX489" s="13" t="s">
        <v>72</v>
      </c>
      <c r="AY489" s="201" t="s">
        <v>120</v>
      </c>
    </row>
    <row r="490" spans="1:65" s="14" customFormat="1" ht="11.25" x14ac:dyDescent="0.2">
      <c r="B490" s="202"/>
      <c r="C490" s="203"/>
      <c r="D490" s="187" t="s">
        <v>131</v>
      </c>
      <c r="E490" s="204" t="s">
        <v>19</v>
      </c>
      <c r="F490" s="205" t="s">
        <v>698</v>
      </c>
      <c r="G490" s="203"/>
      <c r="H490" s="206">
        <v>29.73</v>
      </c>
      <c r="I490" s="207"/>
      <c r="J490" s="203"/>
      <c r="K490" s="203"/>
      <c r="L490" s="208"/>
      <c r="M490" s="209"/>
      <c r="N490" s="210"/>
      <c r="O490" s="210"/>
      <c r="P490" s="210"/>
      <c r="Q490" s="210"/>
      <c r="R490" s="210"/>
      <c r="S490" s="210"/>
      <c r="T490" s="211"/>
      <c r="AT490" s="212" t="s">
        <v>131</v>
      </c>
      <c r="AU490" s="212" t="s">
        <v>81</v>
      </c>
      <c r="AV490" s="14" t="s">
        <v>81</v>
      </c>
      <c r="AW490" s="14" t="s">
        <v>33</v>
      </c>
      <c r="AX490" s="14" t="s">
        <v>72</v>
      </c>
      <c r="AY490" s="212" t="s">
        <v>120</v>
      </c>
    </row>
    <row r="491" spans="1:65" s="13" customFormat="1" ht="11.25" x14ac:dyDescent="0.2">
      <c r="B491" s="192"/>
      <c r="C491" s="193"/>
      <c r="D491" s="187" t="s">
        <v>131</v>
      </c>
      <c r="E491" s="194" t="s">
        <v>19</v>
      </c>
      <c r="F491" s="195" t="s">
        <v>577</v>
      </c>
      <c r="G491" s="193"/>
      <c r="H491" s="194" t="s">
        <v>19</v>
      </c>
      <c r="I491" s="196"/>
      <c r="J491" s="193"/>
      <c r="K491" s="193"/>
      <c r="L491" s="197"/>
      <c r="M491" s="198"/>
      <c r="N491" s="199"/>
      <c r="O491" s="199"/>
      <c r="P491" s="199"/>
      <c r="Q491" s="199"/>
      <c r="R491" s="199"/>
      <c r="S491" s="199"/>
      <c r="T491" s="200"/>
      <c r="AT491" s="201" t="s">
        <v>131</v>
      </c>
      <c r="AU491" s="201" t="s">
        <v>81</v>
      </c>
      <c r="AV491" s="13" t="s">
        <v>77</v>
      </c>
      <c r="AW491" s="13" t="s">
        <v>33</v>
      </c>
      <c r="AX491" s="13" t="s">
        <v>72</v>
      </c>
      <c r="AY491" s="201" t="s">
        <v>120</v>
      </c>
    </row>
    <row r="492" spans="1:65" s="14" customFormat="1" ht="11.25" x14ac:dyDescent="0.2">
      <c r="B492" s="202"/>
      <c r="C492" s="203"/>
      <c r="D492" s="187" t="s">
        <v>131</v>
      </c>
      <c r="E492" s="204" t="s">
        <v>19</v>
      </c>
      <c r="F492" s="205" t="s">
        <v>699</v>
      </c>
      <c r="G492" s="203"/>
      <c r="H492" s="206">
        <v>8.34</v>
      </c>
      <c r="I492" s="207"/>
      <c r="J492" s="203"/>
      <c r="K492" s="203"/>
      <c r="L492" s="208"/>
      <c r="M492" s="209"/>
      <c r="N492" s="210"/>
      <c r="O492" s="210"/>
      <c r="P492" s="210"/>
      <c r="Q492" s="210"/>
      <c r="R492" s="210"/>
      <c r="S492" s="210"/>
      <c r="T492" s="211"/>
      <c r="AT492" s="212" t="s">
        <v>131</v>
      </c>
      <c r="AU492" s="212" t="s">
        <v>81</v>
      </c>
      <c r="AV492" s="14" t="s">
        <v>81</v>
      </c>
      <c r="AW492" s="14" t="s">
        <v>33</v>
      </c>
      <c r="AX492" s="14" t="s">
        <v>72</v>
      </c>
      <c r="AY492" s="212" t="s">
        <v>120</v>
      </c>
    </row>
    <row r="493" spans="1:65" s="13" customFormat="1" ht="11.25" x14ac:dyDescent="0.2">
      <c r="B493" s="192"/>
      <c r="C493" s="193"/>
      <c r="D493" s="187" t="s">
        <v>131</v>
      </c>
      <c r="E493" s="194" t="s">
        <v>19</v>
      </c>
      <c r="F493" s="195" t="s">
        <v>578</v>
      </c>
      <c r="G493" s="193"/>
      <c r="H493" s="194" t="s">
        <v>19</v>
      </c>
      <c r="I493" s="196"/>
      <c r="J493" s="193"/>
      <c r="K493" s="193"/>
      <c r="L493" s="197"/>
      <c r="M493" s="198"/>
      <c r="N493" s="199"/>
      <c r="O493" s="199"/>
      <c r="P493" s="199"/>
      <c r="Q493" s="199"/>
      <c r="R493" s="199"/>
      <c r="S493" s="199"/>
      <c r="T493" s="200"/>
      <c r="AT493" s="201" t="s">
        <v>131</v>
      </c>
      <c r="AU493" s="201" t="s">
        <v>81</v>
      </c>
      <c r="AV493" s="13" t="s">
        <v>77</v>
      </c>
      <c r="AW493" s="13" t="s">
        <v>33</v>
      </c>
      <c r="AX493" s="13" t="s">
        <v>72</v>
      </c>
      <c r="AY493" s="201" t="s">
        <v>120</v>
      </c>
    </row>
    <row r="494" spans="1:65" s="14" customFormat="1" ht="11.25" x14ac:dyDescent="0.2">
      <c r="B494" s="202"/>
      <c r="C494" s="203"/>
      <c r="D494" s="187" t="s">
        <v>131</v>
      </c>
      <c r="E494" s="204" t="s">
        <v>19</v>
      </c>
      <c r="F494" s="205" t="s">
        <v>700</v>
      </c>
      <c r="G494" s="203"/>
      <c r="H494" s="206">
        <v>4.4800000000000004</v>
      </c>
      <c r="I494" s="207"/>
      <c r="J494" s="203"/>
      <c r="K494" s="203"/>
      <c r="L494" s="208"/>
      <c r="M494" s="209"/>
      <c r="N494" s="210"/>
      <c r="O494" s="210"/>
      <c r="P494" s="210"/>
      <c r="Q494" s="210"/>
      <c r="R494" s="210"/>
      <c r="S494" s="210"/>
      <c r="T494" s="211"/>
      <c r="AT494" s="212" t="s">
        <v>131</v>
      </c>
      <c r="AU494" s="212" t="s">
        <v>81</v>
      </c>
      <c r="AV494" s="14" t="s">
        <v>81</v>
      </c>
      <c r="AW494" s="14" t="s">
        <v>33</v>
      </c>
      <c r="AX494" s="14" t="s">
        <v>72</v>
      </c>
      <c r="AY494" s="212" t="s">
        <v>120</v>
      </c>
    </row>
    <row r="495" spans="1:65" s="13" customFormat="1" ht="11.25" x14ac:dyDescent="0.2">
      <c r="B495" s="192"/>
      <c r="C495" s="193"/>
      <c r="D495" s="187" t="s">
        <v>131</v>
      </c>
      <c r="E495" s="194" t="s">
        <v>19</v>
      </c>
      <c r="F495" s="195" t="s">
        <v>579</v>
      </c>
      <c r="G495" s="193"/>
      <c r="H495" s="194" t="s">
        <v>19</v>
      </c>
      <c r="I495" s="196"/>
      <c r="J495" s="193"/>
      <c r="K495" s="193"/>
      <c r="L495" s="197"/>
      <c r="M495" s="198"/>
      <c r="N495" s="199"/>
      <c r="O495" s="199"/>
      <c r="P495" s="199"/>
      <c r="Q495" s="199"/>
      <c r="R495" s="199"/>
      <c r="S495" s="199"/>
      <c r="T495" s="200"/>
      <c r="AT495" s="201" t="s">
        <v>131</v>
      </c>
      <c r="AU495" s="201" t="s">
        <v>81</v>
      </c>
      <c r="AV495" s="13" t="s">
        <v>77</v>
      </c>
      <c r="AW495" s="13" t="s">
        <v>33</v>
      </c>
      <c r="AX495" s="13" t="s">
        <v>72</v>
      </c>
      <c r="AY495" s="201" t="s">
        <v>120</v>
      </c>
    </row>
    <row r="496" spans="1:65" s="14" customFormat="1" ht="11.25" x14ac:dyDescent="0.2">
      <c r="B496" s="202"/>
      <c r="C496" s="203"/>
      <c r="D496" s="187" t="s">
        <v>131</v>
      </c>
      <c r="E496" s="204" t="s">
        <v>19</v>
      </c>
      <c r="F496" s="205" t="s">
        <v>701</v>
      </c>
      <c r="G496" s="203"/>
      <c r="H496" s="206">
        <v>8.64</v>
      </c>
      <c r="I496" s="207"/>
      <c r="J496" s="203"/>
      <c r="K496" s="203"/>
      <c r="L496" s="208"/>
      <c r="M496" s="209"/>
      <c r="N496" s="210"/>
      <c r="O496" s="210"/>
      <c r="P496" s="210"/>
      <c r="Q496" s="210"/>
      <c r="R496" s="210"/>
      <c r="S496" s="210"/>
      <c r="T496" s="211"/>
      <c r="AT496" s="212" t="s">
        <v>131</v>
      </c>
      <c r="AU496" s="212" t="s">
        <v>81</v>
      </c>
      <c r="AV496" s="14" t="s">
        <v>81</v>
      </c>
      <c r="AW496" s="14" t="s">
        <v>33</v>
      </c>
      <c r="AX496" s="14" t="s">
        <v>72</v>
      </c>
      <c r="AY496" s="212" t="s">
        <v>120</v>
      </c>
    </row>
    <row r="497" spans="1:65" s="13" customFormat="1" ht="11.25" x14ac:dyDescent="0.2">
      <c r="B497" s="192"/>
      <c r="C497" s="193"/>
      <c r="D497" s="187" t="s">
        <v>131</v>
      </c>
      <c r="E497" s="194" t="s">
        <v>19</v>
      </c>
      <c r="F497" s="195" t="s">
        <v>581</v>
      </c>
      <c r="G497" s="193"/>
      <c r="H497" s="194" t="s">
        <v>19</v>
      </c>
      <c r="I497" s="196"/>
      <c r="J497" s="193"/>
      <c r="K497" s="193"/>
      <c r="L497" s="197"/>
      <c r="M497" s="198"/>
      <c r="N497" s="199"/>
      <c r="O497" s="199"/>
      <c r="P497" s="199"/>
      <c r="Q497" s="199"/>
      <c r="R497" s="199"/>
      <c r="S497" s="199"/>
      <c r="T497" s="200"/>
      <c r="AT497" s="201" t="s">
        <v>131</v>
      </c>
      <c r="AU497" s="201" t="s">
        <v>81</v>
      </c>
      <c r="AV497" s="13" t="s">
        <v>77</v>
      </c>
      <c r="AW497" s="13" t="s">
        <v>33</v>
      </c>
      <c r="AX497" s="13" t="s">
        <v>72</v>
      </c>
      <c r="AY497" s="201" t="s">
        <v>120</v>
      </c>
    </row>
    <row r="498" spans="1:65" s="14" customFormat="1" ht="11.25" x14ac:dyDescent="0.2">
      <c r="B498" s="202"/>
      <c r="C498" s="203"/>
      <c r="D498" s="187" t="s">
        <v>131</v>
      </c>
      <c r="E498" s="204" t="s">
        <v>19</v>
      </c>
      <c r="F498" s="205" t="s">
        <v>702</v>
      </c>
      <c r="G498" s="203"/>
      <c r="H498" s="206">
        <v>6.96</v>
      </c>
      <c r="I498" s="207"/>
      <c r="J498" s="203"/>
      <c r="K498" s="203"/>
      <c r="L498" s="208"/>
      <c r="M498" s="209"/>
      <c r="N498" s="210"/>
      <c r="O498" s="210"/>
      <c r="P498" s="210"/>
      <c r="Q498" s="210"/>
      <c r="R498" s="210"/>
      <c r="S498" s="210"/>
      <c r="T498" s="211"/>
      <c r="AT498" s="212" t="s">
        <v>131</v>
      </c>
      <c r="AU498" s="212" t="s">
        <v>81</v>
      </c>
      <c r="AV498" s="14" t="s">
        <v>81</v>
      </c>
      <c r="AW498" s="14" t="s">
        <v>33</v>
      </c>
      <c r="AX498" s="14" t="s">
        <v>72</v>
      </c>
      <c r="AY498" s="212" t="s">
        <v>120</v>
      </c>
    </row>
    <row r="499" spans="1:65" s="13" customFormat="1" ht="11.25" x14ac:dyDescent="0.2">
      <c r="B499" s="192"/>
      <c r="C499" s="193"/>
      <c r="D499" s="187" t="s">
        <v>131</v>
      </c>
      <c r="E499" s="194" t="s">
        <v>19</v>
      </c>
      <c r="F499" s="195" t="s">
        <v>582</v>
      </c>
      <c r="G499" s="193"/>
      <c r="H499" s="194" t="s">
        <v>19</v>
      </c>
      <c r="I499" s="196"/>
      <c r="J499" s="193"/>
      <c r="K499" s="193"/>
      <c r="L499" s="197"/>
      <c r="M499" s="198"/>
      <c r="N499" s="199"/>
      <c r="O499" s="199"/>
      <c r="P499" s="199"/>
      <c r="Q499" s="199"/>
      <c r="R499" s="199"/>
      <c r="S499" s="199"/>
      <c r="T499" s="200"/>
      <c r="AT499" s="201" t="s">
        <v>131</v>
      </c>
      <c r="AU499" s="201" t="s">
        <v>81</v>
      </c>
      <c r="AV499" s="13" t="s">
        <v>77</v>
      </c>
      <c r="AW499" s="13" t="s">
        <v>33</v>
      </c>
      <c r="AX499" s="13" t="s">
        <v>72</v>
      </c>
      <c r="AY499" s="201" t="s">
        <v>120</v>
      </c>
    </row>
    <row r="500" spans="1:65" s="14" customFormat="1" ht="11.25" x14ac:dyDescent="0.2">
      <c r="B500" s="202"/>
      <c r="C500" s="203"/>
      <c r="D500" s="187" t="s">
        <v>131</v>
      </c>
      <c r="E500" s="204" t="s">
        <v>19</v>
      </c>
      <c r="F500" s="205" t="s">
        <v>703</v>
      </c>
      <c r="G500" s="203"/>
      <c r="H500" s="206">
        <v>11.31</v>
      </c>
      <c r="I500" s="207"/>
      <c r="J500" s="203"/>
      <c r="K500" s="203"/>
      <c r="L500" s="208"/>
      <c r="M500" s="209"/>
      <c r="N500" s="210"/>
      <c r="O500" s="210"/>
      <c r="P500" s="210"/>
      <c r="Q500" s="210"/>
      <c r="R500" s="210"/>
      <c r="S500" s="210"/>
      <c r="T500" s="211"/>
      <c r="AT500" s="212" t="s">
        <v>131</v>
      </c>
      <c r="AU500" s="212" t="s">
        <v>81</v>
      </c>
      <c r="AV500" s="14" t="s">
        <v>81</v>
      </c>
      <c r="AW500" s="14" t="s">
        <v>33</v>
      </c>
      <c r="AX500" s="14" t="s">
        <v>72</v>
      </c>
      <c r="AY500" s="212" t="s">
        <v>120</v>
      </c>
    </row>
    <row r="501" spans="1:65" s="13" customFormat="1" ht="11.25" x14ac:dyDescent="0.2">
      <c r="B501" s="192"/>
      <c r="C501" s="193"/>
      <c r="D501" s="187" t="s">
        <v>131</v>
      </c>
      <c r="E501" s="194" t="s">
        <v>19</v>
      </c>
      <c r="F501" s="195" t="s">
        <v>704</v>
      </c>
      <c r="G501" s="193"/>
      <c r="H501" s="194" t="s">
        <v>19</v>
      </c>
      <c r="I501" s="196"/>
      <c r="J501" s="193"/>
      <c r="K501" s="193"/>
      <c r="L501" s="197"/>
      <c r="M501" s="198"/>
      <c r="N501" s="199"/>
      <c r="O501" s="199"/>
      <c r="P501" s="199"/>
      <c r="Q501" s="199"/>
      <c r="R501" s="199"/>
      <c r="S501" s="199"/>
      <c r="T501" s="200"/>
      <c r="AT501" s="201" t="s">
        <v>131</v>
      </c>
      <c r="AU501" s="201" t="s">
        <v>81</v>
      </c>
      <c r="AV501" s="13" t="s">
        <v>77</v>
      </c>
      <c r="AW501" s="13" t="s">
        <v>33</v>
      </c>
      <c r="AX501" s="13" t="s">
        <v>72</v>
      </c>
      <c r="AY501" s="201" t="s">
        <v>120</v>
      </c>
    </row>
    <row r="502" spans="1:65" s="14" customFormat="1" ht="11.25" x14ac:dyDescent="0.2">
      <c r="B502" s="202"/>
      <c r="C502" s="203"/>
      <c r="D502" s="187" t="s">
        <v>131</v>
      </c>
      <c r="E502" s="204" t="s">
        <v>19</v>
      </c>
      <c r="F502" s="205" t="s">
        <v>705</v>
      </c>
      <c r="G502" s="203"/>
      <c r="H502" s="206">
        <v>4.2</v>
      </c>
      <c r="I502" s="207"/>
      <c r="J502" s="203"/>
      <c r="K502" s="203"/>
      <c r="L502" s="208"/>
      <c r="M502" s="209"/>
      <c r="N502" s="210"/>
      <c r="O502" s="210"/>
      <c r="P502" s="210"/>
      <c r="Q502" s="210"/>
      <c r="R502" s="210"/>
      <c r="S502" s="210"/>
      <c r="T502" s="211"/>
      <c r="AT502" s="212" t="s">
        <v>131</v>
      </c>
      <c r="AU502" s="212" t="s">
        <v>81</v>
      </c>
      <c r="AV502" s="14" t="s">
        <v>81</v>
      </c>
      <c r="AW502" s="14" t="s">
        <v>33</v>
      </c>
      <c r="AX502" s="14" t="s">
        <v>72</v>
      </c>
      <c r="AY502" s="212" t="s">
        <v>120</v>
      </c>
    </row>
    <row r="503" spans="1:65" s="15" customFormat="1" ht="11.25" x14ac:dyDescent="0.2">
      <c r="B503" s="213"/>
      <c r="C503" s="214"/>
      <c r="D503" s="187" t="s">
        <v>131</v>
      </c>
      <c r="E503" s="215" t="s">
        <v>19</v>
      </c>
      <c r="F503" s="216" t="s">
        <v>141</v>
      </c>
      <c r="G503" s="214"/>
      <c r="H503" s="217">
        <v>585.91999999999996</v>
      </c>
      <c r="I503" s="218"/>
      <c r="J503" s="214"/>
      <c r="K503" s="214"/>
      <c r="L503" s="219"/>
      <c r="M503" s="220"/>
      <c r="N503" s="221"/>
      <c r="O503" s="221"/>
      <c r="P503" s="221"/>
      <c r="Q503" s="221"/>
      <c r="R503" s="221"/>
      <c r="S503" s="221"/>
      <c r="T503" s="222"/>
      <c r="AT503" s="223" t="s">
        <v>131</v>
      </c>
      <c r="AU503" s="223" t="s">
        <v>81</v>
      </c>
      <c r="AV503" s="15" t="s">
        <v>127</v>
      </c>
      <c r="AW503" s="15" t="s">
        <v>33</v>
      </c>
      <c r="AX503" s="15" t="s">
        <v>77</v>
      </c>
      <c r="AY503" s="223" t="s">
        <v>120</v>
      </c>
    </row>
    <row r="504" spans="1:65" s="2" customFormat="1" ht="14.45" customHeight="1" x14ac:dyDescent="0.2">
      <c r="A504" s="35"/>
      <c r="B504" s="36"/>
      <c r="C504" s="224" t="s">
        <v>386</v>
      </c>
      <c r="D504" s="224" t="s">
        <v>284</v>
      </c>
      <c r="E504" s="225" t="s">
        <v>706</v>
      </c>
      <c r="F504" s="226" t="s">
        <v>707</v>
      </c>
      <c r="G504" s="227" t="s">
        <v>166</v>
      </c>
      <c r="H504" s="228">
        <v>594.70899999999995</v>
      </c>
      <c r="I504" s="229"/>
      <c r="J504" s="230">
        <f>ROUND(I504*H504,2)</f>
        <v>0</v>
      </c>
      <c r="K504" s="226" t="s">
        <v>126</v>
      </c>
      <c r="L504" s="231"/>
      <c r="M504" s="232" t="s">
        <v>19</v>
      </c>
      <c r="N504" s="233" t="s">
        <v>43</v>
      </c>
      <c r="O504" s="65"/>
      <c r="P504" s="183">
        <f>O504*H504</f>
        <v>0</v>
      </c>
      <c r="Q504" s="183">
        <v>4.8300000000000001E-3</v>
      </c>
      <c r="R504" s="183">
        <f>Q504*H504</f>
        <v>2.8724444699999996</v>
      </c>
      <c r="S504" s="183">
        <v>0</v>
      </c>
      <c r="T504" s="184">
        <f>S504*H504</f>
        <v>0</v>
      </c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R504" s="185" t="s">
        <v>169</v>
      </c>
      <c r="AT504" s="185" t="s">
        <v>284</v>
      </c>
      <c r="AU504" s="185" t="s">
        <v>81</v>
      </c>
      <c r="AY504" s="18" t="s">
        <v>120</v>
      </c>
      <c r="BE504" s="186">
        <f>IF(N504="základní",J504,0)</f>
        <v>0</v>
      </c>
      <c r="BF504" s="186">
        <f>IF(N504="snížená",J504,0)</f>
        <v>0</v>
      </c>
      <c r="BG504" s="186">
        <f>IF(N504="zákl. přenesená",J504,0)</f>
        <v>0</v>
      </c>
      <c r="BH504" s="186">
        <f>IF(N504="sníž. přenesená",J504,0)</f>
        <v>0</v>
      </c>
      <c r="BI504" s="186">
        <f>IF(N504="nulová",J504,0)</f>
        <v>0</v>
      </c>
      <c r="BJ504" s="18" t="s">
        <v>77</v>
      </c>
      <c r="BK504" s="186">
        <f>ROUND(I504*H504,2)</f>
        <v>0</v>
      </c>
      <c r="BL504" s="18" t="s">
        <v>127</v>
      </c>
      <c r="BM504" s="185" t="s">
        <v>708</v>
      </c>
    </row>
    <row r="505" spans="1:65" s="14" customFormat="1" ht="11.25" x14ac:dyDescent="0.2">
      <c r="B505" s="202"/>
      <c r="C505" s="203"/>
      <c r="D505" s="187" t="s">
        <v>131</v>
      </c>
      <c r="E505" s="203"/>
      <c r="F505" s="205" t="s">
        <v>709</v>
      </c>
      <c r="G505" s="203"/>
      <c r="H505" s="206">
        <v>594.70899999999995</v>
      </c>
      <c r="I505" s="207"/>
      <c r="J505" s="203"/>
      <c r="K505" s="203"/>
      <c r="L505" s="208"/>
      <c r="M505" s="209"/>
      <c r="N505" s="210"/>
      <c r="O505" s="210"/>
      <c r="P505" s="210"/>
      <c r="Q505" s="210"/>
      <c r="R505" s="210"/>
      <c r="S505" s="210"/>
      <c r="T505" s="211"/>
      <c r="AT505" s="212" t="s">
        <v>131</v>
      </c>
      <c r="AU505" s="212" t="s">
        <v>81</v>
      </c>
      <c r="AV505" s="14" t="s">
        <v>81</v>
      </c>
      <c r="AW505" s="14" t="s">
        <v>4</v>
      </c>
      <c r="AX505" s="14" t="s">
        <v>77</v>
      </c>
      <c r="AY505" s="212" t="s">
        <v>120</v>
      </c>
    </row>
    <row r="506" spans="1:65" s="2" customFormat="1" ht="14.45" customHeight="1" x14ac:dyDescent="0.2">
      <c r="A506" s="35"/>
      <c r="B506" s="36"/>
      <c r="C506" s="174" t="s">
        <v>390</v>
      </c>
      <c r="D506" s="174" t="s">
        <v>122</v>
      </c>
      <c r="E506" s="175" t="s">
        <v>710</v>
      </c>
      <c r="F506" s="176" t="s">
        <v>711</v>
      </c>
      <c r="G506" s="177" t="s">
        <v>382</v>
      </c>
      <c r="H506" s="178">
        <v>9</v>
      </c>
      <c r="I506" s="179"/>
      <c r="J506" s="180">
        <f>ROUND(I506*H506,2)</f>
        <v>0</v>
      </c>
      <c r="K506" s="176" t="s">
        <v>19</v>
      </c>
      <c r="L506" s="40"/>
      <c r="M506" s="181" t="s">
        <v>19</v>
      </c>
      <c r="N506" s="182" t="s">
        <v>43</v>
      </c>
      <c r="O506" s="65"/>
      <c r="P506" s="183">
        <f>O506*H506</f>
        <v>0</v>
      </c>
      <c r="Q506" s="183">
        <v>0</v>
      </c>
      <c r="R506" s="183">
        <f>Q506*H506</f>
        <v>0</v>
      </c>
      <c r="S506" s="183">
        <v>0</v>
      </c>
      <c r="T506" s="184">
        <f>S506*H506</f>
        <v>0</v>
      </c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R506" s="185" t="s">
        <v>127</v>
      </c>
      <c r="AT506" s="185" t="s">
        <v>122</v>
      </c>
      <c r="AU506" s="185" t="s">
        <v>81</v>
      </c>
      <c r="AY506" s="18" t="s">
        <v>120</v>
      </c>
      <c r="BE506" s="186">
        <f>IF(N506="základní",J506,0)</f>
        <v>0</v>
      </c>
      <c r="BF506" s="186">
        <f>IF(N506="snížená",J506,0)</f>
        <v>0</v>
      </c>
      <c r="BG506" s="186">
        <f>IF(N506="zákl. přenesená",J506,0)</f>
        <v>0</v>
      </c>
      <c r="BH506" s="186">
        <f>IF(N506="sníž. přenesená",J506,0)</f>
        <v>0</v>
      </c>
      <c r="BI506" s="186">
        <f>IF(N506="nulová",J506,0)</f>
        <v>0</v>
      </c>
      <c r="BJ506" s="18" t="s">
        <v>77</v>
      </c>
      <c r="BK506" s="186">
        <f>ROUND(I506*H506,2)</f>
        <v>0</v>
      </c>
      <c r="BL506" s="18" t="s">
        <v>127</v>
      </c>
      <c r="BM506" s="185" t="s">
        <v>712</v>
      </c>
    </row>
    <row r="507" spans="1:65" s="2" customFormat="1" ht="39" x14ac:dyDescent="0.2">
      <c r="A507" s="35"/>
      <c r="B507" s="36"/>
      <c r="C507" s="37"/>
      <c r="D507" s="187" t="s">
        <v>129</v>
      </c>
      <c r="E507" s="37"/>
      <c r="F507" s="188" t="s">
        <v>713</v>
      </c>
      <c r="G507" s="37"/>
      <c r="H507" s="37"/>
      <c r="I507" s="189"/>
      <c r="J507" s="37"/>
      <c r="K507" s="37"/>
      <c r="L507" s="40"/>
      <c r="M507" s="190"/>
      <c r="N507" s="191"/>
      <c r="O507" s="65"/>
      <c r="P507" s="65"/>
      <c r="Q507" s="65"/>
      <c r="R507" s="65"/>
      <c r="S507" s="65"/>
      <c r="T507" s="66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T507" s="18" t="s">
        <v>129</v>
      </c>
      <c r="AU507" s="18" t="s">
        <v>81</v>
      </c>
    </row>
    <row r="508" spans="1:65" s="14" customFormat="1" ht="11.25" x14ac:dyDescent="0.2">
      <c r="B508" s="202"/>
      <c r="C508" s="203"/>
      <c r="D508" s="187" t="s">
        <v>131</v>
      </c>
      <c r="E508" s="204" t="s">
        <v>19</v>
      </c>
      <c r="F508" s="205" t="s">
        <v>714</v>
      </c>
      <c r="G508" s="203"/>
      <c r="H508" s="206">
        <v>9</v>
      </c>
      <c r="I508" s="207"/>
      <c r="J508" s="203"/>
      <c r="K508" s="203"/>
      <c r="L508" s="208"/>
      <c r="M508" s="209"/>
      <c r="N508" s="210"/>
      <c r="O508" s="210"/>
      <c r="P508" s="210"/>
      <c r="Q508" s="210"/>
      <c r="R508" s="210"/>
      <c r="S508" s="210"/>
      <c r="T508" s="211"/>
      <c r="AT508" s="212" t="s">
        <v>131</v>
      </c>
      <c r="AU508" s="212" t="s">
        <v>81</v>
      </c>
      <c r="AV508" s="14" t="s">
        <v>81</v>
      </c>
      <c r="AW508" s="14" t="s">
        <v>33</v>
      </c>
      <c r="AX508" s="14" t="s">
        <v>77</v>
      </c>
      <c r="AY508" s="212" t="s">
        <v>120</v>
      </c>
    </row>
    <row r="509" spans="1:65" s="2" customFormat="1" ht="24.2" customHeight="1" x14ac:dyDescent="0.2">
      <c r="A509" s="35"/>
      <c r="B509" s="36"/>
      <c r="C509" s="224" t="s">
        <v>395</v>
      </c>
      <c r="D509" s="224" t="s">
        <v>284</v>
      </c>
      <c r="E509" s="225" t="s">
        <v>715</v>
      </c>
      <c r="F509" s="226" t="s">
        <v>716</v>
      </c>
      <c r="G509" s="227" t="s">
        <v>382</v>
      </c>
      <c r="H509" s="228">
        <v>9</v>
      </c>
      <c r="I509" s="229"/>
      <c r="J509" s="230">
        <f>ROUND(I509*H509,2)</f>
        <v>0</v>
      </c>
      <c r="K509" s="226" t="s">
        <v>19</v>
      </c>
      <c r="L509" s="231"/>
      <c r="M509" s="232" t="s">
        <v>19</v>
      </c>
      <c r="N509" s="233" t="s">
        <v>43</v>
      </c>
      <c r="O509" s="65"/>
      <c r="P509" s="183">
        <f>O509*H509</f>
        <v>0</v>
      </c>
      <c r="Q509" s="183">
        <v>1.2999999999999999E-3</v>
      </c>
      <c r="R509" s="183">
        <f>Q509*H509</f>
        <v>1.1699999999999999E-2</v>
      </c>
      <c r="S509" s="183">
        <v>0</v>
      </c>
      <c r="T509" s="184">
        <f>S509*H509</f>
        <v>0</v>
      </c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R509" s="185" t="s">
        <v>169</v>
      </c>
      <c r="AT509" s="185" t="s">
        <v>284</v>
      </c>
      <c r="AU509" s="185" t="s">
        <v>81</v>
      </c>
      <c r="AY509" s="18" t="s">
        <v>120</v>
      </c>
      <c r="BE509" s="186">
        <f>IF(N509="základní",J509,0)</f>
        <v>0</v>
      </c>
      <c r="BF509" s="186">
        <f>IF(N509="snížená",J509,0)</f>
        <v>0</v>
      </c>
      <c r="BG509" s="186">
        <f>IF(N509="zákl. přenesená",J509,0)</f>
        <v>0</v>
      </c>
      <c r="BH509" s="186">
        <f>IF(N509="sníž. přenesená",J509,0)</f>
        <v>0</v>
      </c>
      <c r="BI509" s="186">
        <f>IF(N509="nulová",J509,0)</f>
        <v>0</v>
      </c>
      <c r="BJ509" s="18" t="s">
        <v>77</v>
      </c>
      <c r="BK509" s="186">
        <f>ROUND(I509*H509,2)</f>
        <v>0</v>
      </c>
      <c r="BL509" s="18" t="s">
        <v>127</v>
      </c>
      <c r="BM509" s="185" t="s">
        <v>717</v>
      </c>
    </row>
    <row r="510" spans="1:65" s="2" customFormat="1" ht="24.2" customHeight="1" x14ac:dyDescent="0.2">
      <c r="A510" s="35"/>
      <c r="B510" s="36"/>
      <c r="C510" s="174" t="s">
        <v>400</v>
      </c>
      <c r="D510" s="174" t="s">
        <v>122</v>
      </c>
      <c r="E510" s="175" t="s">
        <v>718</v>
      </c>
      <c r="F510" s="176" t="s">
        <v>719</v>
      </c>
      <c r="G510" s="177" t="s">
        <v>382</v>
      </c>
      <c r="H510" s="178">
        <v>7</v>
      </c>
      <c r="I510" s="179"/>
      <c r="J510" s="180">
        <f>ROUND(I510*H510,2)</f>
        <v>0</v>
      </c>
      <c r="K510" s="176" t="s">
        <v>126</v>
      </c>
      <c r="L510" s="40"/>
      <c r="M510" s="181" t="s">
        <v>19</v>
      </c>
      <c r="N510" s="182" t="s">
        <v>43</v>
      </c>
      <c r="O510" s="65"/>
      <c r="P510" s="183">
        <f>O510*H510</f>
        <v>0</v>
      </c>
      <c r="Q510" s="183">
        <v>1E-4</v>
      </c>
      <c r="R510" s="183">
        <f>Q510*H510</f>
        <v>6.9999999999999999E-4</v>
      </c>
      <c r="S510" s="183">
        <v>0</v>
      </c>
      <c r="T510" s="184">
        <f>S510*H510</f>
        <v>0</v>
      </c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R510" s="185" t="s">
        <v>127</v>
      </c>
      <c r="AT510" s="185" t="s">
        <v>122</v>
      </c>
      <c r="AU510" s="185" t="s">
        <v>81</v>
      </c>
      <c r="AY510" s="18" t="s">
        <v>120</v>
      </c>
      <c r="BE510" s="186">
        <f>IF(N510="základní",J510,0)</f>
        <v>0</v>
      </c>
      <c r="BF510" s="186">
        <f>IF(N510="snížená",J510,0)</f>
        <v>0</v>
      </c>
      <c r="BG510" s="186">
        <f>IF(N510="zákl. přenesená",J510,0)</f>
        <v>0</v>
      </c>
      <c r="BH510" s="186">
        <f>IF(N510="sníž. přenesená",J510,0)</f>
        <v>0</v>
      </c>
      <c r="BI510" s="186">
        <f>IF(N510="nulová",J510,0)</f>
        <v>0</v>
      </c>
      <c r="BJ510" s="18" t="s">
        <v>77</v>
      </c>
      <c r="BK510" s="186">
        <f>ROUND(I510*H510,2)</f>
        <v>0</v>
      </c>
      <c r="BL510" s="18" t="s">
        <v>127</v>
      </c>
      <c r="BM510" s="185" t="s">
        <v>720</v>
      </c>
    </row>
    <row r="511" spans="1:65" s="2" customFormat="1" ht="39" x14ac:dyDescent="0.2">
      <c r="A511" s="35"/>
      <c r="B511" s="36"/>
      <c r="C511" s="37"/>
      <c r="D511" s="187" t="s">
        <v>129</v>
      </c>
      <c r="E511" s="37"/>
      <c r="F511" s="188" t="s">
        <v>713</v>
      </c>
      <c r="G511" s="37"/>
      <c r="H511" s="37"/>
      <c r="I511" s="189"/>
      <c r="J511" s="37"/>
      <c r="K511" s="37"/>
      <c r="L511" s="40"/>
      <c r="M511" s="190"/>
      <c r="N511" s="191"/>
      <c r="O511" s="65"/>
      <c r="P511" s="65"/>
      <c r="Q511" s="65"/>
      <c r="R511" s="65"/>
      <c r="S511" s="65"/>
      <c r="T511" s="66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T511" s="18" t="s">
        <v>129</v>
      </c>
      <c r="AU511" s="18" t="s">
        <v>81</v>
      </c>
    </row>
    <row r="512" spans="1:65" s="13" customFormat="1" ht="11.25" x14ac:dyDescent="0.2">
      <c r="B512" s="192"/>
      <c r="C512" s="193"/>
      <c r="D512" s="187" t="s">
        <v>131</v>
      </c>
      <c r="E512" s="194" t="s">
        <v>19</v>
      </c>
      <c r="F512" s="195" t="s">
        <v>721</v>
      </c>
      <c r="G512" s="193"/>
      <c r="H512" s="194" t="s">
        <v>19</v>
      </c>
      <c r="I512" s="196"/>
      <c r="J512" s="193"/>
      <c r="K512" s="193"/>
      <c r="L512" s="197"/>
      <c r="M512" s="198"/>
      <c r="N512" s="199"/>
      <c r="O512" s="199"/>
      <c r="P512" s="199"/>
      <c r="Q512" s="199"/>
      <c r="R512" s="199"/>
      <c r="S512" s="199"/>
      <c r="T512" s="200"/>
      <c r="AT512" s="201" t="s">
        <v>131</v>
      </c>
      <c r="AU512" s="201" t="s">
        <v>81</v>
      </c>
      <c r="AV512" s="13" t="s">
        <v>77</v>
      </c>
      <c r="AW512" s="13" t="s">
        <v>33</v>
      </c>
      <c r="AX512" s="13" t="s">
        <v>72</v>
      </c>
      <c r="AY512" s="201" t="s">
        <v>120</v>
      </c>
    </row>
    <row r="513" spans="1:65" s="14" customFormat="1" ht="11.25" x14ac:dyDescent="0.2">
      <c r="B513" s="202"/>
      <c r="C513" s="203"/>
      <c r="D513" s="187" t="s">
        <v>131</v>
      </c>
      <c r="E513" s="204" t="s">
        <v>19</v>
      </c>
      <c r="F513" s="205" t="s">
        <v>163</v>
      </c>
      <c r="G513" s="203"/>
      <c r="H513" s="206">
        <v>7</v>
      </c>
      <c r="I513" s="207"/>
      <c r="J513" s="203"/>
      <c r="K513" s="203"/>
      <c r="L513" s="208"/>
      <c r="M513" s="209"/>
      <c r="N513" s="210"/>
      <c r="O513" s="210"/>
      <c r="P513" s="210"/>
      <c r="Q513" s="210"/>
      <c r="R513" s="210"/>
      <c r="S513" s="210"/>
      <c r="T513" s="211"/>
      <c r="AT513" s="212" t="s">
        <v>131</v>
      </c>
      <c r="AU513" s="212" t="s">
        <v>81</v>
      </c>
      <c r="AV513" s="14" t="s">
        <v>81</v>
      </c>
      <c r="AW513" s="14" t="s">
        <v>33</v>
      </c>
      <c r="AX513" s="14" t="s">
        <v>77</v>
      </c>
      <c r="AY513" s="212" t="s">
        <v>120</v>
      </c>
    </row>
    <row r="514" spans="1:65" s="2" customFormat="1" ht="14.45" customHeight="1" x14ac:dyDescent="0.2">
      <c r="A514" s="35"/>
      <c r="B514" s="36"/>
      <c r="C514" s="224" t="s">
        <v>405</v>
      </c>
      <c r="D514" s="224" t="s">
        <v>284</v>
      </c>
      <c r="E514" s="225" t="s">
        <v>722</v>
      </c>
      <c r="F514" s="226" t="s">
        <v>723</v>
      </c>
      <c r="G514" s="227" t="s">
        <v>382</v>
      </c>
      <c r="H514" s="228">
        <v>7</v>
      </c>
      <c r="I514" s="229"/>
      <c r="J514" s="230">
        <f>ROUND(I514*H514,2)</f>
        <v>0</v>
      </c>
      <c r="K514" s="226" t="s">
        <v>126</v>
      </c>
      <c r="L514" s="231"/>
      <c r="M514" s="232" t="s">
        <v>19</v>
      </c>
      <c r="N514" s="233" t="s">
        <v>43</v>
      </c>
      <c r="O514" s="65"/>
      <c r="P514" s="183">
        <f>O514*H514</f>
        <v>0</v>
      </c>
      <c r="Q514" s="183">
        <v>6.7999999999999996E-3</v>
      </c>
      <c r="R514" s="183">
        <f>Q514*H514</f>
        <v>4.7599999999999996E-2</v>
      </c>
      <c r="S514" s="183">
        <v>0</v>
      </c>
      <c r="T514" s="184">
        <f>S514*H514</f>
        <v>0</v>
      </c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R514" s="185" t="s">
        <v>169</v>
      </c>
      <c r="AT514" s="185" t="s">
        <v>284</v>
      </c>
      <c r="AU514" s="185" t="s">
        <v>81</v>
      </c>
      <c r="AY514" s="18" t="s">
        <v>120</v>
      </c>
      <c r="BE514" s="186">
        <f>IF(N514="základní",J514,0)</f>
        <v>0</v>
      </c>
      <c r="BF514" s="186">
        <f>IF(N514="snížená",J514,0)</f>
        <v>0</v>
      </c>
      <c r="BG514" s="186">
        <f>IF(N514="zákl. přenesená",J514,0)</f>
        <v>0</v>
      </c>
      <c r="BH514" s="186">
        <f>IF(N514="sníž. přenesená",J514,0)</f>
        <v>0</v>
      </c>
      <c r="BI514" s="186">
        <f>IF(N514="nulová",J514,0)</f>
        <v>0</v>
      </c>
      <c r="BJ514" s="18" t="s">
        <v>77</v>
      </c>
      <c r="BK514" s="186">
        <f>ROUND(I514*H514,2)</f>
        <v>0</v>
      </c>
      <c r="BL514" s="18" t="s">
        <v>127</v>
      </c>
      <c r="BM514" s="185" t="s">
        <v>724</v>
      </c>
    </row>
    <row r="515" spans="1:65" s="2" customFormat="1" ht="14.45" customHeight="1" x14ac:dyDescent="0.2">
      <c r="A515" s="35"/>
      <c r="B515" s="36"/>
      <c r="C515" s="174" t="s">
        <v>410</v>
      </c>
      <c r="D515" s="174" t="s">
        <v>122</v>
      </c>
      <c r="E515" s="175" t="s">
        <v>532</v>
      </c>
      <c r="F515" s="176" t="s">
        <v>533</v>
      </c>
      <c r="G515" s="177" t="s">
        <v>534</v>
      </c>
      <c r="H515" s="178">
        <v>24</v>
      </c>
      <c r="I515" s="179"/>
      <c r="J515" s="180">
        <f>ROUND(I515*H515,2)</f>
        <v>0</v>
      </c>
      <c r="K515" s="176" t="s">
        <v>126</v>
      </c>
      <c r="L515" s="40"/>
      <c r="M515" s="181" t="s">
        <v>19</v>
      </c>
      <c r="N515" s="182" t="s">
        <v>43</v>
      </c>
      <c r="O515" s="65"/>
      <c r="P515" s="183">
        <f>O515*H515</f>
        <v>0</v>
      </c>
      <c r="Q515" s="183">
        <v>2.5000000000000001E-4</v>
      </c>
      <c r="R515" s="183">
        <f>Q515*H515</f>
        <v>6.0000000000000001E-3</v>
      </c>
      <c r="S515" s="183">
        <v>0</v>
      </c>
      <c r="T515" s="184">
        <f>S515*H515</f>
        <v>0</v>
      </c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R515" s="185" t="s">
        <v>127</v>
      </c>
      <c r="AT515" s="185" t="s">
        <v>122</v>
      </c>
      <c r="AU515" s="185" t="s">
        <v>81</v>
      </c>
      <c r="AY515" s="18" t="s">
        <v>120</v>
      </c>
      <c r="BE515" s="186">
        <f>IF(N515="základní",J515,0)</f>
        <v>0</v>
      </c>
      <c r="BF515" s="186">
        <f>IF(N515="snížená",J515,0)</f>
        <v>0</v>
      </c>
      <c r="BG515" s="186">
        <f>IF(N515="zákl. přenesená",J515,0)</f>
        <v>0</v>
      </c>
      <c r="BH515" s="186">
        <f>IF(N515="sníž. přenesená",J515,0)</f>
        <v>0</v>
      </c>
      <c r="BI515" s="186">
        <f>IF(N515="nulová",J515,0)</f>
        <v>0</v>
      </c>
      <c r="BJ515" s="18" t="s">
        <v>77</v>
      </c>
      <c r="BK515" s="186">
        <f>ROUND(I515*H515,2)</f>
        <v>0</v>
      </c>
      <c r="BL515" s="18" t="s">
        <v>127</v>
      </c>
      <c r="BM515" s="185" t="s">
        <v>535</v>
      </c>
    </row>
    <row r="516" spans="1:65" s="2" customFormat="1" ht="97.5" x14ac:dyDescent="0.2">
      <c r="A516" s="35"/>
      <c r="B516" s="36"/>
      <c r="C516" s="37"/>
      <c r="D516" s="187" t="s">
        <v>129</v>
      </c>
      <c r="E516" s="37"/>
      <c r="F516" s="188" t="s">
        <v>536</v>
      </c>
      <c r="G516" s="37"/>
      <c r="H516" s="37"/>
      <c r="I516" s="189"/>
      <c r="J516" s="37"/>
      <c r="K516" s="37"/>
      <c r="L516" s="40"/>
      <c r="M516" s="190"/>
      <c r="N516" s="191"/>
      <c r="O516" s="65"/>
      <c r="P516" s="65"/>
      <c r="Q516" s="65"/>
      <c r="R516" s="65"/>
      <c r="S516" s="65"/>
      <c r="T516" s="66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T516" s="18" t="s">
        <v>129</v>
      </c>
      <c r="AU516" s="18" t="s">
        <v>81</v>
      </c>
    </row>
    <row r="517" spans="1:65" s="2" customFormat="1" ht="14.45" customHeight="1" x14ac:dyDescent="0.2">
      <c r="A517" s="35"/>
      <c r="B517" s="36"/>
      <c r="C517" s="174" t="s">
        <v>414</v>
      </c>
      <c r="D517" s="174" t="s">
        <v>122</v>
      </c>
      <c r="E517" s="175" t="s">
        <v>537</v>
      </c>
      <c r="F517" s="176" t="s">
        <v>538</v>
      </c>
      <c r="G517" s="177" t="s">
        <v>382</v>
      </c>
      <c r="H517" s="178">
        <v>38</v>
      </c>
      <c r="I517" s="179"/>
      <c r="J517" s="180">
        <f>ROUND(I517*H517,2)</f>
        <v>0</v>
      </c>
      <c r="K517" s="176" t="s">
        <v>126</v>
      </c>
      <c r="L517" s="40"/>
      <c r="M517" s="181" t="s">
        <v>19</v>
      </c>
      <c r="N517" s="182" t="s">
        <v>43</v>
      </c>
      <c r="O517" s="65"/>
      <c r="P517" s="183">
        <f>O517*H517</f>
        <v>0</v>
      </c>
      <c r="Q517" s="183">
        <v>1.0189999999999999E-2</v>
      </c>
      <c r="R517" s="183">
        <f>Q517*H517</f>
        <v>0.38721999999999995</v>
      </c>
      <c r="S517" s="183">
        <v>0</v>
      </c>
      <c r="T517" s="184">
        <f>S517*H517</f>
        <v>0</v>
      </c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R517" s="185" t="s">
        <v>127</v>
      </c>
      <c r="AT517" s="185" t="s">
        <v>122</v>
      </c>
      <c r="AU517" s="185" t="s">
        <v>81</v>
      </c>
      <c r="AY517" s="18" t="s">
        <v>120</v>
      </c>
      <c r="BE517" s="186">
        <f>IF(N517="základní",J517,0)</f>
        <v>0</v>
      </c>
      <c r="BF517" s="186">
        <f>IF(N517="snížená",J517,0)</f>
        <v>0</v>
      </c>
      <c r="BG517" s="186">
        <f>IF(N517="zákl. přenesená",J517,0)</f>
        <v>0</v>
      </c>
      <c r="BH517" s="186">
        <f>IF(N517="sníž. přenesená",J517,0)</f>
        <v>0</v>
      </c>
      <c r="BI517" s="186">
        <f>IF(N517="nulová",J517,0)</f>
        <v>0</v>
      </c>
      <c r="BJ517" s="18" t="s">
        <v>77</v>
      </c>
      <c r="BK517" s="186">
        <f>ROUND(I517*H517,2)</f>
        <v>0</v>
      </c>
      <c r="BL517" s="18" t="s">
        <v>127</v>
      </c>
      <c r="BM517" s="185" t="s">
        <v>539</v>
      </c>
    </row>
    <row r="518" spans="1:65" s="2" customFormat="1" ht="39" x14ac:dyDescent="0.2">
      <c r="A518" s="35"/>
      <c r="B518" s="36"/>
      <c r="C518" s="37"/>
      <c r="D518" s="187" t="s">
        <v>129</v>
      </c>
      <c r="E518" s="37"/>
      <c r="F518" s="188" t="s">
        <v>540</v>
      </c>
      <c r="G518" s="37"/>
      <c r="H518" s="37"/>
      <c r="I518" s="189"/>
      <c r="J518" s="37"/>
      <c r="K518" s="37"/>
      <c r="L518" s="40"/>
      <c r="M518" s="190"/>
      <c r="N518" s="191"/>
      <c r="O518" s="65"/>
      <c r="P518" s="65"/>
      <c r="Q518" s="65"/>
      <c r="R518" s="65"/>
      <c r="S518" s="65"/>
      <c r="T518" s="66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T518" s="18" t="s">
        <v>129</v>
      </c>
      <c r="AU518" s="18" t="s">
        <v>81</v>
      </c>
    </row>
    <row r="519" spans="1:65" s="14" customFormat="1" ht="11.25" x14ac:dyDescent="0.2">
      <c r="B519" s="202"/>
      <c r="C519" s="203"/>
      <c r="D519" s="187" t="s">
        <v>131</v>
      </c>
      <c r="E519" s="204" t="s">
        <v>19</v>
      </c>
      <c r="F519" s="205" t="s">
        <v>725</v>
      </c>
      <c r="G519" s="203"/>
      <c r="H519" s="206">
        <v>38</v>
      </c>
      <c r="I519" s="207"/>
      <c r="J519" s="203"/>
      <c r="K519" s="203"/>
      <c r="L519" s="208"/>
      <c r="M519" s="209"/>
      <c r="N519" s="210"/>
      <c r="O519" s="210"/>
      <c r="P519" s="210"/>
      <c r="Q519" s="210"/>
      <c r="R519" s="210"/>
      <c r="S519" s="210"/>
      <c r="T519" s="211"/>
      <c r="AT519" s="212" t="s">
        <v>131</v>
      </c>
      <c r="AU519" s="212" t="s">
        <v>81</v>
      </c>
      <c r="AV519" s="14" t="s">
        <v>81</v>
      </c>
      <c r="AW519" s="14" t="s">
        <v>33</v>
      </c>
      <c r="AX519" s="14" t="s">
        <v>77</v>
      </c>
      <c r="AY519" s="212" t="s">
        <v>120</v>
      </c>
    </row>
    <row r="520" spans="1:65" s="2" customFormat="1" ht="14.45" customHeight="1" x14ac:dyDescent="0.2">
      <c r="A520" s="35"/>
      <c r="B520" s="36"/>
      <c r="C520" s="224" t="s">
        <v>419</v>
      </c>
      <c r="D520" s="224" t="s">
        <v>284</v>
      </c>
      <c r="E520" s="225" t="s">
        <v>726</v>
      </c>
      <c r="F520" s="226" t="s">
        <v>727</v>
      </c>
      <c r="G520" s="227" t="s">
        <v>382</v>
      </c>
      <c r="H520" s="228">
        <v>16</v>
      </c>
      <c r="I520" s="229"/>
      <c r="J520" s="230">
        <f>ROUND(I520*H520,2)</f>
        <v>0</v>
      </c>
      <c r="K520" s="226" t="s">
        <v>19</v>
      </c>
      <c r="L520" s="231"/>
      <c r="M520" s="232" t="s">
        <v>19</v>
      </c>
      <c r="N520" s="233" t="s">
        <v>43</v>
      </c>
      <c r="O520" s="65"/>
      <c r="P520" s="183">
        <f>O520*H520</f>
        <v>0</v>
      </c>
      <c r="Q520" s="183">
        <v>0.215</v>
      </c>
      <c r="R520" s="183">
        <f>Q520*H520</f>
        <v>3.44</v>
      </c>
      <c r="S520" s="183">
        <v>0</v>
      </c>
      <c r="T520" s="184">
        <f>S520*H520</f>
        <v>0</v>
      </c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R520" s="185" t="s">
        <v>169</v>
      </c>
      <c r="AT520" s="185" t="s">
        <v>284</v>
      </c>
      <c r="AU520" s="185" t="s">
        <v>81</v>
      </c>
      <c r="AY520" s="18" t="s">
        <v>120</v>
      </c>
      <c r="BE520" s="186">
        <f>IF(N520="základní",J520,0)</f>
        <v>0</v>
      </c>
      <c r="BF520" s="186">
        <f>IF(N520="snížená",J520,0)</f>
        <v>0</v>
      </c>
      <c r="BG520" s="186">
        <f>IF(N520="zákl. přenesená",J520,0)</f>
        <v>0</v>
      </c>
      <c r="BH520" s="186">
        <f>IF(N520="sníž. přenesená",J520,0)</f>
        <v>0</v>
      </c>
      <c r="BI520" s="186">
        <f>IF(N520="nulová",J520,0)</f>
        <v>0</v>
      </c>
      <c r="BJ520" s="18" t="s">
        <v>77</v>
      </c>
      <c r="BK520" s="186">
        <f>ROUND(I520*H520,2)</f>
        <v>0</v>
      </c>
      <c r="BL520" s="18" t="s">
        <v>127</v>
      </c>
      <c r="BM520" s="185" t="s">
        <v>728</v>
      </c>
    </row>
    <row r="521" spans="1:65" s="2" customFormat="1" ht="14.45" customHeight="1" x14ac:dyDescent="0.2">
      <c r="A521" s="35"/>
      <c r="B521" s="36"/>
      <c r="C521" s="224" t="s">
        <v>424</v>
      </c>
      <c r="D521" s="224" t="s">
        <v>284</v>
      </c>
      <c r="E521" s="225" t="s">
        <v>541</v>
      </c>
      <c r="F521" s="226" t="s">
        <v>542</v>
      </c>
      <c r="G521" s="227" t="s">
        <v>382</v>
      </c>
      <c r="H521" s="228">
        <v>16</v>
      </c>
      <c r="I521" s="229"/>
      <c r="J521" s="230">
        <f>ROUND(I521*H521,2)</f>
        <v>0</v>
      </c>
      <c r="K521" s="226" t="s">
        <v>19</v>
      </c>
      <c r="L521" s="231"/>
      <c r="M521" s="232" t="s">
        <v>19</v>
      </c>
      <c r="N521" s="233" t="s">
        <v>43</v>
      </c>
      <c r="O521" s="65"/>
      <c r="P521" s="183">
        <f>O521*H521</f>
        <v>0</v>
      </c>
      <c r="Q521" s="183">
        <v>0.43</v>
      </c>
      <c r="R521" s="183">
        <f>Q521*H521</f>
        <v>6.88</v>
      </c>
      <c r="S521" s="183">
        <v>0</v>
      </c>
      <c r="T521" s="184">
        <f>S521*H521</f>
        <v>0</v>
      </c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R521" s="185" t="s">
        <v>169</v>
      </c>
      <c r="AT521" s="185" t="s">
        <v>284</v>
      </c>
      <c r="AU521" s="185" t="s">
        <v>81</v>
      </c>
      <c r="AY521" s="18" t="s">
        <v>120</v>
      </c>
      <c r="BE521" s="186">
        <f>IF(N521="základní",J521,0)</f>
        <v>0</v>
      </c>
      <c r="BF521" s="186">
        <f>IF(N521="snížená",J521,0)</f>
        <v>0</v>
      </c>
      <c r="BG521" s="186">
        <f>IF(N521="zákl. přenesená",J521,0)</f>
        <v>0</v>
      </c>
      <c r="BH521" s="186">
        <f>IF(N521="sníž. přenesená",J521,0)</f>
        <v>0</v>
      </c>
      <c r="BI521" s="186">
        <f>IF(N521="nulová",J521,0)</f>
        <v>0</v>
      </c>
      <c r="BJ521" s="18" t="s">
        <v>77</v>
      </c>
      <c r="BK521" s="186">
        <f>ROUND(I521*H521,2)</f>
        <v>0</v>
      </c>
      <c r="BL521" s="18" t="s">
        <v>127</v>
      </c>
      <c r="BM521" s="185" t="s">
        <v>543</v>
      </c>
    </row>
    <row r="522" spans="1:65" s="2" customFormat="1" ht="14.45" customHeight="1" x14ac:dyDescent="0.2">
      <c r="A522" s="35"/>
      <c r="B522" s="36"/>
      <c r="C522" s="224" t="s">
        <v>431</v>
      </c>
      <c r="D522" s="224" t="s">
        <v>284</v>
      </c>
      <c r="E522" s="225" t="s">
        <v>729</v>
      </c>
      <c r="F522" s="226" t="s">
        <v>730</v>
      </c>
      <c r="G522" s="227" t="s">
        <v>382</v>
      </c>
      <c r="H522" s="228">
        <v>6</v>
      </c>
      <c r="I522" s="229"/>
      <c r="J522" s="230">
        <f>ROUND(I522*H522,2)</f>
        <v>0</v>
      </c>
      <c r="K522" s="226" t="s">
        <v>19</v>
      </c>
      <c r="L522" s="231"/>
      <c r="M522" s="232" t="s">
        <v>19</v>
      </c>
      <c r="N522" s="233" t="s">
        <v>43</v>
      </c>
      <c r="O522" s="65"/>
      <c r="P522" s="183">
        <f>O522*H522</f>
        <v>0</v>
      </c>
      <c r="Q522" s="183">
        <v>0.86</v>
      </c>
      <c r="R522" s="183">
        <f>Q522*H522</f>
        <v>5.16</v>
      </c>
      <c r="S522" s="183">
        <v>0</v>
      </c>
      <c r="T522" s="184">
        <f>S522*H522</f>
        <v>0</v>
      </c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R522" s="185" t="s">
        <v>169</v>
      </c>
      <c r="AT522" s="185" t="s">
        <v>284</v>
      </c>
      <c r="AU522" s="185" t="s">
        <v>81</v>
      </c>
      <c r="AY522" s="18" t="s">
        <v>120</v>
      </c>
      <c r="BE522" s="186">
        <f>IF(N522="základní",J522,0)</f>
        <v>0</v>
      </c>
      <c r="BF522" s="186">
        <f>IF(N522="snížená",J522,0)</f>
        <v>0</v>
      </c>
      <c r="BG522" s="186">
        <f>IF(N522="zákl. přenesená",J522,0)</f>
        <v>0</v>
      </c>
      <c r="BH522" s="186">
        <f>IF(N522="sníž. přenesená",J522,0)</f>
        <v>0</v>
      </c>
      <c r="BI522" s="186">
        <f>IF(N522="nulová",J522,0)</f>
        <v>0</v>
      </c>
      <c r="BJ522" s="18" t="s">
        <v>77</v>
      </c>
      <c r="BK522" s="186">
        <f>ROUND(I522*H522,2)</f>
        <v>0</v>
      </c>
      <c r="BL522" s="18" t="s">
        <v>127</v>
      </c>
      <c r="BM522" s="185" t="s">
        <v>731</v>
      </c>
    </row>
    <row r="523" spans="1:65" s="2" customFormat="1" ht="14.45" customHeight="1" x14ac:dyDescent="0.2">
      <c r="A523" s="35"/>
      <c r="B523" s="36"/>
      <c r="C523" s="174" t="s">
        <v>437</v>
      </c>
      <c r="D523" s="174" t="s">
        <v>122</v>
      </c>
      <c r="E523" s="175" t="s">
        <v>544</v>
      </c>
      <c r="F523" s="176" t="s">
        <v>545</v>
      </c>
      <c r="G523" s="177" t="s">
        <v>382</v>
      </c>
      <c r="H523" s="178">
        <v>19</v>
      </c>
      <c r="I523" s="179"/>
      <c r="J523" s="180">
        <f>ROUND(I523*H523,2)</f>
        <v>0</v>
      </c>
      <c r="K523" s="176" t="s">
        <v>126</v>
      </c>
      <c r="L523" s="40"/>
      <c r="M523" s="181" t="s">
        <v>19</v>
      </c>
      <c r="N523" s="182" t="s">
        <v>43</v>
      </c>
      <c r="O523" s="65"/>
      <c r="P523" s="183">
        <f>O523*H523</f>
        <v>0</v>
      </c>
      <c r="Q523" s="183">
        <v>1.248E-2</v>
      </c>
      <c r="R523" s="183">
        <f>Q523*H523</f>
        <v>0.23712</v>
      </c>
      <c r="S523" s="183">
        <v>0</v>
      </c>
      <c r="T523" s="184">
        <f>S523*H523</f>
        <v>0</v>
      </c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R523" s="185" t="s">
        <v>127</v>
      </c>
      <c r="AT523" s="185" t="s">
        <v>122</v>
      </c>
      <c r="AU523" s="185" t="s">
        <v>81</v>
      </c>
      <c r="AY523" s="18" t="s">
        <v>120</v>
      </c>
      <c r="BE523" s="186">
        <f>IF(N523="základní",J523,0)</f>
        <v>0</v>
      </c>
      <c r="BF523" s="186">
        <f>IF(N523="snížená",J523,0)</f>
        <v>0</v>
      </c>
      <c r="BG523" s="186">
        <f>IF(N523="zákl. přenesená",J523,0)</f>
        <v>0</v>
      </c>
      <c r="BH523" s="186">
        <f>IF(N523="sníž. přenesená",J523,0)</f>
        <v>0</v>
      </c>
      <c r="BI523" s="186">
        <f>IF(N523="nulová",J523,0)</f>
        <v>0</v>
      </c>
      <c r="BJ523" s="18" t="s">
        <v>77</v>
      </c>
      <c r="BK523" s="186">
        <f>ROUND(I523*H523,2)</f>
        <v>0</v>
      </c>
      <c r="BL523" s="18" t="s">
        <v>127</v>
      </c>
      <c r="BM523" s="185" t="s">
        <v>546</v>
      </c>
    </row>
    <row r="524" spans="1:65" s="2" customFormat="1" ht="39" x14ac:dyDescent="0.2">
      <c r="A524" s="35"/>
      <c r="B524" s="36"/>
      <c r="C524" s="37"/>
      <c r="D524" s="187" t="s">
        <v>129</v>
      </c>
      <c r="E524" s="37"/>
      <c r="F524" s="188" t="s">
        <v>540</v>
      </c>
      <c r="G524" s="37"/>
      <c r="H524" s="37"/>
      <c r="I524" s="189"/>
      <c r="J524" s="37"/>
      <c r="K524" s="37"/>
      <c r="L524" s="40"/>
      <c r="M524" s="190"/>
      <c r="N524" s="191"/>
      <c r="O524" s="65"/>
      <c r="P524" s="65"/>
      <c r="Q524" s="65"/>
      <c r="R524" s="65"/>
      <c r="S524" s="65"/>
      <c r="T524" s="66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T524" s="18" t="s">
        <v>129</v>
      </c>
      <c r="AU524" s="18" t="s">
        <v>81</v>
      </c>
    </row>
    <row r="525" spans="1:65" s="2" customFormat="1" ht="14.45" customHeight="1" x14ac:dyDescent="0.2">
      <c r="A525" s="35"/>
      <c r="B525" s="36"/>
      <c r="C525" s="224" t="s">
        <v>443</v>
      </c>
      <c r="D525" s="224" t="s">
        <v>284</v>
      </c>
      <c r="E525" s="225" t="s">
        <v>547</v>
      </c>
      <c r="F525" s="226" t="s">
        <v>548</v>
      </c>
      <c r="G525" s="227" t="s">
        <v>382</v>
      </c>
      <c r="H525" s="228">
        <v>19</v>
      </c>
      <c r="I525" s="229"/>
      <c r="J525" s="230">
        <f>ROUND(I525*H525,2)</f>
        <v>0</v>
      </c>
      <c r="K525" s="226" t="s">
        <v>19</v>
      </c>
      <c r="L525" s="231"/>
      <c r="M525" s="232" t="s">
        <v>19</v>
      </c>
      <c r="N525" s="233" t="s">
        <v>43</v>
      </c>
      <c r="O525" s="65"/>
      <c r="P525" s="183">
        <f>O525*H525</f>
        <v>0</v>
      </c>
      <c r="Q525" s="183">
        <v>0.505</v>
      </c>
      <c r="R525" s="183">
        <f>Q525*H525</f>
        <v>9.5950000000000006</v>
      </c>
      <c r="S525" s="183">
        <v>0</v>
      </c>
      <c r="T525" s="184">
        <f>S525*H525</f>
        <v>0</v>
      </c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R525" s="185" t="s">
        <v>169</v>
      </c>
      <c r="AT525" s="185" t="s">
        <v>284</v>
      </c>
      <c r="AU525" s="185" t="s">
        <v>81</v>
      </c>
      <c r="AY525" s="18" t="s">
        <v>120</v>
      </c>
      <c r="BE525" s="186">
        <f>IF(N525="základní",J525,0)</f>
        <v>0</v>
      </c>
      <c r="BF525" s="186">
        <f>IF(N525="snížená",J525,0)</f>
        <v>0</v>
      </c>
      <c r="BG525" s="186">
        <f>IF(N525="zákl. přenesená",J525,0)</f>
        <v>0</v>
      </c>
      <c r="BH525" s="186">
        <f>IF(N525="sníž. přenesená",J525,0)</f>
        <v>0</v>
      </c>
      <c r="BI525" s="186">
        <f>IF(N525="nulová",J525,0)</f>
        <v>0</v>
      </c>
      <c r="BJ525" s="18" t="s">
        <v>77</v>
      </c>
      <c r="BK525" s="186">
        <f>ROUND(I525*H525,2)</f>
        <v>0</v>
      </c>
      <c r="BL525" s="18" t="s">
        <v>127</v>
      </c>
      <c r="BM525" s="185" t="s">
        <v>549</v>
      </c>
    </row>
    <row r="526" spans="1:65" s="2" customFormat="1" ht="14.45" customHeight="1" x14ac:dyDescent="0.2">
      <c r="A526" s="35"/>
      <c r="B526" s="36"/>
      <c r="C526" s="174" t="s">
        <v>449</v>
      </c>
      <c r="D526" s="174" t="s">
        <v>122</v>
      </c>
      <c r="E526" s="175" t="s">
        <v>550</v>
      </c>
      <c r="F526" s="176" t="s">
        <v>551</v>
      </c>
      <c r="G526" s="177" t="s">
        <v>382</v>
      </c>
      <c r="H526" s="178">
        <v>19</v>
      </c>
      <c r="I526" s="179"/>
      <c r="J526" s="180">
        <f>ROUND(I526*H526,2)</f>
        <v>0</v>
      </c>
      <c r="K526" s="176" t="s">
        <v>126</v>
      </c>
      <c r="L526" s="40"/>
      <c r="M526" s="181" t="s">
        <v>19</v>
      </c>
      <c r="N526" s="182" t="s">
        <v>43</v>
      </c>
      <c r="O526" s="65"/>
      <c r="P526" s="183">
        <f>O526*H526</f>
        <v>0</v>
      </c>
      <c r="Q526" s="183">
        <v>2.8539999999999999E-2</v>
      </c>
      <c r="R526" s="183">
        <f>Q526*H526</f>
        <v>0.54225999999999996</v>
      </c>
      <c r="S526" s="183">
        <v>0</v>
      </c>
      <c r="T526" s="184">
        <f>S526*H526</f>
        <v>0</v>
      </c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R526" s="185" t="s">
        <v>127</v>
      </c>
      <c r="AT526" s="185" t="s">
        <v>122</v>
      </c>
      <c r="AU526" s="185" t="s">
        <v>81</v>
      </c>
      <c r="AY526" s="18" t="s">
        <v>120</v>
      </c>
      <c r="BE526" s="186">
        <f>IF(N526="základní",J526,0)</f>
        <v>0</v>
      </c>
      <c r="BF526" s="186">
        <f>IF(N526="snížená",J526,0)</f>
        <v>0</v>
      </c>
      <c r="BG526" s="186">
        <f>IF(N526="zákl. přenesená",J526,0)</f>
        <v>0</v>
      </c>
      <c r="BH526" s="186">
        <f>IF(N526="sníž. přenesená",J526,0)</f>
        <v>0</v>
      </c>
      <c r="BI526" s="186">
        <f>IF(N526="nulová",J526,0)</f>
        <v>0</v>
      </c>
      <c r="BJ526" s="18" t="s">
        <v>77</v>
      </c>
      <c r="BK526" s="186">
        <f>ROUND(I526*H526,2)</f>
        <v>0</v>
      </c>
      <c r="BL526" s="18" t="s">
        <v>127</v>
      </c>
      <c r="BM526" s="185" t="s">
        <v>552</v>
      </c>
    </row>
    <row r="527" spans="1:65" s="2" customFormat="1" ht="39" x14ac:dyDescent="0.2">
      <c r="A527" s="35"/>
      <c r="B527" s="36"/>
      <c r="C527" s="37"/>
      <c r="D527" s="187" t="s">
        <v>129</v>
      </c>
      <c r="E527" s="37"/>
      <c r="F527" s="188" t="s">
        <v>540</v>
      </c>
      <c r="G527" s="37"/>
      <c r="H527" s="37"/>
      <c r="I527" s="189"/>
      <c r="J527" s="37"/>
      <c r="K527" s="37"/>
      <c r="L527" s="40"/>
      <c r="M527" s="190"/>
      <c r="N527" s="191"/>
      <c r="O527" s="65"/>
      <c r="P527" s="65"/>
      <c r="Q527" s="65"/>
      <c r="R527" s="65"/>
      <c r="S527" s="65"/>
      <c r="T527" s="66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T527" s="18" t="s">
        <v>129</v>
      </c>
      <c r="AU527" s="18" t="s">
        <v>81</v>
      </c>
    </row>
    <row r="528" spans="1:65" s="14" customFormat="1" ht="11.25" x14ac:dyDescent="0.2">
      <c r="B528" s="202"/>
      <c r="C528" s="203"/>
      <c r="D528" s="187" t="s">
        <v>131</v>
      </c>
      <c r="E528" s="204" t="s">
        <v>19</v>
      </c>
      <c r="F528" s="205" t="s">
        <v>233</v>
      </c>
      <c r="G528" s="203"/>
      <c r="H528" s="206">
        <v>19</v>
      </c>
      <c r="I528" s="207"/>
      <c r="J528" s="203"/>
      <c r="K528" s="203"/>
      <c r="L528" s="208"/>
      <c r="M528" s="209"/>
      <c r="N528" s="210"/>
      <c r="O528" s="210"/>
      <c r="P528" s="210"/>
      <c r="Q528" s="210"/>
      <c r="R528" s="210"/>
      <c r="S528" s="210"/>
      <c r="T528" s="211"/>
      <c r="AT528" s="212" t="s">
        <v>131</v>
      </c>
      <c r="AU528" s="212" t="s">
        <v>81</v>
      </c>
      <c r="AV528" s="14" t="s">
        <v>81</v>
      </c>
      <c r="AW528" s="14" t="s">
        <v>33</v>
      </c>
      <c r="AX528" s="14" t="s">
        <v>77</v>
      </c>
      <c r="AY528" s="212" t="s">
        <v>120</v>
      </c>
    </row>
    <row r="529" spans="1:65" s="2" customFormat="1" ht="14.45" customHeight="1" x14ac:dyDescent="0.2">
      <c r="A529" s="35"/>
      <c r="B529" s="36"/>
      <c r="C529" s="224" t="s">
        <v>454</v>
      </c>
      <c r="D529" s="224" t="s">
        <v>284</v>
      </c>
      <c r="E529" s="225" t="s">
        <v>732</v>
      </c>
      <c r="F529" s="226" t="s">
        <v>733</v>
      </c>
      <c r="G529" s="227" t="s">
        <v>382</v>
      </c>
      <c r="H529" s="228">
        <v>19</v>
      </c>
      <c r="I529" s="229"/>
      <c r="J529" s="230">
        <f>ROUND(I529*H529,2)</f>
        <v>0</v>
      </c>
      <c r="K529" s="226" t="s">
        <v>19</v>
      </c>
      <c r="L529" s="231"/>
      <c r="M529" s="232" t="s">
        <v>19</v>
      </c>
      <c r="N529" s="233" t="s">
        <v>43</v>
      </c>
      <c r="O529" s="65"/>
      <c r="P529" s="183">
        <f>O529*H529</f>
        <v>0</v>
      </c>
      <c r="Q529" s="183">
        <v>1.1599999999999999</v>
      </c>
      <c r="R529" s="183">
        <f>Q529*H529</f>
        <v>22.04</v>
      </c>
      <c r="S529" s="183">
        <v>0</v>
      </c>
      <c r="T529" s="184">
        <f>S529*H529</f>
        <v>0</v>
      </c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R529" s="185" t="s">
        <v>169</v>
      </c>
      <c r="AT529" s="185" t="s">
        <v>284</v>
      </c>
      <c r="AU529" s="185" t="s">
        <v>81</v>
      </c>
      <c r="AY529" s="18" t="s">
        <v>120</v>
      </c>
      <c r="BE529" s="186">
        <f>IF(N529="základní",J529,0)</f>
        <v>0</v>
      </c>
      <c r="BF529" s="186">
        <f>IF(N529="snížená",J529,0)</f>
        <v>0</v>
      </c>
      <c r="BG529" s="186">
        <f>IF(N529="zákl. přenesená",J529,0)</f>
        <v>0</v>
      </c>
      <c r="BH529" s="186">
        <f>IF(N529="sníž. přenesená",J529,0)</f>
        <v>0</v>
      </c>
      <c r="BI529" s="186">
        <f>IF(N529="nulová",J529,0)</f>
        <v>0</v>
      </c>
      <c r="BJ529" s="18" t="s">
        <v>77</v>
      </c>
      <c r="BK529" s="186">
        <f>ROUND(I529*H529,2)</f>
        <v>0</v>
      </c>
      <c r="BL529" s="18" t="s">
        <v>127</v>
      </c>
      <c r="BM529" s="185" t="s">
        <v>734</v>
      </c>
    </row>
    <row r="530" spans="1:65" s="2" customFormat="1" ht="14.45" customHeight="1" x14ac:dyDescent="0.2">
      <c r="A530" s="35"/>
      <c r="B530" s="36"/>
      <c r="C530" s="224" t="s">
        <v>458</v>
      </c>
      <c r="D530" s="224" t="s">
        <v>284</v>
      </c>
      <c r="E530" s="225" t="s">
        <v>556</v>
      </c>
      <c r="F530" s="226" t="s">
        <v>557</v>
      </c>
      <c r="G530" s="227" t="s">
        <v>382</v>
      </c>
      <c r="H530" s="228">
        <v>57</v>
      </c>
      <c r="I530" s="229"/>
      <c r="J530" s="230">
        <f>ROUND(I530*H530,2)</f>
        <v>0</v>
      </c>
      <c r="K530" s="226" t="s">
        <v>126</v>
      </c>
      <c r="L530" s="231"/>
      <c r="M530" s="232" t="s">
        <v>19</v>
      </c>
      <c r="N530" s="233" t="s">
        <v>43</v>
      </c>
      <c r="O530" s="65"/>
      <c r="P530" s="183">
        <f>O530*H530</f>
        <v>0</v>
      </c>
      <c r="Q530" s="183">
        <v>2E-3</v>
      </c>
      <c r="R530" s="183">
        <f>Q530*H530</f>
        <v>0.114</v>
      </c>
      <c r="S530" s="183">
        <v>0</v>
      </c>
      <c r="T530" s="184">
        <f>S530*H530</f>
        <v>0</v>
      </c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R530" s="185" t="s">
        <v>169</v>
      </c>
      <c r="AT530" s="185" t="s">
        <v>284</v>
      </c>
      <c r="AU530" s="185" t="s">
        <v>81</v>
      </c>
      <c r="AY530" s="18" t="s">
        <v>120</v>
      </c>
      <c r="BE530" s="186">
        <f>IF(N530="základní",J530,0)</f>
        <v>0</v>
      </c>
      <c r="BF530" s="186">
        <f>IF(N530="snížená",J530,0)</f>
        <v>0</v>
      </c>
      <c r="BG530" s="186">
        <f>IF(N530="zákl. přenesená",J530,0)</f>
        <v>0</v>
      </c>
      <c r="BH530" s="186">
        <f>IF(N530="sníž. přenesená",J530,0)</f>
        <v>0</v>
      </c>
      <c r="BI530" s="186">
        <f>IF(N530="nulová",J530,0)</f>
        <v>0</v>
      </c>
      <c r="BJ530" s="18" t="s">
        <v>77</v>
      </c>
      <c r="BK530" s="186">
        <f>ROUND(I530*H530,2)</f>
        <v>0</v>
      </c>
      <c r="BL530" s="18" t="s">
        <v>127</v>
      </c>
      <c r="BM530" s="185" t="s">
        <v>558</v>
      </c>
    </row>
    <row r="531" spans="1:65" s="2" customFormat="1" ht="14.45" customHeight="1" x14ac:dyDescent="0.2">
      <c r="A531" s="35"/>
      <c r="B531" s="36"/>
      <c r="C531" s="174" t="s">
        <v>461</v>
      </c>
      <c r="D531" s="174" t="s">
        <v>122</v>
      </c>
      <c r="E531" s="175" t="s">
        <v>559</v>
      </c>
      <c r="F531" s="176" t="s">
        <v>560</v>
      </c>
      <c r="G531" s="177" t="s">
        <v>382</v>
      </c>
      <c r="H531" s="178">
        <v>19</v>
      </c>
      <c r="I531" s="179"/>
      <c r="J531" s="180">
        <f>ROUND(I531*H531,2)</f>
        <v>0</v>
      </c>
      <c r="K531" s="176" t="s">
        <v>126</v>
      </c>
      <c r="L531" s="40"/>
      <c r="M531" s="181" t="s">
        <v>19</v>
      </c>
      <c r="N531" s="182" t="s">
        <v>43</v>
      </c>
      <c r="O531" s="65"/>
      <c r="P531" s="183">
        <f>O531*H531</f>
        <v>0</v>
      </c>
      <c r="Q531" s="183">
        <v>0.21734000000000001</v>
      </c>
      <c r="R531" s="183">
        <f>Q531*H531</f>
        <v>4.1294599999999999</v>
      </c>
      <c r="S531" s="183">
        <v>0</v>
      </c>
      <c r="T531" s="184">
        <f>S531*H531</f>
        <v>0</v>
      </c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R531" s="185" t="s">
        <v>127</v>
      </c>
      <c r="AT531" s="185" t="s">
        <v>122</v>
      </c>
      <c r="AU531" s="185" t="s">
        <v>81</v>
      </c>
      <c r="AY531" s="18" t="s">
        <v>120</v>
      </c>
      <c r="BE531" s="186">
        <f>IF(N531="základní",J531,0)</f>
        <v>0</v>
      </c>
      <c r="BF531" s="186">
        <f>IF(N531="snížená",J531,0)</f>
        <v>0</v>
      </c>
      <c r="BG531" s="186">
        <f>IF(N531="zákl. přenesená",J531,0)</f>
        <v>0</v>
      </c>
      <c r="BH531" s="186">
        <f>IF(N531="sníž. přenesená",J531,0)</f>
        <v>0</v>
      </c>
      <c r="BI531" s="186">
        <f>IF(N531="nulová",J531,0)</f>
        <v>0</v>
      </c>
      <c r="BJ531" s="18" t="s">
        <v>77</v>
      </c>
      <c r="BK531" s="186">
        <f>ROUND(I531*H531,2)</f>
        <v>0</v>
      </c>
      <c r="BL531" s="18" t="s">
        <v>127</v>
      </c>
      <c r="BM531" s="185" t="s">
        <v>561</v>
      </c>
    </row>
    <row r="532" spans="1:65" s="2" customFormat="1" ht="136.5" x14ac:dyDescent="0.2">
      <c r="A532" s="35"/>
      <c r="B532" s="36"/>
      <c r="C532" s="37"/>
      <c r="D532" s="187" t="s">
        <v>129</v>
      </c>
      <c r="E532" s="37"/>
      <c r="F532" s="188" t="s">
        <v>562</v>
      </c>
      <c r="G532" s="37"/>
      <c r="H532" s="37"/>
      <c r="I532" s="189"/>
      <c r="J532" s="37"/>
      <c r="K532" s="37"/>
      <c r="L532" s="40"/>
      <c r="M532" s="190"/>
      <c r="N532" s="191"/>
      <c r="O532" s="65"/>
      <c r="P532" s="65"/>
      <c r="Q532" s="65"/>
      <c r="R532" s="65"/>
      <c r="S532" s="65"/>
      <c r="T532" s="66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T532" s="18" t="s">
        <v>129</v>
      </c>
      <c r="AU532" s="18" t="s">
        <v>81</v>
      </c>
    </row>
    <row r="533" spans="1:65" s="13" customFormat="1" ht="11.25" x14ac:dyDescent="0.2">
      <c r="B533" s="192"/>
      <c r="C533" s="193"/>
      <c r="D533" s="187" t="s">
        <v>131</v>
      </c>
      <c r="E533" s="194" t="s">
        <v>19</v>
      </c>
      <c r="F533" s="195" t="s">
        <v>563</v>
      </c>
      <c r="G533" s="193"/>
      <c r="H533" s="194" t="s">
        <v>19</v>
      </c>
      <c r="I533" s="196"/>
      <c r="J533" s="193"/>
      <c r="K533" s="193"/>
      <c r="L533" s="197"/>
      <c r="M533" s="198"/>
      <c r="N533" s="199"/>
      <c r="O533" s="199"/>
      <c r="P533" s="199"/>
      <c r="Q533" s="199"/>
      <c r="R533" s="199"/>
      <c r="S533" s="199"/>
      <c r="T533" s="200"/>
      <c r="AT533" s="201" t="s">
        <v>131</v>
      </c>
      <c r="AU533" s="201" t="s">
        <v>81</v>
      </c>
      <c r="AV533" s="13" t="s">
        <v>77</v>
      </c>
      <c r="AW533" s="13" t="s">
        <v>33</v>
      </c>
      <c r="AX533" s="13" t="s">
        <v>72</v>
      </c>
      <c r="AY533" s="201" t="s">
        <v>120</v>
      </c>
    </row>
    <row r="534" spans="1:65" s="14" customFormat="1" ht="11.25" x14ac:dyDescent="0.2">
      <c r="B534" s="202"/>
      <c r="C534" s="203"/>
      <c r="D534" s="187" t="s">
        <v>131</v>
      </c>
      <c r="E534" s="204" t="s">
        <v>19</v>
      </c>
      <c r="F534" s="205" t="s">
        <v>233</v>
      </c>
      <c r="G534" s="203"/>
      <c r="H534" s="206">
        <v>19</v>
      </c>
      <c r="I534" s="207"/>
      <c r="J534" s="203"/>
      <c r="K534" s="203"/>
      <c r="L534" s="208"/>
      <c r="M534" s="209"/>
      <c r="N534" s="210"/>
      <c r="O534" s="210"/>
      <c r="P534" s="210"/>
      <c r="Q534" s="210"/>
      <c r="R534" s="210"/>
      <c r="S534" s="210"/>
      <c r="T534" s="211"/>
      <c r="AT534" s="212" t="s">
        <v>131</v>
      </c>
      <c r="AU534" s="212" t="s">
        <v>81</v>
      </c>
      <c r="AV534" s="14" t="s">
        <v>81</v>
      </c>
      <c r="AW534" s="14" t="s">
        <v>33</v>
      </c>
      <c r="AX534" s="14" t="s">
        <v>77</v>
      </c>
      <c r="AY534" s="212" t="s">
        <v>120</v>
      </c>
    </row>
    <row r="535" spans="1:65" s="2" customFormat="1" ht="14.45" customHeight="1" x14ac:dyDescent="0.2">
      <c r="A535" s="35"/>
      <c r="B535" s="36"/>
      <c r="C535" s="224" t="s">
        <v>467</v>
      </c>
      <c r="D535" s="224" t="s">
        <v>284</v>
      </c>
      <c r="E535" s="225" t="s">
        <v>564</v>
      </c>
      <c r="F535" s="226" t="s">
        <v>565</v>
      </c>
      <c r="G535" s="227" t="s">
        <v>382</v>
      </c>
      <c r="H535" s="228">
        <v>19</v>
      </c>
      <c r="I535" s="229"/>
      <c r="J535" s="230">
        <f>ROUND(I535*H535,2)</f>
        <v>0</v>
      </c>
      <c r="K535" s="226" t="s">
        <v>126</v>
      </c>
      <c r="L535" s="231"/>
      <c r="M535" s="232" t="s">
        <v>19</v>
      </c>
      <c r="N535" s="233" t="s">
        <v>43</v>
      </c>
      <c r="O535" s="65"/>
      <c r="P535" s="183">
        <f>O535*H535</f>
        <v>0</v>
      </c>
      <c r="Q535" s="183">
        <v>0.16500000000000001</v>
      </c>
      <c r="R535" s="183">
        <f>Q535*H535</f>
        <v>3.1350000000000002</v>
      </c>
      <c r="S535" s="183">
        <v>0</v>
      </c>
      <c r="T535" s="184">
        <f>S535*H535</f>
        <v>0</v>
      </c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R535" s="185" t="s">
        <v>169</v>
      </c>
      <c r="AT535" s="185" t="s">
        <v>284</v>
      </c>
      <c r="AU535" s="185" t="s">
        <v>81</v>
      </c>
      <c r="AY535" s="18" t="s">
        <v>120</v>
      </c>
      <c r="BE535" s="186">
        <f>IF(N535="základní",J535,0)</f>
        <v>0</v>
      </c>
      <c r="BF535" s="186">
        <f>IF(N535="snížená",J535,0)</f>
        <v>0</v>
      </c>
      <c r="BG535" s="186">
        <f>IF(N535="zákl. přenesená",J535,0)</f>
        <v>0</v>
      </c>
      <c r="BH535" s="186">
        <f>IF(N535="sníž. přenesená",J535,0)</f>
        <v>0</v>
      </c>
      <c r="BI535" s="186">
        <f>IF(N535="nulová",J535,0)</f>
        <v>0</v>
      </c>
      <c r="BJ535" s="18" t="s">
        <v>77</v>
      </c>
      <c r="BK535" s="186">
        <f>ROUND(I535*H535,2)</f>
        <v>0</v>
      </c>
      <c r="BL535" s="18" t="s">
        <v>127</v>
      </c>
      <c r="BM535" s="185" t="s">
        <v>566</v>
      </c>
    </row>
    <row r="536" spans="1:65" s="2" customFormat="1" ht="14.45" customHeight="1" x14ac:dyDescent="0.2">
      <c r="A536" s="35"/>
      <c r="B536" s="36"/>
      <c r="C536" s="174" t="s">
        <v>735</v>
      </c>
      <c r="D536" s="174" t="s">
        <v>122</v>
      </c>
      <c r="E536" s="175" t="s">
        <v>391</v>
      </c>
      <c r="F536" s="176" t="s">
        <v>392</v>
      </c>
      <c r="G536" s="177" t="s">
        <v>166</v>
      </c>
      <c r="H536" s="178">
        <v>581.72</v>
      </c>
      <c r="I536" s="179"/>
      <c r="J536" s="180">
        <f>ROUND(I536*H536,2)</f>
        <v>0</v>
      </c>
      <c r="K536" s="176" t="s">
        <v>126</v>
      </c>
      <c r="L536" s="40"/>
      <c r="M536" s="181" t="s">
        <v>19</v>
      </c>
      <c r="N536" s="182" t="s">
        <v>43</v>
      </c>
      <c r="O536" s="65"/>
      <c r="P536" s="183">
        <f>O536*H536</f>
        <v>0</v>
      </c>
      <c r="Q536" s="183">
        <v>9.0000000000000006E-5</v>
      </c>
      <c r="R536" s="183">
        <f>Q536*H536</f>
        <v>5.2354800000000007E-2</v>
      </c>
      <c r="S536" s="183">
        <v>0</v>
      </c>
      <c r="T536" s="184">
        <f>S536*H536</f>
        <v>0</v>
      </c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R536" s="185" t="s">
        <v>127</v>
      </c>
      <c r="AT536" s="185" t="s">
        <v>122</v>
      </c>
      <c r="AU536" s="185" t="s">
        <v>81</v>
      </c>
      <c r="AY536" s="18" t="s">
        <v>120</v>
      </c>
      <c r="BE536" s="186">
        <f>IF(N536="základní",J536,0)</f>
        <v>0</v>
      </c>
      <c r="BF536" s="186">
        <f>IF(N536="snížená",J536,0)</f>
        <v>0</v>
      </c>
      <c r="BG536" s="186">
        <f>IF(N536="zákl. přenesená",J536,0)</f>
        <v>0</v>
      </c>
      <c r="BH536" s="186">
        <f>IF(N536="sníž. přenesená",J536,0)</f>
        <v>0</v>
      </c>
      <c r="BI536" s="186">
        <f>IF(N536="nulová",J536,0)</f>
        <v>0</v>
      </c>
      <c r="BJ536" s="18" t="s">
        <v>77</v>
      </c>
      <c r="BK536" s="186">
        <f>ROUND(I536*H536,2)</f>
        <v>0</v>
      </c>
      <c r="BL536" s="18" t="s">
        <v>127</v>
      </c>
      <c r="BM536" s="185" t="s">
        <v>393</v>
      </c>
    </row>
    <row r="537" spans="1:65" s="12" customFormat="1" ht="22.9" customHeight="1" x14ac:dyDescent="0.2">
      <c r="B537" s="158"/>
      <c r="C537" s="159"/>
      <c r="D537" s="160" t="s">
        <v>71</v>
      </c>
      <c r="E537" s="172" t="s">
        <v>173</v>
      </c>
      <c r="F537" s="172" t="s">
        <v>394</v>
      </c>
      <c r="G537" s="159"/>
      <c r="H537" s="159"/>
      <c r="I537" s="162"/>
      <c r="J537" s="173">
        <f>BK537</f>
        <v>0</v>
      </c>
      <c r="K537" s="159"/>
      <c r="L537" s="164"/>
      <c r="M537" s="165"/>
      <c r="N537" s="166"/>
      <c r="O537" s="166"/>
      <c r="P537" s="167">
        <f>SUM(P538:P545)</f>
        <v>0</v>
      </c>
      <c r="Q537" s="166"/>
      <c r="R537" s="167">
        <f>SUM(R538:R545)</f>
        <v>0.77395579999999997</v>
      </c>
      <c r="S537" s="166"/>
      <c r="T537" s="168">
        <f>SUM(T538:T545)</f>
        <v>0</v>
      </c>
      <c r="AR537" s="169" t="s">
        <v>77</v>
      </c>
      <c r="AT537" s="170" t="s">
        <v>71</v>
      </c>
      <c r="AU537" s="170" t="s">
        <v>77</v>
      </c>
      <c r="AY537" s="169" t="s">
        <v>120</v>
      </c>
      <c r="BK537" s="171">
        <f>SUM(BK538:BK545)</f>
        <v>0</v>
      </c>
    </row>
    <row r="538" spans="1:65" s="2" customFormat="1" ht="24.2" customHeight="1" x14ac:dyDescent="0.2">
      <c r="A538" s="35"/>
      <c r="B538" s="36"/>
      <c r="C538" s="174" t="s">
        <v>736</v>
      </c>
      <c r="D538" s="174" t="s">
        <v>122</v>
      </c>
      <c r="E538" s="175" t="s">
        <v>415</v>
      </c>
      <c r="F538" s="176" t="s">
        <v>416</v>
      </c>
      <c r="G538" s="177" t="s">
        <v>166</v>
      </c>
      <c r="H538" s="178">
        <v>1268.78</v>
      </c>
      <c r="I538" s="179"/>
      <c r="J538" s="180">
        <f>ROUND(I538*H538,2)</f>
        <v>0</v>
      </c>
      <c r="K538" s="176" t="s">
        <v>126</v>
      </c>
      <c r="L538" s="40"/>
      <c r="M538" s="181" t="s">
        <v>19</v>
      </c>
      <c r="N538" s="182" t="s">
        <v>43</v>
      </c>
      <c r="O538" s="65"/>
      <c r="P538" s="183">
        <f>O538*H538</f>
        <v>0</v>
      </c>
      <c r="Q538" s="183">
        <v>6.0999999999999997E-4</v>
      </c>
      <c r="R538" s="183">
        <f>Q538*H538</f>
        <v>0.77395579999999997</v>
      </c>
      <c r="S538" s="183">
        <v>0</v>
      </c>
      <c r="T538" s="184">
        <f>S538*H538</f>
        <v>0</v>
      </c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R538" s="185" t="s">
        <v>127</v>
      </c>
      <c r="AT538" s="185" t="s">
        <v>122</v>
      </c>
      <c r="AU538" s="185" t="s">
        <v>81</v>
      </c>
      <c r="AY538" s="18" t="s">
        <v>120</v>
      </c>
      <c r="BE538" s="186">
        <f>IF(N538="základní",J538,0)</f>
        <v>0</v>
      </c>
      <c r="BF538" s="186">
        <f>IF(N538="snížená",J538,0)</f>
        <v>0</v>
      </c>
      <c r="BG538" s="186">
        <f>IF(N538="zákl. přenesená",J538,0)</f>
        <v>0</v>
      </c>
      <c r="BH538" s="186">
        <f>IF(N538="sníž. přenesená",J538,0)</f>
        <v>0</v>
      </c>
      <c r="BI538" s="186">
        <f>IF(N538="nulová",J538,0)</f>
        <v>0</v>
      </c>
      <c r="BJ538" s="18" t="s">
        <v>77</v>
      </c>
      <c r="BK538" s="186">
        <f>ROUND(I538*H538,2)</f>
        <v>0</v>
      </c>
      <c r="BL538" s="18" t="s">
        <v>127</v>
      </c>
      <c r="BM538" s="185" t="s">
        <v>417</v>
      </c>
    </row>
    <row r="539" spans="1:65" s="2" customFormat="1" ht="29.25" x14ac:dyDescent="0.2">
      <c r="A539" s="35"/>
      <c r="B539" s="36"/>
      <c r="C539" s="37"/>
      <c r="D539" s="187" t="s">
        <v>129</v>
      </c>
      <c r="E539" s="37"/>
      <c r="F539" s="188" t="s">
        <v>418</v>
      </c>
      <c r="G539" s="37"/>
      <c r="H539" s="37"/>
      <c r="I539" s="189"/>
      <c r="J539" s="37"/>
      <c r="K539" s="37"/>
      <c r="L539" s="40"/>
      <c r="M539" s="190"/>
      <c r="N539" s="191"/>
      <c r="O539" s="65"/>
      <c r="P539" s="65"/>
      <c r="Q539" s="65"/>
      <c r="R539" s="65"/>
      <c r="S539" s="65"/>
      <c r="T539" s="66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T539" s="18" t="s">
        <v>129</v>
      </c>
      <c r="AU539" s="18" t="s">
        <v>81</v>
      </c>
    </row>
    <row r="540" spans="1:65" s="13" customFormat="1" ht="11.25" x14ac:dyDescent="0.2">
      <c r="B540" s="192"/>
      <c r="C540" s="193"/>
      <c r="D540" s="187" t="s">
        <v>131</v>
      </c>
      <c r="E540" s="194" t="s">
        <v>19</v>
      </c>
      <c r="F540" s="195" t="s">
        <v>132</v>
      </c>
      <c r="G540" s="193"/>
      <c r="H540" s="194" t="s">
        <v>19</v>
      </c>
      <c r="I540" s="196"/>
      <c r="J540" s="193"/>
      <c r="K540" s="193"/>
      <c r="L540" s="197"/>
      <c r="M540" s="198"/>
      <c r="N540" s="199"/>
      <c r="O540" s="199"/>
      <c r="P540" s="199"/>
      <c r="Q540" s="199"/>
      <c r="R540" s="199"/>
      <c r="S540" s="199"/>
      <c r="T540" s="200"/>
      <c r="AT540" s="201" t="s">
        <v>131</v>
      </c>
      <c r="AU540" s="201" t="s">
        <v>81</v>
      </c>
      <c r="AV540" s="13" t="s">
        <v>77</v>
      </c>
      <c r="AW540" s="13" t="s">
        <v>33</v>
      </c>
      <c r="AX540" s="13" t="s">
        <v>72</v>
      </c>
      <c r="AY540" s="201" t="s">
        <v>120</v>
      </c>
    </row>
    <row r="541" spans="1:65" s="14" customFormat="1" ht="11.25" x14ac:dyDescent="0.2">
      <c r="B541" s="202"/>
      <c r="C541" s="203"/>
      <c r="D541" s="187" t="s">
        <v>131</v>
      </c>
      <c r="E541" s="204" t="s">
        <v>19</v>
      </c>
      <c r="F541" s="205" t="s">
        <v>737</v>
      </c>
      <c r="G541" s="203"/>
      <c r="H541" s="206">
        <v>1268.78</v>
      </c>
      <c r="I541" s="207"/>
      <c r="J541" s="203"/>
      <c r="K541" s="203"/>
      <c r="L541" s="208"/>
      <c r="M541" s="209"/>
      <c r="N541" s="210"/>
      <c r="O541" s="210"/>
      <c r="P541" s="210"/>
      <c r="Q541" s="210"/>
      <c r="R541" s="210"/>
      <c r="S541" s="210"/>
      <c r="T541" s="211"/>
      <c r="AT541" s="212" t="s">
        <v>131</v>
      </c>
      <c r="AU541" s="212" t="s">
        <v>81</v>
      </c>
      <c r="AV541" s="14" t="s">
        <v>81</v>
      </c>
      <c r="AW541" s="14" t="s">
        <v>33</v>
      </c>
      <c r="AX541" s="14" t="s">
        <v>77</v>
      </c>
      <c r="AY541" s="212" t="s">
        <v>120</v>
      </c>
    </row>
    <row r="542" spans="1:65" s="2" customFormat="1" ht="14.45" customHeight="1" x14ac:dyDescent="0.2">
      <c r="A542" s="35"/>
      <c r="B542" s="36"/>
      <c r="C542" s="174" t="s">
        <v>738</v>
      </c>
      <c r="D542" s="174" t="s">
        <v>122</v>
      </c>
      <c r="E542" s="175" t="s">
        <v>420</v>
      </c>
      <c r="F542" s="176" t="s">
        <v>421</v>
      </c>
      <c r="G542" s="177" t="s">
        <v>166</v>
      </c>
      <c r="H542" s="178">
        <v>1268.78</v>
      </c>
      <c r="I542" s="179"/>
      <c r="J542" s="180">
        <f>ROUND(I542*H542,2)</f>
        <v>0</v>
      </c>
      <c r="K542" s="176" t="s">
        <v>126</v>
      </c>
      <c r="L542" s="40"/>
      <c r="M542" s="181" t="s">
        <v>19</v>
      </c>
      <c r="N542" s="182" t="s">
        <v>43</v>
      </c>
      <c r="O542" s="65"/>
      <c r="P542" s="183">
        <f>O542*H542</f>
        <v>0</v>
      </c>
      <c r="Q542" s="183">
        <v>0</v>
      </c>
      <c r="R542" s="183">
        <f>Q542*H542</f>
        <v>0</v>
      </c>
      <c r="S542" s="183">
        <v>0</v>
      </c>
      <c r="T542" s="184">
        <f>S542*H542</f>
        <v>0</v>
      </c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R542" s="185" t="s">
        <v>127</v>
      </c>
      <c r="AT542" s="185" t="s">
        <v>122</v>
      </c>
      <c r="AU542" s="185" t="s">
        <v>81</v>
      </c>
      <c r="AY542" s="18" t="s">
        <v>120</v>
      </c>
      <c r="BE542" s="186">
        <f>IF(N542="základní",J542,0)</f>
        <v>0</v>
      </c>
      <c r="BF542" s="186">
        <f>IF(N542="snížená",J542,0)</f>
        <v>0</v>
      </c>
      <c r="BG542" s="186">
        <f>IF(N542="zákl. přenesená",J542,0)</f>
        <v>0</v>
      </c>
      <c r="BH542" s="186">
        <f>IF(N542="sníž. přenesená",J542,0)</f>
        <v>0</v>
      </c>
      <c r="BI542" s="186">
        <f>IF(N542="nulová",J542,0)</f>
        <v>0</v>
      </c>
      <c r="BJ542" s="18" t="s">
        <v>77</v>
      </c>
      <c r="BK542" s="186">
        <f>ROUND(I542*H542,2)</f>
        <v>0</v>
      </c>
      <c r="BL542" s="18" t="s">
        <v>127</v>
      </c>
      <c r="BM542" s="185" t="s">
        <v>422</v>
      </c>
    </row>
    <row r="543" spans="1:65" s="2" customFormat="1" ht="29.25" x14ac:dyDescent="0.2">
      <c r="A543" s="35"/>
      <c r="B543" s="36"/>
      <c r="C543" s="37"/>
      <c r="D543" s="187" t="s">
        <v>129</v>
      </c>
      <c r="E543" s="37"/>
      <c r="F543" s="188" t="s">
        <v>423</v>
      </c>
      <c r="G543" s="37"/>
      <c r="H543" s="37"/>
      <c r="I543" s="189"/>
      <c r="J543" s="37"/>
      <c r="K543" s="37"/>
      <c r="L543" s="40"/>
      <c r="M543" s="190"/>
      <c r="N543" s="191"/>
      <c r="O543" s="65"/>
      <c r="P543" s="65"/>
      <c r="Q543" s="65"/>
      <c r="R543" s="65"/>
      <c r="S543" s="65"/>
      <c r="T543" s="66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T543" s="18" t="s">
        <v>129</v>
      </c>
      <c r="AU543" s="18" t="s">
        <v>81</v>
      </c>
    </row>
    <row r="544" spans="1:65" s="13" customFormat="1" ht="11.25" x14ac:dyDescent="0.2">
      <c r="B544" s="192"/>
      <c r="C544" s="193"/>
      <c r="D544" s="187" t="s">
        <v>131</v>
      </c>
      <c r="E544" s="194" t="s">
        <v>19</v>
      </c>
      <c r="F544" s="195" t="s">
        <v>132</v>
      </c>
      <c r="G544" s="193"/>
      <c r="H544" s="194" t="s">
        <v>19</v>
      </c>
      <c r="I544" s="196"/>
      <c r="J544" s="193"/>
      <c r="K544" s="193"/>
      <c r="L544" s="197"/>
      <c r="M544" s="198"/>
      <c r="N544" s="199"/>
      <c r="O544" s="199"/>
      <c r="P544" s="199"/>
      <c r="Q544" s="199"/>
      <c r="R544" s="199"/>
      <c r="S544" s="199"/>
      <c r="T544" s="200"/>
      <c r="AT544" s="201" t="s">
        <v>131</v>
      </c>
      <c r="AU544" s="201" t="s">
        <v>81</v>
      </c>
      <c r="AV544" s="13" t="s">
        <v>77</v>
      </c>
      <c r="AW544" s="13" t="s">
        <v>33</v>
      </c>
      <c r="AX544" s="13" t="s">
        <v>72</v>
      </c>
      <c r="AY544" s="201" t="s">
        <v>120</v>
      </c>
    </row>
    <row r="545" spans="1:65" s="14" customFormat="1" ht="11.25" x14ac:dyDescent="0.2">
      <c r="B545" s="202"/>
      <c r="C545" s="203"/>
      <c r="D545" s="187" t="s">
        <v>131</v>
      </c>
      <c r="E545" s="204" t="s">
        <v>19</v>
      </c>
      <c r="F545" s="205" t="s">
        <v>737</v>
      </c>
      <c r="G545" s="203"/>
      <c r="H545" s="206">
        <v>1268.78</v>
      </c>
      <c r="I545" s="207"/>
      <c r="J545" s="203"/>
      <c r="K545" s="203"/>
      <c r="L545" s="208"/>
      <c r="M545" s="209"/>
      <c r="N545" s="210"/>
      <c r="O545" s="210"/>
      <c r="P545" s="210"/>
      <c r="Q545" s="210"/>
      <c r="R545" s="210"/>
      <c r="S545" s="210"/>
      <c r="T545" s="211"/>
      <c r="AT545" s="212" t="s">
        <v>131</v>
      </c>
      <c r="AU545" s="212" t="s">
        <v>81</v>
      </c>
      <c r="AV545" s="14" t="s">
        <v>81</v>
      </c>
      <c r="AW545" s="14" t="s">
        <v>33</v>
      </c>
      <c r="AX545" s="14" t="s">
        <v>77</v>
      </c>
      <c r="AY545" s="212" t="s">
        <v>120</v>
      </c>
    </row>
    <row r="546" spans="1:65" s="12" customFormat="1" ht="22.9" customHeight="1" x14ac:dyDescent="0.2">
      <c r="B546" s="158"/>
      <c r="C546" s="159"/>
      <c r="D546" s="160" t="s">
        <v>71</v>
      </c>
      <c r="E546" s="172" t="s">
        <v>441</v>
      </c>
      <c r="F546" s="172" t="s">
        <v>442</v>
      </c>
      <c r="G546" s="159"/>
      <c r="H546" s="159"/>
      <c r="I546" s="162"/>
      <c r="J546" s="173">
        <f>BK546</f>
        <v>0</v>
      </c>
      <c r="K546" s="159"/>
      <c r="L546" s="164"/>
      <c r="M546" s="165"/>
      <c r="N546" s="166"/>
      <c r="O546" s="166"/>
      <c r="P546" s="167">
        <f>SUM(P547:P557)</f>
        <v>0</v>
      </c>
      <c r="Q546" s="166"/>
      <c r="R546" s="167">
        <f>SUM(R547:R557)</f>
        <v>0</v>
      </c>
      <c r="S546" s="166"/>
      <c r="T546" s="168">
        <f>SUM(T547:T557)</f>
        <v>0</v>
      </c>
      <c r="AR546" s="169" t="s">
        <v>77</v>
      </c>
      <c r="AT546" s="170" t="s">
        <v>71</v>
      </c>
      <c r="AU546" s="170" t="s">
        <v>77</v>
      </c>
      <c r="AY546" s="169" t="s">
        <v>120</v>
      </c>
      <c r="BK546" s="171">
        <f>SUM(BK547:BK557)</f>
        <v>0</v>
      </c>
    </row>
    <row r="547" spans="1:65" s="2" customFormat="1" ht="24.2" customHeight="1" x14ac:dyDescent="0.2">
      <c r="A547" s="35"/>
      <c r="B547" s="36"/>
      <c r="C547" s="174" t="s">
        <v>739</v>
      </c>
      <c r="D547" s="174" t="s">
        <v>122</v>
      </c>
      <c r="E547" s="175" t="s">
        <v>444</v>
      </c>
      <c r="F547" s="176" t="s">
        <v>445</v>
      </c>
      <c r="G547" s="177" t="s">
        <v>260</v>
      </c>
      <c r="H547" s="178">
        <v>1197.6890000000001</v>
      </c>
      <c r="I547" s="179"/>
      <c r="J547" s="180">
        <f>ROUND(I547*H547,2)</f>
        <v>0</v>
      </c>
      <c r="K547" s="176" t="s">
        <v>126</v>
      </c>
      <c r="L547" s="40"/>
      <c r="M547" s="181" t="s">
        <v>19</v>
      </c>
      <c r="N547" s="182" t="s">
        <v>43</v>
      </c>
      <c r="O547" s="65"/>
      <c r="P547" s="183">
        <f>O547*H547</f>
        <v>0</v>
      </c>
      <c r="Q547" s="183">
        <v>0</v>
      </c>
      <c r="R547" s="183">
        <f>Q547*H547</f>
        <v>0</v>
      </c>
      <c r="S547" s="183">
        <v>0</v>
      </c>
      <c r="T547" s="184">
        <f>S547*H547</f>
        <v>0</v>
      </c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R547" s="185" t="s">
        <v>127</v>
      </c>
      <c r="AT547" s="185" t="s">
        <v>122</v>
      </c>
      <c r="AU547" s="185" t="s">
        <v>81</v>
      </c>
      <c r="AY547" s="18" t="s">
        <v>120</v>
      </c>
      <c r="BE547" s="186">
        <f>IF(N547="základní",J547,0)</f>
        <v>0</v>
      </c>
      <c r="BF547" s="186">
        <f>IF(N547="snížená",J547,0)</f>
        <v>0</v>
      </c>
      <c r="BG547" s="186">
        <f>IF(N547="zákl. přenesená",J547,0)</f>
        <v>0</v>
      </c>
      <c r="BH547" s="186">
        <f>IF(N547="sníž. přenesená",J547,0)</f>
        <v>0</v>
      </c>
      <c r="BI547" s="186">
        <f>IF(N547="nulová",J547,0)</f>
        <v>0</v>
      </c>
      <c r="BJ547" s="18" t="s">
        <v>77</v>
      </c>
      <c r="BK547" s="186">
        <f>ROUND(I547*H547,2)</f>
        <v>0</v>
      </c>
      <c r="BL547" s="18" t="s">
        <v>127</v>
      </c>
      <c r="BM547" s="185" t="s">
        <v>446</v>
      </c>
    </row>
    <row r="548" spans="1:65" s="2" customFormat="1" ht="78" x14ac:dyDescent="0.2">
      <c r="A548" s="35"/>
      <c r="B548" s="36"/>
      <c r="C548" s="37"/>
      <c r="D548" s="187" t="s">
        <v>129</v>
      </c>
      <c r="E548" s="37"/>
      <c r="F548" s="188" t="s">
        <v>447</v>
      </c>
      <c r="G548" s="37"/>
      <c r="H548" s="37"/>
      <c r="I548" s="189"/>
      <c r="J548" s="37"/>
      <c r="K548" s="37"/>
      <c r="L548" s="40"/>
      <c r="M548" s="190"/>
      <c r="N548" s="191"/>
      <c r="O548" s="65"/>
      <c r="P548" s="65"/>
      <c r="Q548" s="65"/>
      <c r="R548" s="65"/>
      <c r="S548" s="65"/>
      <c r="T548" s="66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T548" s="18" t="s">
        <v>129</v>
      </c>
      <c r="AU548" s="18" t="s">
        <v>81</v>
      </c>
    </row>
    <row r="549" spans="1:65" s="2" customFormat="1" ht="19.5" x14ac:dyDescent="0.2">
      <c r="A549" s="35"/>
      <c r="B549" s="36"/>
      <c r="C549" s="37"/>
      <c r="D549" s="187" t="s">
        <v>262</v>
      </c>
      <c r="E549" s="37"/>
      <c r="F549" s="188" t="s">
        <v>448</v>
      </c>
      <c r="G549" s="37"/>
      <c r="H549" s="37"/>
      <c r="I549" s="189"/>
      <c r="J549" s="37"/>
      <c r="K549" s="37"/>
      <c r="L549" s="40"/>
      <c r="M549" s="190"/>
      <c r="N549" s="191"/>
      <c r="O549" s="65"/>
      <c r="P549" s="65"/>
      <c r="Q549" s="65"/>
      <c r="R549" s="65"/>
      <c r="S549" s="65"/>
      <c r="T549" s="66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T549" s="18" t="s">
        <v>262</v>
      </c>
      <c r="AU549" s="18" t="s">
        <v>81</v>
      </c>
    </row>
    <row r="550" spans="1:65" s="2" customFormat="1" ht="24.2" customHeight="1" x14ac:dyDescent="0.2">
      <c r="A550" s="35"/>
      <c r="B550" s="36"/>
      <c r="C550" s="174" t="s">
        <v>740</v>
      </c>
      <c r="D550" s="174" t="s">
        <v>122</v>
      </c>
      <c r="E550" s="175" t="s">
        <v>450</v>
      </c>
      <c r="F550" s="176" t="s">
        <v>451</v>
      </c>
      <c r="G550" s="177" t="s">
        <v>260</v>
      </c>
      <c r="H550" s="178">
        <v>4790.7560000000003</v>
      </c>
      <c r="I550" s="179"/>
      <c r="J550" s="180">
        <f>ROUND(I550*H550,2)</f>
        <v>0</v>
      </c>
      <c r="K550" s="176" t="s">
        <v>126</v>
      </c>
      <c r="L550" s="40"/>
      <c r="M550" s="181" t="s">
        <v>19</v>
      </c>
      <c r="N550" s="182" t="s">
        <v>43</v>
      </c>
      <c r="O550" s="65"/>
      <c r="P550" s="183">
        <f>O550*H550</f>
        <v>0</v>
      </c>
      <c r="Q550" s="183">
        <v>0</v>
      </c>
      <c r="R550" s="183">
        <f>Q550*H550</f>
        <v>0</v>
      </c>
      <c r="S550" s="183">
        <v>0</v>
      </c>
      <c r="T550" s="184">
        <f>S550*H550</f>
        <v>0</v>
      </c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R550" s="185" t="s">
        <v>127</v>
      </c>
      <c r="AT550" s="185" t="s">
        <v>122</v>
      </c>
      <c r="AU550" s="185" t="s">
        <v>81</v>
      </c>
      <c r="AY550" s="18" t="s">
        <v>120</v>
      </c>
      <c r="BE550" s="186">
        <f>IF(N550="základní",J550,0)</f>
        <v>0</v>
      </c>
      <c r="BF550" s="186">
        <f>IF(N550="snížená",J550,0)</f>
        <v>0</v>
      </c>
      <c r="BG550" s="186">
        <f>IF(N550="zákl. přenesená",J550,0)</f>
        <v>0</v>
      </c>
      <c r="BH550" s="186">
        <f>IF(N550="sníž. přenesená",J550,0)</f>
        <v>0</v>
      </c>
      <c r="BI550" s="186">
        <f>IF(N550="nulová",J550,0)</f>
        <v>0</v>
      </c>
      <c r="BJ550" s="18" t="s">
        <v>77</v>
      </c>
      <c r="BK550" s="186">
        <f>ROUND(I550*H550,2)</f>
        <v>0</v>
      </c>
      <c r="BL550" s="18" t="s">
        <v>127</v>
      </c>
      <c r="BM550" s="185" t="s">
        <v>452</v>
      </c>
    </row>
    <row r="551" spans="1:65" s="2" customFormat="1" ht="78" x14ac:dyDescent="0.2">
      <c r="A551" s="35"/>
      <c r="B551" s="36"/>
      <c r="C551" s="37"/>
      <c r="D551" s="187" t="s">
        <v>129</v>
      </c>
      <c r="E551" s="37"/>
      <c r="F551" s="188" t="s">
        <v>447</v>
      </c>
      <c r="G551" s="37"/>
      <c r="H551" s="37"/>
      <c r="I551" s="189"/>
      <c r="J551" s="37"/>
      <c r="K551" s="37"/>
      <c r="L551" s="40"/>
      <c r="M551" s="190"/>
      <c r="N551" s="191"/>
      <c r="O551" s="65"/>
      <c r="P551" s="65"/>
      <c r="Q551" s="65"/>
      <c r="R551" s="65"/>
      <c r="S551" s="65"/>
      <c r="T551" s="66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T551" s="18" t="s">
        <v>129</v>
      </c>
      <c r="AU551" s="18" t="s">
        <v>81</v>
      </c>
    </row>
    <row r="552" spans="1:65" s="2" customFormat="1" ht="19.5" x14ac:dyDescent="0.2">
      <c r="A552" s="35"/>
      <c r="B552" s="36"/>
      <c r="C552" s="37"/>
      <c r="D552" s="187" t="s">
        <v>262</v>
      </c>
      <c r="E552" s="37"/>
      <c r="F552" s="188" t="s">
        <v>448</v>
      </c>
      <c r="G552" s="37"/>
      <c r="H552" s="37"/>
      <c r="I552" s="189"/>
      <c r="J552" s="37"/>
      <c r="K552" s="37"/>
      <c r="L552" s="40"/>
      <c r="M552" s="190"/>
      <c r="N552" s="191"/>
      <c r="O552" s="65"/>
      <c r="P552" s="65"/>
      <c r="Q552" s="65"/>
      <c r="R552" s="65"/>
      <c r="S552" s="65"/>
      <c r="T552" s="66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T552" s="18" t="s">
        <v>262</v>
      </c>
      <c r="AU552" s="18" t="s">
        <v>81</v>
      </c>
    </row>
    <row r="553" spans="1:65" s="14" customFormat="1" ht="11.25" x14ac:dyDescent="0.2">
      <c r="B553" s="202"/>
      <c r="C553" s="203"/>
      <c r="D553" s="187" t="s">
        <v>131</v>
      </c>
      <c r="E553" s="203"/>
      <c r="F553" s="205" t="s">
        <v>741</v>
      </c>
      <c r="G553" s="203"/>
      <c r="H553" s="206">
        <v>4790.7560000000003</v>
      </c>
      <c r="I553" s="207"/>
      <c r="J553" s="203"/>
      <c r="K553" s="203"/>
      <c r="L553" s="208"/>
      <c r="M553" s="209"/>
      <c r="N553" s="210"/>
      <c r="O553" s="210"/>
      <c r="P553" s="210"/>
      <c r="Q553" s="210"/>
      <c r="R553" s="210"/>
      <c r="S553" s="210"/>
      <c r="T553" s="211"/>
      <c r="AT553" s="212" t="s">
        <v>131</v>
      </c>
      <c r="AU553" s="212" t="s">
        <v>81</v>
      </c>
      <c r="AV553" s="14" t="s">
        <v>81</v>
      </c>
      <c r="AW553" s="14" t="s">
        <v>4</v>
      </c>
      <c r="AX553" s="14" t="s">
        <v>77</v>
      </c>
      <c r="AY553" s="212" t="s">
        <v>120</v>
      </c>
    </row>
    <row r="554" spans="1:65" s="2" customFormat="1" ht="24.2" customHeight="1" x14ac:dyDescent="0.2">
      <c r="A554" s="35"/>
      <c r="B554" s="36"/>
      <c r="C554" s="174" t="s">
        <v>742</v>
      </c>
      <c r="D554" s="174" t="s">
        <v>122</v>
      </c>
      <c r="E554" s="175" t="s">
        <v>459</v>
      </c>
      <c r="F554" s="176" t="s">
        <v>259</v>
      </c>
      <c r="G554" s="177" t="s">
        <v>260</v>
      </c>
      <c r="H554" s="178">
        <v>371.142</v>
      </c>
      <c r="I554" s="179"/>
      <c r="J554" s="180">
        <f>ROUND(I554*H554,2)</f>
        <v>0</v>
      </c>
      <c r="K554" s="176" t="s">
        <v>19</v>
      </c>
      <c r="L554" s="40"/>
      <c r="M554" s="181" t="s">
        <v>19</v>
      </c>
      <c r="N554" s="182" t="s">
        <v>43</v>
      </c>
      <c r="O554" s="65"/>
      <c r="P554" s="183">
        <f>O554*H554</f>
        <v>0</v>
      </c>
      <c r="Q554" s="183">
        <v>0</v>
      </c>
      <c r="R554" s="183">
        <f>Q554*H554</f>
        <v>0</v>
      </c>
      <c r="S554" s="183">
        <v>0</v>
      </c>
      <c r="T554" s="184">
        <f>S554*H554</f>
        <v>0</v>
      </c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R554" s="185" t="s">
        <v>127</v>
      </c>
      <c r="AT554" s="185" t="s">
        <v>122</v>
      </c>
      <c r="AU554" s="185" t="s">
        <v>81</v>
      </c>
      <c r="AY554" s="18" t="s">
        <v>120</v>
      </c>
      <c r="BE554" s="186">
        <f>IF(N554="základní",J554,0)</f>
        <v>0</v>
      </c>
      <c r="BF554" s="186">
        <f>IF(N554="snížená",J554,0)</f>
        <v>0</v>
      </c>
      <c r="BG554" s="186">
        <f>IF(N554="zákl. přenesená",J554,0)</f>
        <v>0</v>
      </c>
      <c r="BH554" s="186">
        <f>IF(N554="sníž. přenesená",J554,0)</f>
        <v>0</v>
      </c>
      <c r="BI554" s="186">
        <f>IF(N554="nulová",J554,0)</f>
        <v>0</v>
      </c>
      <c r="BJ554" s="18" t="s">
        <v>77</v>
      </c>
      <c r="BK554" s="186">
        <f>ROUND(I554*H554,2)</f>
        <v>0</v>
      </c>
      <c r="BL554" s="18" t="s">
        <v>127</v>
      </c>
      <c r="BM554" s="185" t="s">
        <v>460</v>
      </c>
    </row>
    <row r="555" spans="1:65" s="2" customFormat="1" ht="19.5" x14ac:dyDescent="0.2">
      <c r="A555" s="35"/>
      <c r="B555" s="36"/>
      <c r="C555" s="37"/>
      <c r="D555" s="187" t="s">
        <v>262</v>
      </c>
      <c r="E555" s="37"/>
      <c r="F555" s="188" t="s">
        <v>263</v>
      </c>
      <c r="G555" s="37"/>
      <c r="H555" s="37"/>
      <c r="I555" s="189"/>
      <c r="J555" s="37"/>
      <c r="K555" s="37"/>
      <c r="L555" s="40"/>
      <c r="M555" s="190"/>
      <c r="N555" s="191"/>
      <c r="O555" s="65"/>
      <c r="P555" s="65"/>
      <c r="Q555" s="65"/>
      <c r="R555" s="65"/>
      <c r="S555" s="65"/>
      <c r="T555" s="66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T555" s="18" t="s">
        <v>262</v>
      </c>
      <c r="AU555" s="18" t="s">
        <v>81</v>
      </c>
    </row>
    <row r="556" spans="1:65" s="2" customFormat="1" ht="24.2" customHeight="1" x14ac:dyDescent="0.2">
      <c r="A556" s="35"/>
      <c r="B556" s="36"/>
      <c r="C556" s="174" t="s">
        <v>743</v>
      </c>
      <c r="D556" s="174" t="s">
        <v>122</v>
      </c>
      <c r="E556" s="175" t="s">
        <v>462</v>
      </c>
      <c r="F556" s="176" t="s">
        <v>463</v>
      </c>
      <c r="G556" s="177" t="s">
        <v>260</v>
      </c>
      <c r="H556" s="178">
        <v>826.54700000000003</v>
      </c>
      <c r="I556" s="179"/>
      <c r="J556" s="180">
        <f>ROUND(I556*H556,2)</f>
        <v>0</v>
      </c>
      <c r="K556" s="176" t="s">
        <v>19</v>
      </c>
      <c r="L556" s="40"/>
      <c r="M556" s="181" t="s">
        <v>19</v>
      </c>
      <c r="N556" s="182" t="s">
        <v>43</v>
      </c>
      <c r="O556" s="65"/>
      <c r="P556" s="183">
        <f>O556*H556</f>
        <v>0</v>
      </c>
      <c r="Q556" s="183">
        <v>0</v>
      </c>
      <c r="R556" s="183">
        <f>Q556*H556</f>
        <v>0</v>
      </c>
      <c r="S556" s="183">
        <v>0</v>
      </c>
      <c r="T556" s="184">
        <f>S556*H556</f>
        <v>0</v>
      </c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R556" s="185" t="s">
        <v>127</v>
      </c>
      <c r="AT556" s="185" t="s">
        <v>122</v>
      </c>
      <c r="AU556" s="185" t="s">
        <v>81</v>
      </c>
      <c r="AY556" s="18" t="s">
        <v>120</v>
      </c>
      <c r="BE556" s="186">
        <f>IF(N556="základní",J556,0)</f>
        <v>0</v>
      </c>
      <c r="BF556" s="186">
        <f>IF(N556="snížená",J556,0)</f>
        <v>0</v>
      </c>
      <c r="BG556" s="186">
        <f>IF(N556="zákl. přenesená",J556,0)</f>
        <v>0</v>
      </c>
      <c r="BH556" s="186">
        <f>IF(N556="sníž. přenesená",J556,0)</f>
        <v>0</v>
      </c>
      <c r="BI556" s="186">
        <f>IF(N556="nulová",J556,0)</f>
        <v>0</v>
      </c>
      <c r="BJ556" s="18" t="s">
        <v>77</v>
      </c>
      <c r="BK556" s="186">
        <f>ROUND(I556*H556,2)</f>
        <v>0</v>
      </c>
      <c r="BL556" s="18" t="s">
        <v>127</v>
      </c>
      <c r="BM556" s="185" t="s">
        <v>464</v>
      </c>
    </row>
    <row r="557" spans="1:65" s="2" customFormat="1" ht="19.5" x14ac:dyDescent="0.2">
      <c r="A557" s="35"/>
      <c r="B557" s="36"/>
      <c r="C557" s="37"/>
      <c r="D557" s="187" t="s">
        <v>262</v>
      </c>
      <c r="E557" s="37"/>
      <c r="F557" s="188" t="s">
        <v>263</v>
      </c>
      <c r="G557" s="37"/>
      <c r="H557" s="37"/>
      <c r="I557" s="189"/>
      <c r="J557" s="37"/>
      <c r="K557" s="37"/>
      <c r="L557" s="40"/>
      <c r="M557" s="190"/>
      <c r="N557" s="191"/>
      <c r="O557" s="65"/>
      <c r="P557" s="65"/>
      <c r="Q557" s="65"/>
      <c r="R557" s="65"/>
      <c r="S557" s="65"/>
      <c r="T557" s="66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T557" s="18" t="s">
        <v>262</v>
      </c>
      <c r="AU557" s="18" t="s">
        <v>81</v>
      </c>
    </row>
    <row r="558" spans="1:65" s="12" customFormat="1" ht="22.9" customHeight="1" x14ac:dyDescent="0.2">
      <c r="B558" s="158"/>
      <c r="C558" s="159"/>
      <c r="D558" s="160" t="s">
        <v>71</v>
      </c>
      <c r="E558" s="172" t="s">
        <v>465</v>
      </c>
      <c r="F558" s="172" t="s">
        <v>466</v>
      </c>
      <c r="G558" s="159"/>
      <c r="H558" s="159"/>
      <c r="I558" s="162"/>
      <c r="J558" s="173">
        <f>BK558</f>
        <v>0</v>
      </c>
      <c r="K558" s="159"/>
      <c r="L558" s="164"/>
      <c r="M558" s="165"/>
      <c r="N558" s="166"/>
      <c r="O558" s="166"/>
      <c r="P558" s="167">
        <f>SUM(P559:P560)</f>
        <v>0</v>
      </c>
      <c r="Q558" s="166"/>
      <c r="R558" s="167">
        <f>SUM(R559:R560)</f>
        <v>0</v>
      </c>
      <c r="S558" s="166"/>
      <c r="T558" s="168">
        <f>SUM(T559:T560)</f>
        <v>0</v>
      </c>
      <c r="AR558" s="169" t="s">
        <v>77</v>
      </c>
      <c r="AT558" s="170" t="s">
        <v>71</v>
      </c>
      <c r="AU558" s="170" t="s">
        <v>77</v>
      </c>
      <c r="AY558" s="169" t="s">
        <v>120</v>
      </c>
      <c r="BK558" s="171">
        <f>SUM(BK559:BK560)</f>
        <v>0</v>
      </c>
    </row>
    <row r="559" spans="1:65" s="2" customFormat="1" ht="24.2" customHeight="1" x14ac:dyDescent="0.2">
      <c r="A559" s="35"/>
      <c r="B559" s="36"/>
      <c r="C559" s="174" t="s">
        <v>744</v>
      </c>
      <c r="D559" s="174" t="s">
        <v>122</v>
      </c>
      <c r="E559" s="175" t="s">
        <v>468</v>
      </c>
      <c r="F559" s="176" t="s">
        <v>469</v>
      </c>
      <c r="G559" s="177" t="s">
        <v>260</v>
      </c>
      <c r="H559" s="178">
        <v>63.530999999999999</v>
      </c>
      <c r="I559" s="179"/>
      <c r="J559" s="180">
        <f>ROUND(I559*H559,2)</f>
        <v>0</v>
      </c>
      <c r="K559" s="176" t="s">
        <v>126</v>
      </c>
      <c r="L559" s="40"/>
      <c r="M559" s="181" t="s">
        <v>19</v>
      </c>
      <c r="N559" s="182" t="s">
        <v>43</v>
      </c>
      <c r="O559" s="65"/>
      <c r="P559" s="183">
        <f>O559*H559</f>
        <v>0</v>
      </c>
      <c r="Q559" s="183">
        <v>0</v>
      </c>
      <c r="R559" s="183">
        <f>Q559*H559</f>
        <v>0</v>
      </c>
      <c r="S559" s="183">
        <v>0</v>
      </c>
      <c r="T559" s="184">
        <f>S559*H559</f>
        <v>0</v>
      </c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R559" s="185" t="s">
        <v>127</v>
      </c>
      <c r="AT559" s="185" t="s">
        <v>122</v>
      </c>
      <c r="AU559" s="185" t="s">
        <v>81</v>
      </c>
      <c r="AY559" s="18" t="s">
        <v>120</v>
      </c>
      <c r="BE559" s="186">
        <f>IF(N559="základní",J559,0)</f>
        <v>0</v>
      </c>
      <c r="BF559" s="186">
        <f>IF(N559="snížená",J559,0)</f>
        <v>0</v>
      </c>
      <c r="BG559" s="186">
        <f>IF(N559="zákl. přenesená",J559,0)</f>
        <v>0</v>
      </c>
      <c r="BH559" s="186">
        <f>IF(N559="sníž. přenesená",J559,0)</f>
        <v>0</v>
      </c>
      <c r="BI559" s="186">
        <f>IF(N559="nulová",J559,0)</f>
        <v>0</v>
      </c>
      <c r="BJ559" s="18" t="s">
        <v>77</v>
      </c>
      <c r="BK559" s="186">
        <f>ROUND(I559*H559,2)</f>
        <v>0</v>
      </c>
      <c r="BL559" s="18" t="s">
        <v>127</v>
      </c>
      <c r="BM559" s="185" t="s">
        <v>470</v>
      </c>
    </row>
    <row r="560" spans="1:65" s="2" customFormat="1" ht="39" x14ac:dyDescent="0.2">
      <c r="A560" s="35"/>
      <c r="B560" s="36"/>
      <c r="C560" s="37"/>
      <c r="D560" s="187" t="s">
        <v>129</v>
      </c>
      <c r="E560" s="37"/>
      <c r="F560" s="188" t="s">
        <v>471</v>
      </c>
      <c r="G560" s="37"/>
      <c r="H560" s="37"/>
      <c r="I560" s="189"/>
      <c r="J560" s="37"/>
      <c r="K560" s="37"/>
      <c r="L560" s="40"/>
      <c r="M560" s="234"/>
      <c r="N560" s="235"/>
      <c r="O560" s="236"/>
      <c r="P560" s="236"/>
      <c r="Q560" s="236"/>
      <c r="R560" s="236"/>
      <c r="S560" s="236"/>
      <c r="T560" s="237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T560" s="18" t="s">
        <v>129</v>
      </c>
      <c r="AU560" s="18" t="s">
        <v>81</v>
      </c>
    </row>
    <row r="561" spans="1:31" s="2" customFormat="1" ht="6.95" customHeight="1" x14ac:dyDescent="0.2">
      <c r="A561" s="35"/>
      <c r="B561" s="48"/>
      <c r="C561" s="49"/>
      <c r="D561" s="49"/>
      <c r="E561" s="49"/>
      <c r="F561" s="49"/>
      <c r="G561" s="49"/>
      <c r="H561" s="49"/>
      <c r="I561" s="49"/>
      <c r="J561" s="49"/>
      <c r="K561" s="49"/>
      <c r="L561" s="40"/>
      <c r="M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</row>
  </sheetData>
  <sheetProtection algorithmName="SHA-512" hashValue="jWzcUahU3G/MzSbrDpVWpgdcxEXRvkNpUhTqmo1tWYAy2eIMA0wcHiPHn6dvlymn5DyVxv2gJP+55/fZONPs9w==" saltValue="CmVKhnHBJoYo/kqi9TaG6NNIrIq/DQhpn/rzet+9y2D0MBoPv4huSVAS0buqRxbMfNBVQgyzNJ1mYORo+5IeJg==" spinCount="100000" sheet="1" objects="1" scenarios="1" formatColumns="0" formatRows="0" autoFilter="0"/>
  <autoFilter ref="C87:K560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9"/>
  <sheetViews>
    <sheetView showGridLines="0" tabSelected="1" workbookViewId="0"/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1.5" style="1" customWidth="1"/>
    <col min="9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AT2" s="18" t="s">
        <v>89</v>
      </c>
    </row>
    <row r="3" spans="1:46" s="1" customFormat="1" ht="6.95" customHeight="1" x14ac:dyDescent="0.2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21"/>
      <c r="AT3" s="18" t="s">
        <v>81</v>
      </c>
    </row>
    <row r="4" spans="1:46" s="1" customFormat="1" ht="24.95" customHeight="1" x14ac:dyDescent="0.2">
      <c r="B4" s="21"/>
      <c r="D4" s="104" t="s">
        <v>90</v>
      </c>
      <c r="L4" s="21"/>
      <c r="M4" s="105" t="s">
        <v>10</v>
      </c>
      <c r="AT4" s="18" t="s">
        <v>4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106" t="s">
        <v>16</v>
      </c>
      <c r="L6" s="21"/>
    </row>
    <row r="7" spans="1:46" s="1" customFormat="1" ht="16.5" customHeight="1" x14ac:dyDescent="0.2">
      <c r="B7" s="21"/>
      <c r="E7" s="293" t="str">
        <f>'Rekapitulace stavby'!K6</f>
        <v>MALŠOVICE - SPLAŠKOVÁ KANALIZACE</v>
      </c>
      <c r="F7" s="294"/>
      <c r="G7" s="294"/>
      <c r="H7" s="294"/>
      <c r="L7" s="21"/>
    </row>
    <row r="8" spans="1:46" s="2" customFormat="1" ht="12" customHeight="1" x14ac:dyDescent="0.2">
      <c r="A8" s="35"/>
      <c r="B8" s="40"/>
      <c r="C8" s="35"/>
      <c r="D8" s="106" t="s">
        <v>91</v>
      </c>
      <c r="E8" s="35"/>
      <c r="F8" s="35"/>
      <c r="G8" s="35"/>
      <c r="H8" s="35"/>
      <c r="I8" s="35"/>
      <c r="J8" s="35"/>
      <c r="K8" s="35"/>
      <c r="L8" s="107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 x14ac:dyDescent="0.2">
      <c r="A9" s="35"/>
      <c r="B9" s="40"/>
      <c r="C9" s="35"/>
      <c r="D9" s="35"/>
      <c r="E9" s="295" t="s">
        <v>745</v>
      </c>
      <c r="F9" s="296"/>
      <c r="G9" s="296"/>
      <c r="H9" s="296"/>
      <c r="I9" s="35"/>
      <c r="J9" s="35"/>
      <c r="K9" s="35"/>
      <c r="L9" s="10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 x14ac:dyDescent="0.2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 x14ac:dyDescent="0.2">
      <c r="A11" s="35"/>
      <c r="B11" s="40"/>
      <c r="C11" s="35"/>
      <c r="D11" s="106" t="s">
        <v>18</v>
      </c>
      <c r="E11" s="35"/>
      <c r="F11" s="108" t="s">
        <v>19</v>
      </c>
      <c r="G11" s="35"/>
      <c r="H11" s="35"/>
      <c r="I11" s="106" t="s">
        <v>20</v>
      </c>
      <c r="J11" s="108" t="s">
        <v>19</v>
      </c>
      <c r="K11" s="35"/>
      <c r="L11" s="10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 x14ac:dyDescent="0.2">
      <c r="A12" s="35"/>
      <c r="B12" s="40"/>
      <c r="C12" s="35"/>
      <c r="D12" s="106" t="s">
        <v>21</v>
      </c>
      <c r="E12" s="35"/>
      <c r="F12" s="108" t="s">
        <v>22</v>
      </c>
      <c r="G12" s="35"/>
      <c r="H12" s="35"/>
      <c r="I12" s="106" t="s">
        <v>23</v>
      </c>
      <c r="J12" s="109" t="str">
        <f>'Rekapitulace stavby'!AN8</f>
        <v>17. 7. 2020</v>
      </c>
      <c r="K12" s="35"/>
      <c r="L12" s="10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 x14ac:dyDescent="0.2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 x14ac:dyDescent="0.2">
      <c r="A14" s="35"/>
      <c r="B14" s="40"/>
      <c r="C14" s="35"/>
      <c r="D14" s="106" t="s">
        <v>25</v>
      </c>
      <c r="E14" s="35"/>
      <c r="F14" s="35"/>
      <c r="G14" s="35"/>
      <c r="H14" s="35"/>
      <c r="I14" s="106" t="s">
        <v>26</v>
      </c>
      <c r="J14" s="108" t="s">
        <v>19</v>
      </c>
      <c r="K14" s="35"/>
      <c r="L14" s="10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 x14ac:dyDescent="0.2">
      <c r="A15" s="35"/>
      <c r="B15" s="40"/>
      <c r="C15" s="35"/>
      <c r="D15" s="35"/>
      <c r="E15" s="108" t="s">
        <v>27</v>
      </c>
      <c r="F15" s="35"/>
      <c r="G15" s="35"/>
      <c r="H15" s="35"/>
      <c r="I15" s="106" t="s">
        <v>28</v>
      </c>
      <c r="J15" s="108" t="s">
        <v>19</v>
      </c>
      <c r="K15" s="35"/>
      <c r="L15" s="10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 x14ac:dyDescent="0.2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 x14ac:dyDescent="0.2">
      <c r="A17" s="35"/>
      <c r="B17" s="40"/>
      <c r="C17" s="35"/>
      <c r="D17" s="106" t="s">
        <v>29</v>
      </c>
      <c r="E17" s="35"/>
      <c r="F17" s="35"/>
      <c r="G17" s="35"/>
      <c r="H17" s="35"/>
      <c r="I17" s="106" t="s">
        <v>26</v>
      </c>
      <c r="J17" s="31" t="str">
        <f>'Rekapitulace stavby'!AN13</f>
        <v>Vyplň údaj</v>
      </c>
      <c r="K17" s="35"/>
      <c r="L17" s="10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 x14ac:dyDescent="0.2">
      <c r="A18" s="35"/>
      <c r="B18" s="40"/>
      <c r="C18" s="35"/>
      <c r="D18" s="35"/>
      <c r="E18" s="297" t="str">
        <f>'Rekapitulace stavby'!E14</f>
        <v>Vyplň údaj</v>
      </c>
      <c r="F18" s="298"/>
      <c r="G18" s="298"/>
      <c r="H18" s="298"/>
      <c r="I18" s="106" t="s">
        <v>28</v>
      </c>
      <c r="J18" s="31" t="str">
        <f>'Rekapitulace stavby'!AN14</f>
        <v>Vyplň údaj</v>
      </c>
      <c r="K18" s="35"/>
      <c r="L18" s="10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 x14ac:dyDescent="0.2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 x14ac:dyDescent="0.2">
      <c r="A20" s="35"/>
      <c r="B20" s="40"/>
      <c r="C20" s="35"/>
      <c r="D20" s="106" t="s">
        <v>31</v>
      </c>
      <c r="E20" s="35"/>
      <c r="F20" s="35"/>
      <c r="G20" s="35"/>
      <c r="H20" s="35"/>
      <c r="I20" s="106" t="s">
        <v>26</v>
      </c>
      <c r="J20" s="108" t="s">
        <v>19</v>
      </c>
      <c r="K20" s="35"/>
      <c r="L20" s="10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 x14ac:dyDescent="0.2">
      <c r="A21" s="35"/>
      <c r="B21" s="40"/>
      <c r="C21" s="35"/>
      <c r="D21" s="35"/>
      <c r="E21" s="108" t="s">
        <v>32</v>
      </c>
      <c r="F21" s="35"/>
      <c r="G21" s="35"/>
      <c r="H21" s="35"/>
      <c r="I21" s="106" t="s">
        <v>28</v>
      </c>
      <c r="J21" s="108" t="s">
        <v>19</v>
      </c>
      <c r="K21" s="35"/>
      <c r="L21" s="10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 x14ac:dyDescent="0.2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 x14ac:dyDescent="0.2">
      <c r="A23" s="35"/>
      <c r="B23" s="40"/>
      <c r="C23" s="35"/>
      <c r="D23" s="106" t="s">
        <v>34</v>
      </c>
      <c r="E23" s="35"/>
      <c r="F23" s="35"/>
      <c r="G23" s="35"/>
      <c r="H23" s="35"/>
      <c r="I23" s="106" t="s">
        <v>26</v>
      </c>
      <c r="J23" s="108" t="s">
        <v>19</v>
      </c>
      <c r="K23" s="35"/>
      <c r="L23" s="10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 x14ac:dyDescent="0.2">
      <c r="A24" s="35"/>
      <c r="B24" s="40"/>
      <c r="C24" s="35"/>
      <c r="D24" s="35"/>
      <c r="E24" s="108" t="s">
        <v>35</v>
      </c>
      <c r="F24" s="35"/>
      <c r="G24" s="35"/>
      <c r="H24" s="35"/>
      <c r="I24" s="106" t="s">
        <v>28</v>
      </c>
      <c r="J24" s="108" t="s">
        <v>19</v>
      </c>
      <c r="K24" s="35"/>
      <c r="L24" s="10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 x14ac:dyDescent="0.2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 x14ac:dyDescent="0.2">
      <c r="A26" s="35"/>
      <c r="B26" s="40"/>
      <c r="C26" s="35"/>
      <c r="D26" s="106" t="s">
        <v>36</v>
      </c>
      <c r="E26" s="35"/>
      <c r="F26" s="35"/>
      <c r="G26" s="35"/>
      <c r="H26" s="35"/>
      <c r="I26" s="35"/>
      <c r="J26" s="35"/>
      <c r="K26" s="35"/>
      <c r="L26" s="10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 x14ac:dyDescent="0.2">
      <c r="A27" s="110"/>
      <c r="B27" s="111"/>
      <c r="C27" s="110"/>
      <c r="D27" s="110"/>
      <c r="E27" s="299" t="s">
        <v>19</v>
      </c>
      <c r="F27" s="299"/>
      <c r="G27" s="299"/>
      <c r="H27" s="299"/>
      <c r="I27" s="110"/>
      <c r="J27" s="110"/>
      <c r="K27" s="110"/>
      <c r="L27" s="112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</row>
    <row r="28" spans="1:31" s="2" customFormat="1" ht="6.95" customHeight="1" x14ac:dyDescent="0.2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 x14ac:dyDescent="0.2">
      <c r="A29" s="35"/>
      <c r="B29" s="40"/>
      <c r="C29" s="35"/>
      <c r="D29" s="113"/>
      <c r="E29" s="113"/>
      <c r="F29" s="113"/>
      <c r="G29" s="113"/>
      <c r="H29" s="113"/>
      <c r="I29" s="113"/>
      <c r="J29" s="113"/>
      <c r="K29" s="113"/>
      <c r="L29" s="10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 x14ac:dyDescent="0.2">
      <c r="A30" s="35"/>
      <c r="B30" s="40"/>
      <c r="C30" s="35"/>
      <c r="D30" s="114" t="s">
        <v>38</v>
      </c>
      <c r="E30" s="35"/>
      <c r="F30" s="35"/>
      <c r="G30" s="35"/>
      <c r="H30" s="35"/>
      <c r="I30" s="35"/>
      <c r="J30" s="115">
        <f>ROUND(J84, 2)</f>
        <v>0</v>
      </c>
      <c r="K30" s="35"/>
      <c r="L30" s="10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 x14ac:dyDescent="0.2">
      <c r="A31" s="35"/>
      <c r="B31" s="40"/>
      <c r="C31" s="35"/>
      <c r="D31" s="113"/>
      <c r="E31" s="113"/>
      <c r="F31" s="113"/>
      <c r="G31" s="113"/>
      <c r="H31" s="113"/>
      <c r="I31" s="113"/>
      <c r="J31" s="113"/>
      <c r="K31" s="113"/>
      <c r="L31" s="10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 x14ac:dyDescent="0.2">
      <c r="A32" s="35"/>
      <c r="B32" s="40"/>
      <c r="C32" s="35"/>
      <c r="D32" s="35"/>
      <c r="E32" s="35"/>
      <c r="F32" s="116" t="s">
        <v>40</v>
      </c>
      <c r="G32" s="35"/>
      <c r="H32" s="35"/>
      <c r="I32" s="116" t="s">
        <v>39</v>
      </c>
      <c r="J32" s="116" t="s">
        <v>41</v>
      </c>
      <c r="K32" s="35"/>
      <c r="L32" s="10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 x14ac:dyDescent="0.2">
      <c r="A33" s="35"/>
      <c r="B33" s="40"/>
      <c r="C33" s="35"/>
      <c r="D33" s="117" t="s">
        <v>42</v>
      </c>
      <c r="E33" s="106" t="s">
        <v>43</v>
      </c>
      <c r="F33" s="118">
        <f>ROUND((SUM(BE84:BE98)),  2)</f>
        <v>0</v>
      </c>
      <c r="G33" s="35"/>
      <c r="H33" s="35"/>
      <c r="I33" s="119">
        <v>0.21</v>
      </c>
      <c r="J33" s="118">
        <f>ROUND(((SUM(BE84:BE98))*I33),  2)</f>
        <v>0</v>
      </c>
      <c r="K33" s="35"/>
      <c r="L33" s="10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 x14ac:dyDescent="0.2">
      <c r="A34" s="35"/>
      <c r="B34" s="40"/>
      <c r="C34" s="35"/>
      <c r="D34" s="35"/>
      <c r="E34" s="106" t="s">
        <v>44</v>
      </c>
      <c r="F34" s="118">
        <f>ROUND((SUM(BF84:BF98)),  2)</f>
        <v>0</v>
      </c>
      <c r="G34" s="35"/>
      <c r="H34" s="35"/>
      <c r="I34" s="119">
        <v>0.15</v>
      </c>
      <c r="J34" s="118">
        <f>ROUND(((SUM(BF84:BF98))*I34),  2)</f>
        <v>0</v>
      </c>
      <c r="K34" s="35"/>
      <c r="L34" s="10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 x14ac:dyDescent="0.2">
      <c r="A35" s="35"/>
      <c r="B35" s="40"/>
      <c r="C35" s="35"/>
      <c r="D35" s="35"/>
      <c r="E35" s="106" t="s">
        <v>45</v>
      </c>
      <c r="F35" s="118">
        <f>ROUND((SUM(BG84:BG98)),  2)</f>
        <v>0</v>
      </c>
      <c r="G35" s="35"/>
      <c r="H35" s="35"/>
      <c r="I35" s="119">
        <v>0.21</v>
      </c>
      <c r="J35" s="118">
        <f>0</f>
        <v>0</v>
      </c>
      <c r="K35" s="35"/>
      <c r="L35" s="10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 x14ac:dyDescent="0.2">
      <c r="A36" s="35"/>
      <c r="B36" s="40"/>
      <c r="C36" s="35"/>
      <c r="D36" s="35"/>
      <c r="E36" s="106" t="s">
        <v>46</v>
      </c>
      <c r="F36" s="118">
        <f>ROUND((SUM(BH84:BH98)),  2)</f>
        <v>0</v>
      </c>
      <c r="G36" s="35"/>
      <c r="H36" s="35"/>
      <c r="I36" s="119">
        <v>0.15</v>
      </c>
      <c r="J36" s="118">
        <f>0</f>
        <v>0</v>
      </c>
      <c r="K36" s="35"/>
      <c r="L36" s="10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 x14ac:dyDescent="0.2">
      <c r="A37" s="35"/>
      <c r="B37" s="40"/>
      <c r="C37" s="35"/>
      <c r="D37" s="35"/>
      <c r="E37" s="106" t="s">
        <v>47</v>
      </c>
      <c r="F37" s="118">
        <f>ROUND((SUM(BI84:BI98)),  2)</f>
        <v>0</v>
      </c>
      <c r="G37" s="35"/>
      <c r="H37" s="35"/>
      <c r="I37" s="119">
        <v>0</v>
      </c>
      <c r="J37" s="118">
        <f>0</f>
        <v>0</v>
      </c>
      <c r="K37" s="35"/>
      <c r="L37" s="10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 x14ac:dyDescent="0.2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 x14ac:dyDescent="0.2">
      <c r="A39" s="35"/>
      <c r="B39" s="40"/>
      <c r="C39" s="120"/>
      <c r="D39" s="121" t="s">
        <v>48</v>
      </c>
      <c r="E39" s="122"/>
      <c r="F39" s="122"/>
      <c r="G39" s="123" t="s">
        <v>49</v>
      </c>
      <c r="H39" s="124" t="s">
        <v>50</v>
      </c>
      <c r="I39" s="122"/>
      <c r="J39" s="125">
        <f>SUM(J30:J37)</f>
        <v>0</v>
      </c>
      <c r="K39" s="126"/>
      <c r="L39" s="10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 x14ac:dyDescent="0.2">
      <c r="A40" s="35"/>
      <c r="B40" s="127"/>
      <c r="C40" s="128"/>
      <c r="D40" s="128"/>
      <c r="E40" s="128"/>
      <c r="F40" s="128"/>
      <c r="G40" s="128"/>
      <c r="H40" s="128"/>
      <c r="I40" s="128"/>
      <c r="J40" s="128"/>
      <c r="K40" s="128"/>
      <c r="L40" s="10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 x14ac:dyDescent="0.2">
      <c r="A44" s="35"/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0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 x14ac:dyDescent="0.2">
      <c r="A45" s="35"/>
      <c r="B45" s="36"/>
      <c r="C45" s="24" t="s">
        <v>93</v>
      </c>
      <c r="D45" s="37"/>
      <c r="E45" s="37"/>
      <c r="F45" s="37"/>
      <c r="G45" s="37"/>
      <c r="H45" s="37"/>
      <c r="I45" s="37"/>
      <c r="J45" s="37"/>
      <c r="K45" s="37"/>
      <c r="L45" s="107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 x14ac:dyDescent="0.2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7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 x14ac:dyDescent="0.2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7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 x14ac:dyDescent="0.2">
      <c r="A48" s="35"/>
      <c r="B48" s="36"/>
      <c r="C48" s="37"/>
      <c r="D48" s="37"/>
      <c r="E48" s="300" t="str">
        <f>E7</f>
        <v>MALŠOVICE - SPLAŠKOVÁ KANALIZACE</v>
      </c>
      <c r="F48" s="301"/>
      <c r="G48" s="301"/>
      <c r="H48" s="301"/>
      <c r="I48" s="37"/>
      <c r="J48" s="37"/>
      <c r="K48" s="37"/>
      <c r="L48" s="10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 x14ac:dyDescent="0.2">
      <c r="A49" s="35"/>
      <c r="B49" s="36"/>
      <c r="C49" s="30" t="s">
        <v>91</v>
      </c>
      <c r="D49" s="37"/>
      <c r="E49" s="37"/>
      <c r="F49" s="37"/>
      <c r="G49" s="37"/>
      <c r="H49" s="37"/>
      <c r="I49" s="37"/>
      <c r="J49" s="37"/>
      <c r="K49" s="37"/>
      <c r="L49" s="107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 x14ac:dyDescent="0.2">
      <c r="A50" s="35"/>
      <c r="B50" s="36"/>
      <c r="C50" s="37"/>
      <c r="D50" s="37"/>
      <c r="E50" s="253" t="str">
        <f>E9</f>
        <v>VON - VEDLEJŠÍ A OSTATNÍ NÁKLADY</v>
      </c>
      <c r="F50" s="302"/>
      <c r="G50" s="302"/>
      <c r="H50" s="302"/>
      <c r="I50" s="37"/>
      <c r="J50" s="37"/>
      <c r="K50" s="37"/>
      <c r="L50" s="107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 x14ac:dyDescent="0.2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7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 x14ac:dyDescent="0.2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17. 7. 2020</v>
      </c>
      <c r="K52" s="37"/>
      <c r="L52" s="107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 x14ac:dyDescent="0.2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7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 x14ac:dyDescent="0.2">
      <c r="A54" s="35"/>
      <c r="B54" s="36"/>
      <c r="C54" s="30" t="s">
        <v>25</v>
      </c>
      <c r="D54" s="37"/>
      <c r="E54" s="37"/>
      <c r="F54" s="28" t="str">
        <f>E15</f>
        <v>OBEC MALŠOVICE</v>
      </c>
      <c r="G54" s="37"/>
      <c r="H54" s="37"/>
      <c r="I54" s="30" t="s">
        <v>31</v>
      </c>
      <c r="J54" s="33" t="str">
        <f>E21</f>
        <v>B-PROJEKTY Teplice s.r.o.</v>
      </c>
      <c r="K54" s="37"/>
      <c r="L54" s="107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 x14ac:dyDescent="0.2">
      <c r="A55" s="35"/>
      <c r="B55" s="36"/>
      <c r="C55" s="30" t="s">
        <v>29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>Ladislav Marek</v>
      </c>
      <c r="K55" s="37"/>
      <c r="L55" s="107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 x14ac:dyDescent="0.2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7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 x14ac:dyDescent="0.2">
      <c r="A57" s="35"/>
      <c r="B57" s="36"/>
      <c r="C57" s="131" t="s">
        <v>94</v>
      </c>
      <c r="D57" s="132"/>
      <c r="E57" s="132"/>
      <c r="F57" s="132"/>
      <c r="G57" s="132"/>
      <c r="H57" s="132"/>
      <c r="I57" s="132"/>
      <c r="J57" s="133" t="s">
        <v>95</v>
      </c>
      <c r="K57" s="132"/>
      <c r="L57" s="107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 x14ac:dyDescent="0.2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7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 x14ac:dyDescent="0.2">
      <c r="A59" s="35"/>
      <c r="B59" s="36"/>
      <c r="C59" s="134" t="s">
        <v>70</v>
      </c>
      <c r="D59" s="37"/>
      <c r="E59" s="37"/>
      <c r="F59" s="37"/>
      <c r="G59" s="37"/>
      <c r="H59" s="37"/>
      <c r="I59" s="37"/>
      <c r="J59" s="78">
        <f>J84</f>
        <v>0</v>
      </c>
      <c r="K59" s="37"/>
      <c r="L59" s="107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96</v>
      </c>
    </row>
    <row r="60" spans="1:47" s="9" customFormat="1" ht="24.95" customHeight="1" x14ac:dyDescent="0.2">
      <c r="B60" s="135"/>
      <c r="C60" s="136"/>
      <c r="D60" s="137" t="s">
        <v>746</v>
      </c>
      <c r="E60" s="138"/>
      <c r="F60" s="138"/>
      <c r="G60" s="138"/>
      <c r="H60" s="138"/>
      <c r="I60" s="138"/>
      <c r="J60" s="139">
        <f>J85</f>
        <v>0</v>
      </c>
      <c r="K60" s="136"/>
      <c r="L60" s="140"/>
    </row>
    <row r="61" spans="1:47" s="10" customFormat="1" ht="19.899999999999999" customHeight="1" x14ac:dyDescent="0.2">
      <c r="B61" s="141"/>
      <c r="C61" s="142"/>
      <c r="D61" s="143" t="s">
        <v>747</v>
      </c>
      <c r="E61" s="144"/>
      <c r="F61" s="144"/>
      <c r="G61" s="144"/>
      <c r="H61" s="144"/>
      <c r="I61" s="144"/>
      <c r="J61" s="145">
        <f>J86</f>
        <v>0</v>
      </c>
      <c r="K61" s="142"/>
      <c r="L61" s="146"/>
    </row>
    <row r="62" spans="1:47" s="10" customFormat="1" ht="19.899999999999999" customHeight="1" x14ac:dyDescent="0.2">
      <c r="B62" s="141"/>
      <c r="C62" s="142"/>
      <c r="D62" s="143" t="s">
        <v>748</v>
      </c>
      <c r="E62" s="144"/>
      <c r="F62" s="144"/>
      <c r="G62" s="144"/>
      <c r="H62" s="144"/>
      <c r="I62" s="144"/>
      <c r="J62" s="145">
        <f>J93</f>
        <v>0</v>
      </c>
      <c r="K62" s="142"/>
      <c r="L62" s="146"/>
    </row>
    <row r="63" spans="1:47" s="10" customFormat="1" ht="19.899999999999999" customHeight="1" x14ac:dyDescent="0.2">
      <c r="B63" s="141"/>
      <c r="C63" s="142"/>
      <c r="D63" s="143" t="s">
        <v>749</v>
      </c>
      <c r="E63" s="144"/>
      <c r="F63" s="144"/>
      <c r="G63" s="144"/>
      <c r="H63" s="144"/>
      <c r="I63" s="144"/>
      <c r="J63" s="145">
        <f>J95</f>
        <v>0</v>
      </c>
      <c r="K63" s="142"/>
      <c r="L63" s="146"/>
    </row>
    <row r="64" spans="1:47" s="10" customFormat="1" ht="19.899999999999999" customHeight="1" x14ac:dyDescent="0.2">
      <c r="B64" s="141"/>
      <c r="C64" s="142"/>
      <c r="D64" s="143" t="s">
        <v>750</v>
      </c>
      <c r="E64" s="144"/>
      <c r="F64" s="144"/>
      <c r="G64" s="144"/>
      <c r="H64" s="144"/>
      <c r="I64" s="144"/>
      <c r="J64" s="145">
        <f>J97</f>
        <v>0</v>
      </c>
      <c r="K64" s="142"/>
      <c r="L64" s="146"/>
    </row>
    <row r="65" spans="1:31" s="2" customFormat="1" ht="21.75" customHeight="1" x14ac:dyDescent="0.2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10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31" s="2" customFormat="1" ht="6.95" customHeight="1" x14ac:dyDescent="0.2">
      <c r="A66" s="35"/>
      <c r="B66" s="48"/>
      <c r="C66" s="49"/>
      <c r="D66" s="49"/>
      <c r="E66" s="49"/>
      <c r="F66" s="49"/>
      <c r="G66" s="49"/>
      <c r="H66" s="49"/>
      <c r="I66" s="49"/>
      <c r="J66" s="49"/>
      <c r="K66" s="49"/>
      <c r="L66" s="107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70" spans="1:31" s="2" customFormat="1" ht="6.95" customHeight="1" x14ac:dyDescent="0.2">
      <c r="A70" s="35"/>
      <c r="B70" s="50"/>
      <c r="C70" s="51"/>
      <c r="D70" s="51"/>
      <c r="E70" s="51"/>
      <c r="F70" s="51"/>
      <c r="G70" s="51"/>
      <c r="H70" s="51"/>
      <c r="I70" s="51"/>
      <c r="J70" s="51"/>
      <c r="K70" s="51"/>
      <c r="L70" s="107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24.95" customHeight="1" x14ac:dyDescent="0.2">
      <c r="A71" s="35"/>
      <c r="B71" s="36"/>
      <c r="C71" s="24" t="s">
        <v>105</v>
      </c>
      <c r="D71" s="37"/>
      <c r="E71" s="37"/>
      <c r="F71" s="37"/>
      <c r="G71" s="37"/>
      <c r="H71" s="37"/>
      <c r="I71" s="37"/>
      <c r="J71" s="37"/>
      <c r="K71" s="37"/>
      <c r="L71" s="107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6.95" customHeight="1" x14ac:dyDescent="0.2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7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 x14ac:dyDescent="0.2">
      <c r="A73" s="35"/>
      <c r="B73" s="36"/>
      <c r="C73" s="30" t="s">
        <v>16</v>
      </c>
      <c r="D73" s="37"/>
      <c r="E73" s="37"/>
      <c r="F73" s="37"/>
      <c r="G73" s="37"/>
      <c r="H73" s="37"/>
      <c r="I73" s="37"/>
      <c r="J73" s="37"/>
      <c r="K73" s="37"/>
      <c r="L73" s="107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 x14ac:dyDescent="0.2">
      <c r="A74" s="35"/>
      <c r="B74" s="36"/>
      <c r="C74" s="37"/>
      <c r="D74" s="37"/>
      <c r="E74" s="300" t="str">
        <f>E7</f>
        <v>MALŠOVICE - SPLAŠKOVÁ KANALIZACE</v>
      </c>
      <c r="F74" s="301"/>
      <c r="G74" s="301"/>
      <c r="H74" s="301"/>
      <c r="I74" s="37"/>
      <c r="J74" s="37"/>
      <c r="K74" s="37"/>
      <c r="L74" s="107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2" customHeight="1" x14ac:dyDescent="0.2">
      <c r="A75" s="35"/>
      <c r="B75" s="36"/>
      <c r="C75" s="30" t="s">
        <v>91</v>
      </c>
      <c r="D75" s="37"/>
      <c r="E75" s="37"/>
      <c r="F75" s="37"/>
      <c r="G75" s="37"/>
      <c r="H75" s="37"/>
      <c r="I75" s="37"/>
      <c r="J75" s="37"/>
      <c r="K75" s="37"/>
      <c r="L75" s="107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6.5" customHeight="1" x14ac:dyDescent="0.2">
      <c r="A76" s="35"/>
      <c r="B76" s="36"/>
      <c r="C76" s="37"/>
      <c r="D76" s="37"/>
      <c r="E76" s="253" t="str">
        <f>E9</f>
        <v>VON - VEDLEJŠÍ A OSTATNÍ NÁKLADY</v>
      </c>
      <c r="F76" s="302"/>
      <c r="G76" s="302"/>
      <c r="H76" s="302"/>
      <c r="I76" s="37"/>
      <c r="J76" s="37"/>
      <c r="K76" s="37"/>
      <c r="L76" s="10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 x14ac:dyDescent="0.2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0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 x14ac:dyDescent="0.2">
      <c r="A78" s="35"/>
      <c r="B78" s="36"/>
      <c r="C78" s="30" t="s">
        <v>21</v>
      </c>
      <c r="D78" s="37"/>
      <c r="E78" s="37"/>
      <c r="F78" s="28" t="str">
        <f>F12</f>
        <v xml:space="preserve"> </v>
      </c>
      <c r="G78" s="37"/>
      <c r="H78" s="37"/>
      <c r="I78" s="30" t="s">
        <v>23</v>
      </c>
      <c r="J78" s="60" t="str">
        <f>IF(J12="","",J12)</f>
        <v>17. 7. 2020</v>
      </c>
      <c r="K78" s="37"/>
      <c r="L78" s="107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6.95" customHeight="1" x14ac:dyDescent="0.2">
      <c r="A79" s="35"/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107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25.7" customHeight="1" x14ac:dyDescent="0.2">
      <c r="A80" s="35"/>
      <c r="B80" s="36"/>
      <c r="C80" s="30" t="s">
        <v>25</v>
      </c>
      <c r="D80" s="37"/>
      <c r="E80" s="37"/>
      <c r="F80" s="28" t="str">
        <f>E15</f>
        <v>OBEC MALŠOVICE</v>
      </c>
      <c r="G80" s="37"/>
      <c r="H80" s="37"/>
      <c r="I80" s="30" t="s">
        <v>31</v>
      </c>
      <c r="J80" s="33" t="str">
        <f>E21</f>
        <v>B-PROJEKTY Teplice s.r.o.</v>
      </c>
      <c r="K80" s="37"/>
      <c r="L80" s="107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2" customHeight="1" x14ac:dyDescent="0.2">
      <c r="A81" s="35"/>
      <c r="B81" s="36"/>
      <c r="C81" s="30" t="s">
        <v>29</v>
      </c>
      <c r="D81" s="37"/>
      <c r="E81" s="37"/>
      <c r="F81" s="28" t="str">
        <f>IF(E18="","",E18)</f>
        <v>Vyplň údaj</v>
      </c>
      <c r="G81" s="37"/>
      <c r="H81" s="37"/>
      <c r="I81" s="30" t="s">
        <v>34</v>
      </c>
      <c r="J81" s="33" t="str">
        <f>E24</f>
        <v>Ladislav Marek</v>
      </c>
      <c r="K81" s="37"/>
      <c r="L81" s="10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0.35" customHeight="1" x14ac:dyDescent="0.2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0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11" customFormat="1" ht="29.25" customHeight="1" x14ac:dyDescent="0.2">
      <c r="A83" s="147"/>
      <c r="B83" s="148"/>
      <c r="C83" s="149" t="s">
        <v>106</v>
      </c>
      <c r="D83" s="150" t="s">
        <v>57</v>
      </c>
      <c r="E83" s="150" t="s">
        <v>53</v>
      </c>
      <c r="F83" s="150" t="s">
        <v>54</v>
      </c>
      <c r="G83" s="150" t="s">
        <v>107</v>
      </c>
      <c r="H83" s="150" t="s">
        <v>108</v>
      </c>
      <c r="I83" s="150" t="s">
        <v>109</v>
      </c>
      <c r="J83" s="150" t="s">
        <v>95</v>
      </c>
      <c r="K83" s="151" t="s">
        <v>110</v>
      </c>
      <c r="L83" s="152"/>
      <c r="M83" s="69" t="s">
        <v>19</v>
      </c>
      <c r="N83" s="70" t="s">
        <v>42</v>
      </c>
      <c r="O83" s="70" t="s">
        <v>111</v>
      </c>
      <c r="P83" s="70" t="s">
        <v>112</v>
      </c>
      <c r="Q83" s="70" t="s">
        <v>113</v>
      </c>
      <c r="R83" s="70" t="s">
        <v>114</v>
      </c>
      <c r="S83" s="70" t="s">
        <v>115</v>
      </c>
      <c r="T83" s="71" t="s">
        <v>116</v>
      </c>
      <c r="U83" s="147"/>
      <c r="V83" s="147"/>
      <c r="W83" s="147"/>
      <c r="X83" s="147"/>
      <c r="Y83" s="147"/>
      <c r="Z83" s="147"/>
      <c r="AA83" s="147"/>
      <c r="AB83" s="147"/>
      <c r="AC83" s="147"/>
      <c r="AD83" s="147"/>
      <c r="AE83" s="147"/>
    </row>
    <row r="84" spans="1:65" s="2" customFormat="1" ht="22.9" customHeight="1" x14ac:dyDescent="0.25">
      <c r="A84" s="35"/>
      <c r="B84" s="36"/>
      <c r="C84" s="76" t="s">
        <v>117</v>
      </c>
      <c r="D84" s="37"/>
      <c r="E84" s="37"/>
      <c r="F84" s="37"/>
      <c r="G84" s="37"/>
      <c r="H84" s="37"/>
      <c r="I84" s="37"/>
      <c r="J84" s="153">
        <f>BK84</f>
        <v>0</v>
      </c>
      <c r="K84" s="37"/>
      <c r="L84" s="40"/>
      <c r="M84" s="72"/>
      <c r="N84" s="154"/>
      <c r="O84" s="73"/>
      <c r="P84" s="155">
        <f>P85</f>
        <v>0</v>
      </c>
      <c r="Q84" s="73"/>
      <c r="R84" s="155">
        <f>R85</f>
        <v>0</v>
      </c>
      <c r="S84" s="73"/>
      <c r="T84" s="156">
        <f>T85</f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71</v>
      </c>
      <c r="AU84" s="18" t="s">
        <v>96</v>
      </c>
      <c r="BK84" s="157">
        <f>BK85</f>
        <v>0</v>
      </c>
    </row>
    <row r="85" spans="1:65" s="12" customFormat="1" ht="25.9" customHeight="1" x14ac:dyDescent="0.2">
      <c r="B85" s="158"/>
      <c r="C85" s="159"/>
      <c r="D85" s="160" t="s">
        <v>71</v>
      </c>
      <c r="E85" s="161" t="s">
        <v>751</v>
      </c>
      <c r="F85" s="161" t="s">
        <v>752</v>
      </c>
      <c r="G85" s="159"/>
      <c r="H85" s="159"/>
      <c r="I85" s="162"/>
      <c r="J85" s="163">
        <f>BK85</f>
        <v>0</v>
      </c>
      <c r="K85" s="159"/>
      <c r="L85" s="164"/>
      <c r="M85" s="165"/>
      <c r="N85" s="166"/>
      <c r="O85" s="166"/>
      <c r="P85" s="167">
        <f>P86+P93+P95+P97</f>
        <v>0</v>
      </c>
      <c r="Q85" s="166"/>
      <c r="R85" s="167">
        <f>R86+R93+R95+R97</f>
        <v>0</v>
      </c>
      <c r="S85" s="166"/>
      <c r="T85" s="168">
        <f>T86+T93+T95+T97</f>
        <v>0</v>
      </c>
      <c r="AR85" s="169" t="s">
        <v>151</v>
      </c>
      <c r="AT85" s="170" t="s">
        <v>71</v>
      </c>
      <c r="AU85" s="170" t="s">
        <v>72</v>
      </c>
      <c r="AY85" s="169" t="s">
        <v>120</v>
      </c>
      <c r="BK85" s="171">
        <f>BK86+BK93+BK95+BK97</f>
        <v>0</v>
      </c>
    </row>
    <row r="86" spans="1:65" s="12" customFormat="1" ht="22.9" customHeight="1" x14ac:dyDescent="0.2">
      <c r="B86" s="158"/>
      <c r="C86" s="159"/>
      <c r="D86" s="160" t="s">
        <v>71</v>
      </c>
      <c r="E86" s="172" t="s">
        <v>753</v>
      </c>
      <c r="F86" s="172" t="s">
        <v>754</v>
      </c>
      <c r="G86" s="159"/>
      <c r="H86" s="159"/>
      <c r="I86" s="162"/>
      <c r="J86" s="173">
        <f>BK86</f>
        <v>0</v>
      </c>
      <c r="K86" s="159"/>
      <c r="L86" s="164"/>
      <c r="M86" s="165"/>
      <c r="N86" s="166"/>
      <c r="O86" s="166"/>
      <c r="P86" s="167">
        <f>SUM(P87:P92)</f>
        <v>0</v>
      </c>
      <c r="Q86" s="166"/>
      <c r="R86" s="167">
        <f>SUM(R87:R92)</f>
        <v>0</v>
      </c>
      <c r="S86" s="166"/>
      <c r="T86" s="168">
        <f>SUM(T87:T92)</f>
        <v>0</v>
      </c>
      <c r="AR86" s="169" t="s">
        <v>151</v>
      </c>
      <c r="AT86" s="170" t="s">
        <v>71</v>
      </c>
      <c r="AU86" s="170" t="s">
        <v>77</v>
      </c>
      <c r="AY86" s="169" t="s">
        <v>120</v>
      </c>
      <c r="BK86" s="171">
        <f>SUM(BK87:BK92)</f>
        <v>0</v>
      </c>
    </row>
    <row r="87" spans="1:65" s="2" customFormat="1" ht="14.45" customHeight="1" x14ac:dyDescent="0.2">
      <c r="A87" s="35"/>
      <c r="B87" s="36"/>
      <c r="C87" s="174" t="s">
        <v>77</v>
      </c>
      <c r="D87" s="174" t="s">
        <v>122</v>
      </c>
      <c r="E87" s="175" t="s">
        <v>755</v>
      </c>
      <c r="F87" s="176" t="s">
        <v>756</v>
      </c>
      <c r="G87" s="177" t="s">
        <v>757</v>
      </c>
      <c r="H87" s="178">
        <v>1</v>
      </c>
      <c r="I87" s="179"/>
      <c r="J87" s="180">
        <f t="shared" ref="J87:J92" si="0">ROUND(I87*H87,2)</f>
        <v>0</v>
      </c>
      <c r="K87" s="176" t="s">
        <v>19</v>
      </c>
      <c r="L87" s="40"/>
      <c r="M87" s="181" t="s">
        <v>19</v>
      </c>
      <c r="N87" s="182" t="s">
        <v>43</v>
      </c>
      <c r="O87" s="65"/>
      <c r="P87" s="183">
        <f t="shared" ref="P87:P92" si="1">O87*H87</f>
        <v>0</v>
      </c>
      <c r="Q87" s="183">
        <v>0</v>
      </c>
      <c r="R87" s="183">
        <f t="shared" ref="R87:R92" si="2">Q87*H87</f>
        <v>0</v>
      </c>
      <c r="S87" s="183">
        <v>0</v>
      </c>
      <c r="T87" s="184">
        <f t="shared" ref="T87:T92" si="3">S87*H87</f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85" t="s">
        <v>758</v>
      </c>
      <c r="AT87" s="185" t="s">
        <v>122</v>
      </c>
      <c r="AU87" s="185" t="s">
        <v>81</v>
      </c>
      <c r="AY87" s="18" t="s">
        <v>120</v>
      </c>
      <c r="BE87" s="186">
        <f t="shared" ref="BE87:BE92" si="4">IF(N87="základní",J87,0)</f>
        <v>0</v>
      </c>
      <c r="BF87" s="186">
        <f t="shared" ref="BF87:BF92" si="5">IF(N87="snížená",J87,0)</f>
        <v>0</v>
      </c>
      <c r="BG87" s="186">
        <f t="shared" ref="BG87:BG92" si="6">IF(N87="zákl. přenesená",J87,0)</f>
        <v>0</v>
      </c>
      <c r="BH87" s="186">
        <f t="shared" ref="BH87:BH92" si="7">IF(N87="sníž. přenesená",J87,0)</f>
        <v>0</v>
      </c>
      <c r="BI87" s="186">
        <f t="shared" ref="BI87:BI92" si="8">IF(N87="nulová",J87,0)</f>
        <v>0</v>
      </c>
      <c r="BJ87" s="18" t="s">
        <v>77</v>
      </c>
      <c r="BK87" s="186">
        <f t="shared" ref="BK87:BK92" si="9">ROUND(I87*H87,2)</f>
        <v>0</v>
      </c>
      <c r="BL87" s="18" t="s">
        <v>758</v>
      </c>
      <c r="BM87" s="185" t="s">
        <v>759</v>
      </c>
    </row>
    <row r="88" spans="1:65" s="2" customFormat="1" ht="14.45" customHeight="1" x14ac:dyDescent="0.2">
      <c r="A88" s="35"/>
      <c r="B88" s="36"/>
      <c r="C88" s="174" t="s">
        <v>81</v>
      </c>
      <c r="D88" s="174" t="s">
        <v>122</v>
      </c>
      <c r="E88" s="175" t="s">
        <v>760</v>
      </c>
      <c r="F88" s="176" t="s">
        <v>761</v>
      </c>
      <c r="G88" s="177" t="s">
        <v>757</v>
      </c>
      <c r="H88" s="178">
        <v>1</v>
      </c>
      <c r="I88" s="179"/>
      <c r="J88" s="180">
        <f t="shared" si="0"/>
        <v>0</v>
      </c>
      <c r="K88" s="176" t="s">
        <v>19</v>
      </c>
      <c r="L88" s="40"/>
      <c r="M88" s="181" t="s">
        <v>19</v>
      </c>
      <c r="N88" s="182" t="s">
        <v>43</v>
      </c>
      <c r="O88" s="65"/>
      <c r="P88" s="183">
        <f t="shared" si="1"/>
        <v>0</v>
      </c>
      <c r="Q88" s="183">
        <v>0</v>
      </c>
      <c r="R88" s="183">
        <f t="shared" si="2"/>
        <v>0</v>
      </c>
      <c r="S88" s="183">
        <v>0</v>
      </c>
      <c r="T88" s="184">
        <f t="shared" si="3"/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5" t="s">
        <v>758</v>
      </c>
      <c r="AT88" s="185" t="s">
        <v>122</v>
      </c>
      <c r="AU88" s="185" t="s">
        <v>81</v>
      </c>
      <c r="AY88" s="18" t="s">
        <v>120</v>
      </c>
      <c r="BE88" s="186">
        <f t="shared" si="4"/>
        <v>0</v>
      </c>
      <c r="BF88" s="186">
        <f t="shared" si="5"/>
        <v>0</v>
      </c>
      <c r="BG88" s="186">
        <f t="shared" si="6"/>
        <v>0</v>
      </c>
      <c r="BH88" s="186">
        <f t="shared" si="7"/>
        <v>0</v>
      </c>
      <c r="BI88" s="186">
        <f t="shared" si="8"/>
        <v>0</v>
      </c>
      <c r="BJ88" s="18" t="s">
        <v>77</v>
      </c>
      <c r="BK88" s="186">
        <f t="shared" si="9"/>
        <v>0</v>
      </c>
      <c r="BL88" s="18" t="s">
        <v>758</v>
      </c>
      <c r="BM88" s="185" t="s">
        <v>762</v>
      </c>
    </row>
    <row r="89" spans="1:65" s="2" customFormat="1" ht="14.45" customHeight="1" x14ac:dyDescent="0.2">
      <c r="A89" s="35"/>
      <c r="B89" s="36"/>
      <c r="C89" s="174" t="s">
        <v>84</v>
      </c>
      <c r="D89" s="174" t="s">
        <v>122</v>
      </c>
      <c r="E89" s="175" t="s">
        <v>763</v>
      </c>
      <c r="F89" s="176" t="s">
        <v>764</v>
      </c>
      <c r="G89" s="177" t="s">
        <v>757</v>
      </c>
      <c r="H89" s="178">
        <v>1</v>
      </c>
      <c r="I89" s="179"/>
      <c r="J89" s="180">
        <f t="shared" si="0"/>
        <v>0</v>
      </c>
      <c r="K89" s="176" t="s">
        <v>19</v>
      </c>
      <c r="L89" s="40"/>
      <c r="M89" s="181" t="s">
        <v>19</v>
      </c>
      <c r="N89" s="182" t="s">
        <v>43</v>
      </c>
      <c r="O89" s="65"/>
      <c r="P89" s="183">
        <f t="shared" si="1"/>
        <v>0</v>
      </c>
      <c r="Q89" s="183">
        <v>0</v>
      </c>
      <c r="R89" s="183">
        <f t="shared" si="2"/>
        <v>0</v>
      </c>
      <c r="S89" s="183">
        <v>0</v>
      </c>
      <c r="T89" s="184">
        <f t="shared" si="3"/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5" t="s">
        <v>758</v>
      </c>
      <c r="AT89" s="185" t="s">
        <v>122</v>
      </c>
      <c r="AU89" s="185" t="s">
        <v>81</v>
      </c>
      <c r="AY89" s="18" t="s">
        <v>120</v>
      </c>
      <c r="BE89" s="186">
        <f t="shared" si="4"/>
        <v>0</v>
      </c>
      <c r="BF89" s="186">
        <f t="shared" si="5"/>
        <v>0</v>
      </c>
      <c r="BG89" s="186">
        <f t="shared" si="6"/>
        <v>0</v>
      </c>
      <c r="BH89" s="186">
        <f t="shared" si="7"/>
        <v>0</v>
      </c>
      <c r="BI89" s="186">
        <f t="shared" si="8"/>
        <v>0</v>
      </c>
      <c r="BJ89" s="18" t="s">
        <v>77</v>
      </c>
      <c r="BK89" s="186">
        <f t="shared" si="9"/>
        <v>0</v>
      </c>
      <c r="BL89" s="18" t="s">
        <v>758</v>
      </c>
      <c r="BM89" s="185" t="s">
        <v>765</v>
      </c>
    </row>
    <row r="90" spans="1:65" s="2" customFormat="1" ht="14.45" customHeight="1" x14ac:dyDescent="0.2">
      <c r="A90" s="35"/>
      <c r="B90" s="36"/>
      <c r="C90" s="174" t="s">
        <v>127</v>
      </c>
      <c r="D90" s="174" t="s">
        <v>122</v>
      </c>
      <c r="E90" s="175" t="s">
        <v>766</v>
      </c>
      <c r="F90" s="176" t="s">
        <v>767</v>
      </c>
      <c r="G90" s="177" t="s">
        <v>757</v>
      </c>
      <c r="H90" s="178">
        <v>1</v>
      </c>
      <c r="I90" s="179"/>
      <c r="J90" s="180">
        <f t="shared" si="0"/>
        <v>0</v>
      </c>
      <c r="K90" s="176" t="s">
        <v>19</v>
      </c>
      <c r="L90" s="40"/>
      <c r="M90" s="181" t="s">
        <v>19</v>
      </c>
      <c r="N90" s="182" t="s">
        <v>43</v>
      </c>
      <c r="O90" s="65"/>
      <c r="P90" s="183">
        <f t="shared" si="1"/>
        <v>0</v>
      </c>
      <c r="Q90" s="183">
        <v>0</v>
      </c>
      <c r="R90" s="183">
        <f t="shared" si="2"/>
        <v>0</v>
      </c>
      <c r="S90" s="183">
        <v>0</v>
      </c>
      <c r="T90" s="184">
        <f t="shared" si="3"/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5" t="s">
        <v>758</v>
      </c>
      <c r="AT90" s="185" t="s">
        <v>122</v>
      </c>
      <c r="AU90" s="185" t="s">
        <v>81</v>
      </c>
      <c r="AY90" s="18" t="s">
        <v>120</v>
      </c>
      <c r="BE90" s="186">
        <f t="shared" si="4"/>
        <v>0</v>
      </c>
      <c r="BF90" s="186">
        <f t="shared" si="5"/>
        <v>0</v>
      </c>
      <c r="BG90" s="186">
        <f t="shared" si="6"/>
        <v>0</v>
      </c>
      <c r="BH90" s="186">
        <f t="shared" si="7"/>
        <v>0</v>
      </c>
      <c r="BI90" s="186">
        <f t="shared" si="8"/>
        <v>0</v>
      </c>
      <c r="BJ90" s="18" t="s">
        <v>77</v>
      </c>
      <c r="BK90" s="186">
        <f t="shared" si="9"/>
        <v>0</v>
      </c>
      <c r="BL90" s="18" t="s">
        <v>758</v>
      </c>
      <c r="BM90" s="185" t="s">
        <v>768</v>
      </c>
    </row>
    <row r="91" spans="1:65" s="2" customFormat="1" ht="14.45" customHeight="1" x14ac:dyDescent="0.2">
      <c r="A91" s="35"/>
      <c r="B91" s="36"/>
      <c r="C91" s="174" t="s">
        <v>151</v>
      </c>
      <c r="D91" s="174" t="s">
        <v>122</v>
      </c>
      <c r="E91" s="175" t="s">
        <v>769</v>
      </c>
      <c r="F91" s="176" t="s">
        <v>770</v>
      </c>
      <c r="G91" s="177" t="s">
        <v>757</v>
      </c>
      <c r="H91" s="178">
        <v>1</v>
      </c>
      <c r="I91" s="179"/>
      <c r="J91" s="180">
        <f t="shared" si="0"/>
        <v>0</v>
      </c>
      <c r="K91" s="176" t="s">
        <v>19</v>
      </c>
      <c r="L91" s="40"/>
      <c r="M91" s="181" t="s">
        <v>19</v>
      </c>
      <c r="N91" s="182" t="s">
        <v>43</v>
      </c>
      <c r="O91" s="65"/>
      <c r="P91" s="183">
        <f t="shared" si="1"/>
        <v>0</v>
      </c>
      <c r="Q91" s="183">
        <v>0</v>
      </c>
      <c r="R91" s="183">
        <f t="shared" si="2"/>
        <v>0</v>
      </c>
      <c r="S91" s="183">
        <v>0</v>
      </c>
      <c r="T91" s="184">
        <f t="shared" si="3"/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5" t="s">
        <v>758</v>
      </c>
      <c r="AT91" s="185" t="s">
        <v>122</v>
      </c>
      <c r="AU91" s="185" t="s">
        <v>81</v>
      </c>
      <c r="AY91" s="18" t="s">
        <v>120</v>
      </c>
      <c r="BE91" s="186">
        <f t="shared" si="4"/>
        <v>0</v>
      </c>
      <c r="BF91" s="186">
        <f t="shared" si="5"/>
        <v>0</v>
      </c>
      <c r="BG91" s="186">
        <f t="shared" si="6"/>
        <v>0</v>
      </c>
      <c r="BH91" s="186">
        <f t="shared" si="7"/>
        <v>0</v>
      </c>
      <c r="BI91" s="186">
        <f t="shared" si="8"/>
        <v>0</v>
      </c>
      <c r="BJ91" s="18" t="s">
        <v>77</v>
      </c>
      <c r="BK91" s="186">
        <f t="shared" si="9"/>
        <v>0</v>
      </c>
      <c r="BL91" s="18" t="s">
        <v>758</v>
      </c>
      <c r="BM91" s="185" t="s">
        <v>771</v>
      </c>
    </row>
    <row r="92" spans="1:65" s="2" customFormat="1" ht="14.45" customHeight="1" x14ac:dyDescent="0.2">
      <c r="A92" s="35"/>
      <c r="B92" s="36"/>
      <c r="C92" s="174" t="s">
        <v>156</v>
      </c>
      <c r="D92" s="174" t="s">
        <v>122</v>
      </c>
      <c r="E92" s="175" t="s">
        <v>772</v>
      </c>
      <c r="F92" s="176" t="s">
        <v>773</v>
      </c>
      <c r="G92" s="177" t="s">
        <v>757</v>
      </c>
      <c r="H92" s="178">
        <v>1</v>
      </c>
      <c r="I92" s="179"/>
      <c r="J92" s="180">
        <f t="shared" si="0"/>
        <v>0</v>
      </c>
      <c r="K92" s="176" t="s">
        <v>19</v>
      </c>
      <c r="L92" s="40"/>
      <c r="M92" s="181" t="s">
        <v>19</v>
      </c>
      <c r="N92" s="182" t="s">
        <v>43</v>
      </c>
      <c r="O92" s="65"/>
      <c r="P92" s="183">
        <f t="shared" si="1"/>
        <v>0</v>
      </c>
      <c r="Q92" s="183">
        <v>0</v>
      </c>
      <c r="R92" s="183">
        <f t="shared" si="2"/>
        <v>0</v>
      </c>
      <c r="S92" s="183">
        <v>0</v>
      </c>
      <c r="T92" s="184">
        <f t="shared" si="3"/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5" t="s">
        <v>758</v>
      </c>
      <c r="AT92" s="185" t="s">
        <v>122</v>
      </c>
      <c r="AU92" s="185" t="s">
        <v>81</v>
      </c>
      <c r="AY92" s="18" t="s">
        <v>120</v>
      </c>
      <c r="BE92" s="186">
        <f t="shared" si="4"/>
        <v>0</v>
      </c>
      <c r="BF92" s="186">
        <f t="shared" si="5"/>
        <v>0</v>
      </c>
      <c r="BG92" s="186">
        <f t="shared" si="6"/>
        <v>0</v>
      </c>
      <c r="BH92" s="186">
        <f t="shared" si="7"/>
        <v>0</v>
      </c>
      <c r="BI92" s="186">
        <f t="shared" si="8"/>
        <v>0</v>
      </c>
      <c r="BJ92" s="18" t="s">
        <v>77</v>
      </c>
      <c r="BK92" s="186">
        <f t="shared" si="9"/>
        <v>0</v>
      </c>
      <c r="BL92" s="18" t="s">
        <v>758</v>
      </c>
      <c r="BM92" s="185" t="s">
        <v>774</v>
      </c>
    </row>
    <row r="93" spans="1:65" s="12" customFormat="1" ht="22.9" customHeight="1" x14ac:dyDescent="0.2">
      <c r="B93" s="158"/>
      <c r="C93" s="159"/>
      <c r="D93" s="160" t="s">
        <v>71</v>
      </c>
      <c r="E93" s="172" t="s">
        <v>775</v>
      </c>
      <c r="F93" s="172" t="s">
        <v>776</v>
      </c>
      <c r="G93" s="159"/>
      <c r="H93" s="159"/>
      <c r="I93" s="162"/>
      <c r="J93" s="173">
        <f>BK93</f>
        <v>0</v>
      </c>
      <c r="K93" s="159"/>
      <c r="L93" s="164"/>
      <c r="M93" s="165"/>
      <c r="N93" s="166"/>
      <c r="O93" s="166"/>
      <c r="P93" s="167">
        <f>P94</f>
        <v>0</v>
      </c>
      <c r="Q93" s="166"/>
      <c r="R93" s="167">
        <f>R94</f>
        <v>0</v>
      </c>
      <c r="S93" s="166"/>
      <c r="T93" s="168">
        <f>T94</f>
        <v>0</v>
      </c>
      <c r="AR93" s="169" t="s">
        <v>151</v>
      </c>
      <c r="AT93" s="170" t="s">
        <v>71</v>
      </c>
      <c r="AU93" s="170" t="s">
        <v>77</v>
      </c>
      <c r="AY93" s="169" t="s">
        <v>120</v>
      </c>
      <c r="BK93" s="171">
        <f>BK94</f>
        <v>0</v>
      </c>
    </row>
    <row r="94" spans="1:65" s="2" customFormat="1" ht="14.45" customHeight="1" x14ac:dyDescent="0.2">
      <c r="A94" s="35"/>
      <c r="B94" s="36"/>
      <c r="C94" s="174" t="s">
        <v>163</v>
      </c>
      <c r="D94" s="174" t="s">
        <v>122</v>
      </c>
      <c r="E94" s="175" t="s">
        <v>777</v>
      </c>
      <c r="F94" s="176" t="s">
        <v>776</v>
      </c>
      <c r="G94" s="177" t="s">
        <v>757</v>
      </c>
      <c r="H94" s="178">
        <v>1</v>
      </c>
      <c r="I94" s="179"/>
      <c r="J94" s="180">
        <f>ROUND(I94*H94,2)</f>
        <v>0</v>
      </c>
      <c r="K94" s="176" t="s">
        <v>19</v>
      </c>
      <c r="L94" s="40"/>
      <c r="M94" s="181" t="s">
        <v>19</v>
      </c>
      <c r="N94" s="182" t="s">
        <v>43</v>
      </c>
      <c r="O94" s="65"/>
      <c r="P94" s="183">
        <f>O94*H94</f>
        <v>0</v>
      </c>
      <c r="Q94" s="183">
        <v>0</v>
      </c>
      <c r="R94" s="183">
        <f>Q94*H94</f>
        <v>0</v>
      </c>
      <c r="S94" s="183">
        <v>0</v>
      </c>
      <c r="T94" s="184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5" t="s">
        <v>758</v>
      </c>
      <c r="AT94" s="185" t="s">
        <v>122</v>
      </c>
      <c r="AU94" s="185" t="s">
        <v>81</v>
      </c>
      <c r="AY94" s="18" t="s">
        <v>120</v>
      </c>
      <c r="BE94" s="186">
        <f>IF(N94="základní",J94,0)</f>
        <v>0</v>
      </c>
      <c r="BF94" s="186">
        <f>IF(N94="snížená",J94,0)</f>
        <v>0</v>
      </c>
      <c r="BG94" s="186">
        <f>IF(N94="zákl. přenesená",J94,0)</f>
        <v>0</v>
      </c>
      <c r="BH94" s="186">
        <f>IF(N94="sníž. přenesená",J94,0)</f>
        <v>0</v>
      </c>
      <c r="BI94" s="186">
        <f>IF(N94="nulová",J94,0)</f>
        <v>0</v>
      </c>
      <c r="BJ94" s="18" t="s">
        <v>77</v>
      </c>
      <c r="BK94" s="186">
        <f>ROUND(I94*H94,2)</f>
        <v>0</v>
      </c>
      <c r="BL94" s="18" t="s">
        <v>758</v>
      </c>
      <c r="BM94" s="185" t="s">
        <v>778</v>
      </c>
    </row>
    <row r="95" spans="1:65" s="12" customFormat="1" ht="22.9" customHeight="1" x14ac:dyDescent="0.2">
      <c r="B95" s="158"/>
      <c r="C95" s="159"/>
      <c r="D95" s="160" t="s">
        <v>71</v>
      </c>
      <c r="E95" s="172" t="s">
        <v>779</v>
      </c>
      <c r="F95" s="172" t="s">
        <v>780</v>
      </c>
      <c r="G95" s="159"/>
      <c r="H95" s="159"/>
      <c r="I95" s="162"/>
      <c r="J95" s="173">
        <f>BK95</f>
        <v>0</v>
      </c>
      <c r="K95" s="159"/>
      <c r="L95" s="164"/>
      <c r="M95" s="165"/>
      <c r="N95" s="166"/>
      <c r="O95" s="166"/>
      <c r="P95" s="167">
        <f>P96</f>
        <v>0</v>
      </c>
      <c r="Q95" s="166"/>
      <c r="R95" s="167">
        <f>R96</f>
        <v>0</v>
      </c>
      <c r="S95" s="166"/>
      <c r="T95" s="168">
        <f>T96</f>
        <v>0</v>
      </c>
      <c r="AR95" s="169" t="s">
        <v>151</v>
      </c>
      <c r="AT95" s="170" t="s">
        <v>71</v>
      </c>
      <c r="AU95" s="170" t="s">
        <v>77</v>
      </c>
      <c r="AY95" s="169" t="s">
        <v>120</v>
      </c>
      <c r="BK95" s="171">
        <f>BK96</f>
        <v>0</v>
      </c>
    </row>
    <row r="96" spans="1:65" s="2" customFormat="1" ht="14.45" customHeight="1" x14ac:dyDescent="0.2">
      <c r="A96" s="35"/>
      <c r="B96" s="36"/>
      <c r="C96" s="174" t="s">
        <v>169</v>
      </c>
      <c r="D96" s="174" t="s">
        <v>122</v>
      </c>
      <c r="E96" s="175" t="s">
        <v>781</v>
      </c>
      <c r="F96" s="176" t="s">
        <v>782</v>
      </c>
      <c r="G96" s="177" t="s">
        <v>757</v>
      </c>
      <c r="H96" s="178">
        <v>1</v>
      </c>
      <c r="I96" s="179"/>
      <c r="J96" s="180">
        <f>ROUND(I96*H96,2)</f>
        <v>0</v>
      </c>
      <c r="K96" s="176" t="s">
        <v>19</v>
      </c>
      <c r="L96" s="40"/>
      <c r="M96" s="181" t="s">
        <v>19</v>
      </c>
      <c r="N96" s="182" t="s">
        <v>43</v>
      </c>
      <c r="O96" s="65"/>
      <c r="P96" s="183">
        <f>O96*H96</f>
        <v>0</v>
      </c>
      <c r="Q96" s="183">
        <v>0</v>
      </c>
      <c r="R96" s="183">
        <f>Q96*H96</f>
        <v>0</v>
      </c>
      <c r="S96" s="183">
        <v>0</v>
      </c>
      <c r="T96" s="184">
        <f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5" t="s">
        <v>758</v>
      </c>
      <c r="AT96" s="185" t="s">
        <v>122</v>
      </c>
      <c r="AU96" s="185" t="s">
        <v>81</v>
      </c>
      <c r="AY96" s="18" t="s">
        <v>120</v>
      </c>
      <c r="BE96" s="186">
        <f>IF(N96="základní",J96,0)</f>
        <v>0</v>
      </c>
      <c r="BF96" s="186">
        <f>IF(N96="snížená",J96,0)</f>
        <v>0</v>
      </c>
      <c r="BG96" s="186">
        <f>IF(N96="zákl. přenesená",J96,0)</f>
        <v>0</v>
      </c>
      <c r="BH96" s="186">
        <f>IF(N96="sníž. přenesená",J96,0)</f>
        <v>0</v>
      </c>
      <c r="BI96" s="186">
        <f>IF(N96="nulová",J96,0)</f>
        <v>0</v>
      </c>
      <c r="BJ96" s="18" t="s">
        <v>77</v>
      </c>
      <c r="BK96" s="186">
        <f>ROUND(I96*H96,2)</f>
        <v>0</v>
      </c>
      <c r="BL96" s="18" t="s">
        <v>758</v>
      </c>
      <c r="BM96" s="185" t="s">
        <v>783</v>
      </c>
    </row>
    <row r="97" spans="1:65" s="12" customFormat="1" ht="22.9" customHeight="1" x14ac:dyDescent="0.2">
      <c r="B97" s="158"/>
      <c r="C97" s="159"/>
      <c r="D97" s="160" t="s">
        <v>71</v>
      </c>
      <c r="E97" s="172" t="s">
        <v>784</v>
      </c>
      <c r="F97" s="172" t="s">
        <v>785</v>
      </c>
      <c r="G97" s="159"/>
      <c r="H97" s="159"/>
      <c r="I97" s="162"/>
      <c r="J97" s="173">
        <f>BK97</f>
        <v>0</v>
      </c>
      <c r="K97" s="159"/>
      <c r="L97" s="164"/>
      <c r="M97" s="165"/>
      <c r="N97" s="166"/>
      <c r="O97" s="166"/>
      <c r="P97" s="167">
        <f>P98</f>
        <v>0</v>
      </c>
      <c r="Q97" s="166"/>
      <c r="R97" s="167">
        <f>R98</f>
        <v>0</v>
      </c>
      <c r="S97" s="166"/>
      <c r="T97" s="168">
        <f>T98</f>
        <v>0</v>
      </c>
      <c r="AR97" s="169" t="s">
        <v>151</v>
      </c>
      <c r="AT97" s="170" t="s">
        <v>71</v>
      </c>
      <c r="AU97" s="170" t="s">
        <v>77</v>
      </c>
      <c r="AY97" s="169" t="s">
        <v>120</v>
      </c>
      <c r="BK97" s="171">
        <f>BK98</f>
        <v>0</v>
      </c>
    </row>
    <row r="98" spans="1:65" s="2" customFormat="1" ht="14.45" customHeight="1" x14ac:dyDescent="0.2">
      <c r="A98" s="35"/>
      <c r="B98" s="36"/>
      <c r="C98" s="174" t="s">
        <v>173</v>
      </c>
      <c r="D98" s="174" t="s">
        <v>122</v>
      </c>
      <c r="E98" s="175" t="s">
        <v>786</v>
      </c>
      <c r="F98" s="176" t="s">
        <v>787</v>
      </c>
      <c r="G98" s="177" t="s">
        <v>757</v>
      </c>
      <c r="H98" s="178">
        <v>1</v>
      </c>
      <c r="I98" s="179"/>
      <c r="J98" s="180">
        <f>ROUND(I98*H98,2)</f>
        <v>0</v>
      </c>
      <c r="K98" s="176" t="s">
        <v>19</v>
      </c>
      <c r="L98" s="40"/>
      <c r="M98" s="249" t="s">
        <v>19</v>
      </c>
      <c r="N98" s="250" t="s">
        <v>43</v>
      </c>
      <c r="O98" s="236"/>
      <c r="P98" s="251">
        <f>O98*H98</f>
        <v>0</v>
      </c>
      <c r="Q98" s="251">
        <v>0</v>
      </c>
      <c r="R98" s="251">
        <f>Q98*H98</f>
        <v>0</v>
      </c>
      <c r="S98" s="251">
        <v>0</v>
      </c>
      <c r="T98" s="252">
        <f>S98*H98</f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5" t="s">
        <v>758</v>
      </c>
      <c r="AT98" s="185" t="s">
        <v>122</v>
      </c>
      <c r="AU98" s="185" t="s">
        <v>81</v>
      </c>
      <c r="AY98" s="18" t="s">
        <v>120</v>
      </c>
      <c r="BE98" s="186">
        <f>IF(N98="základní",J98,0)</f>
        <v>0</v>
      </c>
      <c r="BF98" s="186">
        <f>IF(N98="snížená",J98,0)</f>
        <v>0</v>
      </c>
      <c r="BG98" s="186">
        <f>IF(N98="zákl. přenesená",J98,0)</f>
        <v>0</v>
      </c>
      <c r="BH98" s="186">
        <f>IF(N98="sníž. přenesená",J98,0)</f>
        <v>0</v>
      </c>
      <c r="BI98" s="186">
        <f>IF(N98="nulová",J98,0)</f>
        <v>0</v>
      </c>
      <c r="BJ98" s="18" t="s">
        <v>77</v>
      </c>
      <c r="BK98" s="186">
        <f>ROUND(I98*H98,2)</f>
        <v>0</v>
      </c>
      <c r="BL98" s="18" t="s">
        <v>758</v>
      </c>
      <c r="BM98" s="185" t="s">
        <v>788</v>
      </c>
    </row>
    <row r="99" spans="1:65" s="2" customFormat="1" ht="6.95" customHeight="1" x14ac:dyDescent="0.2">
      <c r="A99" s="35"/>
      <c r="B99" s="48"/>
      <c r="C99" s="49"/>
      <c r="D99" s="49"/>
      <c r="E99" s="49"/>
      <c r="F99" s="49"/>
      <c r="G99" s="49"/>
      <c r="H99" s="49"/>
      <c r="I99" s="49"/>
      <c r="J99" s="49"/>
      <c r="K99" s="49"/>
      <c r="L99" s="40"/>
      <c r="M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</sheetData>
  <sheetProtection algorithmName="SHA-512" hashValue="ASWQcJtdl1ynli3kxkcgaNoL4/xOtPcUVLaENRja/agCy0jG6nAb7fKSkXWoRR0i1K2DLsIKytCZZS+lucQK9g==" saltValue="NIYjLe4U0viMctUyUou64ckMMCROu3JANcQy5mIaRRKVYllA8/bb2lSbXNQTHlclAn710E9PspWCHv2P0pV7gg==" spinCount="100000" sheet="1" objects="1" scenarios="1" formatColumns="0" formatRows="0" autoFilter="0"/>
  <autoFilter ref="C83:K98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1 - PŘÍPOJKY</vt:lpstr>
      <vt:lpstr>2 - STOKA A1 - DN 250</vt:lpstr>
      <vt:lpstr>3 - STOKY - DN 300</vt:lpstr>
      <vt:lpstr>VON - VEDLEJŠÍ A OSTATNÍ ...</vt:lpstr>
      <vt:lpstr>'1 - PŘÍPOJKY'!Názvy_tisku</vt:lpstr>
      <vt:lpstr>'2 - STOKA A1 - DN 250'!Názvy_tisku</vt:lpstr>
      <vt:lpstr>'3 - STOKY - DN 300'!Názvy_tisku</vt:lpstr>
      <vt:lpstr>'Rekapitulace stavby'!Názvy_tisku</vt:lpstr>
      <vt:lpstr>'VON - VEDLEJŠÍ A OSTATNÍ ...'!Názvy_tisku</vt:lpstr>
      <vt:lpstr>'1 - PŘÍPOJKY'!Oblast_tisku</vt:lpstr>
      <vt:lpstr>'2 - STOKA A1 - DN 250'!Oblast_tisku</vt:lpstr>
      <vt:lpstr>'3 - STOKY - DN 300'!Oblast_tisku</vt:lpstr>
      <vt:lpstr>'Rekapitulace stavby'!Oblast_tisku</vt:lpstr>
      <vt:lpstr>'VON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Ladislav</dc:creator>
  <cp:lastModifiedBy>Marek Ladislav</cp:lastModifiedBy>
  <dcterms:created xsi:type="dcterms:W3CDTF">2020-07-20T13:33:26Z</dcterms:created>
  <dcterms:modified xsi:type="dcterms:W3CDTF">2020-07-20T13:34:02Z</dcterms:modified>
</cp:coreProperties>
</file>