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a - příprava území" sheetId="2" r:id="rId2"/>
    <sheet name="b - návrh" sheetId="3" r:id="rId3"/>
    <sheet name="c - kabelové žlaby" sheetId="4" r:id="rId4"/>
    <sheet name="B - Vedlejší a ostatní ná..." sheetId="5" r:id="rId5"/>
  </sheets>
  <definedNames>
    <definedName name="_xlnm.Print_Area" localSheetId="0">'Rekapitulace stavby'!$D$4:$AO$76,'Rekapitulace stavby'!$C$82:$AQ$100</definedName>
    <definedName name="_xlnm.Print_Titles" localSheetId="0">'Rekapitulace stavby'!$92:$92</definedName>
    <definedName name="_xlnm._FilterDatabase" localSheetId="1" hidden="1">'a - příprava území'!$C$123:$K$312</definedName>
    <definedName name="_xlnm.Print_Area" localSheetId="1">'a - příprava území'!$C$4:$J$41,'a - příprava území'!$C$50:$J$76,'a - příprava území'!$C$82:$J$103,'a - příprava území'!$C$109:$K$312</definedName>
    <definedName name="_xlnm.Print_Titles" localSheetId="1">'a - příprava území'!$123:$123</definedName>
    <definedName name="_xlnm._FilterDatabase" localSheetId="2" hidden="1">'b - návrh'!$C$126:$K$369</definedName>
    <definedName name="_xlnm.Print_Area" localSheetId="2">'b - návrh'!$C$4:$J$41,'b - návrh'!$C$50:$J$76,'b - návrh'!$C$82:$J$106,'b - návrh'!$C$112:$K$369</definedName>
    <definedName name="_xlnm.Print_Titles" localSheetId="2">'b - návrh'!$126:$126</definedName>
    <definedName name="_xlnm._FilterDatabase" localSheetId="3" hidden="1">'c - kabelové žlaby'!$C$124:$K$180</definedName>
    <definedName name="_xlnm.Print_Area" localSheetId="3">'c - kabelové žlaby'!$C$4:$J$41,'c - kabelové žlaby'!$C$50:$J$76,'c - kabelové žlaby'!$C$82:$J$104,'c - kabelové žlaby'!$C$110:$K$180</definedName>
    <definedName name="_xlnm.Print_Titles" localSheetId="3">'c - kabelové žlaby'!$124:$124</definedName>
    <definedName name="_xlnm._FilterDatabase" localSheetId="4" hidden="1">'B - Vedlejší a ostatní ná...'!$C$121:$K$149</definedName>
    <definedName name="_xlnm.Print_Area" localSheetId="4">'B - Vedlejší a ostatní ná...'!$C$4:$J$39,'B - Vedlejší a ostatní ná...'!$C$50:$J$76,'B - Vedlejší a ostatní ná...'!$C$82:$J$103,'B - Vedlejší a ostatní ná...'!$C$109:$K$149</definedName>
    <definedName name="_xlnm.Print_Titles" localSheetId="4">'B - Vedlejší a ostatní ná...'!$121:$121</definedName>
  </definedNames>
  <calcPr/>
</workbook>
</file>

<file path=xl/calcChain.xml><?xml version="1.0" encoding="utf-8"?>
<calcChain xmlns="http://schemas.openxmlformats.org/spreadsheetml/2006/main">
  <c i="5" l="1" r="J37"/>
  <c r="J36"/>
  <c i="1" r="AY99"/>
  <c i="5" r="J35"/>
  <c i="1" r="AX99"/>
  <c i="5" r="BI149"/>
  <c r="BH149"/>
  <c r="BG149"/>
  <c r="BF149"/>
  <c r="T149"/>
  <c r="T148"/>
  <c r="R149"/>
  <c r="R148"/>
  <c r="P149"/>
  <c r="P148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T140"/>
  <c r="R141"/>
  <c r="R140"/>
  <c r="P141"/>
  <c r="P140"/>
  <c r="BI136"/>
  <c r="BH136"/>
  <c r="BG136"/>
  <c r="BF136"/>
  <c r="T136"/>
  <c r="R136"/>
  <c r="P136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5"/>
  <c r="BH125"/>
  <c r="BG125"/>
  <c r="BF125"/>
  <c r="T125"/>
  <c r="R125"/>
  <c r="P125"/>
  <c r="J119"/>
  <c r="J118"/>
  <c r="F116"/>
  <c r="E114"/>
  <c r="J92"/>
  <c r="J91"/>
  <c r="F89"/>
  <c r="E87"/>
  <c r="J18"/>
  <c r="E18"/>
  <c r="F119"/>
  <c r="J17"/>
  <c r="J15"/>
  <c r="E15"/>
  <c r="F118"/>
  <c r="J14"/>
  <c r="J12"/>
  <c r="J89"/>
  <c r="E7"/>
  <c r="E112"/>
  <c i="4" r="J39"/>
  <c r="J38"/>
  <c i="1" r="AY98"/>
  <c i="4" r="J37"/>
  <c i="1" r="AX98"/>
  <c i="4" r="BI177"/>
  <c r="BH177"/>
  <c r="BG177"/>
  <c r="BF177"/>
  <c r="T177"/>
  <c r="R177"/>
  <c r="P177"/>
  <c r="BI173"/>
  <c r="BH173"/>
  <c r="BG173"/>
  <c r="BF173"/>
  <c r="T173"/>
  <c r="R173"/>
  <c r="P173"/>
  <c r="BI170"/>
  <c r="BH170"/>
  <c r="BG170"/>
  <c r="BF170"/>
  <c r="T170"/>
  <c r="R170"/>
  <c r="P170"/>
  <c r="BI169"/>
  <c r="BH169"/>
  <c r="BG169"/>
  <c r="BF169"/>
  <c r="T169"/>
  <c r="R169"/>
  <c r="P169"/>
  <c r="BI164"/>
  <c r="BH164"/>
  <c r="BG164"/>
  <c r="BF164"/>
  <c r="T164"/>
  <c r="R164"/>
  <c r="P164"/>
  <c r="BI160"/>
  <c r="BH160"/>
  <c r="BG160"/>
  <c r="BF160"/>
  <c r="T160"/>
  <c r="R160"/>
  <c r="P160"/>
  <c r="BI156"/>
  <c r="BH156"/>
  <c r="BG156"/>
  <c r="BF156"/>
  <c r="T156"/>
  <c r="R156"/>
  <c r="P156"/>
  <c r="BI152"/>
  <c r="BH152"/>
  <c r="BG152"/>
  <c r="BF152"/>
  <c r="T152"/>
  <c r="R152"/>
  <c r="P152"/>
  <c r="BI148"/>
  <c r="BH148"/>
  <c r="BG148"/>
  <c r="BF148"/>
  <c r="T148"/>
  <c r="R148"/>
  <c r="P148"/>
  <c r="BI144"/>
  <c r="BH144"/>
  <c r="BG144"/>
  <c r="BF144"/>
  <c r="T144"/>
  <c r="R144"/>
  <c r="P144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R132"/>
  <c r="P132"/>
  <c r="BI128"/>
  <c r="BH128"/>
  <c r="BG128"/>
  <c r="BF128"/>
  <c r="T128"/>
  <c r="R128"/>
  <c r="P128"/>
  <c r="J122"/>
  <c r="J121"/>
  <c r="F119"/>
  <c r="E117"/>
  <c r="J94"/>
  <c r="J93"/>
  <c r="F91"/>
  <c r="E89"/>
  <c r="J20"/>
  <c r="E20"/>
  <c r="F122"/>
  <c r="J19"/>
  <c r="J17"/>
  <c r="E17"/>
  <c r="F121"/>
  <c r="J16"/>
  <c r="J14"/>
  <c r="J91"/>
  <c r="E7"/>
  <c r="E85"/>
  <c i="3" r="J39"/>
  <c r="J38"/>
  <c i="1" r="AY97"/>
  <c i="3" r="J37"/>
  <c i="1" r="AX97"/>
  <c i="3" r="BI366"/>
  <c r="BH366"/>
  <c r="BG366"/>
  <c r="BF366"/>
  <c r="T366"/>
  <c r="T365"/>
  <c r="T364"/>
  <c r="R366"/>
  <c r="R365"/>
  <c r="R364"/>
  <c r="P366"/>
  <c r="P365"/>
  <c r="P364"/>
  <c r="BI363"/>
  <c r="BH363"/>
  <c r="BG363"/>
  <c r="BF363"/>
  <c r="T363"/>
  <c r="R363"/>
  <c r="P363"/>
  <c r="BI362"/>
  <c r="BH362"/>
  <c r="BG362"/>
  <c r="BF362"/>
  <c r="T362"/>
  <c r="R362"/>
  <c r="P362"/>
  <c r="BI357"/>
  <c r="BH357"/>
  <c r="BG357"/>
  <c r="BF357"/>
  <c r="T357"/>
  <c r="R357"/>
  <c r="P357"/>
  <c r="BI353"/>
  <c r="BH353"/>
  <c r="BG353"/>
  <c r="BF353"/>
  <c r="T353"/>
  <c r="R353"/>
  <c r="P353"/>
  <c r="BI349"/>
  <c r="BH349"/>
  <c r="BG349"/>
  <c r="BF349"/>
  <c r="T349"/>
  <c r="R349"/>
  <c r="P349"/>
  <c r="BI345"/>
  <c r="BH345"/>
  <c r="BG345"/>
  <c r="BF345"/>
  <c r="T345"/>
  <c r="R345"/>
  <c r="P345"/>
  <c r="BI341"/>
  <c r="BH341"/>
  <c r="BG341"/>
  <c r="BF341"/>
  <c r="T341"/>
  <c r="R341"/>
  <c r="P341"/>
  <c r="BI337"/>
  <c r="BH337"/>
  <c r="BG337"/>
  <c r="BF337"/>
  <c r="T337"/>
  <c r="R337"/>
  <c r="P337"/>
  <c r="BI332"/>
  <c r="BH332"/>
  <c r="BG332"/>
  <c r="BF332"/>
  <c r="T332"/>
  <c r="R332"/>
  <c r="P332"/>
  <c r="BI327"/>
  <c r="BH327"/>
  <c r="BG327"/>
  <c r="BF327"/>
  <c r="T327"/>
  <c r="R327"/>
  <c r="P327"/>
  <c r="BI323"/>
  <c r="BH323"/>
  <c r="BG323"/>
  <c r="BF323"/>
  <c r="T323"/>
  <c r="R323"/>
  <c r="P323"/>
  <c r="BI319"/>
  <c r="BH319"/>
  <c r="BG319"/>
  <c r="BF319"/>
  <c r="T319"/>
  <c r="R319"/>
  <c r="P319"/>
  <c r="BI315"/>
  <c r="BH315"/>
  <c r="BG315"/>
  <c r="BF315"/>
  <c r="T315"/>
  <c r="R315"/>
  <c r="P315"/>
  <c r="BI311"/>
  <c r="BH311"/>
  <c r="BG311"/>
  <c r="BF311"/>
  <c r="T311"/>
  <c r="R311"/>
  <c r="P311"/>
  <c r="BI307"/>
  <c r="BH307"/>
  <c r="BG307"/>
  <c r="BF307"/>
  <c r="T307"/>
  <c r="R307"/>
  <c r="P307"/>
  <c r="BI303"/>
  <c r="BH303"/>
  <c r="BG303"/>
  <c r="BF303"/>
  <c r="T303"/>
  <c r="R303"/>
  <c r="P303"/>
  <c r="BI299"/>
  <c r="BH299"/>
  <c r="BG299"/>
  <c r="BF299"/>
  <c r="T299"/>
  <c r="R299"/>
  <c r="P299"/>
  <c r="BI295"/>
  <c r="BH295"/>
  <c r="BG295"/>
  <c r="BF295"/>
  <c r="T295"/>
  <c r="R295"/>
  <c r="P295"/>
  <c r="BI291"/>
  <c r="BH291"/>
  <c r="BG291"/>
  <c r="BF291"/>
  <c r="T291"/>
  <c r="R291"/>
  <c r="P291"/>
  <c r="BI287"/>
  <c r="BH287"/>
  <c r="BG287"/>
  <c r="BF287"/>
  <c r="T287"/>
  <c r="R287"/>
  <c r="P287"/>
  <c r="BI283"/>
  <c r="BH283"/>
  <c r="BG283"/>
  <c r="BF283"/>
  <c r="T283"/>
  <c r="R283"/>
  <c r="P283"/>
  <c r="BI279"/>
  <c r="BH279"/>
  <c r="BG279"/>
  <c r="BF279"/>
  <c r="T279"/>
  <c r="R279"/>
  <c r="P279"/>
  <c r="BI275"/>
  <c r="BH275"/>
  <c r="BG275"/>
  <c r="BF275"/>
  <c r="T275"/>
  <c r="R275"/>
  <c r="P275"/>
  <c r="BI271"/>
  <c r="BH271"/>
  <c r="BG271"/>
  <c r="BF271"/>
  <c r="T271"/>
  <c r="R271"/>
  <c r="P271"/>
  <c r="BI267"/>
  <c r="BH267"/>
  <c r="BG267"/>
  <c r="BF267"/>
  <c r="T267"/>
  <c r="R267"/>
  <c r="P267"/>
  <c r="BI263"/>
  <c r="BH263"/>
  <c r="BG263"/>
  <c r="BF263"/>
  <c r="T263"/>
  <c r="R263"/>
  <c r="P263"/>
  <c r="BI259"/>
  <c r="BH259"/>
  <c r="BG259"/>
  <c r="BF259"/>
  <c r="T259"/>
  <c r="R259"/>
  <c r="P259"/>
  <c r="BI255"/>
  <c r="BH255"/>
  <c r="BG255"/>
  <c r="BF255"/>
  <c r="T255"/>
  <c r="R255"/>
  <c r="P255"/>
  <c r="BI251"/>
  <c r="BH251"/>
  <c r="BG251"/>
  <c r="BF251"/>
  <c r="T251"/>
  <c r="R251"/>
  <c r="P251"/>
  <c r="BI247"/>
  <c r="BH247"/>
  <c r="BG247"/>
  <c r="BF247"/>
  <c r="T247"/>
  <c r="R247"/>
  <c r="P247"/>
  <c r="BI243"/>
  <c r="BH243"/>
  <c r="BG243"/>
  <c r="BF243"/>
  <c r="T243"/>
  <c r="R243"/>
  <c r="P243"/>
  <c r="BI239"/>
  <c r="BH239"/>
  <c r="BG239"/>
  <c r="BF239"/>
  <c r="T239"/>
  <c r="R239"/>
  <c r="P239"/>
  <c r="BI235"/>
  <c r="BH235"/>
  <c r="BG235"/>
  <c r="BF235"/>
  <c r="T235"/>
  <c r="R235"/>
  <c r="P235"/>
  <c r="BI231"/>
  <c r="BH231"/>
  <c r="BG231"/>
  <c r="BF231"/>
  <c r="T231"/>
  <c r="R231"/>
  <c r="P231"/>
  <c r="BI227"/>
  <c r="BH227"/>
  <c r="BG227"/>
  <c r="BF227"/>
  <c r="T227"/>
  <c r="R227"/>
  <c r="P227"/>
  <c r="BI222"/>
  <c r="BH222"/>
  <c r="BG222"/>
  <c r="BF222"/>
  <c r="T222"/>
  <c r="R222"/>
  <c r="P222"/>
  <c r="BI218"/>
  <c r="BH218"/>
  <c r="BG218"/>
  <c r="BF218"/>
  <c r="T218"/>
  <c r="R218"/>
  <c r="P218"/>
  <c r="BI214"/>
  <c r="BH214"/>
  <c r="BG214"/>
  <c r="BF214"/>
  <c r="T214"/>
  <c r="R214"/>
  <c r="P214"/>
  <c r="BI210"/>
  <c r="BH210"/>
  <c r="BG210"/>
  <c r="BF210"/>
  <c r="T210"/>
  <c r="R210"/>
  <c r="P210"/>
  <c r="BI206"/>
  <c r="BH206"/>
  <c r="BG206"/>
  <c r="BF206"/>
  <c r="T206"/>
  <c r="R206"/>
  <c r="P206"/>
  <c r="BI202"/>
  <c r="BH202"/>
  <c r="BG202"/>
  <c r="BF202"/>
  <c r="T202"/>
  <c r="R202"/>
  <c r="P202"/>
  <c r="BI198"/>
  <c r="BH198"/>
  <c r="BG198"/>
  <c r="BF198"/>
  <c r="T198"/>
  <c r="R198"/>
  <c r="P198"/>
  <c r="BI194"/>
  <c r="BH194"/>
  <c r="BG194"/>
  <c r="BF194"/>
  <c r="T194"/>
  <c r="R194"/>
  <c r="P194"/>
  <c r="BI190"/>
  <c r="BH190"/>
  <c r="BG190"/>
  <c r="BF190"/>
  <c r="T190"/>
  <c r="R190"/>
  <c r="P190"/>
  <c r="BI186"/>
  <c r="BH186"/>
  <c r="BG186"/>
  <c r="BF186"/>
  <c r="T186"/>
  <c r="R186"/>
  <c r="P186"/>
  <c r="BI182"/>
  <c r="BH182"/>
  <c r="BG182"/>
  <c r="BF182"/>
  <c r="T182"/>
  <c r="R182"/>
  <c r="P182"/>
  <c r="BI178"/>
  <c r="BH178"/>
  <c r="BG178"/>
  <c r="BF178"/>
  <c r="T178"/>
  <c r="R178"/>
  <c r="P178"/>
  <c r="BI174"/>
  <c r="BH174"/>
  <c r="BG174"/>
  <c r="BF174"/>
  <c r="T174"/>
  <c r="R174"/>
  <c r="P174"/>
  <c r="BI170"/>
  <c r="BH170"/>
  <c r="BG170"/>
  <c r="BF170"/>
  <c r="T170"/>
  <c r="R170"/>
  <c r="P170"/>
  <c r="BI166"/>
  <c r="BH166"/>
  <c r="BG166"/>
  <c r="BF166"/>
  <c r="T166"/>
  <c r="R166"/>
  <c r="P166"/>
  <c r="BI162"/>
  <c r="BH162"/>
  <c r="BG162"/>
  <c r="BF162"/>
  <c r="T162"/>
  <c r="R162"/>
  <c r="P162"/>
  <c r="BI158"/>
  <c r="BH158"/>
  <c r="BG158"/>
  <c r="BF158"/>
  <c r="T158"/>
  <c r="R158"/>
  <c r="P158"/>
  <c r="BI154"/>
  <c r="BH154"/>
  <c r="BG154"/>
  <c r="BF154"/>
  <c r="T154"/>
  <c r="R154"/>
  <c r="P154"/>
  <c r="BI150"/>
  <c r="BH150"/>
  <c r="BG150"/>
  <c r="BF150"/>
  <c r="T150"/>
  <c r="R150"/>
  <c r="P150"/>
  <c r="BI146"/>
  <c r="BH146"/>
  <c r="BG146"/>
  <c r="BF146"/>
  <c r="T146"/>
  <c r="R146"/>
  <c r="P146"/>
  <c r="BI142"/>
  <c r="BH142"/>
  <c r="BG142"/>
  <c r="BF142"/>
  <c r="T142"/>
  <c r="R142"/>
  <c r="P142"/>
  <c r="BI138"/>
  <c r="BH138"/>
  <c r="BG138"/>
  <c r="BF138"/>
  <c r="T138"/>
  <c r="R138"/>
  <c r="P138"/>
  <c r="BI134"/>
  <c r="BH134"/>
  <c r="BG134"/>
  <c r="BF134"/>
  <c r="T134"/>
  <c r="R134"/>
  <c r="P134"/>
  <c r="BI130"/>
  <c r="BH130"/>
  <c r="BG130"/>
  <c r="BF130"/>
  <c r="T130"/>
  <c r="R130"/>
  <c r="P130"/>
  <c r="J124"/>
  <c r="J123"/>
  <c r="F121"/>
  <c r="E119"/>
  <c r="J94"/>
  <c r="J93"/>
  <c r="F91"/>
  <c r="E89"/>
  <c r="J20"/>
  <c r="E20"/>
  <c r="F124"/>
  <c r="J19"/>
  <c r="J17"/>
  <c r="E17"/>
  <c r="F93"/>
  <c r="J16"/>
  <c r="J14"/>
  <c r="J121"/>
  <c r="E7"/>
  <c r="E115"/>
  <c i="2" r="J39"/>
  <c r="J38"/>
  <c i="1" r="AY96"/>
  <c i="2" r="J37"/>
  <c i="1" r="AX96"/>
  <c i="2" r="BI309"/>
  <c r="BH309"/>
  <c r="BG309"/>
  <c r="BF309"/>
  <c r="T309"/>
  <c r="R309"/>
  <c r="P309"/>
  <c r="BI305"/>
  <c r="BH305"/>
  <c r="BG305"/>
  <c r="BF305"/>
  <c r="T305"/>
  <c r="R305"/>
  <c r="P305"/>
  <c r="BI301"/>
  <c r="BH301"/>
  <c r="BG301"/>
  <c r="BF301"/>
  <c r="T301"/>
  <c r="R301"/>
  <c r="P301"/>
  <c r="BI297"/>
  <c r="BH297"/>
  <c r="BG297"/>
  <c r="BF297"/>
  <c r="T297"/>
  <c r="R297"/>
  <c r="P297"/>
  <c r="BI293"/>
  <c r="BH293"/>
  <c r="BG293"/>
  <c r="BF293"/>
  <c r="T293"/>
  <c r="R293"/>
  <c r="P293"/>
  <c r="BI289"/>
  <c r="BH289"/>
  <c r="BG289"/>
  <c r="BF289"/>
  <c r="T289"/>
  <c r="R289"/>
  <c r="P289"/>
  <c r="BI285"/>
  <c r="BH285"/>
  <c r="BG285"/>
  <c r="BF285"/>
  <c r="T285"/>
  <c r="R285"/>
  <c r="P285"/>
  <c r="BI281"/>
  <c r="BH281"/>
  <c r="BG281"/>
  <c r="BF281"/>
  <c r="T281"/>
  <c r="R281"/>
  <c r="P281"/>
  <c r="BI277"/>
  <c r="BH277"/>
  <c r="BG277"/>
  <c r="BF277"/>
  <c r="T277"/>
  <c r="R277"/>
  <c r="P277"/>
  <c r="BI273"/>
  <c r="BH273"/>
  <c r="BG273"/>
  <c r="BF273"/>
  <c r="T273"/>
  <c r="R273"/>
  <c r="P273"/>
  <c r="BI269"/>
  <c r="BH269"/>
  <c r="BG269"/>
  <c r="BF269"/>
  <c r="T269"/>
  <c r="R269"/>
  <c r="P269"/>
  <c r="BI265"/>
  <c r="BH265"/>
  <c r="BG265"/>
  <c r="BF265"/>
  <c r="T265"/>
  <c r="R265"/>
  <c r="P265"/>
  <c r="BI261"/>
  <c r="BH261"/>
  <c r="BG261"/>
  <c r="BF261"/>
  <c r="T261"/>
  <c r="R261"/>
  <c r="P261"/>
  <c r="BI257"/>
  <c r="BH257"/>
  <c r="BG257"/>
  <c r="BF257"/>
  <c r="T257"/>
  <c r="R257"/>
  <c r="P257"/>
  <c r="BI253"/>
  <c r="BH253"/>
  <c r="BG253"/>
  <c r="BF253"/>
  <c r="T253"/>
  <c r="R253"/>
  <c r="P253"/>
  <c r="BI249"/>
  <c r="BH249"/>
  <c r="BG249"/>
  <c r="BF249"/>
  <c r="T249"/>
  <c r="R249"/>
  <c r="P249"/>
  <c r="BI245"/>
  <c r="BH245"/>
  <c r="BG245"/>
  <c r="BF245"/>
  <c r="T245"/>
  <c r="R245"/>
  <c r="P245"/>
  <c r="BI241"/>
  <c r="BH241"/>
  <c r="BG241"/>
  <c r="BF241"/>
  <c r="T241"/>
  <c r="R241"/>
  <c r="P241"/>
  <c r="BI236"/>
  <c r="BH236"/>
  <c r="BG236"/>
  <c r="BF236"/>
  <c r="T236"/>
  <c r="R236"/>
  <c r="P236"/>
  <c r="BI232"/>
  <c r="BH232"/>
  <c r="BG232"/>
  <c r="BF232"/>
  <c r="T232"/>
  <c r="R232"/>
  <c r="P232"/>
  <c r="BI228"/>
  <c r="BH228"/>
  <c r="BG228"/>
  <c r="BF228"/>
  <c r="T228"/>
  <c r="R228"/>
  <c r="P228"/>
  <c r="BI224"/>
  <c r="BH224"/>
  <c r="BG224"/>
  <c r="BF224"/>
  <c r="T224"/>
  <c r="R224"/>
  <c r="P224"/>
  <c r="BI220"/>
  <c r="BH220"/>
  <c r="BG220"/>
  <c r="BF220"/>
  <c r="T220"/>
  <c r="R220"/>
  <c r="P220"/>
  <c r="BI216"/>
  <c r="BH216"/>
  <c r="BG216"/>
  <c r="BF216"/>
  <c r="T216"/>
  <c r="R216"/>
  <c r="P216"/>
  <c r="BI212"/>
  <c r="BH212"/>
  <c r="BG212"/>
  <c r="BF212"/>
  <c r="T212"/>
  <c r="R212"/>
  <c r="P212"/>
  <c r="BI207"/>
  <c r="BH207"/>
  <c r="BG207"/>
  <c r="BF207"/>
  <c r="T207"/>
  <c r="R207"/>
  <c r="P207"/>
  <c r="BI203"/>
  <c r="BH203"/>
  <c r="BG203"/>
  <c r="BF203"/>
  <c r="T203"/>
  <c r="R203"/>
  <c r="P203"/>
  <c r="BI199"/>
  <c r="BH199"/>
  <c r="BG199"/>
  <c r="BF199"/>
  <c r="T199"/>
  <c r="R199"/>
  <c r="P199"/>
  <c r="BI195"/>
  <c r="BH195"/>
  <c r="BG195"/>
  <c r="BF195"/>
  <c r="T195"/>
  <c r="R195"/>
  <c r="P195"/>
  <c r="BI191"/>
  <c r="BH191"/>
  <c r="BG191"/>
  <c r="BF191"/>
  <c r="T191"/>
  <c r="R191"/>
  <c r="P191"/>
  <c r="BI187"/>
  <c r="BH187"/>
  <c r="BG187"/>
  <c r="BF187"/>
  <c r="T187"/>
  <c r="R187"/>
  <c r="P187"/>
  <c r="BI183"/>
  <c r="BH183"/>
  <c r="BG183"/>
  <c r="BF183"/>
  <c r="T183"/>
  <c r="R183"/>
  <c r="P183"/>
  <c r="BI179"/>
  <c r="BH179"/>
  <c r="BG179"/>
  <c r="BF179"/>
  <c r="T179"/>
  <c r="R179"/>
  <c r="P179"/>
  <c r="BI175"/>
  <c r="BH175"/>
  <c r="BG175"/>
  <c r="BF175"/>
  <c r="T175"/>
  <c r="R175"/>
  <c r="P175"/>
  <c r="BI171"/>
  <c r="BH171"/>
  <c r="BG171"/>
  <c r="BF171"/>
  <c r="T171"/>
  <c r="R171"/>
  <c r="P171"/>
  <c r="BI167"/>
  <c r="BH167"/>
  <c r="BG167"/>
  <c r="BF167"/>
  <c r="T167"/>
  <c r="R167"/>
  <c r="P167"/>
  <c r="BI163"/>
  <c r="BH163"/>
  <c r="BG163"/>
  <c r="BF163"/>
  <c r="T163"/>
  <c r="R163"/>
  <c r="P163"/>
  <c r="BI159"/>
  <c r="BH159"/>
  <c r="BG159"/>
  <c r="BF159"/>
  <c r="T159"/>
  <c r="R159"/>
  <c r="P159"/>
  <c r="BI155"/>
  <c r="BH155"/>
  <c r="BG155"/>
  <c r="BF155"/>
  <c r="T155"/>
  <c r="R155"/>
  <c r="P155"/>
  <c r="BI151"/>
  <c r="BH151"/>
  <c r="BG151"/>
  <c r="BF151"/>
  <c r="T151"/>
  <c r="R151"/>
  <c r="P151"/>
  <c r="BI147"/>
  <c r="BH147"/>
  <c r="BG147"/>
  <c r="BF147"/>
  <c r="T147"/>
  <c r="R147"/>
  <c r="P147"/>
  <c r="BI143"/>
  <c r="BH143"/>
  <c r="BG143"/>
  <c r="BF143"/>
  <c r="T143"/>
  <c r="R143"/>
  <c r="P143"/>
  <c r="BI139"/>
  <c r="BH139"/>
  <c r="BG139"/>
  <c r="BF139"/>
  <c r="T139"/>
  <c r="R139"/>
  <c r="P139"/>
  <c r="BI135"/>
  <c r="BH135"/>
  <c r="BG135"/>
  <c r="BF135"/>
  <c r="T135"/>
  <c r="R135"/>
  <c r="P135"/>
  <c r="BI131"/>
  <c r="BH131"/>
  <c r="BG131"/>
  <c r="BF131"/>
  <c r="T131"/>
  <c r="R131"/>
  <c r="P131"/>
  <c r="BI127"/>
  <c r="BH127"/>
  <c r="BG127"/>
  <c r="BF127"/>
  <c r="T127"/>
  <c r="R127"/>
  <c r="P127"/>
  <c r="J121"/>
  <c r="J120"/>
  <c r="F118"/>
  <c r="E116"/>
  <c r="J94"/>
  <c r="J93"/>
  <c r="F91"/>
  <c r="E89"/>
  <c r="J20"/>
  <c r="E20"/>
  <c r="F121"/>
  <c r="J19"/>
  <c r="J17"/>
  <c r="E17"/>
  <c r="F120"/>
  <c r="J16"/>
  <c r="J14"/>
  <c r="J118"/>
  <c r="E7"/>
  <c r="E112"/>
  <c i="1" r="L90"/>
  <c r="AM90"/>
  <c r="AM89"/>
  <c r="L89"/>
  <c r="AM87"/>
  <c r="L87"/>
  <c r="L85"/>
  <c r="L84"/>
  <c i="2" r="J293"/>
  <c r="BK305"/>
  <c r="J309"/>
  <c r="BK293"/>
  <c r="J277"/>
  <c r="BK269"/>
  <c r="BK228"/>
  <c r="BK212"/>
  <c r="J195"/>
  <c r="BK179"/>
  <c r="BK163"/>
  <c r="J147"/>
  <c r="J131"/>
  <c r="J265"/>
  <c r="J253"/>
  <c r="J245"/>
  <c r="J236"/>
  <c r="BK224"/>
  <c r="J212"/>
  <c r="BK199"/>
  <c r="BK183"/>
  <c r="J167"/>
  <c r="BK147"/>
  <c r="J135"/>
  <c i="3" r="BK345"/>
  <c r="BK315"/>
  <c r="BK295"/>
  <c r="J235"/>
  <c r="J227"/>
  <c r="J202"/>
  <c r="J162"/>
  <c r="J363"/>
  <c r="J353"/>
  <c r="J291"/>
  <c r="J267"/>
  <c r="J243"/>
  <c r="J206"/>
  <c r="BK178"/>
  <c r="BK162"/>
  <c r="J146"/>
  <c r="BK349"/>
  <c r="BK337"/>
  <c r="J299"/>
  <c r="BK267"/>
  <c r="BK235"/>
  <c r="BK182"/>
  <c r="BK362"/>
  <c r="BK323"/>
  <c r="BK291"/>
  <c r="J263"/>
  <c r="BK222"/>
  <c r="J182"/>
  <c r="J166"/>
  <c r="J150"/>
  <c r="BK130"/>
  <c i="4" r="J128"/>
  <c r="J156"/>
  <c r="BK128"/>
  <c r="J169"/>
  <c r="J173"/>
  <c r="BK156"/>
  <c i="5" r="BK136"/>
  <c r="J141"/>
  <c r="BK129"/>
  <c r="J125"/>
  <c i="2" r="BK301"/>
  <c r="BK297"/>
  <c r="BK285"/>
  <c r="J297"/>
  <c r="BK273"/>
  <c r="J257"/>
  <c r="BK220"/>
  <c r="BK203"/>
  <c r="J191"/>
  <c r="J175"/>
  <c r="J159"/>
  <c r="BK143"/>
  <c r="BK127"/>
  <c r="J261"/>
  <c r="BK249"/>
  <c r="BK241"/>
  <c r="J232"/>
  <c r="BK207"/>
  <c r="BK191"/>
  <c r="J179"/>
  <c r="J163"/>
  <c r="BK151"/>
  <c r="BK131"/>
  <c i="3" r="BK357"/>
  <c r="J323"/>
  <c r="BK303"/>
  <c r="J275"/>
  <c r="BK251"/>
  <c r="BK218"/>
  <c r="BK198"/>
  <c r="BK142"/>
  <c r="J362"/>
  <c r="BK341"/>
  <c r="BK307"/>
  <c r="J271"/>
  <c r="J255"/>
  <c r="J222"/>
  <c r="BK190"/>
  <c r="BK166"/>
  <c r="BK154"/>
  <c r="BK363"/>
  <c r="J345"/>
  <c r="J315"/>
  <c r="J295"/>
  <c r="BK279"/>
  <c r="BK239"/>
  <c r="J186"/>
  <c r="J138"/>
  <c r="J327"/>
  <c r="BK311"/>
  <c r="BK275"/>
  <c r="BK247"/>
  <c r="J198"/>
  <c r="J158"/>
  <c r="BK138"/>
  <c i="4" r="J160"/>
  <c r="BK177"/>
  <c r="J152"/>
  <c r="J132"/>
  <c r="J148"/>
  <c r="J170"/>
  <c r="BK152"/>
  <c i="5" r="J144"/>
  <c r="J132"/>
  <c r="J143"/>
  <c r="J130"/>
  <c i="2" r="J289"/>
  <c r="BK289"/>
  <c r="J301"/>
  <c r="J281"/>
  <c r="J273"/>
  <c r="BK261"/>
  <c r="J216"/>
  <c r="J199"/>
  <c r="J183"/>
  <c r="BK167"/>
  <c r="J151"/>
  <c r="BK135"/>
  <c r="BK265"/>
  <c r="BK253"/>
  <c r="BK245"/>
  <c r="J241"/>
  <c r="BK232"/>
  <c r="J220"/>
  <c r="J203"/>
  <c r="BK187"/>
  <c r="J171"/>
  <c r="J155"/>
  <c r="J139"/>
  <c r="J127"/>
  <c i="3" r="BK327"/>
  <c r="J307"/>
  <c r="J279"/>
  <c r="BK255"/>
  <c r="J231"/>
  <c r="BK206"/>
  <c r="J190"/>
  <c r="J366"/>
  <c r="J337"/>
  <c r="J283"/>
  <c r="BK263"/>
  <c r="J239"/>
  <c r="BK202"/>
  <c r="J174"/>
  <c r="BK158"/>
  <c r="BK134"/>
  <c r="BK353"/>
  <c r="J341"/>
  <c r="J311"/>
  <c r="J287"/>
  <c r="BK259"/>
  <c r="BK214"/>
  <c r="J194"/>
  <c r="J142"/>
  <c r="BK332"/>
  <c r="J319"/>
  <c r="J251"/>
  <c r="J218"/>
  <c r="J178"/>
  <c r="J154"/>
  <c r="J134"/>
  <c i="4" r="BK144"/>
  <c r="BK160"/>
  <c r="BK136"/>
  <c r="J177"/>
  <c r="BK170"/>
  <c r="J140"/>
  <c r="J164"/>
  <c r="BK132"/>
  <c i="5" r="J129"/>
  <c r="J136"/>
  <c r="BK144"/>
  <c r="BK141"/>
  <c r="BK130"/>
  <c r="BK125"/>
  <c i="2" r="J285"/>
  <c r="J305"/>
  <c r="BK281"/>
  <c r="BK277"/>
  <c r="J269"/>
  <c r="J224"/>
  <c r="J207"/>
  <c r="J187"/>
  <c r="BK171"/>
  <c r="BK155"/>
  <c r="BK139"/>
  <c r="BK309"/>
  <c r="BK257"/>
  <c r="J249"/>
  <c r="BK236"/>
  <c r="J228"/>
  <c r="BK216"/>
  <c r="BK195"/>
  <c r="BK175"/>
  <c r="BK159"/>
  <c r="J143"/>
  <c i="1" r="AS95"/>
  <c i="3" r="BK243"/>
  <c r="BK210"/>
  <c r="BK186"/>
  <c r="J130"/>
  <c r="J357"/>
  <c r="J332"/>
  <c r="BK287"/>
  <c r="J259"/>
  <c r="BK231"/>
  <c r="BK194"/>
  <c r="BK170"/>
  <c r="BK150"/>
  <c r="BK366"/>
  <c r="BK319"/>
  <c r="J303"/>
  <c r="BK283"/>
  <c r="J247"/>
  <c r="J210"/>
  <c r="BK174"/>
  <c r="J349"/>
  <c r="BK299"/>
  <c r="BK271"/>
  <c r="BK227"/>
  <c r="J214"/>
  <c r="J170"/>
  <c r="BK146"/>
  <c i="4" r="J136"/>
  <c r="BK164"/>
  <c r="BK140"/>
  <c r="BK173"/>
  <c r="J144"/>
  <c r="BK169"/>
  <c r="BK148"/>
  <c i="5" r="BK143"/>
  <c r="J149"/>
  <c r="BK132"/>
  <c r="BK149"/>
  <c i="2" l="1" r="P126"/>
  <c r="R211"/>
  <c r="T240"/>
  <c i="3" r="BK129"/>
  <c r="J129"/>
  <c r="J100"/>
  <c r="T226"/>
  <c r="BK331"/>
  <c r="J331"/>
  <c r="J102"/>
  <c r="T361"/>
  <c i="4" r="P127"/>
  <c r="P126"/>
  <c r="P168"/>
  <c i="2" r="R126"/>
  <c r="P211"/>
  <c r="BK240"/>
  <c r="J240"/>
  <c r="J102"/>
  <c i="3" r="T129"/>
  <c r="T128"/>
  <c r="T127"/>
  <c r="BK226"/>
  <c r="J226"/>
  <c r="J101"/>
  <c r="T331"/>
  <c r="BK361"/>
  <c r="J361"/>
  <c r="J103"/>
  <c i="5" r="T124"/>
  <c r="P131"/>
  <c r="BK142"/>
  <c r="J142"/>
  <c r="J101"/>
  <c i="2" r="BK126"/>
  <c r="J126"/>
  <c r="J100"/>
  <c r="BK211"/>
  <c r="J211"/>
  <c r="J101"/>
  <c r="P240"/>
  <c i="3" r="R129"/>
  <c r="P226"/>
  <c r="R331"/>
  <c r="R361"/>
  <c i="4" r="T127"/>
  <c i="5" r="R124"/>
  <c i="2" r="T126"/>
  <c r="T125"/>
  <c r="T124"/>
  <c r="T211"/>
  <c r="R240"/>
  <c i="3" r="P129"/>
  <c r="P128"/>
  <c r="P127"/>
  <c i="1" r="AU97"/>
  <c i="3" r="R226"/>
  <c r="P331"/>
  <c r="P361"/>
  <c i="4" r="BK127"/>
  <c r="J127"/>
  <c r="J100"/>
  <c r="R127"/>
  <c r="R126"/>
  <c r="BK168"/>
  <c r="J168"/>
  <c r="J101"/>
  <c r="R168"/>
  <c r="T168"/>
  <c r="BK172"/>
  <c r="J172"/>
  <c r="J103"/>
  <c r="P172"/>
  <c r="P171"/>
  <c r="R172"/>
  <c r="R171"/>
  <c r="T172"/>
  <c r="T171"/>
  <c i="5" r="BK124"/>
  <c r="J124"/>
  <c r="J98"/>
  <c r="P124"/>
  <c r="BK131"/>
  <c r="J131"/>
  <c r="J99"/>
  <c r="R131"/>
  <c r="T131"/>
  <c r="P142"/>
  <c r="R142"/>
  <c r="T142"/>
  <c i="3" r="BK365"/>
  <c r="BK364"/>
  <c r="J364"/>
  <c r="J104"/>
  <c i="5" r="BK140"/>
  <c r="J140"/>
  <c r="J100"/>
  <c r="BK148"/>
  <c r="J148"/>
  <c r="J102"/>
  <c r="E85"/>
  <c r="J116"/>
  <c r="BE129"/>
  <c r="BE130"/>
  <c r="BE143"/>
  <c r="F91"/>
  <c r="BE125"/>
  <c r="BE136"/>
  <c r="BE144"/>
  <c r="BE149"/>
  <c r="F92"/>
  <c r="BE132"/>
  <c r="BE141"/>
  <c i="4" r="F93"/>
  <c r="E113"/>
  <c r="BE160"/>
  <c i="3" r="J365"/>
  <c r="J105"/>
  <c i="4" r="BE128"/>
  <c r="BE132"/>
  <c r="BE140"/>
  <c r="BE156"/>
  <c r="BE164"/>
  <c r="BE173"/>
  <c r="F94"/>
  <c r="J119"/>
  <c r="BE144"/>
  <c r="BE148"/>
  <c r="BE152"/>
  <c r="BE169"/>
  <c r="BE170"/>
  <c r="BE136"/>
  <c r="BE177"/>
  <c i="3" r="BE182"/>
  <c r="BE186"/>
  <c r="BE214"/>
  <c r="BE239"/>
  <c r="BE263"/>
  <c r="BE279"/>
  <c r="BE287"/>
  <c r="BE295"/>
  <c r="BE299"/>
  <c r="BE337"/>
  <c r="BE363"/>
  <c r="E85"/>
  <c r="F123"/>
  <c r="BE130"/>
  <c r="BE142"/>
  <c r="BE150"/>
  <c r="BE158"/>
  <c r="BE166"/>
  <c r="BE194"/>
  <c r="BE198"/>
  <c r="BE202"/>
  <c r="BE206"/>
  <c r="BE218"/>
  <c r="BE227"/>
  <c r="BE231"/>
  <c r="BE247"/>
  <c r="BE251"/>
  <c r="BE255"/>
  <c r="BE271"/>
  <c r="BE303"/>
  <c r="BE323"/>
  <c r="BE357"/>
  <c r="BE366"/>
  <c r="J91"/>
  <c r="F94"/>
  <c r="BE138"/>
  <c r="BE154"/>
  <c r="BE291"/>
  <c r="BE311"/>
  <c r="BE315"/>
  <c r="BE319"/>
  <c r="BE327"/>
  <c r="BE341"/>
  <c r="BE362"/>
  <c r="BE134"/>
  <c r="BE146"/>
  <c r="BE162"/>
  <c r="BE170"/>
  <c r="BE174"/>
  <c r="BE178"/>
  <c r="BE190"/>
  <c r="BE210"/>
  <c r="BE222"/>
  <c r="BE235"/>
  <c r="BE243"/>
  <c r="BE259"/>
  <c r="BE267"/>
  <c r="BE275"/>
  <c r="BE283"/>
  <c r="BE307"/>
  <c r="BE332"/>
  <c r="BE345"/>
  <c r="BE349"/>
  <c r="BE353"/>
  <c i="2" r="F93"/>
  <c r="BE127"/>
  <c r="BE155"/>
  <c r="BE171"/>
  <c r="BE179"/>
  <c r="BE183"/>
  <c r="BE187"/>
  <c r="BE191"/>
  <c r="BE195"/>
  <c r="BE203"/>
  <c r="BE212"/>
  <c r="BE220"/>
  <c r="BE228"/>
  <c r="BE232"/>
  <c r="BE236"/>
  <c r="BE241"/>
  <c r="BE245"/>
  <c r="BE249"/>
  <c r="BE253"/>
  <c r="BE257"/>
  <c r="E85"/>
  <c r="J91"/>
  <c r="F94"/>
  <c r="BE131"/>
  <c r="BE135"/>
  <c r="BE139"/>
  <c r="BE143"/>
  <c r="BE147"/>
  <c r="BE151"/>
  <c r="BE159"/>
  <c r="BE163"/>
  <c r="BE167"/>
  <c r="BE175"/>
  <c r="BE199"/>
  <c r="BE207"/>
  <c r="BE216"/>
  <c r="BE224"/>
  <c r="BE261"/>
  <c r="BE265"/>
  <c r="BE269"/>
  <c r="BE273"/>
  <c r="BE277"/>
  <c r="BE289"/>
  <c r="BE297"/>
  <c r="BE301"/>
  <c r="BE281"/>
  <c r="BE285"/>
  <c r="BE293"/>
  <c r="BE305"/>
  <c r="BE309"/>
  <c r="F36"/>
  <c i="1" r="BA96"/>
  <c i="3" r="F36"/>
  <c i="1" r="BA97"/>
  <c i="4" r="J36"/>
  <c i="1" r="AW98"/>
  <c i="5" r="J34"/>
  <c i="1" r="AW99"/>
  <c i="5" r="F37"/>
  <c i="1" r="BD99"/>
  <c i="2" r="J36"/>
  <c i="1" r="AW96"/>
  <c i="3" r="F39"/>
  <c i="1" r="BD97"/>
  <c i="4" r="F36"/>
  <c i="1" r="BA98"/>
  <c i="4" r="F39"/>
  <c i="1" r="BD98"/>
  <c i="2" r="F38"/>
  <c i="1" r="BC96"/>
  <c i="2" r="F37"/>
  <c i="1" r="BB96"/>
  <c i="3" r="F37"/>
  <c i="1" r="BB97"/>
  <c i="4" r="F37"/>
  <c i="1" r="BB98"/>
  <c i="5" r="F35"/>
  <c i="1" r="BB99"/>
  <c r="AS94"/>
  <c i="2" r="F39"/>
  <c i="1" r="BD96"/>
  <c i="3" r="F38"/>
  <c i="1" r="BC97"/>
  <c i="3" r="J36"/>
  <c i="1" r="AW97"/>
  <c i="4" r="F38"/>
  <c i="1" r="BC98"/>
  <c i="5" r="F34"/>
  <c i="1" r="BA99"/>
  <c i="5" r="F36"/>
  <c i="1" r="BC99"/>
  <c i="3" l="1" r="R128"/>
  <c r="R127"/>
  <c i="4" r="T126"/>
  <c r="T125"/>
  <c r="R125"/>
  <c r="P125"/>
  <c i="1" r="AU98"/>
  <c i="5" r="P123"/>
  <c r="P122"/>
  <c i="1" r="AU99"/>
  <c i="5" r="R123"/>
  <c r="R122"/>
  <c r="T123"/>
  <c r="T122"/>
  <c i="2" r="R125"/>
  <c r="R124"/>
  <c r="P125"/>
  <c r="P124"/>
  <c i="1" r="AU96"/>
  <c i="2" r="BK125"/>
  <c r="J125"/>
  <c r="J99"/>
  <c i="3" r="BK128"/>
  <c r="J128"/>
  <c r="J99"/>
  <c i="5" r="BK123"/>
  <c r="J123"/>
  <c r="J97"/>
  <c i="4" r="BK126"/>
  <c r="J126"/>
  <c r="J99"/>
  <c r="BK171"/>
  <c r="J171"/>
  <c r="J102"/>
  <c i="3" r="F35"/>
  <c i="1" r="AZ97"/>
  <c r="BA95"/>
  <c i="3" r="J35"/>
  <c i="1" r="AV97"/>
  <c r="AT97"/>
  <c r="BD95"/>
  <c i="5" r="J33"/>
  <c i="1" r="AV99"/>
  <c r="AT99"/>
  <c i="2" r="J35"/>
  <c i="1" r="AV96"/>
  <c r="AT96"/>
  <c r="BC95"/>
  <c i="4" r="J35"/>
  <c i="1" r="AV98"/>
  <c r="AT98"/>
  <c i="2" r="F35"/>
  <c i="1" r="AZ96"/>
  <c i="4" r="F35"/>
  <c i="1" r="AZ98"/>
  <c r="BB95"/>
  <c i="5" r="F33"/>
  <c i="1" r="AZ99"/>
  <c i="4" l="1" r="BK125"/>
  <c r="J125"/>
  <c r="J98"/>
  <c i="5" r="BK122"/>
  <c r="J122"/>
  <c i="2" r="BK124"/>
  <c r="J124"/>
  <c r="J98"/>
  <c i="3" r="BK127"/>
  <c r="J127"/>
  <c i="1" r="AU95"/>
  <c r="AU94"/>
  <c r="BC94"/>
  <c r="AY94"/>
  <c r="BA94"/>
  <c r="AW94"/>
  <c r="AK30"/>
  <c i="5" r="J30"/>
  <c i="1" r="AG99"/>
  <c i="3" r="J32"/>
  <c i="1" r="AG97"/>
  <c r="AX95"/>
  <c r="AY95"/>
  <c r="BB94"/>
  <c r="AX94"/>
  <c r="BD94"/>
  <c r="W33"/>
  <c r="AZ95"/>
  <c r="AW95"/>
  <c i="3" l="1" r="J41"/>
  <c i="5" r="J39"/>
  <c i="3" r="J98"/>
  <c i="5" r="J96"/>
  <c i="1" r="AN97"/>
  <c r="AN99"/>
  <c r="W32"/>
  <c r="W31"/>
  <c i="4" r="J32"/>
  <c i="1" r="AG98"/>
  <c r="AV95"/>
  <c r="AT95"/>
  <c r="AZ94"/>
  <c r="AV94"/>
  <c r="AK29"/>
  <c r="W30"/>
  <c i="2" r="J32"/>
  <c i="1" r="AG96"/>
  <c i="2" l="1" r="J41"/>
  <c i="4" r="J41"/>
  <c i="1" r="AN96"/>
  <c r="AN98"/>
  <c r="AG95"/>
  <c r="AG94"/>
  <c r="AK26"/>
  <c r="W29"/>
  <c r="AT94"/>
  <c l="1" r="AN94"/>
  <c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<sst xmlns="http://schemas.openxmlformats.org/spreadsheetml/2006/main">
  <si>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</si>
  <si>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</si>
  <si>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</si>
  <si>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</si>
  <si>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</si>
  <si>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{d8545bd9-1ae1-4fc4-9aa4-a6c8cd3dd196}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</si>
  <si>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</si>
  <si>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</si>
  <si>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</si>
  <si>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</si>
  <si>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</si>
  <si>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</si>
  <si>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</si>
  <si>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</si>
  <si>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41/24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</si>
  <si>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</si>
  <si>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</si>
  <si>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chodníku v ulici Kutnohorská, Hradec Králové</t>
  </si>
  <si>
    <t>KSO:</t>
  </si>
  <si>
    <t>CC-CZ:</t>
  </si>
  <si>
    <t>Místo:</t>
  </si>
  <si>
    <t>Hradec Králové</t>
  </si>
  <si>
    <t>Datum:</t>
  </si>
  <si>
    <t>2. 8. 2024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</si>
  <si>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</si>
  <si>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</si>
  <si>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</si>
  <si>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</si>
  <si>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</si>
  <si>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</si>
  <si>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</si>
  <si>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VIAPROJEKT s.r.o. HK</t>
  </si>
  <si>
    <t>True</t>
  </si>
  <si>
    <t>Zpracovatel:</t>
  </si>
  <si>
    <t>B.Burešová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</si>
  <si>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</si>
  <si>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</si>
  <si>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</si>
  <si>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</si>
  <si>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</si>
  <si>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</si>
  <si>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</si>
  <si>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</si>
  <si>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</si>
  <si>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</si>
  <si>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</si>
  <si>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</si>
  <si>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</si>
  <si>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</si>
  <si>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</si>
  <si>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</si>
  <si>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</si>
  <si>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</si>
  <si>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</si>
  <si>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</si>
  <si>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</si>
  <si>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</si>
  <si>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</si>
  <si>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</si>
  <si>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</si>
  <si>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</si>
  <si>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</si>
  <si>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</si>
  <si>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</si>
  <si>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</si>
  <si>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</si>
  <si>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</si>
  <si>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</si>
  <si>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</si>
  <si>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</si>
  <si>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</si>
  <si>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</si>
  <si>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</si>
  <si>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</si>
  <si>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</si>
  <si>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</si>
  <si>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</si>
  <si>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</si>
  <si>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</si>
  <si>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</si>
  <si>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A</t>
  </si>
  <si>
    <t>Zpevněné plochy</t>
  </si>
  <si>
    <t>STA</t>
  </si>
  <si>
    <t>1</t>
  </si>
  <si>
    <t>{640e706b-4848-4ca7-83b8-34c23079a5d9}</t>
  </si>
  <si>
    <t>2</t>
  </si>
  <si>
    <t>/</t>
  </si>
  <si>
    <t>a</t>
  </si>
  <si>
    <t>příprava území</t>
  </si>
  <si>
    <t>Soupis</t>
  </si>
  <si>
    <t>{ac9c25a6-6b6b-445e-ad1d-371cae1ea720}</t>
  </si>
  <si>
    <t>b</t>
  </si>
  <si>
    <t>návrh</t>
  </si>
  <si>
    <t>{e6b61d6a-aebe-4c51-8202-acac559e66de}</t>
  </si>
  <si>
    <t>c</t>
  </si>
  <si>
    <t>kabelové žlaby</t>
  </si>
  <si>
    <t>{69ab3d08-c104-41ed-999a-758d8388dd02}</t>
  </si>
  <si>
    <t>B</t>
  </si>
  <si>
    <t>Vedlejší a ostatní náklady</t>
  </si>
  <si>
    <t>{79a796af-ff5c-4031-a8df-bf430c2595af}</t>
  </si>
  <si>
    <t>KRYCÍ LIST SOUPISU PRACÍ</t>
  </si>
  <si>
    <t>Objekt:</t>
  </si>
  <si>
    <t>A - Zpevněné plochy</t>
  </si>
  <si>
    <t>Soupis:</t>
  </si>
  <si>
    <t>a - příprava území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</si>
  <si>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</si>
  <si>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</si>
  <si>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</si>
  <si>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</si>
  <si>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</si>
  <si>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</si>
  <si>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</si>
  <si>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</si>
  <si>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Přesun sutě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</si>
  <si>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</si>
  <si>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</si>
  <si>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</si>
  <si>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</si>
  <si>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</si>
  <si>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</si>
  <si>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</si>
  <si>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</si>
  <si>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</si>
  <si>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</si>
  <si>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</si>
  <si>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</si>
  <si>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</si>
  <si>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</si>
  <si>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</si>
  <si>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</si>
  <si>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</si>
  <si>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</si>
  <si>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113106132</t>
  </si>
  <si>
    <t>Rozebrání dlažeb z betonových nebo kamenných dlaždic komunikací pro pěší strojně pl do 50 m2</t>
  </si>
  <si>
    <t>m2</t>
  </si>
  <si>
    <t>CS ÚRS 2024 02</t>
  </si>
  <si>
    <t>4</t>
  </si>
  <si>
    <t>1430234208</t>
  </si>
  <si>
    <t>VV</t>
  </si>
  <si>
    <t>vybourání vjezdu - kryt nepravidelná kamenná dlažba, odveze se na skládku TS MHK -100%, viz,.příloha č.3</t>
  </si>
  <si>
    <t>10</t>
  </si>
  <si>
    <t>Součet</t>
  </si>
  <si>
    <t>113106134</t>
  </si>
  <si>
    <t>Rozebrání dlažeb ze zámkových dlaždic komunikací pro pěší strojně pl do 50 m2</t>
  </si>
  <si>
    <t>-1507529889</t>
  </si>
  <si>
    <t>vybourání chodníku- kryt betonová zámková dlažba , viz.příloha č.3</t>
  </si>
  <si>
    <t>39</t>
  </si>
  <si>
    <t>3</t>
  </si>
  <si>
    <t>113106142</t>
  </si>
  <si>
    <t>Rozebrání dlažeb z betonových nebo kamenných dlaždic komunikací pro pěší strojně pl přes 50 m2</t>
  </si>
  <si>
    <t>987745917</t>
  </si>
  <si>
    <t>vybourání chodníku -kryt betonová dlažba 300/300, nepoškozená dlažba(cca20%) se naloží na palety a odvezxe na skládku TS MHK, viz.příloha č.3</t>
  </si>
  <si>
    <t>16,8+75,3+23,6+39,3</t>
  </si>
  <si>
    <t>113106185</t>
  </si>
  <si>
    <t>Rozebrání dlažeb vozovek z drobných kostek s ložem z kameniva strojně pl do 50 m2</t>
  </si>
  <si>
    <t>1668978159</t>
  </si>
  <si>
    <t>vybourání vjezdu- kryt kamenná dlažba 100/100, dlažba (100%) se odveze na skládku TS MHK, viz.příloha č.3</t>
  </si>
  <si>
    <t>13,7+6,2+19,3+8,8</t>
  </si>
  <si>
    <t>5</t>
  </si>
  <si>
    <t>113107163</t>
  </si>
  <si>
    <t>Odstranění podkladu z kameniva drceného tl přes 200 do 300 mm strojně pl přes 50 do 200 m2</t>
  </si>
  <si>
    <t>-1575009653</t>
  </si>
  <si>
    <t>vybourání chodníku - kryt betonová dlažba 300/300, viz.příloha č.3</t>
  </si>
  <si>
    <t>6</t>
  </si>
  <si>
    <t>113107323</t>
  </si>
  <si>
    <t>Odstranění podkladu z kameniva drceného tl přes 200 do 300 mm strojně pl do 50 m2</t>
  </si>
  <si>
    <t>51619486</t>
  </si>
  <si>
    <t>vybourání komunikace - kryt asfaltový, viz.přloha č.3</t>
  </si>
  <si>
    <t>6,4+5,8+4,4+5,4</t>
  </si>
  <si>
    <t>7</t>
  </si>
  <si>
    <t>118475878</t>
  </si>
  <si>
    <t>vybourání chodníku - kry betonová zámková dlažba, viz.příloha č.3</t>
  </si>
  <si>
    <t>8</t>
  </si>
  <si>
    <t>-2037295604</t>
  </si>
  <si>
    <t>vybourání vjezdu - kryt nepravidelná kamenná dlažba, viz.příloha č.3</t>
  </si>
  <si>
    <t>9</t>
  </si>
  <si>
    <t>1295436103</t>
  </si>
  <si>
    <t>vybourání vjezdu- kryt kamenná dlažba 100/100, viz.příloha č.3</t>
  </si>
  <si>
    <t>1868659195</t>
  </si>
  <si>
    <t>vybourání vjezdu- kryt beton, viz.příloha č.3</t>
  </si>
  <si>
    <t>2,5+35,5</t>
  </si>
  <si>
    <t>11</t>
  </si>
  <si>
    <t>-1927264888</t>
  </si>
  <si>
    <t>vybourání vjezdu-kryt štěrkv tl. 30 cm, viz.příloha č.3</t>
  </si>
  <si>
    <t>7,4+2,8+10,8</t>
  </si>
  <si>
    <t>113107330</t>
  </si>
  <si>
    <t>Odstranění podkladu z betonu prostého tl do 100 mm strojně pl do 50 m2</t>
  </si>
  <si>
    <t>-1439033562</t>
  </si>
  <si>
    <t>vybourání vjezdu-kryt beton, viz.příloha č.3</t>
  </si>
  <si>
    <t>13</t>
  </si>
  <si>
    <t>113107331</t>
  </si>
  <si>
    <t>Odstranění podkladu z betonu prostého tl přes 100 do 150 mm strojně pl do 50 m2</t>
  </si>
  <si>
    <t>-2083190996</t>
  </si>
  <si>
    <t>vybourání komunikace - kryt sfaltový, viz.příloha č.3</t>
  </si>
  <si>
    <t>14</t>
  </si>
  <si>
    <t>113107342</t>
  </si>
  <si>
    <t>Odstranění podkladu živičného tl přes 50 do 100 mm strojně pl do 50 m2</t>
  </si>
  <si>
    <t>-1584382484</t>
  </si>
  <si>
    <t>vybourání komunikace - kryt asfaltový, viz.příoha č.3</t>
  </si>
  <si>
    <t>15</t>
  </si>
  <si>
    <t>113154512</t>
  </si>
  <si>
    <t>Frézování živičného krytu tl 40 mm pruh š do 0,5 m pl do 500 m2</t>
  </si>
  <si>
    <t>-1344251209</t>
  </si>
  <si>
    <t>viz.příloha č.3</t>
  </si>
  <si>
    <t>(6+5+9,5+13,5+8)*0,5</t>
  </si>
  <si>
    <t>16</t>
  </si>
  <si>
    <t>113202111</t>
  </si>
  <si>
    <t>Vytrhání obrub krajníků obrubníků stojatých</t>
  </si>
  <si>
    <t>m</t>
  </si>
  <si>
    <t>1548540330</t>
  </si>
  <si>
    <t>vybourání betonového obrubníku chodníkového, viz.příloha č.3</t>
  </si>
  <si>
    <t>2+2,5+2,5+2</t>
  </si>
  <si>
    <t>17</t>
  </si>
  <si>
    <t>1113510728</t>
  </si>
  <si>
    <t>vybourání kamenného obrubníku, obrubník se očistí a zpětně použije, viz.příloha č.3</t>
  </si>
  <si>
    <t>1+1,5+1,2+1+1,5+1,5+1+1,5+1,5+3,5+1+1,6+1,2+1+1+2+1</t>
  </si>
  <si>
    <t>18</t>
  </si>
  <si>
    <t>113204111</t>
  </si>
  <si>
    <t>Vytrhání obrub záhonových</t>
  </si>
  <si>
    <t>-1786366278</t>
  </si>
  <si>
    <t>betonový obrubník betonový záhonový,viz.příloha č.3</t>
  </si>
  <si>
    <t>24+23+1,1+6,4+10,5+26+10,7+22,1+3,2</t>
  </si>
  <si>
    <t>19</t>
  </si>
  <si>
    <t>121151103</t>
  </si>
  <si>
    <t>Sejmutí ornice plochy do 100 m2 tl vrstvy do 200 mm strojně</t>
  </si>
  <si>
    <t>-1490972490</t>
  </si>
  <si>
    <t>sejmutí ornice v tl. 10 cm, viz.příloha č.3</t>
  </si>
  <si>
    <t>26+12,5+36+13,5+7+15+14</t>
  </si>
  <si>
    <t>20</t>
  </si>
  <si>
    <t>162351103</t>
  </si>
  <si>
    <t>Vodorovné přemístění přes 50 do 500 m výkopku/sypaniny z horniny třídy těžitelnosti I skupiny 1 až 3</t>
  </si>
  <si>
    <t>m3</t>
  </si>
  <si>
    <t>1017957185</t>
  </si>
  <si>
    <t>sejmutá ornice,odvoz na meziskládku a zpětně se použije pro ohumusování, viz.příloha č.3</t>
  </si>
  <si>
    <t>124*0,1</t>
  </si>
  <si>
    <t>167151101</t>
  </si>
  <si>
    <t>Nakládání výkopku z hornin třídy těžitelnosti I skupiny 1 až 3 do 100 m3</t>
  </si>
  <si>
    <t>1503297995</t>
  </si>
  <si>
    <t>sejmutá ornice, viz.příloha č.3</t>
  </si>
  <si>
    <t>Ostatní konstrukce a práce, bourání</t>
  </si>
  <si>
    <t>22</t>
  </si>
  <si>
    <t>919731121</t>
  </si>
  <si>
    <t>Zarovnání styčné plochy podkladu nebo krytu živičného tl do 50 mm</t>
  </si>
  <si>
    <t>1956312269</t>
  </si>
  <si>
    <t>u komunikace, viz.příloha č.3</t>
  </si>
  <si>
    <t>8+15,5+11,5+8+9</t>
  </si>
  <si>
    <t>23</t>
  </si>
  <si>
    <t>919735111</t>
  </si>
  <si>
    <t>Řezání stávajícího živičného krytu hl do 50 mm</t>
  </si>
  <si>
    <t>408564185</t>
  </si>
  <si>
    <t>u komunikace , viz.příloha č.3</t>
  </si>
  <si>
    <t>24</t>
  </si>
  <si>
    <t>938909612</t>
  </si>
  <si>
    <t>Odstranění nánosu na krajnicích tl do 200 mm</t>
  </si>
  <si>
    <t>715962886</t>
  </si>
  <si>
    <t xml:space="preserve">odstranění nánosů podél stávajícího kamenného obrubníku,  viz.příloha č.3</t>
  </si>
  <si>
    <t>(11,5+5+37+10,5+20)*0,3</t>
  </si>
  <si>
    <t>25</t>
  </si>
  <si>
    <t>979024442</t>
  </si>
  <si>
    <t>Očištění vybouraných obrubníků a krajníků chodníkových</t>
  </si>
  <si>
    <t>-1367859616</t>
  </si>
  <si>
    <t>očištění kanenného obrubníku, zpětně se použije, viz.příloha č.3</t>
  </si>
  <si>
    <t>26</t>
  </si>
  <si>
    <t>979054441</t>
  </si>
  <si>
    <t>Očištění vybouraných z desek nebo dlaždic s původním spárováním z kameniva těženého</t>
  </si>
  <si>
    <t>656378023</t>
  </si>
  <si>
    <t>vybourání chodníku-kryt betonová dlažba 300/300, viz.příloha č.3</t>
  </si>
  <si>
    <t>27</t>
  </si>
  <si>
    <t>979054451</t>
  </si>
  <si>
    <t>Očištění vybouraných zámkových dlaždic s původním spárováním z kameniva těženého</t>
  </si>
  <si>
    <t>-1286876569</t>
  </si>
  <si>
    <t>vybourání chodníku - kryt betonová zámková dlažba , viz.příloha č.3</t>
  </si>
  <si>
    <t>28</t>
  </si>
  <si>
    <t>979071021</t>
  </si>
  <si>
    <t>Očištění dlažebních kostek drobných s původním spárováním kamenivem těženým při překopech inženýrských sítí</t>
  </si>
  <si>
    <t>-1021828258</t>
  </si>
  <si>
    <t>výbourání vjezdu-kryt kamenná dlažba 100/100, viz.příloha č.3</t>
  </si>
  <si>
    <t>997</t>
  </si>
  <si>
    <t>Přesun sutě</t>
  </si>
  <si>
    <t>29</t>
  </si>
  <si>
    <t>997221551</t>
  </si>
  <si>
    <t>Vodorovná doprava suti ze sypkých materiálů do 1 km</t>
  </si>
  <si>
    <t>t</t>
  </si>
  <si>
    <t>1930853836</t>
  </si>
  <si>
    <t>asfalt</t>
  </si>
  <si>
    <t>(22*0,22)+(21*0,092)</t>
  </si>
  <si>
    <t>30</t>
  </si>
  <si>
    <t>-2108296300</t>
  </si>
  <si>
    <t>suť</t>
  </si>
  <si>
    <t>(22*0,44)+(22*0,325)+(39*0,44)+(155*0,44)+(10*0,44)+(48*0,44)+(38*0,44)+(38*0,24)+(21*0,44)+(25,2*0,252)</t>
  </si>
  <si>
    <t>31</t>
  </si>
  <si>
    <t>997221559</t>
  </si>
  <si>
    <t>Příplatek ZKD 1 km u vodorovné dopravy suti ze sypkých materiálů</t>
  </si>
  <si>
    <t>-770434625</t>
  </si>
  <si>
    <t>příplatek za dalších 14 km</t>
  </si>
  <si>
    <t>((22*0,22)+(21*0,092))*14</t>
  </si>
  <si>
    <t>32</t>
  </si>
  <si>
    <t>-1287966153</t>
  </si>
  <si>
    <t>suť+příplatek za 14 km</t>
  </si>
  <si>
    <t>169,14*14</t>
  </si>
  <si>
    <t>33</t>
  </si>
  <si>
    <t>997221571</t>
  </si>
  <si>
    <t>Vodorovná doprava vybouraných hmot do 1 km</t>
  </si>
  <si>
    <t>1047383274</t>
  </si>
  <si>
    <t>vybourané hmoty</t>
  </si>
  <si>
    <t>(39*0,26)+(124*0,255)+(9*0,205)+(127*0,04)</t>
  </si>
  <si>
    <t>34</t>
  </si>
  <si>
    <t>997221579</t>
  </si>
  <si>
    <t>Příplatek ZKD 1 km u vodorovné dopravy vybouraných hmot</t>
  </si>
  <si>
    <t>-725382249</t>
  </si>
  <si>
    <t>odvoz na skládku TS MHK - nepoškozená dlažba 300/300 -20%, kamenná dlažba 100/100-100% nepravidelná kamenná dlažba -100%, příplatek za dalších 13 km</t>
  </si>
  <si>
    <t>((124*0,255)+(31*0,255)+(10*0,255))*13</t>
  </si>
  <si>
    <t>35</t>
  </si>
  <si>
    <t>816987080</t>
  </si>
  <si>
    <t>vybourané hmoty, příplatek za dalších 14 km</t>
  </si>
  <si>
    <t>((39*0,26)+(124*0,255)+(9*0,205)+(127*0,04))*14</t>
  </si>
  <si>
    <t>36</t>
  </si>
  <si>
    <t>997221611</t>
  </si>
  <si>
    <t>Nakládání suti na dopravní prostředky pro vodorovnou dopravu</t>
  </si>
  <si>
    <t>375403371</t>
  </si>
  <si>
    <t>37</t>
  </si>
  <si>
    <t>1531237701</t>
  </si>
  <si>
    <t>38</t>
  </si>
  <si>
    <t>997221612</t>
  </si>
  <si>
    <t>Nakládání vybouraných hmot na dopravní prostředky pro vodorovnou dopravu</t>
  </si>
  <si>
    <t>-1361345792</t>
  </si>
  <si>
    <t>997221615</t>
  </si>
  <si>
    <t>Poplatek za uložení na skládce (skládkovné) stavebního odpadu betonového kód odpadu 17 01 01</t>
  </si>
  <si>
    <t>105481769</t>
  </si>
  <si>
    <t>suť - beton -30% z celkového množstvví</t>
  </si>
  <si>
    <t>((22*0,325)+(38*0,24))*0,3</t>
  </si>
  <si>
    <t>40</t>
  </si>
  <si>
    <t>-261544559</t>
  </si>
  <si>
    <t>vybourané hmoty -30% z celkového množství</t>
  </si>
  <si>
    <t>((39*0,26)+(124*0,255)+(9*0,205)+(127*0,04))*0,3</t>
  </si>
  <si>
    <t>41</t>
  </si>
  <si>
    <t>997221645</t>
  </si>
  <si>
    <t>Poplatek za uložení na skládce (skládkovné) odpadu asfaltového bez dehtu kód odpadu 17 03 02</t>
  </si>
  <si>
    <t>1794049362</t>
  </si>
  <si>
    <t>30% vybouraného asfaltu</t>
  </si>
  <si>
    <t>(22*0,22)*0,3</t>
  </si>
  <si>
    <t>42</t>
  </si>
  <si>
    <t>997221655</t>
  </si>
  <si>
    <t>Poplatek za uložení na skládce (skládkovné) zeminy a kamení kód odpadu 17 05 04</t>
  </si>
  <si>
    <t>-488947810</t>
  </si>
  <si>
    <t>suť - kamenivo-30% z celkového množství</t>
  </si>
  <si>
    <t>((22*0,44)+(39*0,44)+(155*0,44)+(10*0,44)+(48*0,44)+(38*0,44)+(21*0,44)+(25,2*0,252))*0,3</t>
  </si>
  <si>
    <t>43</t>
  </si>
  <si>
    <t>997221861</t>
  </si>
  <si>
    <t>Poplatek za uložení na recyklační skládce (skládkovné) stavebního odpadu z prostého betonu pod kódem 17 01 01</t>
  </si>
  <si>
    <t>502417324</t>
  </si>
  <si>
    <t>suť-beton-70% z celkového množství</t>
  </si>
  <si>
    <t>((22*0,325)+(38*0,24))*0,7</t>
  </si>
  <si>
    <t>44</t>
  </si>
  <si>
    <t>1123629151</t>
  </si>
  <si>
    <t>vybourané hmoty-70% z celkového množství</t>
  </si>
  <si>
    <t>((39*0,26)+(124*0,255)+(9*0,205)+(127*0,04))*0,7</t>
  </si>
  <si>
    <t>45</t>
  </si>
  <si>
    <t>997221873</t>
  </si>
  <si>
    <t>Poplatek za uložení na recyklační skládce (skládkovné) stavebního odpadu zeminy a kamení zatříděného do Katalogu odpadů pod kódem 17 05 04</t>
  </si>
  <si>
    <t>-1856754033</t>
  </si>
  <si>
    <t>suť - kamenivo-70% z celkového množství</t>
  </si>
  <si>
    <t>((22*0,44)+(39*0,44)+(155*0,44)+(10*0,44)+(48*0,44)+(38*0,44)+(21*0,44)+(25,2*0,252))*0,7</t>
  </si>
  <si>
    <t>46</t>
  </si>
  <si>
    <t>997221875</t>
  </si>
  <si>
    <t>Poplatek za uložení na recyklační skládce (skládkovné) stavebního odpadu asfaltového bez obsahu dehtu zatříděného do Katalogu odpadů pod kódem 17 03 02</t>
  </si>
  <si>
    <t>-1580115152</t>
  </si>
  <si>
    <t>70% vybouraného asfaltu+odfrézovaný asfalt</t>
  </si>
  <si>
    <t>(22*0,22*0,7)+(21*0,092)</t>
  </si>
  <si>
    <t>b - návrh</t>
  </si>
  <si>
    <t xml:space="preserve">    5 - Komunikace pozemní</t>
  </si>
  <si>
    <t xml:space="preserve">    998 - Přesun hmot</t>
  </si>
  <si>
    <t>PSV - Práce a dodávky PSV</t>
  </si>
  <si>
    <t xml:space="preserve">    711 - Izolace proti vodě, vlhkosti a plynům</t>
  </si>
  <si>
    <t>122251104</t>
  </si>
  <si>
    <t>Odkopávky a prokopávky nezapažené v hornině třídy těžitelnosti I skupiny 3 objem do 500 m3 strojně</t>
  </si>
  <si>
    <t>65690963</t>
  </si>
  <si>
    <t>výkop, viz.přloha č.1</t>
  </si>
  <si>
    <t>161</t>
  </si>
  <si>
    <t>132251101</t>
  </si>
  <si>
    <t>Hloubení rýh nezapažených š do 800 mm v hornině třídy těžitelnosti I skupiny 3 objem do 20 m3 strojně</t>
  </si>
  <si>
    <t>809924341</t>
  </si>
  <si>
    <t>sondy</t>
  </si>
  <si>
    <t>139001101</t>
  </si>
  <si>
    <t>Příplatek za ztížení vykopávky v blízkosti podzemního vedení</t>
  </si>
  <si>
    <t>-112488547</t>
  </si>
  <si>
    <t>výkop-10% z celkové kubatury, viz.příloha č.1</t>
  </si>
  <si>
    <t>161*0,1</t>
  </si>
  <si>
    <t>213065662</t>
  </si>
  <si>
    <t>827491393</t>
  </si>
  <si>
    <t>dovoz sejmuté ornice z meziskládky,viz.příloha č.1, č.4 a č.5</t>
  </si>
  <si>
    <t>162751117</t>
  </si>
  <si>
    <t>Vodorovné přemístění přes 9 000 do 10000 m výkopku/sypaniny z horniny třídy těžitelnosti I skupiny 1 až 3</t>
  </si>
  <si>
    <t>1830267862</t>
  </si>
  <si>
    <t>dovoz scházející ornice,viz.příloha č.1, č.4 a č.5</t>
  </si>
  <si>
    <t>(126*0,15)-(124*0,1)</t>
  </si>
  <si>
    <t>513418707</t>
  </si>
  <si>
    <t>výkop, viz.příloha č.1</t>
  </si>
  <si>
    <t>-1628241385</t>
  </si>
  <si>
    <t>násyp,viz.příloha 1</t>
  </si>
  <si>
    <t>162751119</t>
  </si>
  <si>
    <t>Příplatek k vodorovnému přemístění výkopku/sypaniny z horniny třídy těžitelnosti I skupiny 1 až 3 ZKD 1000 m přes 10000 m</t>
  </si>
  <si>
    <t>-1226213657</t>
  </si>
  <si>
    <t>výkop+příplatek za dalších 5 km, viz.příloha č.1</t>
  </si>
  <si>
    <t>161*5</t>
  </si>
  <si>
    <t>201343043</t>
  </si>
  <si>
    <t>násyp+příplatek za dalších 5 km, viz.příloha č.1</t>
  </si>
  <si>
    <t>5*5</t>
  </si>
  <si>
    <t>-118889523</t>
  </si>
  <si>
    <t>scházející ornice pro ohumusování, příplatek za dalších 5 km, viz.příloha č.1, č.4 a č.5</t>
  </si>
  <si>
    <t>((126*0,15)-(124*0,1))*5</t>
  </si>
  <si>
    <t>1057777625</t>
  </si>
  <si>
    <t>ornice pro ohumusování, viz.příloha č.1, č.4 a č.5</t>
  </si>
  <si>
    <t>126*0,15</t>
  </si>
  <si>
    <t>-1408999586</t>
  </si>
  <si>
    <t>násyp, viz.příloha č.1</t>
  </si>
  <si>
    <t>171151103</t>
  </si>
  <si>
    <t>Uložení sypaniny z hornin soudržných do násypů zhutněných strojně</t>
  </si>
  <si>
    <t>-1753533497</t>
  </si>
  <si>
    <t>násyp,viz.příloha č.1</t>
  </si>
  <si>
    <t>M</t>
  </si>
  <si>
    <t>10364100</t>
  </si>
  <si>
    <t>zemina pro terénní úpravy - tříděná</t>
  </si>
  <si>
    <t>-1388239784</t>
  </si>
  <si>
    <t>násyp-nákup vhodné zeminy do násypů, viz.příloha č.1</t>
  </si>
  <si>
    <t>5*1,8</t>
  </si>
  <si>
    <t>171201221</t>
  </si>
  <si>
    <t>1203108502</t>
  </si>
  <si>
    <t>výkop-30% z celkové kubatury, viz.příloha č.1</t>
  </si>
  <si>
    <t>161*0,3*1,8</t>
  </si>
  <si>
    <t>171201231</t>
  </si>
  <si>
    <t>Poplatek za uložení zeminy a kamení na recyklační skládce (skládkovné) kód odpadu 17 05 04</t>
  </si>
  <si>
    <t>1337489610</t>
  </si>
  <si>
    <t>výkop-70% z celkové kubatury, viz.příloha č.1</t>
  </si>
  <si>
    <t>161*0,7*1,8</t>
  </si>
  <si>
    <t>171251201</t>
  </si>
  <si>
    <t>Uložení sypaniny na skládky nebo meziskládky</t>
  </si>
  <si>
    <t>18371423</t>
  </si>
  <si>
    <t>výkop, viz.příloh č.1</t>
  </si>
  <si>
    <t>181351003</t>
  </si>
  <si>
    <t>Rozprostření ornice tl vrstvy do 200 mm pl do 100 m2 v rovině nebo ve svahu do 1:5 strojně</t>
  </si>
  <si>
    <t>-828803009</t>
  </si>
  <si>
    <t>viz.příloha č.1, č.4 a č.5</t>
  </si>
  <si>
    <t>26,5+16,5+34+14+8,5+14+13,5-1</t>
  </si>
  <si>
    <t>10364101</t>
  </si>
  <si>
    <t>zemina pro terénní úpravy - ornice</t>
  </si>
  <si>
    <t>-165445731</t>
  </si>
  <si>
    <t>nákup scházející ornice pro ohumusování, viz.příloha č.1, č.4 a č.5</t>
  </si>
  <si>
    <t>((126*0,15)-(124*0,1))*1,8</t>
  </si>
  <si>
    <t>181411131</t>
  </si>
  <si>
    <t>Založení parkového trávníku výsevem pl do 1000 m2 v rovině a ve svahu do 1:5</t>
  </si>
  <si>
    <t>2016321766</t>
  </si>
  <si>
    <t>viz.příloha č.1 a č.4 a č.5</t>
  </si>
  <si>
    <t>00572410</t>
  </si>
  <si>
    <t>osivo směs travní parková</t>
  </si>
  <si>
    <t>kg</t>
  </si>
  <si>
    <t>-1921385929</t>
  </si>
  <si>
    <t>+ ztratné, viz.příloha č.1 a č.4 a č.5</t>
  </si>
  <si>
    <t>126*0,03*1,15</t>
  </si>
  <si>
    <t>181951111</t>
  </si>
  <si>
    <t>Úprava pláně v hornině třídy těžitelnosti I skupiny 1 až 3 bez zhutnění strojně</t>
  </si>
  <si>
    <t>-106383083</t>
  </si>
  <si>
    <t>zeleň</t>
  </si>
  <si>
    <t>181951112</t>
  </si>
  <si>
    <t>Úprava pláně v hornině třídy těžitelnosti I skupiny 1 až 3 se zhutněním strojně</t>
  </si>
  <si>
    <t>1782575389</t>
  </si>
  <si>
    <t>zpevněné plochy</t>
  </si>
  <si>
    <t>46+106+199</t>
  </si>
  <si>
    <t>Komunikace pozemní</t>
  </si>
  <si>
    <t>564761101</t>
  </si>
  <si>
    <t>Podklad z kameniva hrubého drceného vel. 32-63 mm plochy do 100 m2 tl 200 mm</t>
  </si>
  <si>
    <t>-269181995</t>
  </si>
  <si>
    <t>zasakovací rýhy - hrubé kamenivo fr. 32-63, velikocti 0,5*0,5m, hloubka 0,8m, viz.příloha č.1, č.4</t>
  </si>
  <si>
    <t>(0,5*0,5*5)*4</t>
  </si>
  <si>
    <t>564851111</t>
  </si>
  <si>
    <t>Podklad ze štěrkodrtě ŠD plochy přes 100 m2 tl 150 mm</t>
  </si>
  <si>
    <t>772432429</t>
  </si>
  <si>
    <t>oprava vjezdu ŠD fr. 0-63, viz.příloha č.4, č.5</t>
  </si>
  <si>
    <t>20+14,5+30+30+11,5</t>
  </si>
  <si>
    <t>657891586</t>
  </si>
  <si>
    <t xml:space="preserve">oprava vjezdu ŠD   fr. 0-32, viz.příloha č.4 a č.5</t>
  </si>
  <si>
    <t>909179883</t>
  </si>
  <si>
    <t xml:space="preserve">oprava chodníku ŠD  fr. 0-63, viz.příloha č.4 a č.5</t>
  </si>
  <si>
    <t>38,5+12+78,5+27+43</t>
  </si>
  <si>
    <t>-384959783</t>
  </si>
  <si>
    <t>oprava chodníku ŠD fr.,0-32, viz.příloha č.4 a č.5</t>
  </si>
  <si>
    <t>564861011</t>
  </si>
  <si>
    <t>Podklad ze štěrkodrtě ŠD plochy do 100 m2 tl 200 mm</t>
  </si>
  <si>
    <t>1454840530</t>
  </si>
  <si>
    <t xml:space="preserve">oprava komunikace vozidlové, ŠD  fr. 0-32, viz.příloha č.1, č.4, č.5</t>
  </si>
  <si>
    <t>5,5+4,5+6+6,5+3,5+(40*0,5)</t>
  </si>
  <si>
    <t>564861111</t>
  </si>
  <si>
    <t>Podklad ze štěrkodrtě ŠD plochy přes 100 m2 tl 200 mm</t>
  </si>
  <si>
    <t>-28677463</t>
  </si>
  <si>
    <t>úprava podloží u opravy chodníků a vjezdů, ŠD fr,. 0-63 v tl. 200-400mm, v rozpočtu se počítá tl. 400mm, viz.příloha č.1, č.4, č.5</t>
  </si>
  <si>
    <t>(106+199)*2</t>
  </si>
  <si>
    <t>564871011</t>
  </si>
  <si>
    <t>Podklad ze štěrkodrtě ŠD plochy do 100 m2 tl 250 mm</t>
  </si>
  <si>
    <t>-478744296</t>
  </si>
  <si>
    <t>úprava podloží u opravy komunikace vozidlové, ŠD fr. 0-63 v tl. 300-500mm, v rozpočtu se počítá tl. 500mm, viz.příloha č.1, č.4 a č.5</t>
  </si>
  <si>
    <t>(26+(40*0,5))*2</t>
  </si>
  <si>
    <t>565155101</t>
  </si>
  <si>
    <t>Asfaltový beton vrstva podkladní ACP 16 (obalované kamenivo OKS) tl 70 mm š do 1,5 m</t>
  </si>
  <si>
    <t>1812785346</t>
  </si>
  <si>
    <t>oprava komunikace vozidlové, viz.příloha č.1, č.4, č.5</t>
  </si>
  <si>
    <t>5,5+4,5+6+6,5+3,5</t>
  </si>
  <si>
    <t>567122114</t>
  </si>
  <si>
    <t>Podklad ze směsi stmelené cementem SC C 8/10 (KSC I) tl 150 mm</t>
  </si>
  <si>
    <t>-1391981561</t>
  </si>
  <si>
    <t>(5,5+4,5+6+6,5+3,5)+(40*0,5)</t>
  </si>
  <si>
    <t>573111112</t>
  </si>
  <si>
    <t>Postřik živičný infiltrační s posypem z asfaltu množství 1 kg/m2</t>
  </si>
  <si>
    <t>-2118200433</t>
  </si>
  <si>
    <t>573211109</t>
  </si>
  <si>
    <t>Postřik živičný spojovací z asfaltu v množství 0,50 kg/m2</t>
  </si>
  <si>
    <t>-1759653739</t>
  </si>
  <si>
    <t>oprava komuikace vozidlové, viz.příloha č.1, č.4, č.5</t>
  </si>
  <si>
    <t>-709454249</t>
  </si>
  <si>
    <t>asfaltový koberec,viz.příloha č.1, č.4 a č.5</t>
  </si>
  <si>
    <t>577134111</t>
  </si>
  <si>
    <t>Asfaltový beton vrstva obrusná ACO 11+ (ABS) tř. I tl 40 mm š do 3 m z nemodifikovaného asfaltu</t>
  </si>
  <si>
    <t>-416570801</t>
  </si>
  <si>
    <t>1969921694</t>
  </si>
  <si>
    <t>asfaltový koberec, viz.příloha č.1, č.4 a č.5</t>
  </si>
  <si>
    <t>596211222</t>
  </si>
  <si>
    <t>Kladení zámkové dlažby komunikací pro pěší ručně tl 80 mm skupiny B pl přes 100 do 300 m2</t>
  </si>
  <si>
    <t>520908654</t>
  </si>
  <si>
    <t>oprava vjezdů, viz.příloha č.1, č.4, č.5, č.6</t>
  </si>
  <si>
    <t>59245020</t>
  </si>
  <si>
    <t>dlažba skladebná betonová 200x100mm tl 80mm přírodní</t>
  </si>
  <si>
    <t>-1238772601</t>
  </si>
  <si>
    <t>oprava vjezdů + startné, viz.příloha č.1, č.4, č.5, č.6</t>
  </si>
  <si>
    <t>(106-13,55-18,38-6,94)*1,03</t>
  </si>
  <si>
    <t>59245226</t>
  </si>
  <si>
    <t>dlažba pro nevidomé betonová 200x100mm tl 80mm barevná</t>
  </si>
  <si>
    <t>-593087333</t>
  </si>
  <si>
    <t>oprava vjezdů-varovný pás, barva červená+ztratné, viz.příloha č.1, č.4, č.5, č.6</t>
  </si>
  <si>
    <t>(1,96+1,73+3,59+3,7+2,57)*1,03</t>
  </si>
  <si>
    <t>59246087</t>
  </si>
  <si>
    <t>dlažba pro nevidomé betonová 200x200mm tl 80mm přírodní s pravidelnými podélnými drážkami</t>
  </si>
  <si>
    <t>892225990</t>
  </si>
  <si>
    <t>oprava vjezdů, umělá vodící linie + ztratné, viz.příloha č.1, č.4, č.5, č.6</t>
  </si>
  <si>
    <t>(3,46+3,48)*1,03</t>
  </si>
  <si>
    <t>592453</t>
  </si>
  <si>
    <t>rovná betonová dlažba 200/100/80 bez zkosených hran, barva přírodní</t>
  </si>
  <si>
    <t>529868463</t>
  </si>
  <si>
    <t>oprava vjezdů-ohraničení varovných pásů, viz.příloha č,.2, č.4, č.5, č.6</t>
  </si>
  <si>
    <t>(5,5+5+4,4+4,4+9+9+9,3+9,3+5,35)*0,3*1,03</t>
  </si>
  <si>
    <t>-1423207757</t>
  </si>
  <si>
    <t>oprava chodníku,viz.příloha č.1, č.4 a č.5</t>
  </si>
  <si>
    <t>1727959488</t>
  </si>
  <si>
    <t>oprava chodníku+ ztratné, viz.příloha č.1, č.4, č.5, č.6</t>
  </si>
  <si>
    <t>(199-4,46-3,53)*1,02</t>
  </si>
  <si>
    <t>47</t>
  </si>
  <si>
    <t>1876231188</t>
  </si>
  <si>
    <t>oprava chodníku-varovný a signální pás, barva červená+ztratné, viz.příloha č.1, č.4, č.5 a č.6</t>
  </si>
  <si>
    <t>(3,86+0,6)*1,03</t>
  </si>
  <si>
    <t>48</t>
  </si>
  <si>
    <t>515536393</t>
  </si>
  <si>
    <t>oprava chodníku-ohraničení varovného a signálního pásu+ztratné, viz.příloha č.1, č.4, č5 a č.6</t>
  </si>
  <si>
    <t>(5,08+3,68+1,5+1,5)*0,3*1,03</t>
  </si>
  <si>
    <t>49</t>
  </si>
  <si>
    <t>596211224</t>
  </si>
  <si>
    <t>Příplatek za kombinaci dvou barev u kladení betonových dlažeb komunikací pro pěší ručně tl 80 mm skupiny B</t>
  </si>
  <si>
    <t>267266407</t>
  </si>
  <si>
    <t>106</t>
  </si>
  <si>
    <t>50</t>
  </si>
  <si>
    <t>-834166853</t>
  </si>
  <si>
    <t>oprava chodníku, viz.příloha č.1, č.4 a č.5</t>
  </si>
  <si>
    <t>199</t>
  </si>
  <si>
    <t>51</t>
  </si>
  <si>
    <t>916241213</t>
  </si>
  <si>
    <t>Osazení obrubníku kamenného stojatého s boční opěrou do lože z betonu prostého</t>
  </si>
  <si>
    <t>2056799207</t>
  </si>
  <si>
    <t>osazený do betonového lože C20/25nXF3 s opěrou, použije se stávající vybouraný obrubník = 24,0 m</t>
  </si>
  <si>
    <t>scházející se použije nový, viz.příloha č.1 a č.5</t>
  </si>
  <si>
    <t>7,9+7,1+3,6+11,1+13,3+7+(1,2+1,4+1,4+1,4+1,4+1,6+2,2+1,2+1,6+1,6)</t>
  </si>
  <si>
    <t>52</t>
  </si>
  <si>
    <t>58380374</t>
  </si>
  <si>
    <t>obrubník kamenný žulový přímý šířka 120 mm</t>
  </si>
  <si>
    <t>1887383206</t>
  </si>
  <si>
    <t>nový scházející obrubník ,+ ztratné,viz.příloha č.1 ač.5</t>
  </si>
  <si>
    <t>(65-24)*1,02</t>
  </si>
  <si>
    <t>53</t>
  </si>
  <si>
    <t>916331112</t>
  </si>
  <si>
    <t>Osazení zahradního obrubníku betonového do lože z betonu s boční opěrou</t>
  </si>
  <si>
    <t>976194523</t>
  </si>
  <si>
    <t>osazený do betonového lože C20/25nXF3 s opěrou, viz.příloha č.1 a č..5</t>
  </si>
  <si>
    <t>21,5+13+27,4+11,5+6+23+23,6</t>
  </si>
  <si>
    <t>54</t>
  </si>
  <si>
    <t>59217011</t>
  </si>
  <si>
    <t>obrubník zahradní betonový 500x50x200mm</t>
  </si>
  <si>
    <t>996109088</t>
  </si>
  <si>
    <t>barva přírodní+ztratné, viz.příloha č.1 a č.5</t>
  </si>
  <si>
    <t>126*1,02</t>
  </si>
  <si>
    <t>55</t>
  </si>
  <si>
    <t>916991121</t>
  </si>
  <si>
    <t>Lože pod obrubníky, krajníky nebo obruby z dlažebních kostek z betonu prostého</t>
  </si>
  <si>
    <t>-2057586214</t>
  </si>
  <si>
    <t>pod obrubníky, viz.příloha č.1</t>
  </si>
  <si>
    <t>56</t>
  </si>
  <si>
    <t>919121132</t>
  </si>
  <si>
    <t>Těsnění spár zálivkou za studena pro komůrky š 20 mm hl 40 mm s těsnicím profilem</t>
  </si>
  <si>
    <t>-1461465417</t>
  </si>
  <si>
    <t>úprava styčné spáry, viz.příloha č.1, č.5</t>
  </si>
  <si>
    <t>57</t>
  </si>
  <si>
    <t>938908411</t>
  </si>
  <si>
    <t>Čištění vozovek splachováním vodou</t>
  </si>
  <si>
    <t>758064373</t>
  </si>
  <si>
    <t>998</t>
  </si>
  <si>
    <t>Přesun hmot</t>
  </si>
  <si>
    <t>58</t>
  </si>
  <si>
    <t>998223011</t>
  </si>
  <si>
    <t>Přesun hmot pro pozemní komunikace s krytem dlážděným</t>
  </si>
  <si>
    <t>-3923882</t>
  </si>
  <si>
    <t>59</t>
  </si>
  <si>
    <t>998223091</t>
  </si>
  <si>
    <t>Příplatek k přesunu hmot pro pozemní komunikace s krytem dlážděným za zvětšený přesun do 1000 m</t>
  </si>
  <si>
    <t>-765971243</t>
  </si>
  <si>
    <t>PSV</t>
  </si>
  <si>
    <t>Práce a dodávky PSV</t>
  </si>
  <si>
    <t>711</t>
  </si>
  <si>
    <t>Izolace proti vodě, vlhkosti a plynům</t>
  </si>
  <si>
    <t>60</t>
  </si>
  <si>
    <t>711161212</t>
  </si>
  <si>
    <t>Izolace proti zemní vlhkosti nopovou fólií svislá, nopek v 8,0 mm, tl do 0,6 mm</t>
  </si>
  <si>
    <t>2079747525</t>
  </si>
  <si>
    <t>mezi chodníkem a podezdívkou stávajícího oplocení, viz.příloha č.1 č.5</t>
  </si>
  <si>
    <t>(21,5+13,7+38,3+6,5)*0,5</t>
  </si>
  <si>
    <t>c - kabelové žlaby</t>
  </si>
  <si>
    <t>M - Práce a dodávky M</t>
  </si>
  <si>
    <t xml:space="preserve">    46-M - Zemní práce při extr.mont.pracích</t>
  </si>
  <si>
    <t>132151254</t>
  </si>
  <si>
    <t>Hloubení rýh nezapažených š do 2000 mm v hornině třídy těžitelnosti I skupiny 1 a 2 objem do 500 m3 strojně</t>
  </si>
  <si>
    <t>-1728221347</t>
  </si>
  <si>
    <t>kabelové žlaby, viz.příloha č.1</t>
  </si>
  <si>
    <t>0,8*1*139</t>
  </si>
  <si>
    <t>185349616</t>
  </si>
  <si>
    <t>kabelové žlaby-10% z celkového množství, viz.příloha č.1</t>
  </si>
  <si>
    <t>(0,8*1*139)*0,1</t>
  </si>
  <si>
    <t>1825854622</t>
  </si>
  <si>
    <t>0,46*0,46*139</t>
  </si>
  <si>
    <t>-973942006</t>
  </si>
  <si>
    <t>kabelové žlaby+příplatek za další 5 km, viz.příloha č,1</t>
  </si>
  <si>
    <t>(0,46*0,46*139)*5</t>
  </si>
  <si>
    <t>-771015550</t>
  </si>
  <si>
    <t>kabelové žlaby -30% z celkové kubatury, viz.příloha č.1</t>
  </si>
  <si>
    <t>(0,46*0,46*139)*0,3*1,8</t>
  </si>
  <si>
    <t>294292734</t>
  </si>
  <si>
    <t>kabelové žlaby -70% z celkové kubatury, viz.příloha č.1</t>
  </si>
  <si>
    <t>(0,46*0,46*139)*0,7*1,8</t>
  </si>
  <si>
    <t>-862913951</t>
  </si>
  <si>
    <t>174112101</t>
  </si>
  <si>
    <t>Zásyp jam, šachet a rýh do 30 m3 sypaninou se zhutněním při překopech inženýrských sítí ručně</t>
  </si>
  <si>
    <t>2127664279</t>
  </si>
  <si>
    <t>(0,8*1*139)-(0,46*0,46*139)</t>
  </si>
  <si>
    <t>175151101</t>
  </si>
  <si>
    <t>Obsypání potrubí strojně sypaninou bez prohození, uloženou do 3 m</t>
  </si>
  <si>
    <t>-628148913</t>
  </si>
  <si>
    <t>(0,46*0,46*139)-(0,2*0,2*139)</t>
  </si>
  <si>
    <t>58331200</t>
  </si>
  <si>
    <t>štěrkopísek netříděný</t>
  </si>
  <si>
    <t>-1267388348</t>
  </si>
  <si>
    <t>23,852*2</t>
  </si>
  <si>
    <t>1333514988</t>
  </si>
  <si>
    <t>-1786457091</t>
  </si>
  <si>
    <t>Práce a dodávky M</t>
  </si>
  <si>
    <t>46-M</t>
  </si>
  <si>
    <t>Zemní práce při extr.mont.pracích</t>
  </si>
  <si>
    <t>460751111</t>
  </si>
  <si>
    <t>Osazení kabelových kanálů do rýhy z prefabrikovaných betonových žlabů vnější šířky do 20 cm</t>
  </si>
  <si>
    <t>64</t>
  </si>
  <si>
    <t>-1033397245</t>
  </si>
  <si>
    <t>viz.příloha č.1</t>
  </si>
  <si>
    <t>(6*4)+(6*3)+(10*4)+(11*3)+5+6+6+7</t>
  </si>
  <si>
    <t>59213009</t>
  </si>
  <si>
    <t>žlab kabelový betonový k ochraně zemního drátovodného vedení se zákrytem, 100x17x14cm</t>
  </si>
  <si>
    <t>128</t>
  </si>
  <si>
    <t>1592544982</t>
  </si>
  <si>
    <t>139</t>
  </si>
  <si>
    <t>B - Vedlejší a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</si>
  <si>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</si>
  <si>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</si>
  <si>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</si>
  <si>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</si>
  <si>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</si>
  <si>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</si>
  <si>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VRN</t>
  </si>
  <si>
    <t>Vedlejší rozpočtové náklady</t>
  </si>
  <si>
    <t>VRN1</t>
  </si>
  <si>
    <t>Průzkumné, geodetické a projektové práce</t>
  </si>
  <si>
    <t>012203000</t>
  </si>
  <si>
    <t>Zeměměřičské práce před výstavbou</t>
  </si>
  <si>
    <t>kus</t>
  </si>
  <si>
    <t>1024</t>
  </si>
  <si>
    <t>-826209264</t>
  </si>
  <si>
    <t>včetně zaměření stávajících inž.sítí</t>
  </si>
  <si>
    <t>012303000</t>
  </si>
  <si>
    <t>Zeměměřičské práce při provádění stavby</t>
  </si>
  <si>
    <t>41224029</t>
  </si>
  <si>
    <t>012444000</t>
  </si>
  <si>
    <t>Geodetické měření skutečného provedení stavby</t>
  </si>
  <si>
    <t>-87435225</t>
  </si>
  <si>
    <t>VRN3</t>
  </si>
  <si>
    <t>Zařízení staveniště</t>
  </si>
  <si>
    <t>030001000</t>
  </si>
  <si>
    <t>-760702350</t>
  </si>
  <si>
    <t>stavební buńky, WC,napojení na stávající inž.sítě</t>
  </si>
  <si>
    <t>034002000</t>
  </si>
  <si>
    <t>Zabezpečení staveniště</t>
  </si>
  <si>
    <t>-294216732</t>
  </si>
  <si>
    <t>zabezpečení staveniště v souladu s nařízením vlády 591/2006 Sb.</t>
  </si>
  <si>
    <t>VRN4</t>
  </si>
  <si>
    <t>Inženýrská činnost</t>
  </si>
  <si>
    <t>043134000</t>
  </si>
  <si>
    <t>Zkoušky zatěžovací</t>
  </si>
  <si>
    <t>-456070604</t>
  </si>
  <si>
    <t>VRN7</t>
  </si>
  <si>
    <t>Provozní vlivy</t>
  </si>
  <si>
    <t>070001000</t>
  </si>
  <si>
    <t>-644366116</t>
  </si>
  <si>
    <t>072002000</t>
  </si>
  <si>
    <t>Silniční provoz</t>
  </si>
  <si>
    <t>-1674381413</t>
  </si>
  <si>
    <t>dopravní značení</t>
  </si>
  <si>
    <t>VRN9</t>
  </si>
  <si>
    <t>Ostatní náklady</t>
  </si>
  <si>
    <t>092002000</t>
  </si>
  <si>
    <t>Ostatní náklady související s provozem</t>
  </si>
  <si>
    <t>-1650296333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</si>
</sst>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9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41/24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Oprava chodníku v ulici Kutnohorská, Hradec Králové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Hradec Králové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2. 8. 2024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VIAPROJEKT s.r.o. HK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B.Burešová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ROUND(AG95+AG99,2)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ROUND(AS95+AS99,2)</f>
        <v>0</v>
      </c>
      <c r="AT94" s="114">
        <f>ROUND(SUM(AV94:AW94),2)</f>
        <v>0</v>
      </c>
      <c r="AU94" s="115">
        <f>ROUND(AU95+AU99,5)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ROUND(AZ95+AZ99,2)</f>
        <v>0</v>
      </c>
      <c r="BA94" s="114">
        <f>ROUND(BA95+BA99,2)</f>
        <v>0</v>
      </c>
      <c r="BB94" s="114">
        <f>ROUND(BB95+BB99,2)</f>
        <v>0</v>
      </c>
      <c r="BC94" s="114">
        <f>ROUND(BC95+BC99,2)</f>
        <v>0</v>
      </c>
      <c r="BD94" s="116">
        <f>ROUND(BD95+BD99,2)</f>
        <v>0</v>
      </c>
      <c r="BE94" s="6"/>
      <c r="BS94" s="117" t="s">
        <v>75</v>
      </c>
      <c r="BT94" s="117" t="s">
        <v>76</v>
      </c>
      <c r="BU94" s="118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16.5" customHeight="1">
      <c r="A95" s="7"/>
      <c r="B95" s="119"/>
      <c r="C95" s="120"/>
      <c r="D95" s="121" t="s">
        <v>80</v>
      </c>
      <c r="E95" s="121"/>
      <c r="F95" s="121"/>
      <c r="G95" s="121"/>
      <c r="H95" s="121"/>
      <c r="I95" s="122"/>
      <c r="J95" s="121" t="s">
        <v>81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ROUND(SUM(AG96:AG98),2)</f>
        <v>0</v>
      </c>
      <c r="AH95" s="122"/>
      <c r="AI95" s="122"/>
      <c r="AJ95" s="122"/>
      <c r="AK95" s="122"/>
      <c r="AL95" s="122"/>
      <c r="AM95" s="122"/>
      <c r="AN95" s="124">
        <f>SUM(AG95,AT95)</f>
        <v>0</v>
      </c>
      <c r="AO95" s="122"/>
      <c r="AP95" s="122"/>
      <c r="AQ95" s="125" t="s">
        <v>82</v>
      </c>
      <c r="AR95" s="126"/>
      <c r="AS95" s="127">
        <f>ROUND(SUM(AS96:AS98),2)</f>
        <v>0</v>
      </c>
      <c r="AT95" s="128">
        <f>ROUND(SUM(AV95:AW95),2)</f>
        <v>0</v>
      </c>
      <c r="AU95" s="129">
        <f>ROUND(SUM(AU96:AU98),5)</f>
        <v>0</v>
      </c>
      <c r="AV95" s="128">
        <f>ROUND(AZ95*L29,2)</f>
        <v>0</v>
      </c>
      <c r="AW95" s="128">
        <f>ROUND(BA95*L30,2)</f>
        <v>0</v>
      </c>
      <c r="AX95" s="128">
        <f>ROUND(BB95*L29,2)</f>
        <v>0</v>
      </c>
      <c r="AY95" s="128">
        <f>ROUND(BC95*L30,2)</f>
        <v>0</v>
      </c>
      <c r="AZ95" s="128">
        <f>ROUND(SUM(AZ96:AZ98),2)</f>
        <v>0</v>
      </c>
      <c r="BA95" s="128">
        <f>ROUND(SUM(BA96:BA98),2)</f>
        <v>0</v>
      </c>
      <c r="BB95" s="128">
        <f>ROUND(SUM(BB96:BB98),2)</f>
        <v>0</v>
      </c>
      <c r="BC95" s="128">
        <f>ROUND(SUM(BC96:BC98),2)</f>
        <v>0</v>
      </c>
      <c r="BD95" s="130">
        <f>ROUND(SUM(BD96:BD98),2)</f>
        <v>0</v>
      </c>
      <c r="BE95" s="7"/>
      <c r="BS95" s="131" t="s">
        <v>75</v>
      </c>
      <c r="BT95" s="131" t="s">
        <v>83</v>
      </c>
      <c r="BU95" s="131" t="s">
        <v>77</v>
      </c>
      <c r="BV95" s="131" t="s">
        <v>78</v>
      </c>
      <c r="BW95" s="131" t="s">
        <v>84</v>
      </c>
      <c r="BX95" s="131" t="s">
        <v>5</v>
      </c>
      <c r="CL95" s="131" t="s">
        <v>1</v>
      </c>
      <c r="CM95" s="131" t="s">
        <v>85</v>
      </c>
    </row>
    <row r="96" s="4" customFormat="1" ht="16.5" customHeight="1">
      <c r="A96" s="132" t="s">
        <v>86</v>
      </c>
      <c r="B96" s="70"/>
      <c r="C96" s="133"/>
      <c r="D96" s="133"/>
      <c r="E96" s="134" t="s">
        <v>87</v>
      </c>
      <c r="F96" s="134"/>
      <c r="G96" s="134"/>
      <c r="H96" s="134"/>
      <c r="I96" s="134"/>
      <c r="J96" s="133"/>
      <c r="K96" s="134" t="s">
        <v>88</v>
      </c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  <c r="AA96" s="134"/>
      <c r="AB96" s="134"/>
      <c r="AC96" s="134"/>
      <c r="AD96" s="134"/>
      <c r="AE96" s="134"/>
      <c r="AF96" s="134"/>
      <c r="AG96" s="135">
        <f>'a - příprava území'!J32</f>
        <v>0</v>
      </c>
      <c r="AH96" s="133"/>
      <c r="AI96" s="133"/>
      <c r="AJ96" s="133"/>
      <c r="AK96" s="133"/>
      <c r="AL96" s="133"/>
      <c r="AM96" s="133"/>
      <c r="AN96" s="135">
        <f>SUM(AG96,AT96)</f>
        <v>0</v>
      </c>
      <c r="AO96" s="133"/>
      <c r="AP96" s="133"/>
      <c r="AQ96" s="136" t="s">
        <v>89</v>
      </c>
      <c r="AR96" s="72"/>
      <c r="AS96" s="137">
        <v>0</v>
      </c>
      <c r="AT96" s="138">
        <f>ROUND(SUM(AV96:AW96),2)</f>
        <v>0</v>
      </c>
      <c r="AU96" s="139">
        <f>'a - příprava území'!P124</f>
        <v>0</v>
      </c>
      <c r="AV96" s="138">
        <f>'a - příprava území'!J35</f>
        <v>0</v>
      </c>
      <c r="AW96" s="138">
        <f>'a - příprava území'!J36</f>
        <v>0</v>
      </c>
      <c r="AX96" s="138">
        <f>'a - příprava území'!J37</f>
        <v>0</v>
      </c>
      <c r="AY96" s="138">
        <f>'a - příprava území'!J38</f>
        <v>0</v>
      </c>
      <c r="AZ96" s="138">
        <f>'a - příprava území'!F35</f>
        <v>0</v>
      </c>
      <c r="BA96" s="138">
        <f>'a - příprava území'!F36</f>
        <v>0</v>
      </c>
      <c r="BB96" s="138">
        <f>'a - příprava území'!F37</f>
        <v>0</v>
      </c>
      <c r="BC96" s="138">
        <f>'a - příprava území'!F38</f>
        <v>0</v>
      </c>
      <c r="BD96" s="140">
        <f>'a - příprava území'!F39</f>
        <v>0</v>
      </c>
      <c r="BE96" s="4"/>
      <c r="BT96" s="141" t="s">
        <v>85</v>
      </c>
      <c r="BV96" s="141" t="s">
        <v>78</v>
      </c>
      <c r="BW96" s="141" t="s">
        <v>90</v>
      </c>
      <c r="BX96" s="141" t="s">
        <v>84</v>
      </c>
      <c r="CL96" s="141" t="s">
        <v>1</v>
      </c>
    </row>
    <row r="97" s="4" customFormat="1" ht="16.5" customHeight="1">
      <c r="A97" s="132" t="s">
        <v>86</v>
      </c>
      <c r="B97" s="70"/>
      <c r="C97" s="133"/>
      <c r="D97" s="133"/>
      <c r="E97" s="134" t="s">
        <v>91</v>
      </c>
      <c r="F97" s="134"/>
      <c r="G97" s="134"/>
      <c r="H97" s="134"/>
      <c r="I97" s="134"/>
      <c r="J97" s="133"/>
      <c r="K97" s="134" t="s">
        <v>92</v>
      </c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  <c r="AA97" s="134"/>
      <c r="AB97" s="134"/>
      <c r="AC97" s="134"/>
      <c r="AD97" s="134"/>
      <c r="AE97" s="134"/>
      <c r="AF97" s="134"/>
      <c r="AG97" s="135">
        <f>'b - návrh'!J32</f>
        <v>0</v>
      </c>
      <c r="AH97" s="133"/>
      <c r="AI97" s="133"/>
      <c r="AJ97" s="133"/>
      <c r="AK97" s="133"/>
      <c r="AL97" s="133"/>
      <c r="AM97" s="133"/>
      <c r="AN97" s="135">
        <f>SUM(AG97,AT97)</f>
        <v>0</v>
      </c>
      <c r="AO97" s="133"/>
      <c r="AP97" s="133"/>
      <c r="AQ97" s="136" t="s">
        <v>89</v>
      </c>
      <c r="AR97" s="72"/>
      <c r="AS97" s="137">
        <v>0</v>
      </c>
      <c r="AT97" s="138">
        <f>ROUND(SUM(AV97:AW97),2)</f>
        <v>0</v>
      </c>
      <c r="AU97" s="139">
        <f>'b - návrh'!P127</f>
        <v>0</v>
      </c>
      <c r="AV97" s="138">
        <f>'b - návrh'!J35</f>
        <v>0</v>
      </c>
      <c r="AW97" s="138">
        <f>'b - návrh'!J36</f>
        <v>0</v>
      </c>
      <c r="AX97" s="138">
        <f>'b - návrh'!J37</f>
        <v>0</v>
      </c>
      <c r="AY97" s="138">
        <f>'b - návrh'!J38</f>
        <v>0</v>
      </c>
      <c r="AZ97" s="138">
        <f>'b - návrh'!F35</f>
        <v>0</v>
      </c>
      <c r="BA97" s="138">
        <f>'b - návrh'!F36</f>
        <v>0</v>
      </c>
      <c r="BB97" s="138">
        <f>'b - návrh'!F37</f>
        <v>0</v>
      </c>
      <c r="BC97" s="138">
        <f>'b - návrh'!F38</f>
        <v>0</v>
      </c>
      <c r="BD97" s="140">
        <f>'b - návrh'!F39</f>
        <v>0</v>
      </c>
      <c r="BE97" s="4"/>
      <c r="BT97" s="141" t="s">
        <v>85</v>
      </c>
      <c r="BV97" s="141" t="s">
        <v>78</v>
      </c>
      <c r="BW97" s="141" t="s">
        <v>93</v>
      </c>
      <c r="BX97" s="141" t="s">
        <v>84</v>
      </c>
      <c r="CL97" s="141" t="s">
        <v>1</v>
      </c>
    </row>
    <row r="98" s="4" customFormat="1" ht="16.5" customHeight="1">
      <c r="A98" s="132" t="s">
        <v>86</v>
      </c>
      <c r="B98" s="70"/>
      <c r="C98" s="133"/>
      <c r="D98" s="133"/>
      <c r="E98" s="134" t="s">
        <v>94</v>
      </c>
      <c r="F98" s="134"/>
      <c r="G98" s="134"/>
      <c r="H98" s="134"/>
      <c r="I98" s="134"/>
      <c r="J98" s="133"/>
      <c r="K98" s="134" t="s">
        <v>95</v>
      </c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5">
        <f>'c - kabelové žlaby'!J32</f>
        <v>0</v>
      </c>
      <c r="AH98" s="133"/>
      <c r="AI98" s="133"/>
      <c r="AJ98" s="133"/>
      <c r="AK98" s="133"/>
      <c r="AL98" s="133"/>
      <c r="AM98" s="133"/>
      <c r="AN98" s="135">
        <f>SUM(AG98,AT98)</f>
        <v>0</v>
      </c>
      <c r="AO98" s="133"/>
      <c r="AP98" s="133"/>
      <c r="AQ98" s="136" t="s">
        <v>89</v>
      </c>
      <c r="AR98" s="72"/>
      <c r="AS98" s="137">
        <v>0</v>
      </c>
      <c r="AT98" s="138">
        <f>ROUND(SUM(AV98:AW98),2)</f>
        <v>0</v>
      </c>
      <c r="AU98" s="139">
        <f>'c - kabelové žlaby'!P125</f>
        <v>0</v>
      </c>
      <c r="AV98" s="138">
        <f>'c - kabelové žlaby'!J35</f>
        <v>0</v>
      </c>
      <c r="AW98" s="138">
        <f>'c - kabelové žlaby'!J36</f>
        <v>0</v>
      </c>
      <c r="AX98" s="138">
        <f>'c - kabelové žlaby'!J37</f>
        <v>0</v>
      </c>
      <c r="AY98" s="138">
        <f>'c - kabelové žlaby'!J38</f>
        <v>0</v>
      </c>
      <c r="AZ98" s="138">
        <f>'c - kabelové žlaby'!F35</f>
        <v>0</v>
      </c>
      <c r="BA98" s="138">
        <f>'c - kabelové žlaby'!F36</f>
        <v>0</v>
      </c>
      <c r="BB98" s="138">
        <f>'c - kabelové žlaby'!F37</f>
        <v>0</v>
      </c>
      <c r="BC98" s="138">
        <f>'c - kabelové žlaby'!F38</f>
        <v>0</v>
      </c>
      <c r="BD98" s="140">
        <f>'c - kabelové žlaby'!F39</f>
        <v>0</v>
      </c>
      <c r="BE98" s="4"/>
      <c r="BT98" s="141" t="s">
        <v>85</v>
      </c>
      <c r="BV98" s="141" t="s">
        <v>78</v>
      </c>
      <c r="BW98" s="141" t="s">
        <v>96</v>
      </c>
      <c r="BX98" s="141" t="s">
        <v>84</v>
      </c>
      <c r="CL98" s="141" t="s">
        <v>1</v>
      </c>
    </row>
    <row r="99" s="7" customFormat="1" ht="16.5" customHeight="1">
      <c r="A99" s="132" t="s">
        <v>86</v>
      </c>
      <c r="B99" s="119"/>
      <c r="C99" s="120"/>
      <c r="D99" s="121" t="s">
        <v>97</v>
      </c>
      <c r="E99" s="121"/>
      <c r="F99" s="121"/>
      <c r="G99" s="121"/>
      <c r="H99" s="121"/>
      <c r="I99" s="122"/>
      <c r="J99" s="121" t="s">
        <v>98</v>
      </c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4">
        <f>'B - Vedlejší a ostatní ná...'!J30</f>
        <v>0</v>
      </c>
      <c r="AH99" s="122"/>
      <c r="AI99" s="122"/>
      <c r="AJ99" s="122"/>
      <c r="AK99" s="122"/>
      <c r="AL99" s="122"/>
      <c r="AM99" s="122"/>
      <c r="AN99" s="124">
        <f>SUM(AG99,AT99)</f>
        <v>0</v>
      </c>
      <c r="AO99" s="122"/>
      <c r="AP99" s="122"/>
      <c r="AQ99" s="125" t="s">
        <v>82</v>
      </c>
      <c r="AR99" s="126"/>
      <c r="AS99" s="142">
        <v>0</v>
      </c>
      <c r="AT99" s="143">
        <f>ROUND(SUM(AV99:AW99),2)</f>
        <v>0</v>
      </c>
      <c r="AU99" s="144">
        <f>'B - Vedlejší a ostatní ná...'!P122</f>
        <v>0</v>
      </c>
      <c r="AV99" s="143">
        <f>'B - Vedlejší a ostatní ná...'!J33</f>
        <v>0</v>
      </c>
      <c r="AW99" s="143">
        <f>'B - Vedlejší a ostatní ná...'!J34</f>
        <v>0</v>
      </c>
      <c r="AX99" s="143">
        <f>'B - Vedlejší a ostatní ná...'!J35</f>
        <v>0</v>
      </c>
      <c r="AY99" s="143">
        <f>'B - Vedlejší a ostatní ná...'!J36</f>
        <v>0</v>
      </c>
      <c r="AZ99" s="143">
        <f>'B - Vedlejší a ostatní ná...'!F33</f>
        <v>0</v>
      </c>
      <c r="BA99" s="143">
        <f>'B - Vedlejší a ostatní ná...'!F34</f>
        <v>0</v>
      </c>
      <c r="BB99" s="143">
        <f>'B - Vedlejší a ostatní ná...'!F35</f>
        <v>0</v>
      </c>
      <c r="BC99" s="143">
        <f>'B - Vedlejší a ostatní ná...'!F36</f>
        <v>0</v>
      </c>
      <c r="BD99" s="145">
        <f>'B - Vedlejší a ostatní ná...'!F37</f>
        <v>0</v>
      </c>
      <c r="BE99" s="7"/>
      <c r="BT99" s="131" t="s">
        <v>83</v>
      </c>
      <c r="BV99" s="131" t="s">
        <v>78</v>
      </c>
      <c r="BW99" s="131" t="s">
        <v>99</v>
      </c>
      <c r="BX99" s="131" t="s">
        <v>5</v>
      </c>
      <c r="CL99" s="131" t="s">
        <v>1</v>
      </c>
      <c r="CM99" s="131" t="s">
        <v>85</v>
      </c>
    </row>
    <row r="100" s="2" customFormat="1" ht="30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4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44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</sheetData>
  <sheetProtection sheet="1" formatColumns="0" formatRows="0" objects="1" scenarios="1" spinCount="100000" saltValue="j2jbbU4qplsJIvoyWgMJLtIWCKm4OoIlUVLK3SIZuCMfenA8rRAblStA+ay0k0Yb/F3a5AkVPWStc1Z8YcpexQ==" hashValue="VX8f5Aec/aiID0jEO4DeVMW0fV8CUnB9iv58fNsHe2R70tj0DHdoYiopLSuIaGS3runLAlH2GKnBCIeMIA8nmQ==" algorithmName="SHA-512" password="CC35"/>
  <mergeCells count="58">
    <mergeCell ref="L85:AJ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AG98:AM98"/>
    <mergeCell ref="AN98:AP98"/>
    <mergeCell ref="E98:I98"/>
    <mergeCell ref="K98:AF98"/>
    <mergeCell ref="AN99:AP99"/>
    <mergeCell ref="AG99:AM99"/>
    <mergeCell ref="D99:H99"/>
    <mergeCell ref="J99:AF99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96" location="'a - příprava území'!C2" display="/"/>
    <hyperlink ref="A97" location="'b - návrh'!C2" display="/"/>
    <hyperlink ref="A98" location="'c - kabelové žlaby'!C2" display="/"/>
    <hyperlink ref="A99" location="'B - Vedlejší a ostatní ná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90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100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Oprava chodníku v ulici Kutnohorská, Hradec Králové</v>
      </c>
      <c r="F7" s="150"/>
      <c r="G7" s="150"/>
      <c r="H7" s="150"/>
      <c r="L7" s="20"/>
    </row>
    <row r="8" s="1" customFormat="1" ht="12" customHeight="1">
      <c r="B8" s="20"/>
      <c r="D8" s="150" t="s">
        <v>101</v>
      </c>
      <c r="L8" s="20"/>
    </row>
    <row r="9" s="2" customFormat="1" ht="16.5" customHeight="1">
      <c r="A9" s="38"/>
      <c r="B9" s="44"/>
      <c r="C9" s="38"/>
      <c r="D9" s="38"/>
      <c r="E9" s="151" t="s">
        <v>102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103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104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2. 8. 2024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tr">
        <f>IF('Rekapitulace stavby'!AN10="","",'Rekapitulace stavby'!AN10)</f>
        <v/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tr">
        <f>IF('Rekapitulace stavby'!E11="","",'Rekapitulace stavby'!E11)</f>
        <v xml:space="preserve"> </v>
      </c>
      <c r="F17" s="38"/>
      <c r="G17" s="38"/>
      <c r="H17" s="38"/>
      <c r="I17" s="150" t="s">
        <v>27</v>
      </c>
      <c r="J17" s="141" t="str">
        <f>IF('Rekapitulace stavby'!AN11="","",'Rekapitulace stavby'!AN11)</f>
        <v/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34</v>
      </c>
      <c r="F26" s="38"/>
      <c r="G26" s="38"/>
      <c r="H26" s="38"/>
      <c r="I26" s="150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ROUND(J124,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ROUND((SUM(BE124:BE312)),  2)</f>
        <v>0</v>
      </c>
      <c r="G35" s="38"/>
      <c r="H35" s="38"/>
      <c r="I35" s="164">
        <v>0.20999999999999999</v>
      </c>
      <c r="J35" s="163">
        <f>ROUND(((SUM(BE124:BE312))*I35),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ROUND((SUM(BF124:BF312)),  2)</f>
        <v>0</v>
      </c>
      <c r="G36" s="38"/>
      <c r="H36" s="38"/>
      <c r="I36" s="164">
        <v>0.12</v>
      </c>
      <c r="J36" s="163">
        <f>ROUND(((SUM(BF124:BF312))*I36),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ROUND((SUM(BG124:BG312)),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ROUND((SUM(BH124:BH312)),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ROUND((SUM(BI124:BI312)),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Oprava chodníku v ulici Kutnohorská, Hradec Králové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101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102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103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a - příprava území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Hradec Králové</v>
      </c>
      <c r="G91" s="40"/>
      <c r="H91" s="40"/>
      <c r="I91" s="32" t="s">
        <v>22</v>
      </c>
      <c r="J91" s="79" t="str">
        <f>IF(J14="","",J14)</f>
        <v>2. 8. 2024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24</v>
      </c>
      <c r="D93" s="40"/>
      <c r="E93" s="40"/>
      <c r="F93" s="27" t="str">
        <f>E17</f>
        <v xml:space="preserve"> </v>
      </c>
      <c r="G93" s="40"/>
      <c r="H93" s="40"/>
      <c r="I93" s="32" t="s">
        <v>30</v>
      </c>
      <c r="J93" s="36" t="str">
        <f>E23</f>
        <v>VIAPROJEKT s.r.o. HK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>B.Burešová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106</v>
      </c>
      <c r="D96" s="185"/>
      <c r="E96" s="185"/>
      <c r="F96" s="185"/>
      <c r="G96" s="185"/>
      <c r="H96" s="185"/>
      <c r="I96" s="185"/>
      <c r="J96" s="186" t="s">
        <v>107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108</v>
      </c>
      <c r="D98" s="40"/>
      <c r="E98" s="40"/>
      <c r="F98" s="40"/>
      <c r="G98" s="40"/>
      <c r="H98" s="40"/>
      <c r="I98" s="40"/>
      <c r="J98" s="110">
        <f>J124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109</v>
      </c>
    </row>
    <row r="99" s="9" customFormat="1" ht="24.96" customHeight="1">
      <c r="A99" s="9"/>
      <c r="B99" s="188"/>
      <c r="C99" s="189"/>
      <c r="D99" s="190" t="s">
        <v>110</v>
      </c>
      <c r="E99" s="191"/>
      <c r="F99" s="191"/>
      <c r="G99" s="191"/>
      <c r="H99" s="191"/>
      <c r="I99" s="191"/>
      <c r="J99" s="192">
        <f>J125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111</v>
      </c>
      <c r="E100" s="196"/>
      <c r="F100" s="196"/>
      <c r="G100" s="196"/>
      <c r="H100" s="196"/>
      <c r="I100" s="196"/>
      <c r="J100" s="197">
        <f>J126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112</v>
      </c>
      <c r="E101" s="196"/>
      <c r="F101" s="196"/>
      <c r="G101" s="196"/>
      <c r="H101" s="196"/>
      <c r="I101" s="196"/>
      <c r="J101" s="197">
        <f>J211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113</v>
      </c>
      <c r="E102" s="196"/>
      <c r="F102" s="196"/>
      <c r="G102" s="196"/>
      <c r="H102" s="196"/>
      <c r="I102" s="196"/>
      <c r="J102" s="197">
        <f>J240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114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83" t="str">
        <f>E7</f>
        <v>Oprava chodníku v ulici Kutnohorská, Hradec Králové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1" customFormat="1" ht="12" customHeight="1">
      <c r="B113" s="21"/>
      <c r="C113" s="32" t="s">
        <v>101</v>
      </c>
      <c r="D113" s="22"/>
      <c r="E113" s="22"/>
      <c r="F113" s="22"/>
      <c r="G113" s="22"/>
      <c r="H113" s="22"/>
      <c r="I113" s="22"/>
      <c r="J113" s="22"/>
      <c r="K113" s="22"/>
      <c r="L113" s="20"/>
    </row>
    <row r="114" s="2" customFormat="1" ht="16.5" customHeight="1">
      <c r="A114" s="38"/>
      <c r="B114" s="39"/>
      <c r="C114" s="40"/>
      <c r="D114" s="40"/>
      <c r="E114" s="183" t="s">
        <v>102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103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76" t="str">
        <f>E11</f>
        <v>a - příprava území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F14</f>
        <v>Hradec Králové</v>
      </c>
      <c r="G118" s="40"/>
      <c r="H118" s="40"/>
      <c r="I118" s="32" t="s">
        <v>22</v>
      </c>
      <c r="J118" s="79" t="str">
        <f>IF(J14="","",J14)</f>
        <v>2. 8. 2024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25.65" customHeight="1">
      <c r="A120" s="38"/>
      <c r="B120" s="39"/>
      <c r="C120" s="32" t="s">
        <v>24</v>
      </c>
      <c r="D120" s="40"/>
      <c r="E120" s="40"/>
      <c r="F120" s="27" t="str">
        <f>E17</f>
        <v xml:space="preserve"> </v>
      </c>
      <c r="G120" s="40"/>
      <c r="H120" s="40"/>
      <c r="I120" s="32" t="s">
        <v>30</v>
      </c>
      <c r="J120" s="36" t="str">
        <f>E23</f>
        <v>VIAPROJEKT s.r.o. HK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28</v>
      </c>
      <c r="D121" s="40"/>
      <c r="E121" s="40"/>
      <c r="F121" s="27" t="str">
        <f>IF(E20="","",E20)</f>
        <v>Vyplň údaj</v>
      </c>
      <c r="G121" s="40"/>
      <c r="H121" s="40"/>
      <c r="I121" s="32" t="s">
        <v>33</v>
      </c>
      <c r="J121" s="36" t="str">
        <f>E26</f>
        <v>B.Burešová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199"/>
      <c r="B123" s="200"/>
      <c r="C123" s="201" t="s">
        <v>115</v>
      </c>
      <c r="D123" s="202" t="s">
        <v>61</v>
      </c>
      <c r="E123" s="202" t="s">
        <v>57</v>
      </c>
      <c r="F123" s="202" t="s">
        <v>58</v>
      </c>
      <c r="G123" s="202" t="s">
        <v>116</v>
      </c>
      <c r="H123" s="202" t="s">
        <v>117</v>
      </c>
      <c r="I123" s="202" t="s">
        <v>118</v>
      </c>
      <c r="J123" s="202" t="s">
        <v>107</v>
      </c>
      <c r="K123" s="203" t="s">
        <v>119</v>
      </c>
      <c r="L123" s="204"/>
      <c r="M123" s="100" t="s">
        <v>1</v>
      </c>
      <c r="N123" s="101" t="s">
        <v>40</v>
      </c>
      <c r="O123" s="101" t="s">
        <v>120</v>
      </c>
      <c r="P123" s="101" t="s">
        <v>121</v>
      </c>
      <c r="Q123" s="101" t="s">
        <v>122</v>
      </c>
      <c r="R123" s="101" t="s">
        <v>123</v>
      </c>
      <c r="S123" s="101" t="s">
        <v>124</v>
      </c>
      <c r="T123" s="102" t="s">
        <v>125</v>
      </c>
      <c r="U123" s="199"/>
      <c r="V123" s="199"/>
      <c r="W123" s="199"/>
      <c r="X123" s="199"/>
      <c r="Y123" s="199"/>
      <c r="Z123" s="199"/>
      <c r="AA123" s="199"/>
      <c r="AB123" s="199"/>
      <c r="AC123" s="199"/>
      <c r="AD123" s="199"/>
      <c r="AE123" s="199"/>
    </row>
    <row r="124" s="2" customFormat="1" ht="22.8" customHeight="1">
      <c r="A124" s="38"/>
      <c r="B124" s="39"/>
      <c r="C124" s="107" t="s">
        <v>126</v>
      </c>
      <c r="D124" s="40"/>
      <c r="E124" s="40"/>
      <c r="F124" s="40"/>
      <c r="G124" s="40"/>
      <c r="H124" s="40"/>
      <c r="I124" s="40"/>
      <c r="J124" s="205">
        <f>BK124</f>
        <v>0</v>
      </c>
      <c r="K124" s="40"/>
      <c r="L124" s="44"/>
      <c r="M124" s="103"/>
      <c r="N124" s="206"/>
      <c r="O124" s="104"/>
      <c r="P124" s="207">
        <f>P125</f>
        <v>0</v>
      </c>
      <c r="Q124" s="104"/>
      <c r="R124" s="207">
        <f>R125</f>
        <v>0.00021000000000000001</v>
      </c>
      <c r="S124" s="104"/>
      <c r="T124" s="208">
        <f>T125</f>
        <v>255.33240000000004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75</v>
      </c>
      <c r="AU124" s="17" t="s">
        <v>109</v>
      </c>
      <c r="BK124" s="209">
        <f>BK125</f>
        <v>0</v>
      </c>
    </row>
    <row r="125" s="12" customFormat="1" ht="25.92" customHeight="1">
      <c r="A125" s="12"/>
      <c r="B125" s="210"/>
      <c r="C125" s="211"/>
      <c r="D125" s="212" t="s">
        <v>75</v>
      </c>
      <c r="E125" s="213" t="s">
        <v>127</v>
      </c>
      <c r="F125" s="213" t="s">
        <v>128</v>
      </c>
      <c r="G125" s="211"/>
      <c r="H125" s="211"/>
      <c r="I125" s="214"/>
      <c r="J125" s="215">
        <f>BK125</f>
        <v>0</v>
      </c>
      <c r="K125" s="211"/>
      <c r="L125" s="216"/>
      <c r="M125" s="217"/>
      <c r="N125" s="218"/>
      <c r="O125" s="218"/>
      <c r="P125" s="219">
        <f>P126+P211+P240</f>
        <v>0</v>
      </c>
      <c r="Q125" s="218"/>
      <c r="R125" s="219">
        <f>R126+R211+R240</f>
        <v>0.00021000000000000001</v>
      </c>
      <c r="S125" s="218"/>
      <c r="T125" s="220">
        <f>T126+T211+T240</f>
        <v>255.33240000000004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1" t="s">
        <v>83</v>
      </c>
      <c r="AT125" s="222" t="s">
        <v>75</v>
      </c>
      <c r="AU125" s="222" t="s">
        <v>76</v>
      </c>
      <c r="AY125" s="221" t="s">
        <v>129</v>
      </c>
      <c r="BK125" s="223">
        <f>BK126+BK211+BK240</f>
        <v>0</v>
      </c>
    </row>
    <row r="126" s="12" customFormat="1" ht="22.8" customHeight="1">
      <c r="A126" s="12"/>
      <c r="B126" s="210"/>
      <c r="C126" s="211"/>
      <c r="D126" s="212" t="s">
        <v>75</v>
      </c>
      <c r="E126" s="224" t="s">
        <v>83</v>
      </c>
      <c r="F126" s="224" t="s">
        <v>130</v>
      </c>
      <c r="G126" s="211"/>
      <c r="H126" s="211"/>
      <c r="I126" s="214"/>
      <c r="J126" s="225">
        <f>BK126</f>
        <v>0</v>
      </c>
      <c r="K126" s="211"/>
      <c r="L126" s="216"/>
      <c r="M126" s="217"/>
      <c r="N126" s="218"/>
      <c r="O126" s="218"/>
      <c r="P126" s="219">
        <f>SUM(P127:P210)</f>
        <v>0</v>
      </c>
      <c r="Q126" s="218"/>
      <c r="R126" s="219">
        <f>SUM(R127:R210)</f>
        <v>0.00021000000000000001</v>
      </c>
      <c r="S126" s="218"/>
      <c r="T126" s="220">
        <f>SUM(T127:T210)</f>
        <v>248.98200000000003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1" t="s">
        <v>83</v>
      </c>
      <c r="AT126" s="222" t="s">
        <v>75</v>
      </c>
      <c r="AU126" s="222" t="s">
        <v>83</v>
      </c>
      <c r="AY126" s="221" t="s">
        <v>129</v>
      </c>
      <c r="BK126" s="223">
        <f>SUM(BK127:BK210)</f>
        <v>0</v>
      </c>
    </row>
    <row r="127" s="2" customFormat="1" ht="21.75" customHeight="1">
      <c r="A127" s="38"/>
      <c r="B127" s="39"/>
      <c r="C127" s="226" t="s">
        <v>83</v>
      </c>
      <c r="D127" s="226" t="s">
        <v>131</v>
      </c>
      <c r="E127" s="227" t="s">
        <v>132</v>
      </c>
      <c r="F127" s="228" t="s">
        <v>133</v>
      </c>
      <c r="G127" s="229" t="s">
        <v>134</v>
      </c>
      <c r="H127" s="230">
        <v>10</v>
      </c>
      <c r="I127" s="231"/>
      <c r="J127" s="232">
        <f>ROUND(I127*H127,2)</f>
        <v>0</v>
      </c>
      <c r="K127" s="228" t="s">
        <v>135</v>
      </c>
      <c r="L127" s="44"/>
      <c r="M127" s="233" t="s">
        <v>1</v>
      </c>
      <c r="N127" s="234" t="s">
        <v>41</v>
      </c>
      <c r="O127" s="91"/>
      <c r="P127" s="235">
        <f>O127*H127</f>
        <v>0</v>
      </c>
      <c r="Q127" s="235">
        <v>0</v>
      </c>
      <c r="R127" s="235">
        <f>Q127*H127</f>
        <v>0</v>
      </c>
      <c r="S127" s="235">
        <v>0.255</v>
      </c>
      <c r="T127" s="236">
        <f>S127*H127</f>
        <v>2.5499999999999998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7" t="s">
        <v>136</v>
      </c>
      <c r="AT127" s="237" t="s">
        <v>131</v>
      </c>
      <c r="AU127" s="237" t="s">
        <v>85</v>
      </c>
      <c r="AY127" s="17" t="s">
        <v>129</v>
      </c>
      <c r="BE127" s="238">
        <f>IF(N127="základní",J127,0)</f>
        <v>0</v>
      </c>
      <c r="BF127" s="238">
        <f>IF(N127="snížená",J127,0)</f>
        <v>0</v>
      </c>
      <c r="BG127" s="238">
        <f>IF(N127="zákl. přenesená",J127,0)</f>
        <v>0</v>
      </c>
      <c r="BH127" s="238">
        <f>IF(N127="sníž. přenesená",J127,0)</f>
        <v>0</v>
      </c>
      <c r="BI127" s="238">
        <f>IF(N127="nulová",J127,0)</f>
        <v>0</v>
      </c>
      <c r="BJ127" s="17" t="s">
        <v>83</v>
      </c>
      <c r="BK127" s="238">
        <f>ROUND(I127*H127,2)</f>
        <v>0</v>
      </c>
      <c r="BL127" s="17" t="s">
        <v>136</v>
      </c>
      <c r="BM127" s="237" t="s">
        <v>137</v>
      </c>
    </row>
    <row r="128" s="13" customFormat="1">
      <c r="A128" s="13"/>
      <c r="B128" s="239"/>
      <c r="C128" s="240"/>
      <c r="D128" s="241" t="s">
        <v>138</v>
      </c>
      <c r="E128" s="242" t="s">
        <v>1</v>
      </c>
      <c r="F128" s="243" t="s">
        <v>139</v>
      </c>
      <c r="G128" s="240"/>
      <c r="H128" s="242" t="s">
        <v>1</v>
      </c>
      <c r="I128" s="244"/>
      <c r="J128" s="240"/>
      <c r="K128" s="240"/>
      <c r="L128" s="245"/>
      <c r="M128" s="246"/>
      <c r="N128" s="247"/>
      <c r="O128" s="247"/>
      <c r="P128" s="247"/>
      <c r="Q128" s="247"/>
      <c r="R128" s="247"/>
      <c r="S128" s="247"/>
      <c r="T128" s="248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9" t="s">
        <v>138</v>
      </c>
      <c r="AU128" s="249" t="s">
        <v>85</v>
      </c>
      <c r="AV128" s="13" t="s">
        <v>83</v>
      </c>
      <c r="AW128" s="13" t="s">
        <v>32</v>
      </c>
      <c r="AX128" s="13" t="s">
        <v>76</v>
      </c>
      <c r="AY128" s="249" t="s">
        <v>129</v>
      </c>
    </row>
    <row r="129" s="14" customFormat="1">
      <c r="A129" s="14"/>
      <c r="B129" s="250"/>
      <c r="C129" s="251"/>
      <c r="D129" s="241" t="s">
        <v>138</v>
      </c>
      <c r="E129" s="252" t="s">
        <v>1</v>
      </c>
      <c r="F129" s="253" t="s">
        <v>140</v>
      </c>
      <c r="G129" s="251"/>
      <c r="H129" s="254">
        <v>10</v>
      </c>
      <c r="I129" s="255"/>
      <c r="J129" s="251"/>
      <c r="K129" s="251"/>
      <c r="L129" s="256"/>
      <c r="M129" s="257"/>
      <c r="N129" s="258"/>
      <c r="O129" s="258"/>
      <c r="P129" s="258"/>
      <c r="Q129" s="258"/>
      <c r="R129" s="258"/>
      <c r="S129" s="258"/>
      <c r="T129" s="259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60" t="s">
        <v>138</v>
      </c>
      <c r="AU129" s="260" t="s">
        <v>85</v>
      </c>
      <c r="AV129" s="14" t="s">
        <v>85</v>
      </c>
      <c r="AW129" s="14" t="s">
        <v>32</v>
      </c>
      <c r="AX129" s="14" t="s">
        <v>76</v>
      </c>
      <c r="AY129" s="260" t="s">
        <v>129</v>
      </c>
    </row>
    <row r="130" s="15" customFormat="1">
      <c r="A130" s="15"/>
      <c r="B130" s="261"/>
      <c r="C130" s="262"/>
      <c r="D130" s="241" t="s">
        <v>138</v>
      </c>
      <c r="E130" s="263" t="s">
        <v>1</v>
      </c>
      <c r="F130" s="264" t="s">
        <v>141</v>
      </c>
      <c r="G130" s="262"/>
      <c r="H130" s="265">
        <v>10</v>
      </c>
      <c r="I130" s="266"/>
      <c r="J130" s="262"/>
      <c r="K130" s="262"/>
      <c r="L130" s="267"/>
      <c r="M130" s="268"/>
      <c r="N130" s="269"/>
      <c r="O130" s="269"/>
      <c r="P130" s="269"/>
      <c r="Q130" s="269"/>
      <c r="R130" s="269"/>
      <c r="S130" s="269"/>
      <c r="T130" s="270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71" t="s">
        <v>138</v>
      </c>
      <c r="AU130" s="271" t="s">
        <v>85</v>
      </c>
      <c r="AV130" s="15" t="s">
        <v>136</v>
      </c>
      <c r="AW130" s="15" t="s">
        <v>32</v>
      </c>
      <c r="AX130" s="15" t="s">
        <v>83</v>
      </c>
      <c r="AY130" s="271" t="s">
        <v>129</v>
      </c>
    </row>
    <row r="131" s="2" customFormat="1" ht="16.5" customHeight="1">
      <c r="A131" s="38"/>
      <c r="B131" s="39"/>
      <c r="C131" s="226" t="s">
        <v>85</v>
      </c>
      <c r="D131" s="226" t="s">
        <v>131</v>
      </c>
      <c r="E131" s="227" t="s">
        <v>142</v>
      </c>
      <c r="F131" s="228" t="s">
        <v>143</v>
      </c>
      <c r="G131" s="229" t="s">
        <v>134</v>
      </c>
      <c r="H131" s="230">
        <v>39</v>
      </c>
      <c r="I131" s="231"/>
      <c r="J131" s="232">
        <f>ROUND(I131*H131,2)</f>
        <v>0</v>
      </c>
      <c r="K131" s="228" t="s">
        <v>135</v>
      </c>
      <c r="L131" s="44"/>
      <c r="M131" s="233" t="s">
        <v>1</v>
      </c>
      <c r="N131" s="234" t="s">
        <v>41</v>
      </c>
      <c r="O131" s="91"/>
      <c r="P131" s="235">
        <f>O131*H131</f>
        <v>0</v>
      </c>
      <c r="Q131" s="235">
        <v>0</v>
      </c>
      <c r="R131" s="235">
        <f>Q131*H131</f>
        <v>0</v>
      </c>
      <c r="S131" s="235">
        <v>0.26000000000000001</v>
      </c>
      <c r="T131" s="236">
        <f>S131*H131</f>
        <v>10.140000000000001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7" t="s">
        <v>136</v>
      </c>
      <c r="AT131" s="237" t="s">
        <v>131</v>
      </c>
      <c r="AU131" s="237" t="s">
        <v>85</v>
      </c>
      <c r="AY131" s="17" t="s">
        <v>129</v>
      </c>
      <c r="BE131" s="238">
        <f>IF(N131="základní",J131,0)</f>
        <v>0</v>
      </c>
      <c r="BF131" s="238">
        <f>IF(N131="snížená",J131,0)</f>
        <v>0</v>
      </c>
      <c r="BG131" s="238">
        <f>IF(N131="zákl. přenesená",J131,0)</f>
        <v>0</v>
      </c>
      <c r="BH131" s="238">
        <f>IF(N131="sníž. přenesená",J131,0)</f>
        <v>0</v>
      </c>
      <c r="BI131" s="238">
        <f>IF(N131="nulová",J131,0)</f>
        <v>0</v>
      </c>
      <c r="BJ131" s="17" t="s">
        <v>83</v>
      </c>
      <c r="BK131" s="238">
        <f>ROUND(I131*H131,2)</f>
        <v>0</v>
      </c>
      <c r="BL131" s="17" t="s">
        <v>136</v>
      </c>
      <c r="BM131" s="237" t="s">
        <v>144</v>
      </c>
    </row>
    <row r="132" s="13" customFormat="1">
      <c r="A132" s="13"/>
      <c r="B132" s="239"/>
      <c r="C132" s="240"/>
      <c r="D132" s="241" t="s">
        <v>138</v>
      </c>
      <c r="E132" s="242" t="s">
        <v>1</v>
      </c>
      <c r="F132" s="243" t="s">
        <v>145</v>
      </c>
      <c r="G132" s="240"/>
      <c r="H132" s="242" t="s">
        <v>1</v>
      </c>
      <c r="I132" s="244"/>
      <c r="J132" s="240"/>
      <c r="K132" s="240"/>
      <c r="L132" s="245"/>
      <c r="M132" s="246"/>
      <c r="N132" s="247"/>
      <c r="O132" s="247"/>
      <c r="P132" s="247"/>
      <c r="Q132" s="247"/>
      <c r="R132" s="247"/>
      <c r="S132" s="247"/>
      <c r="T132" s="248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9" t="s">
        <v>138</v>
      </c>
      <c r="AU132" s="249" t="s">
        <v>85</v>
      </c>
      <c r="AV132" s="13" t="s">
        <v>83</v>
      </c>
      <c r="AW132" s="13" t="s">
        <v>32</v>
      </c>
      <c r="AX132" s="13" t="s">
        <v>76</v>
      </c>
      <c r="AY132" s="249" t="s">
        <v>129</v>
      </c>
    </row>
    <row r="133" s="14" customFormat="1">
      <c r="A133" s="14"/>
      <c r="B133" s="250"/>
      <c r="C133" s="251"/>
      <c r="D133" s="241" t="s">
        <v>138</v>
      </c>
      <c r="E133" s="252" t="s">
        <v>1</v>
      </c>
      <c r="F133" s="253" t="s">
        <v>146</v>
      </c>
      <c r="G133" s="251"/>
      <c r="H133" s="254">
        <v>39</v>
      </c>
      <c r="I133" s="255"/>
      <c r="J133" s="251"/>
      <c r="K133" s="251"/>
      <c r="L133" s="256"/>
      <c r="M133" s="257"/>
      <c r="N133" s="258"/>
      <c r="O133" s="258"/>
      <c r="P133" s="258"/>
      <c r="Q133" s="258"/>
      <c r="R133" s="258"/>
      <c r="S133" s="258"/>
      <c r="T133" s="259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0" t="s">
        <v>138</v>
      </c>
      <c r="AU133" s="260" t="s">
        <v>85</v>
      </c>
      <c r="AV133" s="14" t="s">
        <v>85</v>
      </c>
      <c r="AW133" s="14" t="s">
        <v>32</v>
      </c>
      <c r="AX133" s="14" t="s">
        <v>76</v>
      </c>
      <c r="AY133" s="260" t="s">
        <v>129</v>
      </c>
    </row>
    <row r="134" s="15" customFormat="1">
      <c r="A134" s="15"/>
      <c r="B134" s="261"/>
      <c r="C134" s="262"/>
      <c r="D134" s="241" t="s">
        <v>138</v>
      </c>
      <c r="E134" s="263" t="s">
        <v>1</v>
      </c>
      <c r="F134" s="264" t="s">
        <v>141</v>
      </c>
      <c r="G134" s="262"/>
      <c r="H134" s="265">
        <v>39</v>
      </c>
      <c r="I134" s="266"/>
      <c r="J134" s="262"/>
      <c r="K134" s="262"/>
      <c r="L134" s="267"/>
      <c r="M134" s="268"/>
      <c r="N134" s="269"/>
      <c r="O134" s="269"/>
      <c r="P134" s="269"/>
      <c r="Q134" s="269"/>
      <c r="R134" s="269"/>
      <c r="S134" s="269"/>
      <c r="T134" s="270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71" t="s">
        <v>138</v>
      </c>
      <c r="AU134" s="271" t="s">
        <v>85</v>
      </c>
      <c r="AV134" s="15" t="s">
        <v>136</v>
      </c>
      <c r="AW134" s="15" t="s">
        <v>32</v>
      </c>
      <c r="AX134" s="15" t="s">
        <v>83</v>
      </c>
      <c r="AY134" s="271" t="s">
        <v>129</v>
      </c>
    </row>
    <row r="135" s="2" customFormat="1" ht="21.75" customHeight="1">
      <c r="A135" s="38"/>
      <c r="B135" s="39"/>
      <c r="C135" s="226" t="s">
        <v>147</v>
      </c>
      <c r="D135" s="226" t="s">
        <v>131</v>
      </c>
      <c r="E135" s="227" t="s">
        <v>148</v>
      </c>
      <c r="F135" s="228" t="s">
        <v>149</v>
      </c>
      <c r="G135" s="229" t="s">
        <v>134</v>
      </c>
      <c r="H135" s="230">
        <v>155</v>
      </c>
      <c r="I135" s="231"/>
      <c r="J135" s="232">
        <f>ROUND(I135*H135,2)</f>
        <v>0</v>
      </c>
      <c r="K135" s="228" t="s">
        <v>135</v>
      </c>
      <c r="L135" s="44"/>
      <c r="M135" s="233" t="s">
        <v>1</v>
      </c>
      <c r="N135" s="234" t="s">
        <v>41</v>
      </c>
      <c r="O135" s="91"/>
      <c r="P135" s="235">
        <f>O135*H135</f>
        <v>0</v>
      </c>
      <c r="Q135" s="235">
        <v>0</v>
      </c>
      <c r="R135" s="235">
        <f>Q135*H135</f>
        <v>0</v>
      </c>
      <c r="S135" s="235">
        <v>0.255</v>
      </c>
      <c r="T135" s="236">
        <f>S135*H135</f>
        <v>39.524999999999999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7" t="s">
        <v>136</v>
      </c>
      <c r="AT135" s="237" t="s">
        <v>131</v>
      </c>
      <c r="AU135" s="237" t="s">
        <v>85</v>
      </c>
      <c r="AY135" s="17" t="s">
        <v>129</v>
      </c>
      <c r="BE135" s="238">
        <f>IF(N135="základní",J135,0)</f>
        <v>0</v>
      </c>
      <c r="BF135" s="238">
        <f>IF(N135="snížená",J135,0)</f>
        <v>0</v>
      </c>
      <c r="BG135" s="238">
        <f>IF(N135="zákl. přenesená",J135,0)</f>
        <v>0</v>
      </c>
      <c r="BH135" s="238">
        <f>IF(N135="sníž. přenesená",J135,0)</f>
        <v>0</v>
      </c>
      <c r="BI135" s="238">
        <f>IF(N135="nulová",J135,0)</f>
        <v>0</v>
      </c>
      <c r="BJ135" s="17" t="s">
        <v>83</v>
      </c>
      <c r="BK135" s="238">
        <f>ROUND(I135*H135,2)</f>
        <v>0</v>
      </c>
      <c r="BL135" s="17" t="s">
        <v>136</v>
      </c>
      <c r="BM135" s="237" t="s">
        <v>150</v>
      </c>
    </row>
    <row r="136" s="13" customFormat="1">
      <c r="A136" s="13"/>
      <c r="B136" s="239"/>
      <c r="C136" s="240"/>
      <c r="D136" s="241" t="s">
        <v>138</v>
      </c>
      <c r="E136" s="242" t="s">
        <v>1</v>
      </c>
      <c r="F136" s="243" t="s">
        <v>151</v>
      </c>
      <c r="G136" s="240"/>
      <c r="H136" s="242" t="s">
        <v>1</v>
      </c>
      <c r="I136" s="244"/>
      <c r="J136" s="240"/>
      <c r="K136" s="240"/>
      <c r="L136" s="245"/>
      <c r="M136" s="246"/>
      <c r="N136" s="247"/>
      <c r="O136" s="247"/>
      <c r="P136" s="247"/>
      <c r="Q136" s="247"/>
      <c r="R136" s="247"/>
      <c r="S136" s="247"/>
      <c r="T136" s="24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9" t="s">
        <v>138</v>
      </c>
      <c r="AU136" s="249" t="s">
        <v>85</v>
      </c>
      <c r="AV136" s="13" t="s">
        <v>83</v>
      </c>
      <c r="AW136" s="13" t="s">
        <v>32</v>
      </c>
      <c r="AX136" s="13" t="s">
        <v>76</v>
      </c>
      <c r="AY136" s="249" t="s">
        <v>129</v>
      </c>
    </row>
    <row r="137" s="14" customFormat="1">
      <c r="A137" s="14"/>
      <c r="B137" s="250"/>
      <c r="C137" s="251"/>
      <c r="D137" s="241" t="s">
        <v>138</v>
      </c>
      <c r="E137" s="252" t="s">
        <v>1</v>
      </c>
      <c r="F137" s="253" t="s">
        <v>152</v>
      </c>
      <c r="G137" s="251"/>
      <c r="H137" s="254">
        <v>155</v>
      </c>
      <c r="I137" s="255"/>
      <c r="J137" s="251"/>
      <c r="K137" s="251"/>
      <c r="L137" s="256"/>
      <c r="M137" s="257"/>
      <c r="N137" s="258"/>
      <c r="O137" s="258"/>
      <c r="P137" s="258"/>
      <c r="Q137" s="258"/>
      <c r="R137" s="258"/>
      <c r="S137" s="258"/>
      <c r="T137" s="259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0" t="s">
        <v>138</v>
      </c>
      <c r="AU137" s="260" t="s">
        <v>85</v>
      </c>
      <c r="AV137" s="14" t="s">
        <v>85</v>
      </c>
      <c r="AW137" s="14" t="s">
        <v>32</v>
      </c>
      <c r="AX137" s="14" t="s">
        <v>76</v>
      </c>
      <c r="AY137" s="260" t="s">
        <v>129</v>
      </c>
    </row>
    <row r="138" s="15" customFormat="1">
      <c r="A138" s="15"/>
      <c r="B138" s="261"/>
      <c r="C138" s="262"/>
      <c r="D138" s="241" t="s">
        <v>138</v>
      </c>
      <c r="E138" s="263" t="s">
        <v>1</v>
      </c>
      <c r="F138" s="264" t="s">
        <v>141</v>
      </c>
      <c r="G138" s="262"/>
      <c r="H138" s="265">
        <v>155</v>
      </c>
      <c r="I138" s="266"/>
      <c r="J138" s="262"/>
      <c r="K138" s="262"/>
      <c r="L138" s="267"/>
      <c r="M138" s="268"/>
      <c r="N138" s="269"/>
      <c r="O138" s="269"/>
      <c r="P138" s="269"/>
      <c r="Q138" s="269"/>
      <c r="R138" s="269"/>
      <c r="S138" s="269"/>
      <c r="T138" s="270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71" t="s">
        <v>138</v>
      </c>
      <c r="AU138" s="271" t="s">
        <v>85</v>
      </c>
      <c r="AV138" s="15" t="s">
        <v>136</v>
      </c>
      <c r="AW138" s="15" t="s">
        <v>32</v>
      </c>
      <c r="AX138" s="15" t="s">
        <v>83</v>
      </c>
      <c r="AY138" s="271" t="s">
        <v>129</v>
      </c>
    </row>
    <row r="139" s="2" customFormat="1" ht="16.5" customHeight="1">
      <c r="A139" s="38"/>
      <c r="B139" s="39"/>
      <c r="C139" s="226" t="s">
        <v>136</v>
      </c>
      <c r="D139" s="226" t="s">
        <v>131</v>
      </c>
      <c r="E139" s="227" t="s">
        <v>153</v>
      </c>
      <c r="F139" s="228" t="s">
        <v>154</v>
      </c>
      <c r="G139" s="229" t="s">
        <v>134</v>
      </c>
      <c r="H139" s="230">
        <v>48</v>
      </c>
      <c r="I139" s="231"/>
      <c r="J139" s="232">
        <f>ROUND(I139*H139,2)</f>
        <v>0</v>
      </c>
      <c r="K139" s="228" t="s">
        <v>135</v>
      </c>
      <c r="L139" s="44"/>
      <c r="M139" s="233" t="s">
        <v>1</v>
      </c>
      <c r="N139" s="234" t="s">
        <v>41</v>
      </c>
      <c r="O139" s="91"/>
      <c r="P139" s="235">
        <f>O139*H139</f>
        <v>0</v>
      </c>
      <c r="Q139" s="235">
        <v>0</v>
      </c>
      <c r="R139" s="235">
        <f>Q139*H139</f>
        <v>0</v>
      </c>
      <c r="S139" s="235">
        <v>0.32000000000000001</v>
      </c>
      <c r="T139" s="236">
        <f>S139*H139</f>
        <v>15.359999999999999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7" t="s">
        <v>136</v>
      </c>
      <c r="AT139" s="237" t="s">
        <v>131</v>
      </c>
      <c r="AU139" s="237" t="s">
        <v>85</v>
      </c>
      <c r="AY139" s="17" t="s">
        <v>129</v>
      </c>
      <c r="BE139" s="238">
        <f>IF(N139="základní",J139,0)</f>
        <v>0</v>
      </c>
      <c r="BF139" s="238">
        <f>IF(N139="snížená",J139,0)</f>
        <v>0</v>
      </c>
      <c r="BG139" s="238">
        <f>IF(N139="zákl. přenesená",J139,0)</f>
        <v>0</v>
      </c>
      <c r="BH139" s="238">
        <f>IF(N139="sníž. přenesená",J139,0)</f>
        <v>0</v>
      </c>
      <c r="BI139" s="238">
        <f>IF(N139="nulová",J139,0)</f>
        <v>0</v>
      </c>
      <c r="BJ139" s="17" t="s">
        <v>83</v>
      </c>
      <c r="BK139" s="238">
        <f>ROUND(I139*H139,2)</f>
        <v>0</v>
      </c>
      <c r="BL139" s="17" t="s">
        <v>136</v>
      </c>
      <c r="BM139" s="237" t="s">
        <v>155</v>
      </c>
    </row>
    <row r="140" s="13" customFormat="1">
      <c r="A140" s="13"/>
      <c r="B140" s="239"/>
      <c r="C140" s="240"/>
      <c r="D140" s="241" t="s">
        <v>138</v>
      </c>
      <c r="E140" s="242" t="s">
        <v>1</v>
      </c>
      <c r="F140" s="243" t="s">
        <v>156</v>
      </c>
      <c r="G140" s="240"/>
      <c r="H140" s="242" t="s">
        <v>1</v>
      </c>
      <c r="I140" s="244"/>
      <c r="J140" s="240"/>
      <c r="K140" s="240"/>
      <c r="L140" s="245"/>
      <c r="M140" s="246"/>
      <c r="N140" s="247"/>
      <c r="O140" s="247"/>
      <c r="P140" s="247"/>
      <c r="Q140" s="247"/>
      <c r="R140" s="247"/>
      <c r="S140" s="247"/>
      <c r="T140" s="24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9" t="s">
        <v>138</v>
      </c>
      <c r="AU140" s="249" t="s">
        <v>85</v>
      </c>
      <c r="AV140" s="13" t="s">
        <v>83</v>
      </c>
      <c r="AW140" s="13" t="s">
        <v>32</v>
      </c>
      <c r="AX140" s="13" t="s">
        <v>76</v>
      </c>
      <c r="AY140" s="249" t="s">
        <v>129</v>
      </c>
    </row>
    <row r="141" s="14" customFormat="1">
      <c r="A141" s="14"/>
      <c r="B141" s="250"/>
      <c r="C141" s="251"/>
      <c r="D141" s="241" t="s">
        <v>138</v>
      </c>
      <c r="E141" s="252" t="s">
        <v>1</v>
      </c>
      <c r="F141" s="253" t="s">
        <v>157</v>
      </c>
      <c r="G141" s="251"/>
      <c r="H141" s="254">
        <v>48</v>
      </c>
      <c r="I141" s="255"/>
      <c r="J141" s="251"/>
      <c r="K141" s="251"/>
      <c r="L141" s="256"/>
      <c r="M141" s="257"/>
      <c r="N141" s="258"/>
      <c r="O141" s="258"/>
      <c r="P141" s="258"/>
      <c r="Q141" s="258"/>
      <c r="R141" s="258"/>
      <c r="S141" s="258"/>
      <c r="T141" s="259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0" t="s">
        <v>138</v>
      </c>
      <c r="AU141" s="260" t="s">
        <v>85</v>
      </c>
      <c r="AV141" s="14" t="s">
        <v>85</v>
      </c>
      <c r="AW141" s="14" t="s">
        <v>32</v>
      </c>
      <c r="AX141" s="14" t="s">
        <v>76</v>
      </c>
      <c r="AY141" s="260" t="s">
        <v>129</v>
      </c>
    </row>
    <row r="142" s="15" customFormat="1">
      <c r="A142" s="15"/>
      <c r="B142" s="261"/>
      <c r="C142" s="262"/>
      <c r="D142" s="241" t="s">
        <v>138</v>
      </c>
      <c r="E142" s="263" t="s">
        <v>1</v>
      </c>
      <c r="F142" s="264" t="s">
        <v>141</v>
      </c>
      <c r="G142" s="262"/>
      <c r="H142" s="265">
        <v>48</v>
      </c>
      <c r="I142" s="266"/>
      <c r="J142" s="262"/>
      <c r="K142" s="262"/>
      <c r="L142" s="267"/>
      <c r="M142" s="268"/>
      <c r="N142" s="269"/>
      <c r="O142" s="269"/>
      <c r="P142" s="269"/>
      <c r="Q142" s="269"/>
      <c r="R142" s="269"/>
      <c r="S142" s="269"/>
      <c r="T142" s="270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71" t="s">
        <v>138</v>
      </c>
      <c r="AU142" s="271" t="s">
        <v>85</v>
      </c>
      <c r="AV142" s="15" t="s">
        <v>136</v>
      </c>
      <c r="AW142" s="15" t="s">
        <v>32</v>
      </c>
      <c r="AX142" s="15" t="s">
        <v>83</v>
      </c>
      <c r="AY142" s="271" t="s">
        <v>129</v>
      </c>
    </row>
    <row r="143" s="2" customFormat="1" ht="21.75" customHeight="1">
      <c r="A143" s="38"/>
      <c r="B143" s="39"/>
      <c r="C143" s="226" t="s">
        <v>158</v>
      </c>
      <c r="D143" s="226" t="s">
        <v>131</v>
      </c>
      <c r="E143" s="227" t="s">
        <v>159</v>
      </c>
      <c r="F143" s="228" t="s">
        <v>160</v>
      </c>
      <c r="G143" s="229" t="s">
        <v>134</v>
      </c>
      <c r="H143" s="230">
        <v>155</v>
      </c>
      <c r="I143" s="231"/>
      <c r="J143" s="232">
        <f>ROUND(I143*H143,2)</f>
        <v>0</v>
      </c>
      <c r="K143" s="228" t="s">
        <v>135</v>
      </c>
      <c r="L143" s="44"/>
      <c r="M143" s="233" t="s">
        <v>1</v>
      </c>
      <c r="N143" s="234" t="s">
        <v>41</v>
      </c>
      <c r="O143" s="91"/>
      <c r="P143" s="235">
        <f>O143*H143</f>
        <v>0</v>
      </c>
      <c r="Q143" s="235">
        <v>0</v>
      </c>
      <c r="R143" s="235">
        <f>Q143*H143</f>
        <v>0</v>
      </c>
      <c r="S143" s="235">
        <v>0.44</v>
      </c>
      <c r="T143" s="236">
        <f>S143*H143</f>
        <v>68.200000000000003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7" t="s">
        <v>136</v>
      </c>
      <c r="AT143" s="237" t="s">
        <v>131</v>
      </c>
      <c r="AU143" s="237" t="s">
        <v>85</v>
      </c>
      <c r="AY143" s="17" t="s">
        <v>129</v>
      </c>
      <c r="BE143" s="238">
        <f>IF(N143="základní",J143,0)</f>
        <v>0</v>
      </c>
      <c r="BF143" s="238">
        <f>IF(N143="snížená",J143,0)</f>
        <v>0</v>
      </c>
      <c r="BG143" s="238">
        <f>IF(N143="zákl. přenesená",J143,0)</f>
        <v>0</v>
      </c>
      <c r="BH143" s="238">
        <f>IF(N143="sníž. přenesená",J143,0)</f>
        <v>0</v>
      </c>
      <c r="BI143" s="238">
        <f>IF(N143="nulová",J143,0)</f>
        <v>0</v>
      </c>
      <c r="BJ143" s="17" t="s">
        <v>83</v>
      </c>
      <c r="BK143" s="238">
        <f>ROUND(I143*H143,2)</f>
        <v>0</v>
      </c>
      <c r="BL143" s="17" t="s">
        <v>136</v>
      </c>
      <c r="BM143" s="237" t="s">
        <v>161</v>
      </c>
    </row>
    <row r="144" s="13" customFormat="1">
      <c r="A144" s="13"/>
      <c r="B144" s="239"/>
      <c r="C144" s="240"/>
      <c r="D144" s="241" t="s">
        <v>138</v>
      </c>
      <c r="E144" s="242" t="s">
        <v>1</v>
      </c>
      <c r="F144" s="243" t="s">
        <v>162</v>
      </c>
      <c r="G144" s="240"/>
      <c r="H144" s="242" t="s">
        <v>1</v>
      </c>
      <c r="I144" s="244"/>
      <c r="J144" s="240"/>
      <c r="K144" s="240"/>
      <c r="L144" s="245"/>
      <c r="M144" s="246"/>
      <c r="N144" s="247"/>
      <c r="O144" s="247"/>
      <c r="P144" s="247"/>
      <c r="Q144" s="247"/>
      <c r="R144" s="247"/>
      <c r="S144" s="247"/>
      <c r="T144" s="24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9" t="s">
        <v>138</v>
      </c>
      <c r="AU144" s="249" t="s">
        <v>85</v>
      </c>
      <c r="AV144" s="13" t="s">
        <v>83</v>
      </c>
      <c r="AW144" s="13" t="s">
        <v>32</v>
      </c>
      <c r="AX144" s="13" t="s">
        <v>76</v>
      </c>
      <c r="AY144" s="249" t="s">
        <v>129</v>
      </c>
    </row>
    <row r="145" s="14" customFormat="1">
      <c r="A145" s="14"/>
      <c r="B145" s="250"/>
      <c r="C145" s="251"/>
      <c r="D145" s="241" t="s">
        <v>138</v>
      </c>
      <c r="E145" s="252" t="s">
        <v>1</v>
      </c>
      <c r="F145" s="253" t="s">
        <v>152</v>
      </c>
      <c r="G145" s="251"/>
      <c r="H145" s="254">
        <v>155</v>
      </c>
      <c r="I145" s="255"/>
      <c r="J145" s="251"/>
      <c r="K145" s="251"/>
      <c r="L145" s="256"/>
      <c r="M145" s="257"/>
      <c r="N145" s="258"/>
      <c r="O145" s="258"/>
      <c r="P145" s="258"/>
      <c r="Q145" s="258"/>
      <c r="R145" s="258"/>
      <c r="S145" s="258"/>
      <c r="T145" s="259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0" t="s">
        <v>138</v>
      </c>
      <c r="AU145" s="260" t="s">
        <v>85</v>
      </c>
      <c r="AV145" s="14" t="s">
        <v>85</v>
      </c>
      <c r="AW145" s="14" t="s">
        <v>32</v>
      </c>
      <c r="AX145" s="14" t="s">
        <v>76</v>
      </c>
      <c r="AY145" s="260" t="s">
        <v>129</v>
      </c>
    </row>
    <row r="146" s="15" customFormat="1">
      <c r="A146" s="15"/>
      <c r="B146" s="261"/>
      <c r="C146" s="262"/>
      <c r="D146" s="241" t="s">
        <v>138</v>
      </c>
      <c r="E146" s="263" t="s">
        <v>1</v>
      </c>
      <c r="F146" s="264" t="s">
        <v>141</v>
      </c>
      <c r="G146" s="262"/>
      <c r="H146" s="265">
        <v>155</v>
      </c>
      <c r="I146" s="266"/>
      <c r="J146" s="262"/>
      <c r="K146" s="262"/>
      <c r="L146" s="267"/>
      <c r="M146" s="268"/>
      <c r="N146" s="269"/>
      <c r="O146" s="269"/>
      <c r="P146" s="269"/>
      <c r="Q146" s="269"/>
      <c r="R146" s="269"/>
      <c r="S146" s="269"/>
      <c r="T146" s="270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71" t="s">
        <v>138</v>
      </c>
      <c r="AU146" s="271" t="s">
        <v>85</v>
      </c>
      <c r="AV146" s="15" t="s">
        <v>136</v>
      </c>
      <c r="AW146" s="15" t="s">
        <v>32</v>
      </c>
      <c r="AX146" s="15" t="s">
        <v>83</v>
      </c>
      <c r="AY146" s="271" t="s">
        <v>129</v>
      </c>
    </row>
    <row r="147" s="2" customFormat="1" ht="16.5" customHeight="1">
      <c r="A147" s="38"/>
      <c r="B147" s="39"/>
      <c r="C147" s="226" t="s">
        <v>163</v>
      </c>
      <c r="D147" s="226" t="s">
        <v>131</v>
      </c>
      <c r="E147" s="227" t="s">
        <v>164</v>
      </c>
      <c r="F147" s="228" t="s">
        <v>165</v>
      </c>
      <c r="G147" s="229" t="s">
        <v>134</v>
      </c>
      <c r="H147" s="230">
        <v>22</v>
      </c>
      <c r="I147" s="231"/>
      <c r="J147" s="232">
        <f>ROUND(I147*H147,2)</f>
        <v>0</v>
      </c>
      <c r="K147" s="228" t="s">
        <v>135</v>
      </c>
      <c r="L147" s="44"/>
      <c r="M147" s="233" t="s">
        <v>1</v>
      </c>
      <c r="N147" s="234" t="s">
        <v>41</v>
      </c>
      <c r="O147" s="91"/>
      <c r="P147" s="235">
        <f>O147*H147</f>
        <v>0</v>
      </c>
      <c r="Q147" s="235">
        <v>0</v>
      </c>
      <c r="R147" s="235">
        <f>Q147*H147</f>
        <v>0</v>
      </c>
      <c r="S147" s="235">
        <v>0.44</v>
      </c>
      <c r="T147" s="236">
        <f>S147*H147</f>
        <v>9.6799999999999997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7" t="s">
        <v>136</v>
      </c>
      <c r="AT147" s="237" t="s">
        <v>131</v>
      </c>
      <c r="AU147" s="237" t="s">
        <v>85</v>
      </c>
      <c r="AY147" s="17" t="s">
        <v>129</v>
      </c>
      <c r="BE147" s="238">
        <f>IF(N147="základní",J147,0)</f>
        <v>0</v>
      </c>
      <c r="BF147" s="238">
        <f>IF(N147="snížená",J147,0)</f>
        <v>0</v>
      </c>
      <c r="BG147" s="238">
        <f>IF(N147="zákl. přenesená",J147,0)</f>
        <v>0</v>
      </c>
      <c r="BH147" s="238">
        <f>IF(N147="sníž. přenesená",J147,0)</f>
        <v>0</v>
      </c>
      <c r="BI147" s="238">
        <f>IF(N147="nulová",J147,0)</f>
        <v>0</v>
      </c>
      <c r="BJ147" s="17" t="s">
        <v>83</v>
      </c>
      <c r="BK147" s="238">
        <f>ROUND(I147*H147,2)</f>
        <v>0</v>
      </c>
      <c r="BL147" s="17" t="s">
        <v>136</v>
      </c>
      <c r="BM147" s="237" t="s">
        <v>166</v>
      </c>
    </row>
    <row r="148" s="13" customFormat="1">
      <c r="A148" s="13"/>
      <c r="B148" s="239"/>
      <c r="C148" s="240"/>
      <c r="D148" s="241" t="s">
        <v>138</v>
      </c>
      <c r="E148" s="242" t="s">
        <v>1</v>
      </c>
      <c r="F148" s="243" t="s">
        <v>167</v>
      </c>
      <c r="G148" s="240"/>
      <c r="H148" s="242" t="s">
        <v>1</v>
      </c>
      <c r="I148" s="244"/>
      <c r="J148" s="240"/>
      <c r="K148" s="240"/>
      <c r="L148" s="245"/>
      <c r="M148" s="246"/>
      <c r="N148" s="247"/>
      <c r="O148" s="247"/>
      <c r="P148" s="247"/>
      <c r="Q148" s="247"/>
      <c r="R148" s="247"/>
      <c r="S148" s="247"/>
      <c r="T148" s="24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9" t="s">
        <v>138</v>
      </c>
      <c r="AU148" s="249" t="s">
        <v>85</v>
      </c>
      <c r="AV148" s="13" t="s">
        <v>83</v>
      </c>
      <c r="AW148" s="13" t="s">
        <v>32</v>
      </c>
      <c r="AX148" s="13" t="s">
        <v>76</v>
      </c>
      <c r="AY148" s="249" t="s">
        <v>129</v>
      </c>
    </row>
    <row r="149" s="14" customFormat="1">
      <c r="A149" s="14"/>
      <c r="B149" s="250"/>
      <c r="C149" s="251"/>
      <c r="D149" s="241" t="s">
        <v>138</v>
      </c>
      <c r="E149" s="252" t="s">
        <v>1</v>
      </c>
      <c r="F149" s="253" t="s">
        <v>168</v>
      </c>
      <c r="G149" s="251"/>
      <c r="H149" s="254">
        <v>22</v>
      </c>
      <c r="I149" s="255"/>
      <c r="J149" s="251"/>
      <c r="K149" s="251"/>
      <c r="L149" s="256"/>
      <c r="M149" s="257"/>
      <c r="N149" s="258"/>
      <c r="O149" s="258"/>
      <c r="P149" s="258"/>
      <c r="Q149" s="258"/>
      <c r="R149" s="258"/>
      <c r="S149" s="258"/>
      <c r="T149" s="259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0" t="s">
        <v>138</v>
      </c>
      <c r="AU149" s="260" t="s">
        <v>85</v>
      </c>
      <c r="AV149" s="14" t="s">
        <v>85</v>
      </c>
      <c r="AW149" s="14" t="s">
        <v>32</v>
      </c>
      <c r="AX149" s="14" t="s">
        <v>76</v>
      </c>
      <c r="AY149" s="260" t="s">
        <v>129</v>
      </c>
    </row>
    <row r="150" s="15" customFormat="1">
      <c r="A150" s="15"/>
      <c r="B150" s="261"/>
      <c r="C150" s="262"/>
      <c r="D150" s="241" t="s">
        <v>138</v>
      </c>
      <c r="E150" s="263" t="s">
        <v>1</v>
      </c>
      <c r="F150" s="264" t="s">
        <v>141</v>
      </c>
      <c r="G150" s="262"/>
      <c r="H150" s="265">
        <v>22</v>
      </c>
      <c r="I150" s="266"/>
      <c r="J150" s="262"/>
      <c r="K150" s="262"/>
      <c r="L150" s="267"/>
      <c r="M150" s="268"/>
      <c r="N150" s="269"/>
      <c r="O150" s="269"/>
      <c r="P150" s="269"/>
      <c r="Q150" s="269"/>
      <c r="R150" s="269"/>
      <c r="S150" s="269"/>
      <c r="T150" s="270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71" t="s">
        <v>138</v>
      </c>
      <c r="AU150" s="271" t="s">
        <v>85</v>
      </c>
      <c r="AV150" s="15" t="s">
        <v>136</v>
      </c>
      <c r="AW150" s="15" t="s">
        <v>32</v>
      </c>
      <c r="AX150" s="15" t="s">
        <v>83</v>
      </c>
      <c r="AY150" s="271" t="s">
        <v>129</v>
      </c>
    </row>
    <row r="151" s="2" customFormat="1" ht="16.5" customHeight="1">
      <c r="A151" s="38"/>
      <c r="B151" s="39"/>
      <c r="C151" s="226" t="s">
        <v>169</v>
      </c>
      <c r="D151" s="226" t="s">
        <v>131</v>
      </c>
      <c r="E151" s="227" t="s">
        <v>164</v>
      </c>
      <c r="F151" s="228" t="s">
        <v>165</v>
      </c>
      <c r="G151" s="229" t="s">
        <v>134</v>
      </c>
      <c r="H151" s="230">
        <v>39</v>
      </c>
      <c r="I151" s="231"/>
      <c r="J151" s="232">
        <f>ROUND(I151*H151,2)</f>
        <v>0</v>
      </c>
      <c r="K151" s="228" t="s">
        <v>135</v>
      </c>
      <c r="L151" s="44"/>
      <c r="M151" s="233" t="s">
        <v>1</v>
      </c>
      <c r="N151" s="234" t="s">
        <v>41</v>
      </c>
      <c r="O151" s="91"/>
      <c r="P151" s="235">
        <f>O151*H151</f>
        <v>0</v>
      </c>
      <c r="Q151" s="235">
        <v>0</v>
      </c>
      <c r="R151" s="235">
        <f>Q151*H151</f>
        <v>0</v>
      </c>
      <c r="S151" s="235">
        <v>0.44</v>
      </c>
      <c r="T151" s="236">
        <f>S151*H151</f>
        <v>17.16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7" t="s">
        <v>136</v>
      </c>
      <c r="AT151" s="237" t="s">
        <v>131</v>
      </c>
      <c r="AU151" s="237" t="s">
        <v>85</v>
      </c>
      <c r="AY151" s="17" t="s">
        <v>129</v>
      </c>
      <c r="BE151" s="238">
        <f>IF(N151="základní",J151,0)</f>
        <v>0</v>
      </c>
      <c r="BF151" s="238">
        <f>IF(N151="snížená",J151,0)</f>
        <v>0</v>
      </c>
      <c r="BG151" s="238">
        <f>IF(N151="zákl. přenesená",J151,0)</f>
        <v>0</v>
      </c>
      <c r="BH151" s="238">
        <f>IF(N151="sníž. přenesená",J151,0)</f>
        <v>0</v>
      </c>
      <c r="BI151" s="238">
        <f>IF(N151="nulová",J151,0)</f>
        <v>0</v>
      </c>
      <c r="BJ151" s="17" t="s">
        <v>83</v>
      </c>
      <c r="BK151" s="238">
        <f>ROUND(I151*H151,2)</f>
        <v>0</v>
      </c>
      <c r="BL151" s="17" t="s">
        <v>136</v>
      </c>
      <c r="BM151" s="237" t="s">
        <v>170</v>
      </c>
    </row>
    <row r="152" s="13" customFormat="1">
      <c r="A152" s="13"/>
      <c r="B152" s="239"/>
      <c r="C152" s="240"/>
      <c r="D152" s="241" t="s">
        <v>138</v>
      </c>
      <c r="E152" s="242" t="s">
        <v>1</v>
      </c>
      <c r="F152" s="243" t="s">
        <v>171</v>
      </c>
      <c r="G152" s="240"/>
      <c r="H152" s="242" t="s">
        <v>1</v>
      </c>
      <c r="I152" s="244"/>
      <c r="J152" s="240"/>
      <c r="K152" s="240"/>
      <c r="L152" s="245"/>
      <c r="M152" s="246"/>
      <c r="N152" s="247"/>
      <c r="O152" s="247"/>
      <c r="P152" s="247"/>
      <c r="Q152" s="247"/>
      <c r="R152" s="247"/>
      <c r="S152" s="247"/>
      <c r="T152" s="24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9" t="s">
        <v>138</v>
      </c>
      <c r="AU152" s="249" t="s">
        <v>85</v>
      </c>
      <c r="AV152" s="13" t="s">
        <v>83</v>
      </c>
      <c r="AW152" s="13" t="s">
        <v>32</v>
      </c>
      <c r="AX152" s="13" t="s">
        <v>76</v>
      </c>
      <c r="AY152" s="249" t="s">
        <v>129</v>
      </c>
    </row>
    <row r="153" s="14" customFormat="1">
      <c r="A153" s="14"/>
      <c r="B153" s="250"/>
      <c r="C153" s="251"/>
      <c r="D153" s="241" t="s">
        <v>138</v>
      </c>
      <c r="E153" s="252" t="s">
        <v>1</v>
      </c>
      <c r="F153" s="253" t="s">
        <v>146</v>
      </c>
      <c r="G153" s="251"/>
      <c r="H153" s="254">
        <v>39</v>
      </c>
      <c r="I153" s="255"/>
      <c r="J153" s="251"/>
      <c r="K153" s="251"/>
      <c r="L153" s="256"/>
      <c r="M153" s="257"/>
      <c r="N153" s="258"/>
      <c r="O153" s="258"/>
      <c r="P153" s="258"/>
      <c r="Q153" s="258"/>
      <c r="R153" s="258"/>
      <c r="S153" s="258"/>
      <c r="T153" s="259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0" t="s">
        <v>138</v>
      </c>
      <c r="AU153" s="260" t="s">
        <v>85</v>
      </c>
      <c r="AV153" s="14" t="s">
        <v>85</v>
      </c>
      <c r="AW153" s="14" t="s">
        <v>32</v>
      </c>
      <c r="AX153" s="14" t="s">
        <v>76</v>
      </c>
      <c r="AY153" s="260" t="s">
        <v>129</v>
      </c>
    </row>
    <row r="154" s="15" customFormat="1">
      <c r="A154" s="15"/>
      <c r="B154" s="261"/>
      <c r="C154" s="262"/>
      <c r="D154" s="241" t="s">
        <v>138</v>
      </c>
      <c r="E154" s="263" t="s">
        <v>1</v>
      </c>
      <c r="F154" s="264" t="s">
        <v>141</v>
      </c>
      <c r="G154" s="262"/>
      <c r="H154" s="265">
        <v>39</v>
      </c>
      <c r="I154" s="266"/>
      <c r="J154" s="262"/>
      <c r="K154" s="262"/>
      <c r="L154" s="267"/>
      <c r="M154" s="268"/>
      <c r="N154" s="269"/>
      <c r="O154" s="269"/>
      <c r="P154" s="269"/>
      <c r="Q154" s="269"/>
      <c r="R154" s="269"/>
      <c r="S154" s="269"/>
      <c r="T154" s="270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71" t="s">
        <v>138</v>
      </c>
      <c r="AU154" s="271" t="s">
        <v>85</v>
      </c>
      <c r="AV154" s="15" t="s">
        <v>136</v>
      </c>
      <c r="AW154" s="15" t="s">
        <v>32</v>
      </c>
      <c r="AX154" s="15" t="s">
        <v>83</v>
      </c>
      <c r="AY154" s="271" t="s">
        <v>129</v>
      </c>
    </row>
    <row r="155" s="2" customFormat="1" ht="16.5" customHeight="1">
      <c r="A155" s="38"/>
      <c r="B155" s="39"/>
      <c r="C155" s="226" t="s">
        <v>172</v>
      </c>
      <c r="D155" s="226" t="s">
        <v>131</v>
      </c>
      <c r="E155" s="227" t="s">
        <v>164</v>
      </c>
      <c r="F155" s="228" t="s">
        <v>165</v>
      </c>
      <c r="G155" s="229" t="s">
        <v>134</v>
      </c>
      <c r="H155" s="230">
        <v>10</v>
      </c>
      <c r="I155" s="231"/>
      <c r="J155" s="232">
        <f>ROUND(I155*H155,2)</f>
        <v>0</v>
      </c>
      <c r="K155" s="228" t="s">
        <v>135</v>
      </c>
      <c r="L155" s="44"/>
      <c r="M155" s="233" t="s">
        <v>1</v>
      </c>
      <c r="N155" s="234" t="s">
        <v>41</v>
      </c>
      <c r="O155" s="91"/>
      <c r="P155" s="235">
        <f>O155*H155</f>
        <v>0</v>
      </c>
      <c r="Q155" s="235">
        <v>0</v>
      </c>
      <c r="R155" s="235">
        <f>Q155*H155</f>
        <v>0</v>
      </c>
      <c r="S155" s="235">
        <v>0.44</v>
      </c>
      <c r="T155" s="236">
        <f>S155*H155</f>
        <v>4.4000000000000004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7" t="s">
        <v>136</v>
      </c>
      <c r="AT155" s="237" t="s">
        <v>131</v>
      </c>
      <c r="AU155" s="237" t="s">
        <v>85</v>
      </c>
      <c r="AY155" s="17" t="s">
        <v>129</v>
      </c>
      <c r="BE155" s="238">
        <f>IF(N155="základní",J155,0)</f>
        <v>0</v>
      </c>
      <c r="BF155" s="238">
        <f>IF(N155="snížená",J155,0)</f>
        <v>0</v>
      </c>
      <c r="BG155" s="238">
        <f>IF(N155="zákl. přenesená",J155,0)</f>
        <v>0</v>
      </c>
      <c r="BH155" s="238">
        <f>IF(N155="sníž. přenesená",J155,0)</f>
        <v>0</v>
      </c>
      <c r="BI155" s="238">
        <f>IF(N155="nulová",J155,0)</f>
        <v>0</v>
      </c>
      <c r="BJ155" s="17" t="s">
        <v>83</v>
      </c>
      <c r="BK155" s="238">
        <f>ROUND(I155*H155,2)</f>
        <v>0</v>
      </c>
      <c r="BL155" s="17" t="s">
        <v>136</v>
      </c>
      <c r="BM155" s="237" t="s">
        <v>173</v>
      </c>
    </row>
    <row r="156" s="13" customFormat="1">
      <c r="A156" s="13"/>
      <c r="B156" s="239"/>
      <c r="C156" s="240"/>
      <c r="D156" s="241" t="s">
        <v>138</v>
      </c>
      <c r="E156" s="242" t="s">
        <v>1</v>
      </c>
      <c r="F156" s="243" t="s">
        <v>174</v>
      </c>
      <c r="G156" s="240"/>
      <c r="H156" s="242" t="s">
        <v>1</v>
      </c>
      <c r="I156" s="244"/>
      <c r="J156" s="240"/>
      <c r="K156" s="240"/>
      <c r="L156" s="245"/>
      <c r="M156" s="246"/>
      <c r="N156" s="247"/>
      <c r="O156" s="247"/>
      <c r="P156" s="247"/>
      <c r="Q156" s="247"/>
      <c r="R156" s="247"/>
      <c r="S156" s="247"/>
      <c r="T156" s="248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9" t="s">
        <v>138</v>
      </c>
      <c r="AU156" s="249" t="s">
        <v>85</v>
      </c>
      <c r="AV156" s="13" t="s">
        <v>83</v>
      </c>
      <c r="AW156" s="13" t="s">
        <v>32</v>
      </c>
      <c r="AX156" s="13" t="s">
        <v>76</v>
      </c>
      <c r="AY156" s="249" t="s">
        <v>129</v>
      </c>
    </row>
    <row r="157" s="14" customFormat="1">
      <c r="A157" s="14"/>
      <c r="B157" s="250"/>
      <c r="C157" s="251"/>
      <c r="D157" s="241" t="s">
        <v>138</v>
      </c>
      <c r="E157" s="252" t="s">
        <v>1</v>
      </c>
      <c r="F157" s="253" t="s">
        <v>140</v>
      </c>
      <c r="G157" s="251"/>
      <c r="H157" s="254">
        <v>10</v>
      </c>
      <c r="I157" s="255"/>
      <c r="J157" s="251"/>
      <c r="K157" s="251"/>
      <c r="L157" s="256"/>
      <c r="M157" s="257"/>
      <c r="N157" s="258"/>
      <c r="O157" s="258"/>
      <c r="P157" s="258"/>
      <c r="Q157" s="258"/>
      <c r="R157" s="258"/>
      <c r="S157" s="258"/>
      <c r="T157" s="259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0" t="s">
        <v>138</v>
      </c>
      <c r="AU157" s="260" t="s">
        <v>85</v>
      </c>
      <c r="AV157" s="14" t="s">
        <v>85</v>
      </c>
      <c r="AW157" s="14" t="s">
        <v>32</v>
      </c>
      <c r="AX157" s="14" t="s">
        <v>76</v>
      </c>
      <c r="AY157" s="260" t="s">
        <v>129</v>
      </c>
    </row>
    <row r="158" s="15" customFormat="1">
      <c r="A158" s="15"/>
      <c r="B158" s="261"/>
      <c r="C158" s="262"/>
      <c r="D158" s="241" t="s">
        <v>138</v>
      </c>
      <c r="E158" s="263" t="s">
        <v>1</v>
      </c>
      <c r="F158" s="264" t="s">
        <v>141</v>
      </c>
      <c r="G158" s="262"/>
      <c r="H158" s="265">
        <v>10</v>
      </c>
      <c r="I158" s="266"/>
      <c r="J158" s="262"/>
      <c r="K158" s="262"/>
      <c r="L158" s="267"/>
      <c r="M158" s="268"/>
      <c r="N158" s="269"/>
      <c r="O158" s="269"/>
      <c r="P158" s="269"/>
      <c r="Q158" s="269"/>
      <c r="R158" s="269"/>
      <c r="S158" s="269"/>
      <c r="T158" s="270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71" t="s">
        <v>138</v>
      </c>
      <c r="AU158" s="271" t="s">
        <v>85</v>
      </c>
      <c r="AV158" s="15" t="s">
        <v>136</v>
      </c>
      <c r="AW158" s="15" t="s">
        <v>32</v>
      </c>
      <c r="AX158" s="15" t="s">
        <v>83</v>
      </c>
      <c r="AY158" s="271" t="s">
        <v>129</v>
      </c>
    </row>
    <row r="159" s="2" customFormat="1" ht="16.5" customHeight="1">
      <c r="A159" s="38"/>
      <c r="B159" s="39"/>
      <c r="C159" s="226" t="s">
        <v>175</v>
      </c>
      <c r="D159" s="226" t="s">
        <v>131</v>
      </c>
      <c r="E159" s="227" t="s">
        <v>164</v>
      </c>
      <c r="F159" s="228" t="s">
        <v>165</v>
      </c>
      <c r="G159" s="229" t="s">
        <v>134</v>
      </c>
      <c r="H159" s="230">
        <v>48</v>
      </c>
      <c r="I159" s="231"/>
      <c r="J159" s="232">
        <f>ROUND(I159*H159,2)</f>
        <v>0</v>
      </c>
      <c r="K159" s="228" t="s">
        <v>135</v>
      </c>
      <c r="L159" s="44"/>
      <c r="M159" s="233" t="s">
        <v>1</v>
      </c>
      <c r="N159" s="234" t="s">
        <v>41</v>
      </c>
      <c r="O159" s="91"/>
      <c r="P159" s="235">
        <f>O159*H159</f>
        <v>0</v>
      </c>
      <c r="Q159" s="235">
        <v>0</v>
      </c>
      <c r="R159" s="235">
        <f>Q159*H159</f>
        <v>0</v>
      </c>
      <c r="S159" s="235">
        <v>0.44</v>
      </c>
      <c r="T159" s="236">
        <f>S159*H159</f>
        <v>21.120000000000001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7" t="s">
        <v>136</v>
      </c>
      <c r="AT159" s="237" t="s">
        <v>131</v>
      </c>
      <c r="AU159" s="237" t="s">
        <v>85</v>
      </c>
      <c r="AY159" s="17" t="s">
        <v>129</v>
      </c>
      <c r="BE159" s="238">
        <f>IF(N159="základní",J159,0)</f>
        <v>0</v>
      </c>
      <c r="BF159" s="238">
        <f>IF(N159="snížená",J159,0)</f>
        <v>0</v>
      </c>
      <c r="BG159" s="238">
        <f>IF(N159="zákl. přenesená",J159,0)</f>
        <v>0</v>
      </c>
      <c r="BH159" s="238">
        <f>IF(N159="sníž. přenesená",J159,0)</f>
        <v>0</v>
      </c>
      <c r="BI159" s="238">
        <f>IF(N159="nulová",J159,0)</f>
        <v>0</v>
      </c>
      <c r="BJ159" s="17" t="s">
        <v>83</v>
      </c>
      <c r="BK159" s="238">
        <f>ROUND(I159*H159,2)</f>
        <v>0</v>
      </c>
      <c r="BL159" s="17" t="s">
        <v>136</v>
      </c>
      <c r="BM159" s="237" t="s">
        <v>176</v>
      </c>
    </row>
    <row r="160" s="13" customFormat="1">
      <c r="A160" s="13"/>
      <c r="B160" s="239"/>
      <c r="C160" s="240"/>
      <c r="D160" s="241" t="s">
        <v>138</v>
      </c>
      <c r="E160" s="242" t="s">
        <v>1</v>
      </c>
      <c r="F160" s="243" t="s">
        <v>177</v>
      </c>
      <c r="G160" s="240"/>
      <c r="H160" s="242" t="s">
        <v>1</v>
      </c>
      <c r="I160" s="244"/>
      <c r="J160" s="240"/>
      <c r="K160" s="240"/>
      <c r="L160" s="245"/>
      <c r="M160" s="246"/>
      <c r="N160" s="247"/>
      <c r="O160" s="247"/>
      <c r="P160" s="247"/>
      <c r="Q160" s="247"/>
      <c r="R160" s="247"/>
      <c r="S160" s="247"/>
      <c r="T160" s="248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9" t="s">
        <v>138</v>
      </c>
      <c r="AU160" s="249" t="s">
        <v>85</v>
      </c>
      <c r="AV160" s="13" t="s">
        <v>83</v>
      </c>
      <c r="AW160" s="13" t="s">
        <v>32</v>
      </c>
      <c r="AX160" s="13" t="s">
        <v>76</v>
      </c>
      <c r="AY160" s="249" t="s">
        <v>129</v>
      </c>
    </row>
    <row r="161" s="14" customFormat="1">
      <c r="A161" s="14"/>
      <c r="B161" s="250"/>
      <c r="C161" s="251"/>
      <c r="D161" s="241" t="s">
        <v>138</v>
      </c>
      <c r="E161" s="252" t="s">
        <v>1</v>
      </c>
      <c r="F161" s="253" t="s">
        <v>157</v>
      </c>
      <c r="G161" s="251"/>
      <c r="H161" s="254">
        <v>48</v>
      </c>
      <c r="I161" s="255"/>
      <c r="J161" s="251"/>
      <c r="K161" s="251"/>
      <c r="L161" s="256"/>
      <c r="M161" s="257"/>
      <c r="N161" s="258"/>
      <c r="O161" s="258"/>
      <c r="P161" s="258"/>
      <c r="Q161" s="258"/>
      <c r="R161" s="258"/>
      <c r="S161" s="258"/>
      <c r="T161" s="259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0" t="s">
        <v>138</v>
      </c>
      <c r="AU161" s="260" t="s">
        <v>85</v>
      </c>
      <c r="AV161" s="14" t="s">
        <v>85</v>
      </c>
      <c r="AW161" s="14" t="s">
        <v>32</v>
      </c>
      <c r="AX161" s="14" t="s">
        <v>76</v>
      </c>
      <c r="AY161" s="260" t="s">
        <v>129</v>
      </c>
    </row>
    <row r="162" s="15" customFormat="1">
      <c r="A162" s="15"/>
      <c r="B162" s="261"/>
      <c r="C162" s="262"/>
      <c r="D162" s="241" t="s">
        <v>138</v>
      </c>
      <c r="E162" s="263" t="s">
        <v>1</v>
      </c>
      <c r="F162" s="264" t="s">
        <v>141</v>
      </c>
      <c r="G162" s="262"/>
      <c r="H162" s="265">
        <v>48</v>
      </c>
      <c r="I162" s="266"/>
      <c r="J162" s="262"/>
      <c r="K162" s="262"/>
      <c r="L162" s="267"/>
      <c r="M162" s="268"/>
      <c r="N162" s="269"/>
      <c r="O162" s="269"/>
      <c r="P162" s="269"/>
      <c r="Q162" s="269"/>
      <c r="R162" s="269"/>
      <c r="S162" s="269"/>
      <c r="T162" s="270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71" t="s">
        <v>138</v>
      </c>
      <c r="AU162" s="271" t="s">
        <v>85</v>
      </c>
      <c r="AV162" s="15" t="s">
        <v>136</v>
      </c>
      <c r="AW162" s="15" t="s">
        <v>32</v>
      </c>
      <c r="AX162" s="15" t="s">
        <v>83</v>
      </c>
      <c r="AY162" s="271" t="s">
        <v>129</v>
      </c>
    </row>
    <row r="163" s="2" customFormat="1" ht="16.5" customHeight="1">
      <c r="A163" s="38"/>
      <c r="B163" s="39"/>
      <c r="C163" s="226" t="s">
        <v>140</v>
      </c>
      <c r="D163" s="226" t="s">
        <v>131</v>
      </c>
      <c r="E163" s="227" t="s">
        <v>164</v>
      </c>
      <c r="F163" s="228" t="s">
        <v>165</v>
      </c>
      <c r="G163" s="229" t="s">
        <v>134</v>
      </c>
      <c r="H163" s="230">
        <v>38</v>
      </c>
      <c r="I163" s="231"/>
      <c r="J163" s="232">
        <f>ROUND(I163*H163,2)</f>
        <v>0</v>
      </c>
      <c r="K163" s="228" t="s">
        <v>135</v>
      </c>
      <c r="L163" s="44"/>
      <c r="M163" s="233" t="s">
        <v>1</v>
      </c>
      <c r="N163" s="234" t="s">
        <v>41</v>
      </c>
      <c r="O163" s="91"/>
      <c r="P163" s="235">
        <f>O163*H163</f>
        <v>0</v>
      </c>
      <c r="Q163" s="235">
        <v>0</v>
      </c>
      <c r="R163" s="235">
        <f>Q163*H163</f>
        <v>0</v>
      </c>
      <c r="S163" s="235">
        <v>0.44</v>
      </c>
      <c r="T163" s="236">
        <f>S163*H163</f>
        <v>16.719999999999999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7" t="s">
        <v>136</v>
      </c>
      <c r="AT163" s="237" t="s">
        <v>131</v>
      </c>
      <c r="AU163" s="237" t="s">
        <v>85</v>
      </c>
      <c r="AY163" s="17" t="s">
        <v>129</v>
      </c>
      <c r="BE163" s="238">
        <f>IF(N163="základní",J163,0)</f>
        <v>0</v>
      </c>
      <c r="BF163" s="238">
        <f>IF(N163="snížená",J163,0)</f>
        <v>0</v>
      </c>
      <c r="BG163" s="238">
        <f>IF(N163="zákl. přenesená",J163,0)</f>
        <v>0</v>
      </c>
      <c r="BH163" s="238">
        <f>IF(N163="sníž. přenesená",J163,0)</f>
        <v>0</v>
      </c>
      <c r="BI163" s="238">
        <f>IF(N163="nulová",J163,0)</f>
        <v>0</v>
      </c>
      <c r="BJ163" s="17" t="s">
        <v>83</v>
      </c>
      <c r="BK163" s="238">
        <f>ROUND(I163*H163,2)</f>
        <v>0</v>
      </c>
      <c r="BL163" s="17" t="s">
        <v>136</v>
      </c>
      <c r="BM163" s="237" t="s">
        <v>178</v>
      </c>
    </row>
    <row r="164" s="13" customFormat="1">
      <c r="A164" s="13"/>
      <c r="B164" s="239"/>
      <c r="C164" s="240"/>
      <c r="D164" s="241" t="s">
        <v>138</v>
      </c>
      <c r="E164" s="242" t="s">
        <v>1</v>
      </c>
      <c r="F164" s="243" t="s">
        <v>179</v>
      </c>
      <c r="G164" s="240"/>
      <c r="H164" s="242" t="s">
        <v>1</v>
      </c>
      <c r="I164" s="244"/>
      <c r="J164" s="240"/>
      <c r="K164" s="240"/>
      <c r="L164" s="245"/>
      <c r="M164" s="246"/>
      <c r="N164" s="247"/>
      <c r="O164" s="247"/>
      <c r="P164" s="247"/>
      <c r="Q164" s="247"/>
      <c r="R164" s="247"/>
      <c r="S164" s="247"/>
      <c r="T164" s="248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9" t="s">
        <v>138</v>
      </c>
      <c r="AU164" s="249" t="s">
        <v>85</v>
      </c>
      <c r="AV164" s="13" t="s">
        <v>83</v>
      </c>
      <c r="AW164" s="13" t="s">
        <v>32</v>
      </c>
      <c r="AX164" s="13" t="s">
        <v>76</v>
      </c>
      <c r="AY164" s="249" t="s">
        <v>129</v>
      </c>
    </row>
    <row r="165" s="14" customFormat="1">
      <c r="A165" s="14"/>
      <c r="B165" s="250"/>
      <c r="C165" s="251"/>
      <c r="D165" s="241" t="s">
        <v>138</v>
      </c>
      <c r="E165" s="252" t="s">
        <v>1</v>
      </c>
      <c r="F165" s="253" t="s">
        <v>180</v>
      </c>
      <c r="G165" s="251"/>
      <c r="H165" s="254">
        <v>38</v>
      </c>
      <c r="I165" s="255"/>
      <c r="J165" s="251"/>
      <c r="K165" s="251"/>
      <c r="L165" s="256"/>
      <c r="M165" s="257"/>
      <c r="N165" s="258"/>
      <c r="O165" s="258"/>
      <c r="P165" s="258"/>
      <c r="Q165" s="258"/>
      <c r="R165" s="258"/>
      <c r="S165" s="258"/>
      <c r="T165" s="259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0" t="s">
        <v>138</v>
      </c>
      <c r="AU165" s="260" t="s">
        <v>85</v>
      </c>
      <c r="AV165" s="14" t="s">
        <v>85</v>
      </c>
      <c r="AW165" s="14" t="s">
        <v>32</v>
      </c>
      <c r="AX165" s="14" t="s">
        <v>76</v>
      </c>
      <c r="AY165" s="260" t="s">
        <v>129</v>
      </c>
    </row>
    <row r="166" s="15" customFormat="1">
      <c r="A166" s="15"/>
      <c r="B166" s="261"/>
      <c r="C166" s="262"/>
      <c r="D166" s="241" t="s">
        <v>138</v>
      </c>
      <c r="E166" s="263" t="s">
        <v>1</v>
      </c>
      <c r="F166" s="264" t="s">
        <v>141</v>
      </c>
      <c r="G166" s="262"/>
      <c r="H166" s="265">
        <v>38</v>
      </c>
      <c r="I166" s="266"/>
      <c r="J166" s="262"/>
      <c r="K166" s="262"/>
      <c r="L166" s="267"/>
      <c r="M166" s="268"/>
      <c r="N166" s="269"/>
      <c r="O166" s="269"/>
      <c r="P166" s="269"/>
      <c r="Q166" s="269"/>
      <c r="R166" s="269"/>
      <c r="S166" s="269"/>
      <c r="T166" s="270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71" t="s">
        <v>138</v>
      </c>
      <c r="AU166" s="271" t="s">
        <v>85</v>
      </c>
      <c r="AV166" s="15" t="s">
        <v>136</v>
      </c>
      <c r="AW166" s="15" t="s">
        <v>32</v>
      </c>
      <c r="AX166" s="15" t="s">
        <v>83</v>
      </c>
      <c r="AY166" s="271" t="s">
        <v>129</v>
      </c>
    </row>
    <row r="167" s="2" customFormat="1" ht="16.5" customHeight="1">
      <c r="A167" s="38"/>
      <c r="B167" s="39"/>
      <c r="C167" s="226" t="s">
        <v>181</v>
      </c>
      <c r="D167" s="226" t="s">
        <v>131</v>
      </c>
      <c r="E167" s="227" t="s">
        <v>164</v>
      </c>
      <c r="F167" s="228" t="s">
        <v>165</v>
      </c>
      <c r="G167" s="229" t="s">
        <v>134</v>
      </c>
      <c r="H167" s="230">
        <v>21</v>
      </c>
      <c r="I167" s="231"/>
      <c r="J167" s="232">
        <f>ROUND(I167*H167,2)</f>
        <v>0</v>
      </c>
      <c r="K167" s="228" t="s">
        <v>135</v>
      </c>
      <c r="L167" s="44"/>
      <c r="M167" s="233" t="s">
        <v>1</v>
      </c>
      <c r="N167" s="234" t="s">
        <v>41</v>
      </c>
      <c r="O167" s="91"/>
      <c r="P167" s="235">
        <f>O167*H167</f>
        <v>0</v>
      </c>
      <c r="Q167" s="235">
        <v>0</v>
      </c>
      <c r="R167" s="235">
        <f>Q167*H167</f>
        <v>0</v>
      </c>
      <c r="S167" s="235">
        <v>0.44</v>
      </c>
      <c r="T167" s="236">
        <f>S167*H167</f>
        <v>9.2400000000000002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7" t="s">
        <v>136</v>
      </c>
      <c r="AT167" s="237" t="s">
        <v>131</v>
      </c>
      <c r="AU167" s="237" t="s">
        <v>85</v>
      </c>
      <c r="AY167" s="17" t="s">
        <v>129</v>
      </c>
      <c r="BE167" s="238">
        <f>IF(N167="základní",J167,0)</f>
        <v>0</v>
      </c>
      <c r="BF167" s="238">
        <f>IF(N167="snížená",J167,0)</f>
        <v>0</v>
      </c>
      <c r="BG167" s="238">
        <f>IF(N167="zákl. přenesená",J167,0)</f>
        <v>0</v>
      </c>
      <c r="BH167" s="238">
        <f>IF(N167="sníž. přenesená",J167,0)</f>
        <v>0</v>
      </c>
      <c r="BI167" s="238">
        <f>IF(N167="nulová",J167,0)</f>
        <v>0</v>
      </c>
      <c r="BJ167" s="17" t="s">
        <v>83</v>
      </c>
      <c r="BK167" s="238">
        <f>ROUND(I167*H167,2)</f>
        <v>0</v>
      </c>
      <c r="BL167" s="17" t="s">
        <v>136</v>
      </c>
      <c r="BM167" s="237" t="s">
        <v>182</v>
      </c>
    </row>
    <row r="168" s="13" customFormat="1">
      <c r="A168" s="13"/>
      <c r="B168" s="239"/>
      <c r="C168" s="240"/>
      <c r="D168" s="241" t="s">
        <v>138</v>
      </c>
      <c r="E168" s="242" t="s">
        <v>1</v>
      </c>
      <c r="F168" s="243" t="s">
        <v>183</v>
      </c>
      <c r="G168" s="240"/>
      <c r="H168" s="242" t="s">
        <v>1</v>
      </c>
      <c r="I168" s="244"/>
      <c r="J168" s="240"/>
      <c r="K168" s="240"/>
      <c r="L168" s="245"/>
      <c r="M168" s="246"/>
      <c r="N168" s="247"/>
      <c r="O168" s="247"/>
      <c r="P168" s="247"/>
      <c r="Q168" s="247"/>
      <c r="R168" s="247"/>
      <c r="S168" s="247"/>
      <c r="T168" s="24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9" t="s">
        <v>138</v>
      </c>
      <c r="AU168" s="249" t="s">
        <v>85</v>
      </c>
      <c r="AV168" s="13" t="s">
        <v>83</v>
      </c>
      <c r="AW168" s="13" t="s">
        <v>32</v>
      </c>
      <c r="AX168" s="13" t="s">
        <v>76</v>
      </c>
      <c r="AY168" s="249" t="s">
        <v>129</v>
      </c>
    </row>
    <row r="169" s="14" customFormat="1">
      <c r="A169" s="14"/>
      <c r="B169" s="250"/>
      <c r="C169" s="251"/>
      <c r="D169" s="241" t="s">
        <v>138</v>
      </c>
      <c r="E169" s="252" t="s">
        <v>1</v>
      </c>
      <c r="F169" s="253" t="s">
        <v>184</v>
      </c>
      <c r="G169" s="251"/>
      <c r="H169" s="254">
        <v>21</v>
      </c>
      <c r="I169" s="255"/>
      <c r="J169" s="251"/>
      <c r="K169" s="251"/>
      <c r="L169" s="256"/>
      <c r="M169" s="257"/>
      <c r="N169" s="258"/>
      <c r="O169" s="258"/>
      <c r="P169" s="258"/>
      <c r="Q169" s="258"/>
      <c r="R169" s="258"/>
      <c r="S169" s="258"/>
      <c r="T169" s="259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0" t="s">
        <v>138</v>
      </c>
      <c r="AU169" s="260" t="s">
        <v>85</v>
      </c>
      <c r="AV169" s="14" t="s">
        <v>85</v>
      </c>
      <c r="AW169" s="14" t="s">
        <v>32</v>
      </c>
      <c r="AX169" s="14" t="s">
        <v>76</v>
      </c>
      <c r="AY169" s="260" t="s">
        <v>129</v>
      </c>
    </row>
    <row r="170" s="15" customFormat="1">
      <c r="A170" s="15"/>
      <c r="B170" s="261"/>
      <c r="C170" s="262"/>
      <c r="D170" s="241" t="s">
        <v>138</v>
      </c>
      <c r="E170" s="263" t="s">
        <v>1</v>
      </c>
      <c r="F170" s="264" t="s">
        <v>141</v>
      </c>
      <c r="G170" s="262"/>
      <c r="H170" s="265">
        <v>21</v>
      </c>
      <c r="I170" s="266"/>
      <c r="J170" s="262"/>
      <c r="K170" s="262"/>
      <c r="L170" s="267"/>
      <c r="M170" s="268"/>
      <c r="N170" s="269"/>
      <c r="O170" s="269"/>
      <c r="P170" s="269"/>
      <c r="Q170" s="269"/>
      <c r="R170" s="269"/>
      <c r="S170" s="269"/>
      <c r="T170" s="270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71" t="s">
        <v>138</v>
      </c>
      <c r="AU170" s="271" t="s">
        <v>85</v>
      </c>
      <c r="AV170" s="15" t="s">
        <v>136</v>
      </c>
      <c r="AW170" s="15" t="s">
        <v>32</v>
      </c>
      <c r="AX170" s="15" t="s">
        <v>83</v>
      </c>
      <c r="AY170" s="271" t="s">
        <v>129</v>
      </c>
    </row>
    <row r="171" s="2" customFormat="1" ht="16.5" customHeight="1">
      <c r="A171" s="38"/>
      <c r="B171" s="39"/>
      <c r="C171" s="226" t="s">
        <v>8</v>
      </c>
      <c r="D171" s="226" t="s">
        <v>131</v>
      </c>
      <c r="E171" s="227" t="s">
        <v>185</v>
      </c>
      <c r="F171" s="228" t="s">
        <v>186</v>
      </c>
      <c r="G171" s="229" t="s">
        <v>134</v>
      </c>
      <c r="H171" s="230">
        <v>38</v>
      </c>
      <c r="I171" s="231"/>
      <c r="J171" s="232">
        <f>ROUND(I171*H171,2)</f>
        <v>0</v>
      </c>
      <c r="K171" s="228" t="s">
        <v>135</v>
      </c>
      <c r="L171" s="44"/>
      <c r="M171" s="233" t="s">
        <v>1</v>
      </c>
      <c r="N171" s="234" t="s">
        <v>41</v>
      </c>
      <c r="O171" s="91"/>
      <c r="P171" s="235">
        <f>O171*H171</f>
        <v>0</v>
      </c>
      <c r="Q171" s="235">
        <v>0</v>
      </c>
      <c r="R171" s="235">
        <f>Q171*H171</f>
        <v>0</v>
      </c>
      <c r="S171" s="235">
        <v>0.23999999999999999</v>
      </c>
      <c r="T171" s="236">
        <f>S171*H171</f>
        <v>9.1199999999999992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7" t="s">
        <v>136</v>
      </c>
      <c r="AT171" s="237" t="s">
        <v>131</v>
      </c>
      <c r="AU171" s="237" t="s">
        <v>85</v>
      </c>
      <c r="AY171" s="17" t="s">
        <v>129</v>
      </c>
      <c r="BE171" s="238">
        <f>IF(N171="základní",J171,0)</f>
        <v>0</v>
      </c>
      <c r="BF171" s="238">
        <f>IF(N171="snížená",J171,0)</f>
        <v>0</v>
      </c>
      <c r="BG171" s="238">
        <f>IF(N171="zákl. přenesená",J171,0)</f>
        <v>0</v>
      </c>
      <c r="BH171" s="238">
        <f>IF(N171="sníž. přenesená",J171,0)</f>
        <v>0</v>
      </c>
      <c r="BI171" s="238">
        <f>IF(N171="nulová",J171,0)</f>
        <v>0</v>
      </c>
      <c r="BJ171" s="17" t="s">
        <v>83</v>
      </c>
      <c r="BK171" s="238">
        <f>ROUND(I171*H171,2)</f>
        <v>0</v>
      </c>
      <c r="BL171" s="17" t="s">
        <v>136</v>
      </c>
      <c r="BM171" s="237" t="s">
        <v>187</v>
      </c>
    </row>
    <row r="172" s="13" customFormat="1">
      <c r="A172" s="13"/>
      <c r="B172" s="239"/>
      <c r="C172" s="240"/>
      <c r="D172" s="241" t="s">
        <v>138</v>
      </c>
      <c r="E172" s="242" t="s">
        <v>1</v>
      </c>
      <c r="F172" s="243" t="s">
        <v>188</v>
      </c>
      <c r="G172" s="240"/>
      <c r="H172" s="242" t="s">
        <v>1</v>
      </c>
      <c r="I172" s="244"/>
      <c r="J172" s="240"/>
      <c r="K172" s="240"/>
      <c r="L172" s="245"/>
      <c r="M172" s="246"/>
      <c r="N172" s="247"/>
      <c r="O172" s="247"/>
      <c r="P172" s="247"/>
      <c r="Q172" s="247"/>
      <c r="R172" s="247"/>
      <c r="S172" s="247"/>
      <c r="T172" s="248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9" t="s">
        <v>138</v>
      </c>
      <c r="AU172" s="249" t="s">
        <v>85</v>
      </c>
      <c r="AV172" s="13" t="s">
        <v>83</v>
      </c>
      <c r="AW172" s="13" t="s">
        <v>32</v>
      </c>
      <c r="AX172" s="13" t="s">
        <v>76</v>
      </c>
      <c r="AY172" s="249" t="s">
        <v>129</v>
      </c>
    </row>
    <row r="173" s="14" customFormat="1">
      <c r="A173" s="14"/>
      <c r="B173" s="250"/>
      <c r="C173" s="251"/>
      <c r="D173" s="241" t="s">
        <v>138</v>
      </c>
      <c r="E173" s="252" t="s">
        <v>1</v>
      </c>
      <c r="F173" s="253" t="s">
        <v>180</v>
      </c>
      <c r="G173" s="251"/>
      <c r="H173" s="254">
        <v>38</v>
      </c>
      <c r="I173" s="255"/>
      <c r="J173" s="251"/>
      <c r="K173" s="251"/>
      <c r="L173" s="256"/>
      <c r="M173" s="257"/>
      <c r="N173" s="258"/>
      <c r="O173" s="258"/>
      <c r="P173" s="258"/>
      <c r="Q173" s="258"/>
      <c r="R173" s="258"/>
      <c r="S173" s="258"/>
      <c r="T173" s="259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0" t="s">
        <v>138</v>
      </c>
      <c r="AU173" s="260" t="s">
        <v>85</v>
      </c>
      <c r="AV173" s="14" t="s">
        <v>85</v>
      </c>
      <c r="AW173" s="14" t="s">
        <v>32</v>
      </c>
      <c r="AX173" s="14" t="s">
        <v>76</v>
      </c>
      <c r="AY173" s="260" t="s">
        <v>129</v>
      </c>
    </row>
    <row r="174" s="15" customFormat="1">
      <c r="A174" s="15"/>
      <c r="B174" s="261"/>
      <c r="C174" s="262"/>
      <c r="D174" s="241" t="s">
        <v>138</v>
      </c>
      <c r="E174" s="263" t="s">
        <v>1</v>
      </c>
      <c r="F174" s="264" t="s">
        <v>141</v>
      </c>
      <c r="G174" s="262"/>
      <c r="H174" s="265">
        <v>38</v>
      </c>
      <c r="I174" s="266"/>
      <c r="J174" s="262"/>
      <c r="K174" s="262"/>
      <c r="L174" s="267"/>
      <c r="M174" s="268"/>
      <c r="N174" s="269"/>
      <c r="O174" s="269"/>
      <c r="P174" s="269"/>
      <c r="Q174" s="269"/>
      <c r="R174" s="269"/>
      <c r="S174" s="269"/>
      <c r="T174" s="270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71" t="s">
        <v>138</v>
      </c>
      <c r="AU174" s="271" t="s">
        <v>85</v>
      </c>
      <c r="AV174" s="15" t="s">
        <v>136</v>
      </c>
      <c r="AW174" s="15" t="s">
        <v>32</v>
      </c>
      <c r="AX174" s="15" t="s">
        <v>83</v>
      </c>
      <c r="AY174" s="271" t="s">
        <v>129</v>
      </c>
    </row>
    <row r="175" s="2" customFormat="1" ht="16.5" customHeight="1">
      <c r="A175" s="38"/>
      <c r="B175" s="39"/>
      <c r="C175" s="226" t="s">
        <v>189</v>
      </c>
      <c r="D175" s="226" t="s">
        <v>131</v>
      </c>
      <c r="E175" s="227" t="s">
        <v>190</v>
      </c>
      <c r="F175" s="228" t="s">
        <v>191</v>
      </c>
      <c r="G175" s="229" t="s">
        <v>134</v>
      </c>
      <c r="H175" s="230">
        <v>22</v>
      </c>
      <c r="I175" s="231"/>
      <c r="J175" s="232">
        <f>ROUND(I175*H175,2)</f>
        <v>0</v>
      </c>
      <c r="K175" s="228" t="s">
        <v>135</v>
      </c>
      <c r="L175" s="44"/>
      <c r="M175" s="233" t="s">
        <v>1</v>
      </c>
      <c r="N175" s="234" t="s">
        <v>41</v>
      </c>
      <c r="O175" s="91"/>
      <c r="P175" s="235">
        <f>O175*H175</f>
        <v>0</v>
      </c>
      <c r="Q175" s="235">
        <v>0</v>
      </c>
      <c r="R175" s="235">
        <f>Q175*H175</f>
        <v>0</v>
      </c>
      <c r="S175" s="235">
        <v>0.32500000000000001</v>
      </c>
      <c r="T175" s="236">
        <f>S175*H175</f>
        <v>7.1500000000000004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7" t="s">
        <v>136</v>
      </c>
      <c r="AT175" s="237" t="s">
        <v>131</v>
      </c>
      <c r="AU175" s="237" t="s">
        <v>85</v>
      </c>
      <c r="AY175" s="17" t="s">
        <v>129</v>
      </c>
      <c r="BE175" s="238">
        <f>IF(N175="základní",J175,0)</f>
        <v>0</v>
      </c>
      <c r="BF175" s="238">
        <f>IF(N175="snížená",J175,0)</f>
        <v>0</v>
      </c>
      <c r="BG175" s="238">
        <f>IF(N175="zákl. přenesená",J175,0)</f>
        <v>0</v>
      </c>
      <c r="BH175" s="238">
        <f>IF(N175="sníž. přenesená",J175,0)</f>
        <v>0</v>
      </c>
      <c r="BI175" s="238">
        <f>IF(N175="nulová",J175,0)</f>
        <v>0</v>
      </c>
      <c r="BJ175" s="17" t="s">
        <v>83</v>
      </c>
      <c r="BK175" s="238">
        <f>ROUND(I175*H175,2)</f>
        <v>0</v>
      </c>
      <c r="BL175" s="17" t="s">
        <v>136</v>
      </c>
      <c r="BM175" s="237" t="s">
        <v>192</v>
      </c>
    </row>
    <row r="176" s="13" customFormat="1">
      <c r="A176" s="13"/>
      <c r="B176" s="239"/>
      <c r="C176" s="240"/>
      <c r="D176" s="241" t="s">
        <v>138</v>
      </c>
      <c r="E176" s="242" t="s">
        <v>1</v>
      </c>
      <c r="F176" s="243" t="s">
        <v>193</v>
      </c>
      <c r="G176" s="240"/>
      <c r="H176" s="242" t="s">
        <v>1</v>
      </c>
      <c r="I176" s="244"/>
      <c r="J176" s="240"/>
      <c r="K176" s="240"/>
      <c r="L176" s="245"/>
      <c r="M176" s="246"/>
      <c r="N176" s="247"/>
      <c r="O176" s="247"/>
      <c r="P176" s="247"/>
      <c r="Q176" s="247"/>
      <c r="R176" s="247"/>
      <c r="S176" s="247"/>
      <c r="T176" s="248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9" t="s">
        <v>138</v>
      </c>
      <c r="AU176" s="249" t="s">
        <v>85</v>
      </c>
      <c r="AV176" s="13" t="s">
        <v>83</v>
      </c>
      <c r="AW176" s="13" t="s">
        <v>32</v>
      </c>
      <c r="AX176" s="13" t="s">
        <v>76</v>
      </c>
      <c r="AY176" s="249" t="s">
        <v>129</v>
      </c>
    </row>
    <row r="177" s="14" customFormat="1">
      <c r="A177" s="14"/>
      <c r="B177" s="250"/>
      <c r="C177" s="251"/>
      <c r="D177" s="241" t="s">
        <v>138</v>
      </c>
      <c r="E177" s="252" t="s">
        <v>1</v>
      </c>
      <c r="F177" s="253" t="s">
        <v>168</v>
      </c>
      <c r="G177" s="251"/>
      <c r="H177" s="254">
        <v>22</v>
      </c>
      <c r="I177" s="255"/>
      <c r="J177" s="251"/>
      <c r="K177" s="251"/>
      <c r="L177" s="256"/>
      <c r="M177" s="257"/>
      <c r="N177" s="258"/>
      <c r="O177" s="258"/>
      <c r="P177" s="258"/>
      <c r="Q177" s="258"/>
      <c r="R177" s="258"/>
      <c r="S177" s="258"/>
      <c r="T177" s="259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0" t="s">
        <v>138</v>
      </c>
      <c r="AU177" s="260" t="s">
        <v>85</v>
      </c>
      <c r="AV177" s="14" t="s">
        <v>85</v>
      </c>
      <c r="AW177" s="14" t="s">
        <v>32</v>
      </c>
      <c r="AX177" s="14" t="s">
        <v>76</v>
      </c>
      <c r="AY177" s="260" t="s">
        <v>129</v>
      </c>
    </row>
    <row r="178" s="15" customFormat="1">
      <c r="A178" s="15"/>
      <c r="B178" s="261"/>
      <c r="C178" s="262"/>
      <c r="D178" s="241" t="s">
        <v>138</v>
      </c>
      <c r="E178" s="263" t="s">
        <v>1</v>
      </c>
      <c r="F178" s="264" t="s">
        <v>141</v>
      </c>
      <c r="G178" s="262"/>
      <c r="H178" s="265">
        <v>22</v>
      </c>
      <c r="I178" s="266"/>
      <c r="J178" s="262"/>
      <c r="K178" s="262"/>
      <c r="L178" s="267"/>
      <c r="M178" s="268"/>
      <c r="N178" s="269"/>
      <c r="O178" s="269"/>
      <c r="P178" s="269"/>
      <c r="Q178" s="269"/>
      <c r="R178" s="269"/>
      <c r="S178" s="269"/>
      <c r="T178" s="270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71" t="s">
        <v>138</v>
      </c>
      <c r="AU178" s="271" t="s">
        <v>85</v>
      </c>
      <c r="AV178" s="15" t="s">
        <v>136</v>
      </c>
      <c r="AW178" s="15" t="s">
        <v>32</v>
      </c>
      <c r="AX178" s="15" t="s">
        <v>83</v>
      </c>
      <c r="AY178" s="271" t="s">
        <v>129</v>
      </c>
    </row>
    <row r="179" s="2" customFormat="1" ht="16.5" customHeight="1">
      <c r="A179" s="38"/>
      <c r="B179" s="39"/>
      <c r="C179" s="226" t="s">
        <v>194</v>
      </c>
      <c r="D179" s="226" t="s">
        <v>131</v>
      </c>
      <c r="E179" s="227" t="s">
        <v>195</v>
      </c>
      <c r="F179" s="228" t="s">
        <v>196</v>
      </c>
      <c r="G179" s="229" t="s">
        <v>134</v>
      </c>
      <c r="H179" s="230">
        <v>22</v>
      </c>
      <c r="I179" s="231"/>
      <c r="J179" s="232">
        <f>ROUND(I179*H179,2)</f>
        <v>0</v>
      </c>
      <c r="K179" s="228" t="s">
        <v>135</v>
      </c>
      <c r="L179" s="44"/>
      <c r="M179" s="233" t="s">
        <v>1</v>
      </c>
      <c r="N179" s="234" t="s">
        <v>41</v>
      </c>
      <c r="O179" s="91"/>
      <c r="P179" s="235">
        <f>O179*H179</f>
        <v>0</v>
      </c>
      <c r="Q179" s="235">
        <v>0</v>
      </c>
      <c r="R179" s="235">
        <f>Q179*H179</f>
        <v>0</v>
      </c>
      <c r="S179" s="235">
        <v>0.22</v>
      </c>
      <c r="T179" s="236">
        <f>S179*H179</f>
        <v>4.8399999999999999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7" t="s">
        <v>136</v>
      </c>
      <c r="AT179" s="237" t="s">
        <v>131</v>
      </c>
      <c r="AU179" s="237" t="s">
        <v>85</v>
      </c>
      <c r="AY179" s="17" t="s">
        <v>129</v>
      </c>
      <c r="BE179" s="238">
        <f>IF(N179="základní",J179,0)</f>
        <v>0</v>
      </c>
      <c r="BF179" s="238">
        <f>IF(N179="snížená",J179,0)</f>
        <v>0</v>
      </c>
      <c r="BG179" s="238">
        <f>IF(N179="zákl. přenesená",J179,0)</f>
        <v>0</v>
      </c>
      <c r="BH179" s="238">
        <f>IF(N179="sníž. přenesená",J179,0)</f>
        <v>0</v>
      </c>
      <c r="BI179" s="238">
        <f>IF(N179="nulová",J179,0)</f>
        <v>0</v>
      </c>
      <c r="BJ179" s="17" t="s">
        <v>83</v>
      </c>
      <c r="BK179" s="238">
        <f>ROUND(I179*H179,2)</f>
        <v>0</v>
      </c>
      <c r="BL179" s="17" t="s">
        <v>136</v>
      </c>
      <c r="BM179" s="237" t="s">
        <v>197</v>
      </c>
    </row>
    <row r="180" s="13" customFormat="1">
      <c r="A180" s="13"/>
      <c r="B180" s="239"/>
      <c r="C180" s="240"/>
      <c r="D180" s="241" t="s">
        <v>138</v>
      </c>
      <c r="E180" s="242" t="s">
        <v>1</v>
      </c>
      <c r="F180" s="243" t="s">
        <v>198</v>
      </c>
      <c r="G180" s="240"/>
      <c r="H180" s="242" t="s">
        <v>1</v>
      </c>
      <c r="I180" s="244"/>
      <c r="J180" s="240"/>
      <c r="K180" s="240"/>
      <c r="L180" s="245"/>
      <c r="M180" s="246"/>
      <c r="N180" s="247"/>
      <c r="O180" s="247"/>
      <c r="P180" s="247"/>
      <c r="Q180" s="247"/>
      <c r="R180" s="247"/>
      <c r="S180" s="247"/>
      <c r="T180" s="248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9" t="s">
        <v>138</v>
      </c>
      <c r="AU180" s="249" t="s">
        <v>85</v>
      </c>
      <c r="AV180" s="13" t="s">
        <v>83</v>
      </c>
      <c r="AW180" s="13" t="s">
        <v>32</v>
      </c>
      <c r="AX180" s="13" t="s">
        <v>76</v>
      </c>
      <c r="AY180" s="249" t="s">
        <v>129</v>
      </c>
    </row>
    <row r="181" s="14" customFormat="1">
      <c r="A181" s="14"/>
      <c r="B181" s="250"/>
      <c r="C181" s="251"/>
      <c r="D181" s="241" t="s">
        <v>138</v>
      </c>
      <c r="E181" s="252" t="s">
        <v>1</v>
      </c>
      <c r="F181" s="253" t="s">
        <v>168</v>
      </c>
      <c r="G181" s="251"/>
      <c r="H181" s="254">
        <v>22</v>
      </c>
      <c r="I181" s="255"/>
      <c r="J181" s="251"/>
      <c r="K181" s="251"/>
      <c r="L181" s="256"/>
      <c r="M181" s="257"/>
      <c r="N181" s="258"/>
      <c r="O181" s="258"/>
      <c r="P181" s="258"/>
      <c r="Q181" s="258"/>
      <c r="R181" s="258"/>
      <c r="S181" s="258"/>
      <c r="T181" s="259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0" t="s">
        <v>138</v>
      </c>
      <c r="AU181" s="260" t="s">
        <v>85</v>
      </c>
      <c r="AV181" s="14" t="s">
        <v>85</v>
      </c>
      <c r="AW181" s="14" t="s">
        <v>32</v>
      </c>
      <c r="AX181" s="14" t="s">
        <v>76</v>
      </c>
      <c r="AY181" s="260" t="s">
        <v>129</v>
      </c>
    </row>
    <row r="182" s="15" customFormat="1">
      <c r="A182" s="15"/>
      <c r="B182" s="261"/>
      <c r="C182" s="262"/>
      <c r="D182" s="241" t="s">
        <v>138</v>
      </c>
      <c r="E182" s="263" t="s">
        <v>1</v>
      </c>
      <c r="F182" s="264" t="s">
        <v>141</v>
      </c>
      <c r="G182" s="262"/>
      <c r="H182" s="265">
        <v>22</v>
      </c>
      <c r="I182" s="266"/>
      <c r="J182" s="262"/>
      <c r="K182" s="262"/>
      <c r="L182" s="267"/>
      <c r="M182" s="268"/>
      <c r="N182" s="269"/>
      <c r="O182" s="269"/>
      <c r="P182" s="269"/>
      <c r="Q182" s="269"/>
      <c r="R182" s="269"/>
      <c r="S182" s="269"/>
      <c r="T182" s="270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71" t="s">
        <v>138</v>
      </c>
      <c r="AU182" s="271" t="s">
        <v>85</v>
      </c>
      <c r="AV182" s="15" t="s">
        <v>136</v>
      </c>
      <c r="AW182" s="15" t="s">
        <v>32</v>
      </c>
      <c r="AX182" s="15" t="s">
        <v>83</v>
      </c>
      <c r="AY182" s="271" t="s">
        <v>129</v>
      </c>
    </row>
    <row r="183" s="2" customFormat="1" ht="16.5" customHeight="1">
      <c r="A183" s="38"/>
      <c r="B183" s="39"/>
      <c r="C183" s="226" t="s">
        <v>199</v>
      </c>
      <c r="D183" s="226" t="s">
        <v>131</v>
      </c>
      <c r="E183" s="227" t="s">
        <v>200</v>
      </c>
      <c r="F183" s="228" t="s">
        <v>201</v>
      </c>
      <c r="G183" s="229" t="s">
        <v>134</v>
      </c>
      <c r="H183" s="230">
        <v>21</v>
      </c>
      <c r="I183" s="231"/>
      <c r="J183" s="232">
        <f>ROUND(I183*H183,2)</f>
        <v>0</v>
      </c>
      <c r="K183" s="228" t="s">
        <v>135</v>
      </c>
      <c r="L183" s="44"/>
      <c r="M183" s="233" t="s">
        <v>1</v>
      </c>
      <c r="N183" s="234" t="s">
        <v>41</v>
      </c>
      <c r="O183" s="91"/>
      <c r="P183" s="235">
        <f>O183*H183</f>
        <v>0</v>
      </c>
      <c r="Q183" s="235">
        <v>1.0000000000000001E-05</v>
      </c>
      <c r="R183" s="235">
        <f>Q183*H183</f>
        <v>0.00021000000000000001</v>
      </c>
      <c r="S183" s="235">
        <v>0.091999999999999998</v>
      </c>
      <c r="T183" s="236">
        <f>S183*H183</f>
        <v>1.9319999999999999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7" t="s">
        <v>136</v>
      </c>
      <c r="AT183" s="237" t="s">
        <v>131</v>
      </c>
      <c r="AU183" s="237" t="s">
        <v>85</v>
      </c>
      <c r="AY183" s="17" t="s">
        <v>129</v>
      </c>
      <c r="BE183" s="238">
        <f>IF(N183="základní",J183,0)</f>
        <v>0</v>
      </c>
      <c r="BF183" s="238">
        <f>IF(N183="snížená",J183,0)</f>
        <v>0</v>
      </c>
      <c r="BG183" s="238">
        <f>IF(N183="zákl. přenesená",J183,0)</f>
        <v>0</v>
      </c>
      <c r="BH183" s="238">
        <f>IF(N183="sníž. přenesená",J183,0)</f>
        <v>0</v>
      </c>
      <c r="BI183" s="238">
        <f>IF(N183="nulová",J183,0)</f>
        <v>0</v>
      </c>
      <c r="BJ183" s="17" t="s">
        <v>83</v>
      </c>
      <c r="BK183" s="238">
        <f>ROUND(I183*H183,2)</f>
        <v>0</v>
      </c>
      <c r="BL183" s="17" t="s">
        <v>136</v>
      </c>
      <c r="BM183" s="237" t="s">
        <v>202</v>
      </c>
    </row>
    <row r="184" s="13" customFormat="1">
      <c r="A184" s="13"/>
      <c r="B184" s="239"/>
      <c r="C184" s="240"/>
      <c r="D184" s="241" t="s">
        <v>138</v>
      </c>
      <c r="E184" s="242" t="s">
        <v>1</v>
      </c>
      <c r="F184" s="243" t="s">
        <v>203</v>
      </c>
      <c r="G184" s="240"/>
      <c r="H184" s="242" t="s">
        <v>1</v>
      </c>
      <c r="I184" s="244"/>
      <c r="J184" s="240"/>
      <c r="K184" s="240"/>
      <c r="L184" s="245"/>
      <c r="M184" s="246"/>
      <c r="N184" s="247"/>
      <c r="O184" s="247"/>
      <c r="P184" s="247"/>
      <c r="Q184" s="247"/>
      <c r="R184" s="247"/>
      <c r="S184" s="247"/>
      <c r="T184" s="248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9" t="s">
        <v>138</v>
      </c>
      <c r="AU184" s="249" t="s">
        <v>85</v>
      </c>
      <c r="AV184" s="13" t="s">
        <v>83</v>
      </c>
      <c r="AW184" s="13" t="s">
        <v>32</v>
      </c>
      <c r="AX184" s="13" t="s">
        <v>76</v>
      </c>
      <c r="AY184" s="249" t="s">
        <v>129</v>
      </c>
    </row>
    <row r="185" s="14" customFormat="1">
      <c r="A185" s="14"/>
      <c r="B185" s="250"/>
      <c r="C185" s="251"/>
      <c r="D185" s="241" t="s">
        <v>138</v>
      </c>
      <c r="E185" s="252" t="s">
        <v>1</v>
      </c>
      <c r="F185" s="253" t="s">
        <v>204</v>
      </c>
      <c r="G185" s="251"/>
      <c r="H185" s="254">
        <v>21</v>
      </c>
      <c r="I185" s="255"/>
      <c r="J185" s="251"/>
      <c r="K185" s="251"/>
      <c r="L185" s="256"/>
      <c r="M185" s="257"/>
      <c r="N185" s="258"/>
      <c r="O185" s="258"/>
      <c r="P185" s="258"/>
      <c r="Q185" s="258"/>
      <c r="R185" s="258"/>
      <c r="S185" s="258"/>
      <c r="T185" s="259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0" t="s">
        <v>138</v>
      </c>
      <c r="AU185" s="260" t="s">
        <v>85</v>
      </c>
      <c r="AV185" s="14" t="s">
        <v>85</v>
      </c>
      <c r="AW185" s="14" t="s">
        <v>32</v>
      </c>
      <c r="AX185" s="14" t="s">
        <v>76</v>
      </c>
      <c r="AY185" s="260" t="s">
        <v>129</v>
      </c>
    </row>
    <row r="186" s="15" customFormat="1">
      <c r="A186" s="15"/>
      <c r="B186" s="261"/>
      <c r="C186" s="262"/>
      <c r="D186" s="241" t="s">
        <v>138</v>
      </c>
      <c r="E186" s="263" t="s">
        <v>1</v>
      </c>
      <c r="F186" s="264" t="s">
        <v>141</v>
      </c>
      <c r="G186" s="262"/>
      <c r="H186" s="265">
        <v>21</v>
      </c>
      <c r="I186" s="266"/>
      <c r="J186" s="262"/>
      <c r="K186" s="262"/>
      <c r="L186" s="267"/>
      <c r="M186" s="268"/>
      <c r="N186" s="269"/>
      <c r="O186" s="269"/>
      <c r="P186" s="269"/>
      <c r="Q186" s="269"/>
      <c r="R186" s="269"/>
      <c r="S186" s="269"/>
      <c r="T186" s="270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71" t="s">
        <v>138</v>
      </c>
      <c r="AU186" s="271" t="s">
        <v>85</v>
      </c>
      <c r="AV186" s="15" t="s">
        <v>136</v>
      </c>
      <c r="AW186" s="15" t="s">
        <v>32</v>
      </c>
      <c r="AX186" s="15" t="s">
        <v>83</v>
      </c>
      <c r="AY186" s="271" t="s">
        <v>129</v>
      </c>
    </row>
    <row r="187" s="2" customFormat="1" ht="16.5" customHeight="1">
      <c r="A187" s="38"/>
      <c r="B187" s="39"/>
      <c r="C187" s="226" t="s">
        <v>205</v>
      </c>
      <c r="D187" s="226" t="s">
        <v>131</v>
      </c>
      <c r="E187" s="227" t="s">
        <v>206</v>
      </c>
      <c r="F187" s="228" t="s">
        <v>207</v>
      </c>
      <c r="G187" s="229" t="s">
        <v>208</v>
      </c>
      <c r="H187" s="230">
        <v>9</v>
      </c>
      <c r="I187" s="231"/>
      <c r="J187" s="232">
        <f>ROUND(I187*H187,2)</f>
        <v>0</v>
      </c>
      <c r="K187" s="228" t="s">
        <v>135</v>
      </c>
      <c r="L187" s="44"/>
      <c r="M187" s="233" t="s">
        <v>1</v>
      </c>
      <c r="N187" s="234" t="s">
        <v>41</v>
      </c>
      <c r="O187" s="91"/>
      <c r="P187" s="235">
        <f>O187*H187</f>
        <v>0</v>
      </c>
      <c r="Q187" s="235">
        <v>0</v>
      </c>
      <c r="R187" s="235">
        <f>Q187*H187</f>
        <v>0</v>
      </c>
      <c r="S187" s="235">
        <v>0.20499999999999999</v>
      </c>
      <c r="T187" s="236">
        <f>S187*H187</f>
        <v>1.845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7" t="s">
        <v>136</v>
      </c>
      <c r="AT187" s="237" t="s">
        <v>131</v>
      </c>
      <c r="AU187" s="237" t="s">
        <v>85</v>
      </c>
      <c r="AY187" s="17" t="s">
        <v>129</v>
      </c>
      <c r="BE187" s="238">
        <f>IF(N187="základní",J187,0)</f>
        <v>0</v>
      </c>
      <c r="BF187" s="238">
        <f>IF(N187="snížená",J187,0)</f>
        <v>0</v>
      </c>
      <c r="BG187" s="238">
        <f>IF(N187="zákl. přenesená",J187,0)</f>
        <v>0</v>
      </c>
      <c r="BH187" s="238">
        <f>IF(N187="sníž. přenesená",J187,0)</f>
        <v>0</v>
      </c>
      <c r="BI187" s="238">
        <f>IF(N187="nulová",J187,0)</f>
        <v>0</v>
      </c>
      <c r="BJ187" s="17" t="s">
        <v>83</v>
      </c>
      <c r="BK187" s="238">
        <f>ROUND(I187*H187,2)</f>
        <v>0</v>
      </c>
      <c r="BL187" s="17" t="s">
        <v>136</v>
      </c>
      <c r="BM187" s="237" t="s">
        <v>209</v>
      </c>
    </row>
    <row r="188" s="13" customFormat="1">
      <c r="A188" s="13"/>
      <c r="B188" s="239"/>
      <c r="C188" s="240"/>
      <c r="D188" s="241" t="s">
        <v>138</v>
      </c>
      <c r="E188" s="242" t="s">
        <v>1</v>
      </c>
      <c r="F188" s="243" t="s">
        <v>210</v>
      </c>
      <c r="G188" s="240"/>
      <c r="H188" s="242" t="s">
        <v>1</v>
      </c>
      <c r="I188" s="244"/>
      <c r="J188" s="240"/>
      <c r="K188" s="240"/>
      <c r="L188" s="245"/>
      <c r="M188" s="246"/>
      <c r="N188" s="247"/>
      <c r="O188" s="247"/>
      <c r="P188" s="247"/>
      <c r="Q188" s="247"/>
      <c r="R188" s="247"/>
      <c r="S188" s="247"/>
      <c r="T188" s="248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9" t="s">
        <v>138</v>
      </c>
      <c r="AU188" s="249" t="s">
        <v>85</v>
      </c>
      <c r="AV188" s="13" t="s">
        <v>83</v>
      </c>
      <c r="AW188" s="13" t="s">
        <v>32</v>
      </c>
      <c r="AX188" s="13" t="s">
        <v>76</v>
      </c>
      <c r="AY188" s="249" t="s">
        <v>129</v>
      </c>
    </row>
    <row r="189" s="14" customFormat="1">
      <c r="A189" s="14"/>
      <c r="B189" s="250"/>
      <c r="C189" s="251"/>
      <c r="D189" s="241" t="s">
        <v>138</v>
      </c>
      <c r="E189" s="252" t="s">
        <v>1</v>
      </c>
      <c r="F189" s="253" t="s">
        <v>211</v>
      </c>
      <c r="G189" s="251"/>
      <c r="H189" s="254">
        <v>9</v>
      </c>
      <c r="I189" s="255"/>
      <c r="J189" s="251"/>
      <c r="K189" s="251"/>
      <c r="L189" s="256"/>
      <c r="M189" s="257"/>
      <c r="N189" s="258"/>
      <c r="O189" s="258"/>
      <c r="P189" s="258"/>
      <c r="Q189" s="258"/>
      <c r="R189" s="258"/>
      <c r="S189" s="258"/>
      <c r="T189" s="259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0" t="s">
        <v>138</v>
      </c>
      <c r="AU189" s="260" t="s">
        <v>85</v>
      </c>
      <c r="AV189" s="14" t="s">
        <v>85</v>
      </c>
      <c r="AW189" s="14" t="s">
        <v>32</v>
      </c>
      <c r="AX189" s="14" t="s">
        <v>76</v>
      </c>
      <c r="AY189" s="260" t="s">
        <v>129</v>
      </c>
    </row>
    <row r="190" s="15" customFormat="1">
      <c r="A190" s="15"/>
      <c r="B190" s="261"/>
      <c r="C190" s="262"/>
      <c r="D190" s="241" t="s">
        <v>138</v>
      </c>
      <c r="E190" s="263" t="s">
        <v>1</v>
      </c>
      <c r="F190" s="264" t="s">
        <v>141</v>
      </c>
      <c r="G190" s="262"/>
      <c r="H190" s="265">
        <v>9</v>
      </c>
      <c r="I190" s="266"/>
      <c r="J190" s="262"/>
      <c r="K190" s="262"/>
      <c r="L190" s="267"/>
      <c r="M190" s="268"/>
      <c r="N190" s="269"/>
      <c r="O190" s="269"/>
      <c r="P190" s="269"/>
      <c r="Q190" s="269"/>
      <c r="R190" s="269"/>
      <c r="S190" s="269"/>
      <c r="T190" s="270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71" t="s">
        <v>138</v>
      </c>
      <c r="AU190" s="271" t="s">
        <v>85</v>
      </c>
      <c r="AV190" s="15" t="s">
        <v>136</v>
      </c>
      <c r="AW190" s="15" t="s">
        <v>32</v>
      </c>
      <c r="AX190" s="15" t="s">
        <v>83</v>
      </c>
      <c r="AY190" s="271" t="s">
        <v>129</v>
      </c>
    </row>
    <row r="191" s="2" customFormat="1" ht="16.5" customHeight="1">
      <c r="A191" s="38"/>
      <c r="B191" s="39"/>
      <c r="C191" s="226" t="s">
        <v>212</v>
      </c>
      <c r="D191" s="226" t="s">
        <v>131</v>
      </c>
      <c r="E191" s="227" t="s">
        <v>206</v>
      </c>
      <c r="F191" s="228" t="s">
        <v>207</v>
      </c>
      <c r="G191" s="229" t="s">
        <v>208</v>
      </c>
      <c r="H191" s="230">
        <v>24</v>
      </c>
      <c r="I191" s="231"/>
      <c r="J191" s="232">
        <f>ROUND(I191*H191,2)</f>
        <v>0</v>
      </c>
      <c r="K191" s="228" t="s">
        <v>135</v>
      </c>
      <c r="L191" s="44"/>
      <c r="M191" s="233" t="s">
        <v>1</v>
      </c>
      <c r="N191" s="234" t="s">
        <v>41</v>
      </c>
      <c r="O191" s="91"/>
      <c r="P191" s="235">
        <f>O191*H191</f>
        <v>0</v>
      </c>
      <c r="Q191" s="235">
        <v>0</v>
      </c>
      <c r="R191" s="235">
        <f>Q191*H191</f>
        <v>0</v>
      </c>
      <c r="S191" s="235">
        <v>0.20499999999999999</v>
      </c>
      <c r="T191" s="236">
        <f>S191*H191</f>
        <v>4.9199999999999999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7" t="s">
        <v>136</v>
      </c>
      <c r="AT191" s="237" t="s">
        <v>131</v>
      </c>
      <c r="AU191" s="237" t="s">
        <v>85</v>
      </c>
      <c r="AY191" s="17" t="s">
        <v>129</v>
      </c>
      <c r="BE191" s="238">
        <f>IF(N191="základní",J191,0)</f>
        <v>0</v>
      </c>
      <c r="BF191" s="238">
        <f>IF(N191="snížená",J191,0)</f>
        <v>0</v>
      </c>
      <c r="BG191" s="238">
        <f>IF(N191="zákl. přenesená",J191,0)</f>
        <v>0</v>
      </c>
      <c r="BH191" s="238">
        <f>IF(N191="sníž. přenesená",J191,0)</f>
        <v>0</v>
      </c>
      <c r="BI191" s="238">
        <f>IF(N191="nulová",J191,0)</f>
        <v>0</v>
      </c>
      <c r="BJ191" s="17" t="s">
        <v>83</v>
      </c>
      <c r="BK191" s="238">
        <f>ROUND(I191*H191,2)</f>
        <v>0</v>
      </c>
      <c r="BL191" s="17" t="s">
        <v>136</v>
      </c>
      <c r="BM191" s="237" t="s">
        <v>213</v>
      </c>
    </row>
    <row r="192" s="13" customFormat="1">
      <c r="A192" s="13"/>
      <c r="B192" s="239"/>
      <c r="C192" s="240"/>
      <c r="D192" s="241" t="s">
        <v>138</v>
      </c>
      <c r="E192" s="242" t="s">
        <v>1</v>
      </c>
      <c r="F192" s="243" t="s">
        <v>214</v>
      </c>
      <c r="G192" s="240"/>
      <c r="H192" s="242" t="s">
        <v>1</v>
      </c>
      <c r="I192" s="244"/>
      <c r="J192" s="240"/>
      <c r="K192" s="240"/>
      <c r="L192" s="245"/>
      <c r="M192" s="246"/>
      <c r="N192" s="247"/>
      <c r="O192" s="247"/>
      <c r="P192" s="247"/>
      <c r="Q192" s="247"/>
      <c r="R192" s="247"/>
      <c r="S192" s="247"/>
      <c r="T192" s="248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9" t="s">
        <v>138</v>
      </c>
      <c r="AU192" s="249" t="s">
        <v>85</v>
      </c>
      <c r="AV192" s="13" t="s">
        <v>83</v>
      </c>
      <c r="AW192" s="13" t="s">
        <v>32</v>
      </c>
      <c r="AX192" s="13" t="s">
        <v>76</v>
      </c>
      <c r="AY192" s="249" t="s">
        <v>129</v>
      </c>
    </row>
    <row r="193" s="14" customFormat="1">
      <c r="A193" s="14"/>
      <c r="B193" s="250"/>
      <c r="C193" s="251"/>
      <c r="D193" s="241" t="s">
        <v>138</v>
      </c>
      <c r="E193" s="252" t="s">
        <v>1</v>
      </c>
      <c r="F193" s="253" t="s">
        <v>215</v>
      </c>
      <c r="G193" s="251"/>
      <c r="H193" s="254">
        <v>24</v>
      </c>
      <c r="I193" s="255"/>
      <c r="J193" s="251"/>
      <c r="K193" s="251"/>
      <c r="L193" s="256"/>
      <c r="M193" s="257"/>
      <c r="N193" s="258"/>
      <c r="O193" s="258"/>
      <c r="P193" s="258"/>
      <c r="Q193" s="258"/>
      <c r="R193" s="258"/>
      <c r="S193" s="258"/>
      <c r="T193" s="259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0" t="s">
        <v>138</v>
      </c>
      <c r="AU193" s="260" t="s">
        <v>85</v>
      </c>
      <c r="AV193" s="14" t="s">
        <v>85</v>
      </c>
      <c r="AW193" s="14" t="s">
        <v>32</v>
      </c>
      <c r="AX193" s="14" t="s">
        <v>76</v>
      </c>
      <c r="AY193" s="260" t="s">
        <v>129</v>
      </c>
    </row>
    <row r="194" s="15" customFormat="1">
      <c r="A194" s="15"/>
      <c r="B194" s="261"/>
      <c r="C194" s="262"/>
      <c r="D194" s="241" t="s">
        <v>138</v>
      </c>
      <c r="E194" s="263" t="s">
        <v>1</v>
      </c>
      <c r="F194" s="264" t="s">
        <v>141</v>
      </c>
      <c r="G194" s="262"/>
      <c r="H194" s="265">
        <v>24</v>
      </c>
      <c r="I194" s="266"/>
      <c r="J194" s="262"/>
      <c r="K194" s="262"/>
      <c r="L194" s="267"/>
      <c r="M194" s="268"/>
      <c r="N194" s="269"/>
      <c r="O194" s="269"/>
      <c r="P194" s="269"/>
      <c r="Q194" s="269"/>
      <c r="R194" s="269"/>
      <c r="S194" s="269"/>
      <c r="T194" s="270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71" t="s">
        <v>138</v>
      </c>
      <c r="AU194" s="271" t="s">
        <v>85</v>
      </c>
      <c r="AV194" s="15" t="s">
        <v>136</v>
      </c>
      <c r="AW194" s="15" t="s">
        <v>32</v>
      </c>
      <c r="AX194" s="15" t="s">
        <v>83</v>
      </c>
      <c r="AY194" s="271" t="s">
        <v>129</v>
      </c>
    </row>
    <row r="195" s="2" customFormat="1" ht="16.5" customHeight="1">
      <c r="A195" s="38"/>
      <c r="B195" s="39"/>
      <c r="C195" s="226" t="s">
        <v>216</v>
      </c>
      <c r="D195" s="226" t="s">
        <v>131</v>
      </c>
      <c r="E195" s="227" t="s">
        <v>217</v>
      </c>
      <c r="F195" s="228" t="s">
        <v>218</v>
      </c>
      <c r="G195" s="229" t="s">
        <v>208</v>
      </c>
      <c r="H195" s="230">
        <v>127</v>
      </c>
      <c r="I195" s="231"/>
      <c r="J195" s="232">
        <f>ROUND(I195*H195,2)</f>
        <v>0</v>
      </c>
      <c r="K195" s="228" t="s">
        <v>135</v>
      </c>
      <c r="L195" s="44"/>
      <c r="M195" s="233" t="s">
        <v>1</v>
      </c>
      <c r="N195" s="234" t="s">
        <v>41</v>
      </c>
      <c r="O195" s="91"/>
      <c r="P195" s="235">
        <f>O195*H195</f>
        <v>0</v>
      </c>
      <c r="Q195" s="235">
        <v>0</v>
      </c>
      <c r="R195" s="235">
        <f>Q195*H195</f>
        <v>0</v>
      </c>
      <c r="S195" s="235">
        <v>0.040000000000000001</v>
      </c>
      <c r="T195" s="236">
        <f>S195*H195</f>
        <v>5.0800000000000001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7" t="s">
        <v>136</v>
      </c>
      <c r="AT195" s="237" t="s">
        <v>131</v>
      </c>
      <c r="AU195" s="237" t="s">
        <v>85</v>
      </c>
      <c r="AY195" s="17" t="s">
        <v>129</v>
      </c>
      <c r="BE195" s="238">
        <f>IF(N195="základní",J195,0)</f>
        <v>0</v>
      </c>
      <c r="BF195" s="238">
        <f>IF(N195="snížená",J195,0)</f>
        <v>0</v>
      </c>
      <c r="BG195" s="238">
        <f>IF(N195="zákl. přenesená",J195,0)</f>
        <v>0</v>
      </c>
      <c r="BH195" s="238">
        <f>IF(N195="sníž. přenesená",J195,0)</f>
        <v>0</v>
      </c>
      <c r="BI195" s="238">
        <f>IF(N195="nulová",J195,0)</f>
        <v>0</v>
      </c>
      <c r="BJ195" s="17" t="s">
        <v>83</v>
      </c>
      <c r="BK195" s="238">
        <f>ROUND(I195*H195,2)</f>
        <v>0</v>
      </c>
      <c r="BL195" s="17" t="s">
        <v>136</v>
      </c>
      <c r="BM195" s="237" t="s">
        <v>219</v>
      </c>
    </row>
    <row r="196" s="13" customFormat="1">
      <c r="A196" s="13"/>
      <c r="B196" s="239"/>
      <c r="C196" s="240"/>
      <c r="D196" s="241" t="s">
        <v>138</v>
      </c>
      <c r="E196" s="242" t="s">
        <v>1</v>
      </c>
      <c r="F196" s="243" t="s">
        <v>220</v>
      </c>
      <c r="G196" s="240"/>
      <c r="H196" s="242" t="s">
        <v>1</v>
      </c>
      <c r="I196" s="244"/>
      <c r="J196" s="240"/>
      <c r="K196" s="240"/>
      <c r="L196" s="245"/>
      <c r="M196" s="246"/>
      <c r="N196" s="247"/>
      <c r="O196" s="247"/>
      <c r="P196" s="247"/>
      <c r="Q196" s="247"/>
      <c r="R196" s="247"/>
      <c r="S196" s="247"/>
      <c r="T196" s="248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9" t="s">
        <v>138</v>
      </c>
      <c r="AU196" s="249" t="s">
        <v>85</v>
      </c>
      <c r="AV196" s="13" t="s">
        <v>83</v>
      </c>
      <c r="AW196" s="13" t="s">
        <v>32</v>
      </c>
      <c r="AX196" s="13" t="s">
        <v>76</v>
      </c>
      <c r="AY196" s="249" t="s">
        <v>129</v>
      </c>
    </row>
    <row r="197" s="14" customFormat="1">
      <c r="A197" s="14"/>
      <c r="B197" s="250"/>
      <c r="C197" s="251"/>
      <c r="D197" s="241" t="s">
        <v>138</v>
      </c>
      <c r="E197" s="252" t="s">
        <v>1</v>
      </c>
      <c r="F197" s="253" t="s">
        <v>221</v>
      </c>
      <c r="G197" s="251"/>
      <c r="H197" s="254">
        <v>127</v>
      </c>
      <c r="I197" s="255"/>
      <c r="J197" s="251"/>
      <c r="K197" s="251"/>
      <c r="L197" s="256"/>
      <c r="M197" s="257"/>
      <c r="N197" s="258"/>
      <c r="O197" s="258"/>
      <c r="P197" s="258"/>
      <c r="Q197" s="258"/>
      <c r="R197" s="258"/>
      <c r="S197" s="258"/>
      <c r="T197" s="259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0" t="s">
        <v>138</v>
      </c>
      <c r="AU197" s="260" t="s">
        <v>85</v>
      </c>
      <c r="AV197" s="14" t="s">
        <v>85</v>
      </c>
      <c r="AW197" s="14" t="s">
        <v>32</v>
      </c>
      <c r="AX197" s="14" t="s">
        <v>76</v>
      </c>
      <c r="AY197" s="260" t="s">
        <v>129</v>
      </c>
    </row>
    <row r="198" s="15" customFormat="1">
      <c r="A198" s="15"/>
      <c r="B198" s="261"/>
      <c r="C198" s="262"/>
      <c r="D198" s="241" t="s">
        <v>138</v>
      </c>
      <c r="E198" s="263" t="s">
        <v>1</v>
      </c>
      <c r="F198" s="264" t="s">
        <v>141</v>
      </c>
      <c r="G198" s="262"/>
      <c r="H198" s="265">
        <v>127</v>
      </c>
      <c r="I198" s="266"/>
      <c r="J198" s="262"/>
      <c r="K198" s="262"/>
      <c r="L198" s="267"/>
      <c r="M198" s="268"/>
      <c r="N198" s="269"/>
      <c r="O198" s="269"/>
      <c r="P198" s="269"/>
      <c r="Q198" s="269"/>
      <c r="R198" s="269"/>
      <c r="S198" s="269"/>
      <c r="T198" s="270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71" t="s">
        <v>138</v>
      </c>
      <c r="AU198" s="271" t="s">
        <v>85</v>
      </c>
      <c r="AV198" s="15" t="s">
        <v>136</v>
      </c>
      <c r="AW198" s="15" t="s">
        <v>32</v>
      </c>
      <c r="AX198" s="15" t="s">
        <v>83</v>
      </c>
      <c r="AY198" s="271" t="s">
        <v>129</v>
      </c>
    </row>
    <row r="199" s="2" customFormat="1" ht="16.5" customHeight="1">
      <c r="A199" s="38"/>
      <c r="B199" s="39"/>
      <c r="C199" s="226" t="s">
        <v>222</v>
      </c>
      <c r="D199" s="226" t="s">
        <v>131</v>
      </c>
      <c r="E199" s="227" t="s">
        <v>223</v>
      </c>
      <c r="F199" s="228" t="s">
        <v>224</v>
      </c>
      <c r="G199" s="229" t="s">
        <v>134</v>
      </c>
      <c r="H199" s="230">
        <v>124</v>
      </c>
      <c r="I199" s="231"/>
      <c r="J199" s="232">
        <f>ROUND(I199*H199,2)</f>
        <v>0</v>
      </c>
      <c r="K199" s="228" t="s">
        <v>135</v>
      </c>
      <c r="L199" s="44"/>
      <c r="M199" s="233" t="s">
        <v>1</v>
      </c>
      <c r="N199" s="234" t="s">
        <v>41</v>
      </c>
      <c r="O199" s="91"/>
      <c r="P199" s="235">
        <f>O199*H199</f>
        <v>0</v>
      </c>
      <c r="Q199" s="235">
        <v>0</v>
      </c>
      <c r="R199" s="235">
        <f>Q199*H199</f>
        <v>0</v>
      </c>
      <c r="S199" s="235">
        <v>0</v>
      </c>
      <c r="T199" s="236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7" t="s">
        <v>136</v>
      </c>
      <c r="AT199" s="237" t="s">
        <v>131</v>
      </c>
      <c r="AU199" s="237" t="s">
        <v>85</v>
      </c>
      <c r="AY199" s="17" t="s">
        <v>129</v>
      </c>
      <c r="BE199" s="238">
        <f>IF(N199="základní",J199,0)</f>
        <v>0</v>
      </c>
      <c r="BF199" s="238">
        <f>IF(N199="snížená",J199,0)</f>
        <v>0</v>
      </c>
      <c r="BG199" s="238">
        <f>IF(N199="zákl. přenesená",J199,0)</f>
        <v>0</v>
      </c>
      <c r="BH199" s="238">
        <f>IF(N199="sníž. přenesená",J199,0)</f>
        <v>0</v>
      </c>
      <c r="BI199" s="238">
        <f>IF(N199="nulová",J199,0)</f>
        <v>0</v>
      </c>
      <c r="BJ199" s="17" t="s">
        <v>83</v>
      </c>
      <c r="BK199" s="238">
        <f>ROUND(I199*H199,2)</f>
        <v>0</v>
      </c>
      <c r="BL199" s="17" t="s">
        <v>136</v>
      </c>
      <c r="BM199" s="237" t="s">
        <v>225</v>
      </c>
    </row>
    <row r="200" s="13" customFormat="1">
      <c r="A200" s="13"/>
      <c r="B200" s="239"/>
      <c r="C200" s="240"/>
      <c r="D200" s="241" t="s">
        <v>138</v>
      </c>
      <c r="E200" s="242" t="s">
        <v>1</v>
      </c>
      <c r="F200" s="243" t="s">
        <v>226</v>
      </c>
      <c r="G200" s="240"/>
      <c r="H200" s="242" t="s">
        <v>1</v>
      </c>
      <c r="I200" s="244"/>
      <c r="J200" s="240"/>
      <c r="K200" s="240"/>
      <c r="L200" s="245"/>
      <c r="M200" s="246"/>
      <c r="N200" s="247"/>
      <c r="O200" s="247"/>
      <c r="P200" s="247"/>
      <c r="Q200" s="247"/>
      <c r="R200" s="247"/>
      <c r="S200" s="247"/>
      <c r="T200" s="248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9" t="s">
        <v>138</v>
      </c>
      <c r="AU200" s="249" t="s">
        <v>85</v>
      </c>
      <c r="AV200" s="13" t="s">
        <v>83</v>
      </c>
      <c r="AW200" s="13" t="s">
        <v>32</v>
      </c>
      <c r="AX200" s="13" t="s">
        <v>76</v>
      </c>
      <c r="AY200" s="249" t="s">
        <v>129</v>
      </c>
    </row>
    <row r="201" s="14" customFormat="1">
      <c r="A201" s="14"/>
      <c r="B201" s="250"/>
      <c r="C201" s="251"/>
      <c r="D201" s="241" t="s">
        <v>138</v>
      </c>
      <c r="E201" s="252" t="s">
        <v>1</v>
      </c>
      <c r="F201" s="253" t="s">
        <v>227</v>
      </c>
      <c r="G201" s="251"/>
      <c r="H201" s="254">
        <v>124</v>
      </c>
      <c r="I201" s="255"/>
      <c r="J201" s="251"/>
      <c r="K201" s="251"/>
      <c r="L201" s="256"/>
      <c r="M201" s="257"/>
      <c r="N201" s="258"/>
      <c r="O201" s="258"/>
      <c r="P201" s="258"/>
      <c r="Q201" s="258"/>
      <c r="R201" s="258"/>
      <c r="S201" s="258"/>
      <c r="T201" s="259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0" t="s">
        <v>138</v>
      </c>
      <c r="AU201" s="260" t="s">
        <v>85</v>
      </c>
      <c r="AV201" s="14" t="s">
        <v>85</v>
      </c>
      <c r="AW201" s="14" t="s">
        <v>32</v>
      </c>
      <c r="AX201" s="14" t="s">
        <v>76</v>
      </c>
      <c r="AY201" s="260" t="s">
        <v>129</v>
      </c>
    </row>
    <row r="202" s="15" customFormat="1">
      <c r="A202" s="15"/>
      <c r="B202" s="261"/>
      <c r="C202" s="262"/>
      <c r="D202" s="241" t="s">
        <v>138</v>
      </c>
      <c r="E202" s="263" t="s">
        <v>1</v>
      </c>
      <c r="F202" s="264" t="s">
        <v>141</v>
      </c>
      <c r="G202" s="262"/>
      <c r="H202" s="265">
        <v>124</v>
      </c>
      <c r="I202" s="266"/>
      <c r="J202" s="262"/>
      <c r="K202" s="262"/>
      <c r="L202" s="267"/>
      <c r="M202" s="268"/>
      <c r="N202" s="269"/>
      <c r="O202" s="269"/>
      <c r="P202" s="269"/>
      <c r="Q202" s="269"/>
      <c r="R202" s="269"/>
      <c r="S202" s="269"/>
      <c r="T202" s="270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71" t="s">
        <v>138</v>
      </c>
      <c r="AU202" s="271" t="s">
        <v>85</v>
      </c>
      <c r="AV202" s="15" t="s">
        <v>136</v>
      </c>
      <c r="AW202" s="15" t="s">
        <v>32</v>
      </c>
      <c r="AX202" s="15" t="s">
        <v>83</v>
      </c>
      <c r="AY202" s="271" t="s">
        <v>129</v>
      </c>
    </row>
    <row r="203" s="2" customFormat="1" ht="21.75" customHeight="1">
      <c r="A203" s="38"/>
      <c r="B203" s="39"/>
      <c r="C203" s="226" t="s">
        <v>228</v>
      </c>
      <c r="D203" s="226" t="s">
        <v>131</v>
      </c>
      <c r="E203" s="227" t="s">
        <v>229</v>
      </c>
      <c r="F203" s="228" t="s">
        <v>230</v>
      </c>
      <c r="G203" s="229" t="s">
        <v>231</v>
      </c>
      <c r="H203" s="230">
        <v>12.4</v>
      </c>
      <c r="I203" s="231"/>
      <c r="J203" s="232">
        <f>ROUND(I203*H203,2)</f>
        <v>0</v>
      </c>
      <c r="K203" s="228" t="s">
        <v>135</v>
      </c>
      <c r="L203" s="44"/>
      <c r="M203" s="233" t="s">
        <v>1</v>
      </c>
      <c r="N203" s="234" t="s">
        <v>41</v>
      </c>
      <c r="O203" s="91"/>
      <c r="P203" s="235">
        <f>O203*H203</f>
        <v>0</v>
      </c>
      <c r="Q203" s="235">
        <v>0</v>
      </c>
      <c r="R203" s="235">
        <f>Q203*H203</f>
        <v>0</v>
      </c>
      <c r="S203" s="235">
        <v>0</v>
      </c>
      <c r="T203" s="236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7" t="s">
        <v>136</v>
      </c>
      <c r="AT203" s="237" t="s">
        <v>131</v>
      </c>
      <c r="AU203" s="237" t="s">
        <v>85</v>
      </c>
      <c r="AY203" s="17" t="s">
        <v>129</v>
      </c>
      <c r="BE203" s="238">
        <f>IF(N203="základní",J203,0)</f>
        <v>0</v>
      </c>
      <c r="BF203" s="238">
        <f>IF(N203="snížená",J203,0)</f>
        <v>0</v>
      </c>
      <c r="BG203" s="238">
        <f>IF(N203="zákl. přenesená",J203,0)</f>
        <v>0</v>
      </c>
      <c r="BH203" s="238">
        <f>IF(N203="sníž. přenesená",J203,0)</f>
        <v>0</v>
      </c>
      <c r="BI203" s="238">
        <f>IF(N203="nulová",J203,0)</f>
        <v>0</v>
      </c>
      <c r="BJ203" s="17" t="s">
        <v>83</v>
      </c>
      <c r="BK203" s="238">
        <f>ROUND(I203*H203,2)</f>
        <v>0</v>
      </c>
      <c r="BL203" s="17" t="s">
        <v>136</v>
      </c>
      <c r="BM203" s="237" t="s">
        <v>232</v>
      </c>
    </row>
    <row r="204" s="13" customFormat="1">
      <c r="A204" s="13"/>
      <c r="B204" s="239"/>
      <c r="C204" s="240"/>
      <c r="D204" s="241" t="s">
        <v>138</v>
      </c>
      <c r="E204" s="242" t="s">
        <v>1</v>
      </c>
      <c r="F204" s="243" t="s">
        <v>233</v>
      </c>
      <c r="G204" s="240"/>
      <c r="H204" s="242" t="s">
        <v>1</v>
      </c>
      <c r="I204" s="244"/>
      <c r="J204" s="240"/>
      <c r="K204" s="240"/>
      <c r="L204" s="245"/>
      <c r="M204" s="246"/>
      <c r="N204" s="247"/>
      <c r="O204" s="247"/>
      <c r="P204" s="247"/>
      <c r="Q204" s="247"/>
      <c r="R204" s="247"/>
      <c r="S204" s="247"/>
      <c r="T204" s="248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9" t="s">
        <v>138</v>
      </c>
      <c r="AU204" s="249" t="s">
        <v>85</v>
      </c>
      <c r="AV204" s="13" t="s">
        <v>83</v>
      </c>
      <c r="AW204" s="13" t="s">
        <v>32</v>
      </c>
      <c r="AX204" s="13" t="s">
        <v>76</v>
      </c>
      <c r="AY204" s="249" t="s">
        <v>129</v>
      </c>
    </row>
    <row r="205" s="14" customFormat="1">
      <c r="A205" s="14"/>
      <c r="B205" s="250"/>
      <c r="C205" s="251"/>
      <c r="D205" s="241" t="s">
        <v>138</v>
      </c>
      <c r="E205" s="252" t="s">
        <v>1</v>
      </c>
      <c r="F205" s="253" t="s">
        <v>234</v>
      </c>
      <c r="G205" s="251"/>
      <c r="H205" s="254">
        <v>12.4</v>
      </c>
      <c r="I205" s="255"/>
      <c r="J205" s="251"/>
      <c r="K205" s="251"/>
      <c r="L205" s="256"/>
      <c r="M205" s="257"/>
      <c r="N205" s="258"/>
      <c r="O205" s="258"/>
      <c r="P205" s="258"/>
      <c r="Q205" s="258"/>
      <c r="R205" s="258"/>
      <c r="S205" s="258"/>
      <c r="T205" s="259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0" t="s">
        <v>138</v>
      </c>
      <c r="AU205" s="260" t="s">
        <v>85</v>
      </c>
      <c r="AV205" s="14" t="s">
        <v>85</v>
      </c>
      <c r="AW205" s="14" t="s">
        <v>32</v>
      </c>
      <c r="AX205" s="14" t="s">
        <v>76</v>
      </c>
      <c r="AY205" s="260" t="s">
        <v>129</v>
      </c>
    </row>
    <row r="206" s="15" customFormat="1">
      <c r="A206" s="15"/>
      <c r="B206" s="261"/>
      <c r="C206" s="262"/>
      <c r="D206" s="241" t="s">
        <v>138</v>
      </c>
      <c r="E206" s="263" t="s">
        <v>1</v>
      </c>
      <c r="F206" s="264" t="s">
        <v>141</v>
      </c>
      <c r="G206" s="262"/>
      <c r="H206" s="265">
        <v>12.4</v>
      </c>
      <c r="I206" s="266"/>
      <c r="J206" s="262"/>
      <c r="K206" s="262"/>
      <c r="L206" s="267"/>
      <c r="M206" s="268"/>
      <c r="N206" s="269"/>
      <c r="O206" s="269"/>
      <c r="P206" s="269"/>
      <c r="Q206" s="269"/>
      <c r="R206" s="269"/>
      <c r="S206" s="269"/>
      <c r="T206" s="270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71" t="s">
        <v>138</v>
      </c>
      <c r="AU206" s="271" t="s">
        <v>85</v>
      </c>
      <c r="AV206" s="15" t="s">
        <v>136</v>
      </c>
      <c r="AW206" s="15" t="s">
        <v>32</v>
      </c>
      <c r="AX206" s="15" t="s">
        <v>83</v>
      </c>
      <c r="AY206" s="271" t="s">
        <v>129</v>
      </c>
    </row>
    <row r="207" s="2" customFormat="1" ht="16.5" customHeight="1">
      <c r="A207" s="38"/>
      <c r="B207" s="39"/>
      <c r="C207" s="226" t="s">
        <v>7</v>
      </c>
      <c r="D207" s="226" t="s">
        <v>131</v>
      </c>
      <c r="E207" s="227" t="s">
        <v>235</v>
      </c>
      <c r="F207" s="228" t="s">
        <v>236</v>
      </c>
      <c r="G207" s="229" t="s">
        <v>231</v>
      </c>
      <c r="H207" s="230">
        <v>12.4</v>
      </c>
      <c r="I207" s="231"/>
      <c r="J207" s="232">
        <f>ROUND(I207*H207,2)</f>
        <v>0</v>
      </c>
      <c r="K207" s="228" t="s">
        <v>135</v>
      </c>
      <c r="L207" s="44"/>
      <c r="M207" s="233" t="s">
        <v>1</v>
      </c>
      <c r="N207" s="234" t="s">
        <v>41</v>
      </c>
      <c r="O207" s="91"/>
      <c r="P207" s="235">
        <f>O207*H207</f>
        <v>0</v>
      </c>
      <c r="Q207" s="235">
        <v>0</v>
      </c>
      <c r="R207" s="235">
        <f>Q207*H207</f>
        <v>0</v>
      </c>
      <c r="S207" s="235">
        <v>0</v>
      </c>
      <c r="T207" s="236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7" t="s">
        <v>136</v>
      </c>
      <c r="AT207" s="237" t="s">
        <v>131</v>
      </c>
      <c r="AU207" s="237" t="s">
        <v>85</v>
      </c>
      <c r="AY207" s="17" t="s">
        <v>129</v>
      </c>
      <c r="BE207" s="238">
        <f>IF(N207="základní",J207,0)</f>
        <v>0</v>
      </c>
      <c r="BF207" s="238">
        <f>IF(N207="snížená",J207,0)</f>
        <v>0</v>
      </c>
      <c r="BG207" s="238">
        <f>IF(N207="zákl. přenesená",J207,0)</f>
        <v>0</v>
      </c>
      <c r="BH207" s="238">
        <f>IF(N207="sníž. přenesená",J207,0)</f>
        <v>0</v>
      </c>
      <c r="BI207" s="238">
        <f>IF(N207="nulová",J207,0)</f>
        <v>0</v>
      </c>
      <c r="BJ207" s="17" t="s">
        <v>83</v>
      </c>
      <c r="BK207" s="238">
        <f>ROUND(I207*H207,2)</f>
        <v>0</v>
      </c>
      <c r="BL207" s="17" t="s">
        <v>136</v>
      </c>
      <c r="BM207" s="237" t="s">
        <v>237</v>
      </c>
    </row>
    <row r="208" s="13" customFormat="1">
      <c r="A208" s="13"/>
      <c r="B208" s="239"/>
      <c r="C208" s="240"/>
      <c r="D208" s="241" t="s">
        <v>138</v>
      </c>
      <c r="E208" s="242" t="s">
        <v>1</v>
      </c>
      <c r="F208" s="243" t="s">
        <v>238</v>
      </c>
      <c r="G208" s="240"/>
      <c r="H208" s="242" t="s">
        <v>1</v>
      </c>
      <c r="I208" s="244"/>
      <c r="J208" s="240"/>
      <c r="K208" s="240"/>
      <c r="L208" s="245"/>
      <c r="M208" s="246"/>
      <c r="N208" s="247"/>
      <c r="O208" s="247"/>
      <c r="P208" s="247"/>
      <c r="Q208" s="247"/>
      <c r="R208" s="247"/>
      <c r="S208" s="247"/>
      <c r="T208" s="248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9" t="s">
        <v>138</v>
      </c>
      <c r="AU208" s="249" t="s">
        <v>85</v>
      </c>
      <c r="AV208" s="13" t="s">
        <v>83</v>
      </c>
      <c r="AW208" s="13" t="s">
        <v>32</v>
      </c>
      <c r="AX208" s="13" t="s">
        <v>76</v>
      </c>
      <c r="AY208" s="249" t="s">
        <v>129</v>
      </c>
    </row>
    <row r="209" s="14" customFormat="1">
      <c r="A209" s="14"/>
      <c r="B209" s="250"/>
      <c r="C209" s="251"/>
      <c r="D209" s="241" t="s">
        <v>138</v>
      </c>
      <c r="E209" s="252" t="s">
        <v>1</v>
      </c>
      <c r="F209" s="253" t="s">
        <v>234</v>
      </c>
      <c r="G209" s="251"/>
      <c r="H209" s="254">
        <v>12.4</v>
      </c>
      <c r="I209" s="255"/>
      <c r="J209" s="251"/>
      <c r="K209" s="251"/>
      <c r="L209" s="256"/>
      <c r="M209" s="257"/>
      <c r="N209" s="258"/>
      <c r="O209" s="258"/>
      <c r="P209" s="258"/>
      <c r="Q209" s="258"/>
      <c r="R209" s="258"/>
      <c r="S209" s="258"/>
      <c r="T209" s="259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0" t="s">
        <v>138</v>
      </c>
      <c r="AU209" s="260" t="s">
        <v>85</v>
      </c>
      <c r="AV209" s="14" t="s">
        <v>85</v>
      </c>
      <c r="AW209" s="14" t="s">
        <v>32</v>
      </c>
      <c r="AX209" s="14" t="s">
        <v>76</v>
      </c>
      <c r="AY209" s="260" t="s">
        <v>129</v>
      </c>
    </row>
    <row r="210" s="15" customFormat="1">
      <c r="A210" s="15"/>
      <c r="B210" s="261"/>
      <c r="C210" s="262"/>
      <c r="D210" s="241" t="s">
        <v>138</v>
      </c>
      <c r="E210" s="263" t="s">
        <v>1</v>
      </c>
      <c r="F210" s="264" t="s">
        <v>141</v>
      </c>
      <c r="G210" s="262"/>
      <c r="H210" s="265">
        <v>12.4</v>
      </c>
      <c r="I210" s="266"/>
      <c r="J210" s="262"/>
      <c r="K210" s="262"/>
      <c r="L210" s="267"/>
      <c r="M210" s="268"/>
      <c r="N210" s="269"/>
      <c r="O210" s="269"/>
      <c r="P210" s="269"/>
      <c r="Q210" s="269"/>
      <c r="R210" s="269"/>
      <c r="S210" s="269"/>
      <c r="T210" s="270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71" t="s">
        <v>138</v>
      </c>
      <c r="AU210" s="271" t="s">
        <v>85</v>
      </c>
      <c r="AV210" s="15" t="s">
        <v>136</v>
      </c>
      <c r="AW210" s="15" t="s">
        <v>32</v>
      </c>
      <c r="AX210" s="15" t="s">
        <v>83</v>
      </c>
      <c r="AY210" s="271" t="s">
        <v>129</v>
      </c>
    </row>
    <row r="211" s="12" customFormat="1" ht="22.8" customHeight="1">
      <c r="A211" s="12"/>
      <c r="B211" s="210"/>
      <c r="C211" s="211"/>
      <c r="D211" s="212" t="s">
        <v>75</v>
      </c>
      <c r="E211" s="224" t="s">
        <v>175</v>
      </c>
      <c r="F211" s="224" t="s">
        <v>239</v>
      </c>
      <c r="G211" s="211"/>
      <c r="H211" s="211"/>
      <c r="I211" s="214"/>
      <c r="J211" s="225">
        <f>BK211</f>
        <v>0</v>
      </c>
      <c r="K211" s="211"/>
      <c r="L211" s="216"/>
      <c r="M211" s="217"/>
      <c r="N211" s="218"/>
      <c r="O211" s="218"/>
      <c r="P211" s="219">
        <f>SUM(P212:P239)</f>
        <v>0</v>
      </c>
      <c r="Q211" s="218"/>
      <c r="R211" s="219">
        <f>SUM(R212:R239)</f>
        <v>0</v>
      </c>
      <c r="S211" s="218"/>
      <c r="T211" s="220">
        <f>SUM(T212:T239)</f>
        <v>6.3503999999999996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21" t="s">
        <v>83</v>
      </c>
      <c r="AT211" s="222" t="s">
        <v>75</v>
      </c>
      <c r="AU211" s="222" t="s">
        <v>83</v>
      </c>
      <c r="AY211" s="221" t="s">
        <v>129</v>
      </c>
      <c r="BK211" s="223">
        <f>SUM(BK212:BK239)</f>
        <v>0</v>
      </c>
    </row>
    <row r="212" s="2" customFormat="1" ht="16.5" customHeight="1">
      <c r="A212" s="38"/>
      <c r="B212" s="39"/>
      <c r="C212" s="226" t="s">
        <v>240</v>
      </c>
      <c r="D212" s="226" t="s">
        <v>131</v>
      </c>
      <c r="E212" s="227" t="s">
        <v>241</v>
      </c>
      <c r="F212" s="228" t="s">
        <v>242</v>
      </c>
      <c r="G212" s="229" t="s">
        <v>208</v>
      </c>
      <c r="H212" s="230">
        <v>52</v>
      </c>
      <c r="I212" s="231"/>
      <c r="J212" s="232">
        <f>ROUND(I212*H212,2)</f>
        <v>0</v>
      </c>
      <c r="K212" s="228" t="s">
        <v>135</v>
      </c>
      <c r="L212" s="44"/>
      <c r="M212" s="233" t="s">
        <v>1</v>
      </c>
      <c r="N212" s="234" t="s">
        <v>41</v>
      </c>
      <c r="O212" s="91"/>
      <c r="P212" s="235">
        <f>O212*H212</f>
        <v>0</v>
      </c>
      <c r="Q212" s="235">
        <v>0</v>
      </c>
      <c r="R212" s="235">
        <f>Q212*H212</f>
        <v>0</v>
      </c>
      <c r="S212" s="235">
        <v>0</v>
      </c>
      <c r="T212" s="236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37" t="s">
        <v>136</v>
      </c>
      <c r="AT212" s="237" t="s">
        <v>131</v>
      </c>
      <c r="AU212" s="237" t="s">
        <v>85</v>
      </c>
      <c r="AY212" s="17" t="s">
        <v>129</v>
      </c>
      <c r="BE212" s="238">
        <f>IF(N212="základní",J212,0)</f>
        <v>0</v>
      </c>
      <c r="BF212" s="238">
        <f>IF(N212="snížená",J212,0)</f>
        <v>0</v>
      </c>
      <c r="BG212" s="238">
        <f>IF(N212="zákl. přenesená",J212,0)</f>
        <v>0</v>
      </c>
      <c r="BH212" s="238">
        <f>IF(N212="sníž. přenesená",J212,0)</f>
        <v>0</v>
      </c>
      <c r="BI212" s="238">
        <f>IF(N212="nulová",J212,0)</f>
        <v>0</v>
      </c>
      <c r="BJ212" s="17" t="s">
        <v>83</v>
      </c>
      <c r="BK212" s="238">
        <f>ROUND(I212*H212,2)</f>
        <v>0</v>
      </c>
      <c r="BL212" s="17" t="s">
        <v>136</v>
      </c>
      <c r="BM212" s="237" t="s">
        <v>243</v>
      </c>
    </row>
    <row r="213" s="13" customFormat="1">
      <c r="A213" s="13"/>
      <c r="B213" s="239"/>
      <c r="C213" s="240"/>
      <c r="D213" s="241" t="s">
        <v>138</v>
      </c>
      <c r="E213" s="242" t="s">
        <v>1</v>
      </c>
      <c r="F213" s="243" t="s">
        <v>244</v>
      </c>
      <c r="G213" s="240"/>
      <c r="H213" s="242" t="s">
        <v>1</v>
      </c>
      <c r="I213" s="244"/>
      <c r="J213" s="240"/>
      <c r="K213" s="240"/>
      <c r="L213" s="245"/>
      <c r="M213" s="246"/>
      <c r="N213" s="247"/>
      <c r="O213" s="247"/>
      <c r="P213" s="247"/>
      <c r="Q213" s="247"/>
      <c r="R213" s="247"/>
      <c r="S213" s="247"/>
      <c r="T213" s="248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9" t="s">
        <v>138</v>
      </c>
      <c r="AU213" s="249" t="s">
        <v>85</v>
      </c>
      <c r="AV213" s="13" t="s">
        <v>83</v>
      </c>
      <c r="AW213" s="13" t="s">
        <v>32</v>
      </c>
      <c r="AX213" s="13" t="s">
        <v>76</v>
      </c>
      <c r="AY213" s="249" t="s">
        <v>129</v>
      </c>
    </row>
    <row r="214" s="14" customFormat="1">
      <c r="A214" s="14"/>
      <c r="B214" s="250"/>
      <c r="C214" s="251"/>
      <c r="D214" s="241" t="s">
        <v>138</v>
      </c>
      <c r="E214" s="252" t="s">
        <v>1</v>
      </c>
      <c r="F214" s="253" t="s">
        <v>245</v>
      </c>
      <c r="G214" s="251"/>
      <c r="H214" s="254">
        <v>52</v>
      </c>
      <c r="I214" s="255"/>
      <c r="J214" s="251"/>
      <c r="K214" s="251"/>
      <c r="L214" s="256"/>
      <c r="M214" s="257"/>
      <c r="N214" s="258"/>
      <c r="O214" s="258"/>
      <c r="P214" s="258"/>
      <c r="Q214" s="258"/>
      <c r="R214" s="258"/>
      <c r="S214" s="258"/>
      <c r="T214" s="259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60" t="s">
        <v>138</v>
      </c>
      <c r="AU214" s="260" t="s">
        <v>85</v>
      </c>
      <c r="AV214" s="14" t="s">
        <v>85</v>
      </c>
      <c r="AW214" s="14" t="s">
        <v>32</v>
      </c>
      <c r="AX214" s="14" t="s">
        <v>76</v>
      </c>
      <c r="AY214" s="260" t="s">
        <v>129</v>
      </c>
    </row>
    <row r="215" s="15" customFormat="1">
      <c r="A215" s="15"/>
      <c r="B215" s="261"/>
      <c r="C215" s="262"/>
      <c r="D215" s="241" t="s">
        <v>138</v>
      </c>
      <c r="E215" s="263" t="s">
        <v>1</v>
      </c>
      <c r="F215" s="264" t="s">
        <v>141</v>
      </c>
      <c r="G215" s="262"/>
      <c r="H215" s="265">
        <v>52</v>
      </c>
      <c r="I215" s="266"/>
      <c r="J215" s="262"/>
      <c r="K215" s="262"/>
      <c r="L215" s="267"/>
      <c r="M215" s="268"/>
      <c r="N215" s="269"/>
      <c r="O215" s="269"/>
      <c r="P215" s="269"/>
      <c r="Q215" s="269"/>
      <c r="R215" s="269"/>
      <c r="S215" s="269"/>
      <c r="T215" s="270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71" t="s">
        <v>138</v>
      </c>
      <c r="AU215" s="271" t="s">
        <v>85</v>
      </c>
      <c r="AV215" s="15" t="s">
        <v>136</v>
      </c>
      <c r="AW215" s="15" t="s">
        <v>32</v>
      </c>
      <c r="AX215" s="15" t="s">
        <v>83</v>
      </c>
      <c r="AY215" s="271" t="s">
        <v>129</v>
      </c>
    </row>
    <row r="216" s="2" customFormat="1" ht="16.5" customHeight="1">
      <c r="A216" s="38"/>
      <c r="B216" s="39"/>
      <c r="C216" s="226" t="s">
        <v>246</v>
      </c>
      <c r="D216" s="226" t="s">
        <v>131</v>
      </c>
      <c r="E216" s="227" t="s">
        <v>247</v>
      </c>
      <c r="F216" s="228" t="s">
        <v>248</v>
      </c>
      <c r="G216" s="229" t="s">
        <v>208</v>
      </c>
      <c r="H216" s="230">
        <v>52</v>
      </c>
      <c r="I216" s="231"/>
      <c r="J216" s="232">
        <f>ROUND(I216*H216,2)</f>
        <v>0</v>
      </c>
      <c r="K216" s="228" t="s">
        <v>135</v>
      </c>
      <c r="L216" s="44"/>
      <c r="M216" s="233" t="s">
        <v>1</v>
      </c>
      <c r="N216" s="234" t="s">
        <v>41</v>
      </c>
      <c r="O216" s="91"/>
      <c r="P216" s="235">
        <f>O216*H216</f>
        <v>0</v>
      </c>
      <c r="Q216" s="235">
        <v>0</v>
      </c>
      <c r="R216" s="235">
        <f>Q216*H216</f>
        <v>0</v>
      </c>
      <c r="S216" s="235">
        <v>0</v>
      </c>
      <c r="T216" s="236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37" t="s">
        <v>136</v>
      </c>
      <c r="AT216" s="237" t="s">
        <v>131</v>
      </c>
      <c r="AU216" s="237" t="s">
        <v>85</v>
      </c>
      <c r="AY216" s="17" t="s">
        <v>129</v>
      </c>
      <c r="BE216" s="238">
        <f>IF(N216="základní",J216,0)</f>
        <v>0</v>
      </c>
      <c r="BF216" s="238">
        <f>IF(N216="snížená",J216,0)</f>
        <v>0</v>
      </c>
      <c r="BG216" s="238">
        <f>IF(N216="zákl. přenesená",J216,0)</f>
        <v>0</v>
      </c>
      <c r="BH216" s="238">
        <f>IF(N216="sníž. přenesená",J216,0)</f>
        <v>0</v>
      </c>
      <c r="BI216" s="238">
        <f>IF(N216="nulová",J216,0)</f>
        <v>0</v>
      </c>
      <c r="BJ216" s="17" t="s">
        <v>83</v>
      </c>
      <c r="BK216" s="238">
        <f>ROUND(I216*H216,2)</f>
        <v>0</v>
      </c>
      <c r="BL216" s="17" t="s">
        <v>136</v>
      </c>
      <c r="BM216" s="237" t="s">
        <v>249</v>
      </c>
    </row>
    <row r="217" s="13" customFormat="1">
      <c r="A217" s="13"/>
      <c r="B217" s="239"/>
      <c r="C217" s="240"/>
      <c r="D217" s="241" t="s">
        <v>138</v>
      </c>
      <c r="E217" s="242" t="s">
        <v>1</v>
      </c>
      <c r="F217" s="243" t="s">
        <v>250</v>
      </c>
      <c r="G217" s="240"/>
      <c r="H217" s="242" t="s">
        <v>1</v>
      </c>
      <c r="I217" s="244"/>
      <c r="J217" s="240"/>
      <c r="K217" s="240"/>
      <c r="L217" s="245"/>
      <c r="M217" s="246"/>
      <c r="N217" s="247"/>
      <c r="O217" s="247"/>
      <c r="P217" s="247"/>
      <c r="Q217" s="247"/>
      <c r="R217" s="247"/>
      <c r="S217" s="247"/>
      <c r="T217" s="248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9" t="s">
        <v>138</v>
      </c>
      <c r="AU217" s="249" t="s">
        <v>85</v>
      </c>
      <c r="AV217" s="13" t="s">
        <v>83</v>
      </c>
      <c r="AW217" s="13" t="s">
        <v>32</v>
      </c>
      <c r="AX217" s="13" t="s">
        <v>76</v>
      </c>
      <c r="AY217" s="249" t="s">
        <v>129</v>
      </c>
    </row>
    <row r="218" s="14" customFormat="1">
      <c r="A218" s="14"/>
      <c r="B218" s="250"/>
      <c r="C218" s="251"/>
      <c r="D218" s="241" t="s">
        <v>138</v>
      </c>
      <c r="E218" s="252" t="s">
        <v>1</v>
      </c>
      <c r="F218" s="253" t="s">
        <v>245</v>
      </c>
      <c r="G218" s="251"/>
      <c r="H218" s="254">
        <v>52</v>
      </c>
      <c r="I218" s="255"/>
      <c r="J218" s="251"/>
      <c r="K218" s="251"/>
      <c r="L218" s="256"/>
      <c r="M218" s="257"/>
      <c r="N218" s="258"/>
      <c r="O218" s="258"/>
      <c r="P218" s="258"/>
      <c r="Q218" s="258"/>
      <c r="R218" s="258"/>
      <c r="S218" s="258"/>
      <c r="T218" s="259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0" t="s">
        <v>138</v>
      </c>
      <c r="AU218" s="260" t="s">
        <v>85</v>
      </c>
      <c r="AV218" s="14" t="s">
        <v>85</v>
      </c>
      <c r="AW218" s="14" t="s">
        <v>32</v>
      </c>
      <c r="AX218" s="14" t="s">
        <v>76</v>
      </c>
      <c r="AY218" s="260" t="s">
        <v>129</v>
      </c>
    </row>
    <row r="219" s="15" customFormat="1">
      <c r="A219" s="15"/>
      <c r="B219" s="261"/>
      <c r="C219" s="262"/>
      <c r="D219" s="241" t="s">
        <v>138</v>
      </c>
      <c r="E219" s="263" t="s">
        <v>1</v>
      </c>
      <c r="F219" s="264" t="s">
        <v>141</v>
      </c>
      <c r="G219" s="262"/>
      <c r="H219" s="265">
        <v>52</v>
      </c>
      <c r="I219" s="266"/>
      <c r="J219" s="262"/>
      <c r="K219" s="262"/>
      <c r="L219" s="267"/>
      <c r="M219" s="268"/>
      <c r="N219" s="269"/>
      <c r="O219" s="269"/>
      <c r="P219" s="269"/>
      <c r="Q219" s="269"/>
      <c r="R219" s="269"/>
      <c r="S219" s="269"/>
      <c r="T219" s="270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71" t="s">
        <v>138</v>
      </c>
      <c r="AU219" s="271" t="s">
        <v>85</v>
      </c>
      <c r="AV219" s="15" t="s">
        <v>136</v>
      </c>
      <c r="AW219" s="15" t="s">
        <v>32</v>
      </c>
      <c r="AX219" s="15" t="s">
        <v>83</v>
      </c>
      <c r="AY219" s="271" t="s">
        <v>129</v>
      </c>
    </row>
    <row r="220" s="2" customFormat="1" ht="16.5" customHeight="1">
      <c r="A220" s="38"/>
      <c r="B220" s="39"/>
      <c r="C220" s="226" t="s">
        <v>251</v>
      </c>
      <c r="D220" s="226" t="s">
        <v>131</v>
      </c>
      <c r="E220" s="227" t="s">
        <v>252</v>
      </c>
      <c r="F220" s="228" t="s">
        <v>253</v>
      </c>
      <c r="G220" s="229" t="s">
        <v>134</v>
      </c>
      <c r="H220" s="230">
        <v>25.199999999999999</v>
      </c>
      <c r="I220" s="231"/>
      <c r="J220" s="232">
        <f>ROUND(I220*H220,2)</f>
        <v>0</v>
      </c>
      <c r="K220" s="228" t="s">
        <v>135</v>
      </c>
      <c r="L220" s="44"/>
      <c r="M220" s="233" t="s">
        <v>1</v>
      </c>
      <c r="N220" s="234" t="s">
        <v>41</v>
      </c>
      <c r="O220" s="91"/>
      <c r="P220" s="235">
        <f>O220*H220</f>
        <v>0</v>
      </c>
      <c r="Q220" s="235">
        <v>0</v>
      </c>
      <c r="R220" s="235">
        <f>Q220*H220</f>
        <v>0</v>
      </c>
      <c r="S220" s="235">
        <v>0.252</v>
      </c>
      <c r="T220" s="236">
        <f>S220*H220</f>
        <v>6.3503999999999996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37" t="s">
        <v>136</v>
      </c>
      <c r="AT220" s="237" t="s">
        <v>131</v>
      </c>
      <c r="AU220" s="237" t="s">
        <v>85</v>
      </c>
      <c r="AY220" s="17" t="s">
        <v>129</v>
      </c>
      <c r="BE220" s="238">
        <f>IF(N220="základní",J220,0)</f>
        <v>0</v>
      </c>
      <c r="BF220" s="238">
        <f>IF(N220="snížená",J220,0)</f>
        <v>0</v>
      </c>
      <c r="BG220" s="238">
        <f>IF(N220="zákl. přenesená",J220,0)</f>
        <v>0</v>
      </c>
      <c r="BH220" s="238">
        <f>IF(N220="sníž. přenesená",J220,0)</f>
        <v>0</v>
      </c>
      <c r="BI220" s="238">
        <f>IF(N220="nulová",J220,0)</f>
        <v>0</v>
      </c>
      <c r="BJ220" s="17" t="s">
        <v>83</v>
      </c>
      <c r="BK220" s="238">
        <f>ROUND(I220*H220,2)</f>
        <v>0</v>
      </c>
      <c r="BL220" s="17" t="s">
        <v>136</v>
      </c>
      <c r="BM220" s="237" t="s">
        <v>254</v>
      </c>
    </row>
    <row r="221" s="13" customFormat="1">
      <c r="A221" s="13"/>
      <c r="B221" s="239"/>
      <c r="C221" s="240"/>
      <c r="D221" s="241" t="s">
        <v>138</v>
      </c>
      <c r="E221" s="242" t="s">
        <v>1</v>
      </c>
      <c r="F221" s="243" t="s">
        <v>255</v>
      </c>
      <c r="G221" s="240"/>
      <c r="H221" s="242" t="s">
        <v>1</v>
      </c>
      <c r="I221" s="244"/>
      <c r="J221" s="240"/>
      <c r="K221" s="240"/>
      <c r="L221" s="245"/>
      <c r="M221" s="246"/>
      <c r="N221" s="247"/>
      <c r="O221" s="247"/>
      <c r="P221" s="247"/>
      <c r="Q221" s="247"/>
      <c r="R221" s="247"/>
      <c r="S221" s="247"/>
      <c r="T221" s="248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9" t="s">
        <v>138</v>
      </c>
      <c r="AU221" s="249" t="s">
        <v>85</v>
      </c>
      <c r="AV221" s="13" t="s">
        <v>83</v>
      </c>
      <c r="AW221" s="13" t="s">
        <v>32</v>
      </c>
      <c r="AX221" s="13" t="s">
        <v>76</v>
      </c>
      <c r="AY221" s="249" t="s">
        <v>129</v>
      </c>
    </row>
    <row r="222" s="14" customFormat="1">
      <c r="A222" s="14"/>
      <c r="B222" s="250"/>
      <c r="C222" s="251"/>
      <c r="D222" s="241" t="s">
        <v>138</v>
      </c>
      <c r="E222" s="252" t="s">
        <v>1</v>
      </c>
      <c r="F222" s="253" t="s">
        <v>256</v>
      </c>
      <c r="G222" s="251"/>
      <c r="H222" s="254">
        <v>25.199999999999999</v>
      </c>
      <c r="I222" s="255"/>
      <c r="J222" s="251"/>
      <c r="K222" s="251"/>
      <c r="L222" s="256"/>
      <c r="M222" s="257"/>
      <c r="N222" s="258"/>
      <c r="O222" s="258"/>
      <c r="P222" s="258"/>
      <c r="Q222" s="258"/>
      <c r="R222" s="258"/>
      <c r="S222" s="258"/>
      <c r="T222" s="259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0" t="s">
        <v>138</v>
      </c>
      <c r="AU222" s="260" t="s">
        <v>85</v>
      </c>
      <c r="AV222" s="14" t="s">
        <v>85</v>
      </c>
      <c r="AW222" s="14" t="s">
        <v>32</v>
      </c>
      <c r="AX222" s="14" t="s">
        <v>76</v>
      </c>
      <c r="AY222" s="260" t="s">
        <v>129</v>
      </c>
    </row>
    <row r="223" s="15" customFormat="1">
      <c r="A223" s="15"/>
      <c r="B223" s="261"/>
      <c r="C223" s="262"/>
      <c r="D223" s="241" t="s">
        <v>138</v>
      </c>
      <c r="E223" s="263" t="s">
        <v>1</v>
      </c>
      <c r="F223" s="264" t="s">
        <v>141</v>
      </c>
      <c r="G223" s="262"/>
      <c r="H223" s="265">
        <v>25.199999999999999</v>
      </c>
      <c r="I223" s="266"/>
      <c r="J223" s="262"/>
      <c r="K223" s="262"/>
      <c r="L223" s="267"/>
      <c r="M223" s="268"/>
      <c r="N223" s="269"/>
      <c r="O223" s="269"/>
      <c r="P223" s="269"/>
      <c r="Q223" s="269"/>
      <c r="R223" s="269"/>
      <c r="S223" s="269"/>
      <c r="T223" s="270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71" t="s">
        <v>138</v>
      </c>
      <c r="AU223" s="271" t="s">
        <v>85</v>
      </c>
      <c r="AV223" s="15" t="s">
        <v>136</v>
      </c>
      <c r="AW223" s="15" t="s">
        <v>32</v>
      </c>
      <c r="AX223" s="15" t="s">
        <v>83</v>
      </c>
      <c r="AY223" s="271" t="s">
        <v>129</v>
      </c>
    </row>
    <row r="224" s="2" customFormat="1" ht="16.5" customHeight="1">
      <c r="A224" s="38"/>
      <c r="B224" s="39"/>
      <c r="C224" s="226" t="s">
        <v>257</v>
      </c>
      <c r="D224" s="226" t="s">
        <v>131</v>
      </c>
      <c r="E224" s="227" t="s">
        <v>258</v>
      </c>
      <c r="F224" s="228" t="s">
        <v>259</v>
      </c>
      <c r="G224" s="229" t="s">
        <v>208</v>
      </c>
      <c r="H224" s="230">
        <v>24</v>
      </c>
      <c r="I224" s="231"/>
      <c r="J224" s="232">
        <f>ROUND(I224*H224,2)</f>
        <v>0</v>
      </c>
      <c r="K224" s="228" t="s">
        <v>135</v>
      </c>
      <c r="L224" s="44"/>
      <c r="M224" s="233" t="s">
        <v>1</v>
      </c>
      <c r="N224" s="234" t="s">
        <v>41</v>
      </c>
      <c r="O224" s="91"/>
      <c r="P224" s="235">
        <f>O224*H224</f>
        <v>0</v>
      </c>
      <c r="Q224" s="235">
        <v>0</v>
      </c>
      <c r="R224" s="235">
        <f>Q224*H224</f>
        <v>0</v>
      </c>
      <c r="S224" s="235">
        <v>0</v>
      </c>
      <c r="T224" s="236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37" t="s">
        <v>136</v>
      </c>
      <c r="AT224" s="237" t="s">
        <v>131</v>
      </c>
      <c r="AU224" s="237" t="s">
        <v>85</v>
      </c>
      <c r="AY224" s="17" t="s">
        <v>129</v>
      </c>
      <c r="BE224" s="238">
        <f>IF(N224="základní",J224,0)</f>
        <v>0</v>
      </c>
      <c r="BF224" s="238">
        <f>IF(N224="snížená",J224,0)</f>
        <v>0</v>
      </c>
      <c r="BG224" s="238">
        <f>IF(N224="zákl. přenesená",J224,0)</f>
        <v>0</v>
      </c>
      <c r="BH224" s="238">
        <f>IF(N224="sníž. přenesená",J224,0)</f>
        <v>0</v>
      </c>
      <c r="BI224" s="238">
        <f>IF(N224="nulová",J224,0)</f>
        <v>0</v>
      </c>
      <c r="BJ224" s="17" t="s">
        <v>83</v>
      </c>
      <c r="BK224" s="238">
        <f>ROUND(I224*H224,2)</f>
        <v>0</v>
      </c>
      <c r="BL224" s="17" t="s">
        <v>136</v>
      </c>
      <c r="BM224" s="237" t="s">
        <v>260</v>
      </c>
    </row>
    <row r="225" s="13" customFormat="1">
      <c r="A225" s="13"/>
      <c r="B225" s="239"/>
      <c r="C225" s="240"/>
      <c r="D225" s="241" t="s">
        <v>138</v>
      </c>
      <c r="E225" s="242" t="s">
        <v>1</v>
      </c>
      <c r="F225" s="243" t="s">
        <v>261</v>
      </c>
      <c r="G225" s="240"/>
      <c r="H225" s="242" t="s">
        <v>1</v>
      </c>
      <c r="I225" s="244"/>
      <c r="J225" s="240"/>
      <c r="K225" s="240"/>
      <c r="L225" s="245"/>
      <c r="M225" s="246"/>
      <c r="N225" s="247"/>
      <c r="O225" s="247"/>
      <c r="P225" s="247"/>
      <c r="Q225" s="247"/>
      <c r="R225" s="247"/>
      <c r="S225" s="247"/>
      <c r="T225" s="248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9" t="s">
        <v>138</v>
      </c>
      <c r="AU225" s="249" t="s">
        <v>85</v>
      </c>
      <c r="AV225" s="13" t="s">
        <v>83</v>
      </c>
      <c r="AW225" s="13" t="s">
        <v>32</v>
      </c>
      <c r="AX225" s="13" t="s">
        <v>76</v>
      </c>
      <c r="AY225" s="249" t="s">
        <v>129</v>
      </c>
    </row>
    <row r="226" s="14" customFormat="1">
      <c r="A226" s="14"/>
      <c r="B226" s="250"/>
      <c r="C226" s="251"/>
      <c r="D226" s="241" t="s">
        <v>138</v>
      </c>
      <c r="E226" s="252" t="s">
        <v>1</v>
      </c>
      <c r="F226" s="253" t="s">
        <v>251</v>
      </c>
      <c r="G226" s="251"/>
      <c r="H226" s="254">
        <v>24</v>
      </c>
      <c r="I226" s="255"/>
      <c r="J226" s="251"/>
      <c r="K226" s="251"/>
      <c r="L226" s="256"/>
      <c r="M226" s="257"/>
      <c r="N226" s="258"/>
      <c r="O226" s="258"/>
      <c r="P226" s="258"/>
      <c r="Q226" s="258"/>
      <c r="R226" s="258"/>
      <c r="S226" s="258"/>
      <c r="T226" s="259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0" t="s">
        <v>138</v>
      </c>
      <c r="AU226" s="260" t="s">
        <v>85</v>
      </c>
      <c r="AV226" s="14" t="s">
        <v>85</v>
      </c>
      <c r="AW226" s="14" t="s">
        <v>32</v>
      </c>
      <c r="AX226" s="14" t="s">
        <v>76</v>
      </c>
      <c r="AY226" s="260" t="s">
        <v>129</v>
      </c>
    </row>
    <row r="227" s="15" customFormat="1">
      <c r="A227" s="15"/>
      <c r="B227" s="261"/>
      <c r="C227" s="262"/>
      <c r="D227" s="241" t="s">
        <v>138</v>
      </c>
      <c r="E227" s="263" t="s">
        <v>1</v>
      </c>
      <c r="F227" s="264" t="s">
        <v>141</v>
      </c>
      <c r="G227" s="262"/>
      <c r="H227" s="265">
        <v>24</v>
      </c>
      <c r="I227" s="266"/>
      <c r="J227" s="262"/>
      <c r="K227" s="262"/>
      <c r="L227" s="267"/>
      <c r="M227" s="268"/>
      <c r="N227" s="269"/>
      <c r="O227" s="269"/>
      <c r="P227" s="269"/>
      <c r="Q227" s="269"/>
      <c r="R227" s="269"/>
      <c r="S227" s="269"/>
      <c r="T227" s="270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71" t="s">
        <v>138</v>
      </c>
      <c r="AU227" s="271" t="s">
        <v>85</v>
      </c>
      <c r="AV227" s="15" t="s">
        <v>136</v>
      </c>
      <c r="AW227" s="15" t="s">
        <v>32</v>
      </c>
      <c r="AX227" s="15" t="s">
        <v>83</v>
      </c>
      <c r="AY227" s="271" t="s">
        <v>129</v>
      </c>
    </row>
    <row r="228" s="2" customFormat="1" ht="16.5" customHeight="1">
      <c r="A228" s="38"/>
      <c r="B228" s="39"/>
      <c r="C228" s="226" t="s">
        <v>262</v>
      </c>
      <c r="D228" s="226" t="s">
        <v>131</v>
      </c>
      <c r="E228" s="227" t="s">
        <v>263</v>
      </c>
      <c r="F228" s="228" t="s">
        <v>264</v>
      </c>
      <c r="G228" s="229" t="s">
        <v>134</v>
      </c>
      <c r="H228" s="230">
        <v>155</v>
      </c>
      <c r="I228" s="231"/>
      <c r="J228" s="232">
        <f>ROUND(I228*H228,2)</f>
        <v>0</v>
      </c>
      <c r="K228" s="228" t="s">
        <v>135</v>
      </c>
      <c r="L228" s="44"/>
      <c r="M228" s="233" t="s">
        <v>1</v>
      </c>
      <c r="N228" s="234" t="s">
        <v>41</v>
      </c>
      <c r="O228" s="91"/>
      <c r="P228" s="235">
        <f>O228*H228</f>
        <v>0</v>
      </c>
      <c r="Q228" s="235">
        <v>0</v>
      </c>
      <c r="R228" s="235">
        <f>Q228*H228</f>
        <v>0</v>
      </c>
      <c r="S228" s="235">
        <v>0</v>
      </c>
      <c r="T228" s="236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37" t="s">
        <v>136</v>
      </c>
      <c r="AT228" s="237" t="s">
        <v>131</v>
      </c>
      <c r="AU228" s="237" t="s">
        <v>85</v>
      </c>
      <c r="AY228" s="17" t="s">
        <v>129</v>
      </c>
      <c r="BE228" s="238">
        <f>IF(N228="základní",J228,0)</f>
        <v>0</v>
      </c>
      <c r="BF228" s="238">
        <f>IF(N228="snížená",J228,0)</f>
        <v>0</v>
      </c>
      <c r="BG228" s="238">
        <f>IF(N228="zákl. přenesená",J228,0)</f>
        <v>0</v>
      </c>
      <c r="BH228" s="238">
        <f>IF(N228="sníž. přenesená",J228,0)</f>
        <v>0</v>
      </c>
      <c r="BI228" s="238">
        <f>IF(N228="nulová",J228,0)</f>
        <v>0</v>
      </c>
      <c r="BJ228" s="17" t="s">
        <v>83</v>
      </c>
      <c r="BK228" s="238">
        <f>ROUND(I228*H228,2)</f>
        <v>0</v>
      </c>
      <c r="BL228" s="17" t="s">
        <v>136</v>
      </c>
      <c r="BM228" s="237" t="s">
        <v>265</v>
      </c>
    </row>
    <row r="229" s="13" customFormat="1">
      <c r="A229" s="13"/>
      <c r="B229" s="239"/>
      <c r="C229" s="240"/>
      <c r="D229" s="241" t="s">
        <v>138</v>
      </c>
      <c r="E229" s="242" t="s">
        <v>1</v>
      </c>
      <c r="F229" s="243" t="s">
        <v>266</v>
      </c>
      <c r="G229" s="240"/>
      <c r="H229" s="242" t="s">
        <v>1</v>
      </c>
      <c r="I229" s="244"/>
      <c r="J229" s="240"/>
      <c r="K229" s="240"/>
      <c r="L229" s="245"/>
      <c r="M229" s="246"/>
      <c r="N229" s="247"/>
      <c r="O229" s="247"/>
      <c r="P229" s="247"/>
      <c r="Q229" s="247"/>
      <c r="R229" s="247"/>
      <c r="S229" s="247"/>
      <c r="T229" s="248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9" t="s">
        <v>138</v>
      </c>
      <c r="AU229" s="249" t="s">
        <v>85</v>
      </c>
      <c r="AV229" s="13" t="s">
        <v>83</v>
      </c>
      <c r="AW229" s="13" t="s">
        <v>32</v>
      </c>
      <c r="AX229" s="13" t="s">
        <v>76</v>
      </c>
      <c r="AY229" s="249" t="s">
        <v>129</v>
      </c>
    </row>
    <row r="230" s="14" customFormat="1">
      <c r="A230" s="14"/>
      <c r="B230" s="250"/>
      <c r="C230" s="251"/>
      <c r="D230" s="241" t="s">
        <v>138</v>
      </c>
      <c r="E230" s="252" t="s">
        <v>1</v>
      </c>
      <c r="F230" s="253" t="s">
        <v>152</v>
      </c>
      <c r="G230" s="251"/>
      <c r="H230" s="254">
        <v>155</v>
      </c>
      <c r="I230" s="255"/>
      <c r="J230" s="251"/>
      <c r="K230" s="251"/>
      <c r="L230" s="256"/>
      <c r="M230" s="257"/>
      <c r="N230" s="258"/>
      <c r="O230" s="258"/>
      <c r="P230" s="258"/>
      <c r="Q230" s="258"/>
      <c r="R230" s="258"/>
      <c r="S230" s="258"/>
      <c r="T230" s="259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60" t="s">
        <v>138</v>
      </c>
      <c r="AU230" s="260" t="s">
        <v>85</v>
      </c>
      <c r="AV230" s="14" t="s">
        <v>85</v>
      </c>
      <c r="AW230" s="14" t="s">
        <v>32</v>
      </c>
      <c r="AX230" s="14" t="s">
        <v>76</v>
      </c>
      <c r="AY230" s="260" t="s">
        <v>129</v>
      </c>
    </row>
    <row r="231" s="15" customFormat="1">
      <c r="A231" s="15"/>
      <c r="B231" s="261"/>
      <c r="C231" s="262"/>
      <c r="D231" s="241" t="s">
        <v>138</v>
      </c>
      <c r="E231" s="263" t="s">
        <v>1</v>
      </c>
      <c r="F231" s="264" t="s">
        <v>141</v>
      </c>
      <c r="G231" s="262"/>
      <c r="H231" s="265">
        <v>155</v>
      </c>
      <c r="I231" s="266"/>
      <c r="J231" s="262"/>
      <c r="K231" s="262"/>
      <c r="L231" s="267"/>
      <c r="M231" s="268"/>
      <c r="N231" s="269"/>
      <c r="O231" s="269"/>
      <c r="P231" s="269"/>
      <c r="Q231" s="269"/>
      <c r="R231" s="269"/>
      <c r="S231" s="269"/>
      <c r="T231" s="270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71" t="s">
        <v>138</v>
      </c>
      <c r="AU231" s="271" t="s">
        <v>85</v>
      </c>
      <c r="AV231" s="15" t="s">
        <v>136</v>
      </c>
      <c r="AW231" s="15" t="s">
        <v>32</v>
      </c>
      <c r="AX231" s="15" t="s">
        <v>83</v>
      </c>
      <c r="AY231" s="271" t="s">
        <v>129</v>
      </c>
    </row>
    <row r="232" s="2" customFormat="1" ht="16.5" customHeight="1">
      <c r="A232" s="38"/>
      <c r="B232" s="39"/>
      <c r="C232" s="226" t="s">
        <v>267</v>
      </c>
      <c r="D232" s="226" t="s">
        <v>131</v>
      </c>
      <c r="E232" s="227" t="s">
        <v>268</v>
      </c>
      <c r="F232" s="228" t="s">
        <v>269</v>
      </c>
      <c r="G232" s="229" t="s">
        <v>134</v>
      </c>
      <c r="H232" s="230">
        <v>39</v>
      </c>
      <c r="I232" s="231"/>
      <c r="J232" s="232">
        <f>ROUND(I232*H232,2)</f>
        <v>0</v>
      </c>
      <c r="K232" s="228" t="s">
        <v>135</v>
      </c>
      <c r="L232" s="44"/>
      <c r="M232" s="233" t="s">
        <v>1</v>
      </c>
      <c r="N232" s="234" t="s">
        <v>41</v>
      </c>
      <c r="O232" s="91"/>
      <c r="P232" s="235">
        <f>O232*H232</f>
        <v>0</v>
      </c>
      <c r="Q232" s="235">
        <v>0</v>
      </c>
      <c r="R232" s="235">
        <f>Q232*H232</f>
        <v>0</v>
      </c>
      <c r="S232" s="235">
        <v>0</v>
      </c>
      <c r="T232" s="236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37" t="s">
        <v>136</v>
      </c>
      <c r="AT232" s="237" t="s">
        <v>131</v>
      </c>
      <c r="AU232" s="237" t="s">
        <v>85</v>
      </c>
      <c r="AY232" s="17" t="s">
        <v>129</v>
      </c>
      <c r="BE232" s="238">
        <f>IF(N232="základní",J232,0)</f>
        <v>0</v>
      </c>
      <c r="BF232" s="238">
        <f>IF(N232="snížená",J232,0)</f>
        <v>0</v>
      </c>
      <c r="BG232" s="238">
        <f>IF(N232="zákl. přenesená",J232,0)</f>
        <v>0</v>
      </c>
      <c r="BH232" s="238">
        <f>IF(N232="sníž. přenesená",J232,0)</f>
        <v>0</v>
      </c>
      <c r="BI232" s="238">
        <f>IF(N232="nulová",J232,0)</f>
        <v>0</v>
      </c>
      <c r="BJ232" s="17" t="s">
        <v>83</v>
      </c>
      <c r="BK232" s="238">
        <f>ROUND(I232*H232,2)</f>
        <v>0</v>
      </c>
      <c r="BL232" s="17" t="s">
        <v>136</v>
      </c>
      <c r="BM232" s="237" t="s">
        <v>270</v>
      </c>
    </row>
    <row r="233" s="13" customFormat="1">
      <c r="A233" s="13"/>
      <c r="B233" s="239"/>
      <c r="C233" s="240"/>
      <c r="D233" s="241" t="s">
        <v>138</v>
      </c>
      <c r="E233" s="242" t="s">
        <v>1</v>
      </c>
      <c r="F233" s="243" t="s">
        <v>271</v>
      </c>
      <c r="G233" s="240"/>
      <c r="H233" s="242" t="s">
        <v>1</v>
      </c>
      <c r="I233" s="244"/>
      <c r="J233" s="240"/>
      <c r="K233" s="240"/>
      <c r="L233" s="245"/>
      <c r="M233" s="246"/>
      <c r="N233" s="247"/>
      <c r="O233" s="247"/>
      <c r="P233" s="247"/>
      <c r="Q233" s="247"/>
      <c r="R233" s="247"/>
      <c r="S233" s="247"/>
      <c r="T233" s="248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9" t="s">
        <v>138</v>
      </c>
      <c r="AU233" s="249" t="s">
        <v>85</v>
      </c>
      <c r="AV233" s="13" t="s">
        <v>83</v>
      </c>
      <c r="AW233" s="13" t="s">
        <v>32</v>
      </c>
      <c r="AX233" s="13" t="s">
        <v>76</v>
      </c>
      <c r="AY233" s="249" t="s">
        <v>129</v>
      </c>
    </row>
    <row r="234" s="14" customFormat="1">
      <c r="A234" s="14"/>
      <c r="B234" s="250"/>
      <c r="C234" s="251"/>
      <c r="D234" s="241" t="s">
        <v>138</v>
      </c>
      <c r="E234" s="252" t="s">
        <v>1</v>
      </c>
      <c r="F234" s="253" t="s">
        <v>146</v>
      </c>
      <c r="G234" s="251"/>
      <c r="H234" s="254">
        <v>39</v>
      </c>
      <c r="I234" s="255"/>
      <c r="J234" s="251"/>
      <c r="K234" s="251"/>
      <c r="L234" s="256"/>
      <c r="M234" s="257"/>
      <c r="N234" s="258"/>
      <c r="O234" s="258"/>
      <c r="P234" s="258"/>
      <c r="Q234" s="258"/>
      <c r="R234" s="258"/>
      <c r="S234" s="258"/>
      <c r="T234" s="259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0" t="s">
        <v>138</v>
      </c>
      <c r="AU234" s="260" t="s">
        <v>85</v>
      </c>
      <c r="AV234" s="14" t="s">
        <v>85</v>
      </c>
      <c r="AW234" s="14" t="s">
        <v>32</v>
      </c>
      <c r="AX234" s="14" t="s">
        <v>76</v>
      </c>
      <c r="AY234" s="260" t="s">
        <v>129</v>
      </c>
    </row>
    <row r="235" s="15" customFormat="1">
      <c r="A235" s="15"/>
      <c r="B235" s="261"/>
      <c r="C235" s="262"/>
      <c r="D235" s="241" t="s">
        <v>138</v>
      </c>
      <c r="E235" s="263" t="s">
        <v>1</v>
      </c>
      <c r="F235" s="264" t="s">
        <v>141</v>
      </c>
      <c r="G235" s="262"/>
      <c r="H235" s="265">
        <v>39</v>
      </c>
      <c r="I235" s="266"/>
      <c r="J235" s="262"/>
      <c r="K235" s="262"/>
      <c r="L235" s="267"/>
      <c r="M235" s="268"/>
      <c r="N235" s="269"/>
      <c r="O235" s="269"/>
      <c r="P235" s="269"/>
      <c r="Q235" s="269"/>
      <c r="R235" s="269"/>
      <c r="S235" s="269"/>
      <c r="T235" s="270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71" t="s">
        <v>138</v>
      </c>
      <c r="AU235" s="271" t="s">
        <v>85</v>
      </c>
      <c r="AV235" s="15" t="s">
        <v>136</v>
      </c>
      <c r="AW235" s="15" t="s">
        <v>32</v>
      </c>
      <c r="AX235" s="15" t="s">
        <v>83</v>
      </c>
      <c r="AY235" s="271" t="s">
        <v>129</v>
      </c>
    </row>
    <row r="236" s="2" customFormat="1" ht="24.15" customHeight="1">
      <c r="A236" s="38"/>
      <c r="B236" s="39"/>
      <c r="C236" s="226" t="s">
        <v>272</v>
      </c>
      <c r="D236" s="226" t="s">
        <v>131</v>
      </c>
      <c r="E236" s="227" t="s">
        <v>273</v>
      </c>
      <c r="F236" s="228" t="s">
        <v>274</v>
      </c>
      <c r="G236" s="229" t="s">
        <v>134</v>
      </c>
      <c r="H236" s="230">
        <v>48</v>
      </c>
      <c r="I236" s="231"/>
      <c r="J236" s="232">
        <f>ROUND(I236*H236,2)</f>
        <v>0</v>
      </c>
      <c r="K236" s="228" t="s">
        <v>135</v>
      </c>
      <c r="L236" s="44"/>
      <c r="M236" s="233" t="s">
        <v>1</v>
      </c>
      <c r="N236" s="234" t="s">
        <v>41</v>
      </c>
      <c r="O236" s="91"/>
      <c r="P236" s="235">
        <f>O236*H236</f>
        <v>0</v>
      </c>
      <c r="Q236" s="235">
        <v>0</v>
      </c>
      <c r="R236" s="235">
        <f>Q236*H236</f>
        <v>0</v>
      </c>
      <c r="S236" s="235">
        <v>0</v>
      </c>
      <c r="T236" s="236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37" t="s">
        <v>136</v>
      </c>
      <c r="AT236" s="237" t="s">
        <v>131</v>
      </c>
      <c r="AU236" s="237" t="s">
        <v>85</v>
      </c>
      <c r="AY236" s="17" t="s">
        <v>129</v>
      </c>
      <c r="BE236" s="238">
        <f>IF(N236="základní",J236,0)</f>
        <v>0</v>
      </c>
      <c r="BF236" s="238">
        <f>IF(N236="snížená",J236,0)</f>
        <v>0</v>
      </c>
      <c r="BG236" s="238">
        <f>IF(N236="zákl. přenesená",J236,0)</f>
        <v>0</v>
      </c>
      <c r="BH236" s="238">
        <f>IF(N236="sníž. přenesená",J236,0)</f>
        <v>0</v>
      </c>
      <c r="BI236" s="238">
        <f>IF(N236="nulová",J236,0)</f>
        <v>0</v>
      </c>
      <c r="BJ236" s="17" t="s">
        <v>83</v>
      </c>
      <c r="BK236" s="238">
        <f>ROUND(I236*H236,2)</f>
        <v>0</v>
      </c>
      <c r="BL236" s="17" t="s">
        <v>136</v>
      </c>
      <c r="BM236" s="237" t="s">
        <v>275</v>
      </c>
    </row>
    <row r="237" s="13" customFormat="1">
      <c r="A237" s="13"/>
      <c r="B237" s="239"/>
      <c r="C237" s="240"/>
      <c r="D237" s="241" t="s">
        <v>138</v>
      </c>
      <c r="E237" s="242" t="s">
        <v>1</v>
      </c>
      <c r="F237" s="243" t="s">
        <v>276</v>
      </c>
      <c r="G237" s="240"/>
      <c r="H237" s="242" t="s">
        <v>1</v>
      </c>
      <c r="I237" s="244"/>
      <c r="J237" s="240"/>
      <c r="K237" s="240"/>
      <c r="L237" s="245"/>
      <c r="M237" s="246"/>
      <c r="N237" s="247"/>
      <c r="O237" s="247"/>
      <c r="P237" s="247"/>
      <c r="Q237" s="247"/>
      <c r="R237" s="247"/>
      <c r="S237" s="247"/>
      <c r="T237" s="248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9" t="s">
        <v>138</v>
      </c>
      <c r="AU237" s="249" t="s">
        <v>85</v>
      </c>
      <c r="AV237" s="13" t="s">
        <v>83</v>
      </c>
      <c r="AW237" s="13" t="s">
        <v>32</v>
      </c>
      <c r="AX237" s="13" t="s">
        <v>76</v>
      </c>
      <c r="AY237" s="249" t="s">
        <v>129</v>
      </c>
    </row>
    <row r="238" s="14" customFormat="1">
      <c r="A238" s="14"/>
      <c r="B238" s="250"/>
      <c r="C238" s="251"/>
      <c r="D238" s="241" t="s">
        <v>138</v>
      </c>
      <c r="E238" s="252" t="s">
        <v>1</v>
      </c>
      <c r="F238" s="253" t="s">
        <v>157</v>
      </c>
      <c r="G238" s="251"/>
      <c r="H238" s="254">
        <v>48</v>
      </c>
      <c r="I238" s="255"/>
      <c r="J238" s="251"/>
      <c r="K238" s="251"/>
      <c r="L238" s="256"/>
      <c r="M238" s="257"/>
      <c r="N238" s="258"/>
      <c r="O238" s="258"/>
      <c r="P238" s="258"/>
      <c r="Q238" s="258"/>
      <c r="R238" s="258"/>
      <c r="S238" s="258"/>
      <c r="T238" s="259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60" t="s">
        <v>138</v>
      </c>
      <c r="AU238" s="260" t="s">
        <v>85</v>
      </c>
      <c r="AV238" s="14" t="s">
        <v>85</v>
      </c>
      <c r="AW238" s="14" t="s">
        <v>32</v>
      </c>
      <c r="AX238" s="14" t="s">
        <v>76</v>
      </c>
      <c r="AY238" s="260" t="s">
        <v>129</v>
      </c>
    </row>
    <row r="239" s="15" customFormat="1">
      <c r="A239" s="15"/>
      <c r="B239" s="261"/>
      <c r="C239" s="262"/>
      <c r="D239" s="241" t="s">
        <v>138</v>
      </c>
      <c r="E239" s="263" t="s">
        <v>1</v>
      </c>
      <c r="F239" s="264" t="s">
        <v>141</v>
      </c>
      <c r="G239" s="262"/>
      <c r="H239" s="265">
        <v>48</v>
      </c>
      <c r="I239" s="266"/>
      <c r="J239" s="262"/>
      <c r="K239" s="262"/>
      <c r="L239" s="267"/>
      <c r="M239" s="268"/>
      <c r="N239" s="269"/>
      <c r="O239" s="269"/>
      <c r="P239" s="269"/>
      <c r="Q239" s="269"/>
      <c r="R239" s="269"/>
      <c r="S239" s="269"/>
      <c r="T239" s="270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71" t="s">
        <v>138</v>
      </c>
      <c r="AU239" s="271" t="s">
        <v>85</v>
      </c>
      <c r="AV239" s="15" t="s">
        <v>136</v>
      </c>
      <c r="AW239" s="15" t="s">
        <v>32</v>
      </c>
      <c r="AX239" s="15" t="s">
        <v>83</v>
      </c>
      <c r="AY239" s="271" t="s">
        <v>129</v>
      </c>
    </row>
    <row r="240" s="12" customFormat="1" ht="22.8" customHeight="1">
      <c r="A240" s="12"/>
      <c r="B240" s="210"/>
      <c r="C240" s="211"/>
      <c r="D240" s="212" t="s">
        <v>75</v>
      </c>
      <c r="E240" s="224" t="s">
        <v>277</v>
      </c>
      <c r="F240" s="224" t="s">
        <v>278</v>
      </c>
      <c r="G240" s="211"/>
      <c r="H240" s="211"/>
      <c r="I240" s="214"/>
      <c r="J240" s="225">
        <f>BK240</f>
        <v>0</v>
      </c>
      <c r="K240" s="211"/>
      <c r="L240" s="216"/>
      <c r="M240" s="217"/>
      <c r="N240" s="218"/>
      <c r="O240" s="218"/>
      <c r="P240" s="219">
        <f>SUM(P241:P312)</f>
        <v>0</v>
      </c>
      <c r="Q240" s="218"/>
      <c r="R240" s="219">
        <f>SUM(R241:R312)</f>
        <v>0</v>
      </c>
      <c r="S240" s="218"/>
      <c r="T240" s="220">
        <f>SUM(T241:T312)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21" t="s">
        <v>83</v>
      </c>
      <c r="AT240" s="222" t="s">
        <v>75</v>
      </c>
      <c r="AU240" s="222" t="s">
        <v>83</v>
      </c>
      <c r="AY240" s="221" t="s">
        <v>129</v>
      </c>
      <c r="BK240" s="223">
        <f>SUM(BK241:BK312)</f>
        <v>0</v>
      </c>
    </row>
    <row r="241" s="2" customFormat="1" ht="16.5" customHeight="1">
      <c r="A241" s="38"/>
      <c r="B241" s="39"/>
      <c r="C241" s="226" t="s">
        <v>279</v>
      </c>
      <c r="D241" s="226" t="s">
        <v>131</v>
      </c>
      <c r="E241" s="227" t="s">
        <v>280</v>
      </c>
      <c r="F241" s="228" t="s">
        <v>281</v>
      </c>
      <c r="G241" s="229" t="s">
        <v>282</v>
      </c>
      <c r="H241" s="230">
        <v>6.7720000000000002</v>
      </c>
      <c r="I241" s="231"/>
      <c r="J241" s="232">
        <f>ROUND(I241*H241,2)</f>
        <v>0</v>
      </c>
      <c r="K241" s="228" t="s">
        <v>135</v>
      </c>
      <c r="L241" s="44"/>
      <c r="M241" s="233" t="s">
        <v>1</v>
      </c>
      <c r="N241" s="234" t="s">
        <v>41</v>
      </c>
      <c r="O241" s="91"/>
      <c r="P241" s="235">
        <f>O241*H241</f>
        <v>0</v>
      </c>
      <c r="Q241" s="235">
        <v>0</v>
      </c>
      <c r="R241" s="235">
        <f>Q241*H241</f>
        <v>0</v>
      </c>
      <c r="S241" s="235">
        <v>0</v>
      </c>
      <c r="T241" s="236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37" t="s">
        <v>136</v>
      </c>
      <c r="AT241" s="237" t="s">
        <v>131</v>
      </c>
      <c r="AU241" s="237" t="s">
        <v>85</v>
      </c>
      <c r="AY241" s="17" t="s">
        <v>129</v>
      </c>
      <c r="BE241" s="238">
        <f>IF(N241="základní",J241,0)</f>
        <v>0</v>
      </c>
      <c r="BF241" s="238">
        <f>IF(N241="snížená",J241,0)</f>
        <v>0</v>
      </c>
      <c r="BG241" s="238">
        <f>IF(N241="zákl. přenesená",J241,0)</f>
        <v>0</v>
      </c>
      <c r="BH241" s="238">
        <f>IF(N241="sníž. přenesená",J241,0)</f>
        <v>0</v>
      </c>
      <c r="BI241" s="238">
        <f>IF(N241="nulová",J241,0)</f>
        <v>0</v>
      </c>
      <c r="BJ241" s="17" t="s">
        <v>83</v>
      </c>
      <c r="BK241" s="238">
        <f>ROUND(I241*H241,2)</f>
        <v>0</v>
      </c>
      <c r="BL241" s="17" t="s">
        <v>136</v>
      </c>
      <c r="BM241" s="237" t="s">
        <v>283</v>
      </c>
    </row>
    <row r="242" s="13" customFormat="1">
      <c r="A242" s="13"/>
      <c r="B242" s="239"/>
      <c r="C242" s="240"/>
      <c r="D242" s="241" t="s">
        <v>138</v>
      </c>
      <c r="E242" s="242" t="s">
        <v>1</v>
      </c>
      <c r="F242" s="243" t="s">
        <v>284</v>
      </c>
      <c r="G242" s="240"/>
      <c r="H242" s="242" t="s">
        <v>1</v>
      </c>
      <c r="I242" s="244"/>
      <c r="J242" s="240"/>
      <c r="K242" s="240"/>
      <c r="L242" s="245"/>
      <c r="M242" s="246"/>
      <c r="N242" s="247"/>
      <c r="O242" s="247"/>
      <c r="P242" s="247"/>
      <c r="Q242" s="247"/>
      <c r="R242" s="247"/>
      <c r="S242" s="247"/>
      <c r="T242" s="248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9" t="s">
        <v>138</v>
      </c>
      <c r="AU242" s="249" t="s">
        <v>85</v>
      </c>
      <c r="AV242" s="13" t="s">
        <v>83</v>
      </c>
      <c r="AW242" s="13" t="s">
        <v>32</v>
      </c>
      <c r="AX242" s="13" t="s">
        <v>76</v>
      </c>
      <c r="AY242" s="249" t="s">
        <v>129</v>
      </c>
    </row>
    <row r="243" s="14" customFormat="1">
      <c r="A243" s="14"/>
      <c r="B243" s="250"/>
      <c r="C243" s="251"/>
      <c r="D243" s="241" t="s">
        <v>138</v>
      </c>
      <c r="E243" s="252" t="s">
        <v>1</v>
      </c>
      <c r="F243" s="253" t="s">
        <v>285</v>
      </c>
      <c r="G243" s="251"/>
      <c r="H243" s="254">
        <v>6.7720000000000002</v>
      </c>
      <c r="I243" s="255"/>
      <c r="J243" s="251"/>
      <c r="K243" s="251"/>
      <c r="L243" s="256"/>
      <c r="M243" s="257"/>
      <c r="N243" s="258"/>
      <c r="O243" s="258"/>
      <c r="P243" s="258"/>
      <c r="Q243" s="258"/>
      <c r="R243" s="258"/>
      <c r="S243" s="258"/>
      <c r="T243" s="259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60" t="s">
        <v>138</v>
      </c>
      <c r="AU243" s="260" t="s">
        <v>85</v>
      </c>
      <c r="AV243" s="14" t="s">
        <v>85</v>
      </c>
      <c r="AW243" s="14" t="s">
        <v>32</v>
      </c>
      <c r="AX243" s="14" t="s">
        <v>76</v>
      </c>
      <c r="AY243" s="260" t="s">
        <v>129</v>
      </c>
    </row>
    <row r="244" s="15" customFormat="1">
      <c r="A244" s="15"/>
      <c r="B244" s="261"/>
      <c r="C244" s="262"/>
      <c r="D244" s="241" t="s">
        <v>138</v>
      </c>
      <c r="E244" s="263" t="s">
        <v>1</v>
      </c>
      <c r="F244" s="264" t="s">
        <v>141</v>
      </c>
      <c r="G244" s="262"/>
      <c r="H244" s="265">
        <v>6.7720000000000002</v>
      </c>
      <c r="I244" s="266"/>
      <c r="J244" s="262"/>
      <c r="K244" s="262"/>
      <c r="L244" s="267"/>
      <c r="M244" s="268"/>
      <c r="N244" s="269"/>
      <c r="O244" s="269"/>
      <c r="P244" s="269"/>
      <c r="Q244" s="269"/>
      <c r="R244" s="269"/>
      <c r="S244" s="269"/>
      <c r="T244" s="270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71" t="s">
        <v>138</v>
      </c>
      <c r="AU244" s="271" t="s">
        <v>85</v>
      </c>
      <c r="AV244" s="15" t="s">
        <v>136</v>
      </c>
      <c r="AW244" s="15" t="s">
        <v>32</v>
      </c>
      <c r="AX244" s="15" t="s">
        <v>83</v>
      </c>
      <c r="AY244" s="271" t="s">
        <v>129</v>
      </c>
    </row>
    <row r="245" s="2" customFormat="1" ht="16.5" customHeight="1">
      <c r="A245" s="38"/>
      <c r="B245" s="39"/>
      <c r="C245" s="226" t="s">
        <v>286</v>
      </c>
      <c r="D245" s="226" t="s">
        <v>131</v>
      </c>
      <c r="E245" s="227" t="s">
        <v>280</v>
      </c>
      <c r="F245" s="228" t="s">
        <v>281</v>
      </c>
      <c r="G245" s="229" t="s">
        <v>282</v>
      </c>
      <c r="H245" s="230">
        <v>169.13999999999999</v>
      </c>
      <c r="I245" s="231"/>
      <c r="J245" s="232">
        <f>ROUND(I245*H245,2)</f>
        <v>0</v>
      </c>
      <c r="K245" s="228" t="s">
        <v>135</v>
      </c>
      <c r="L245" s="44"/>
      <c r="M245" s="233" t="s">
        <v>1</v>
      </c>
      <c r="N245" s="234" t="s">
        <v>41</v>
      </c>
      <c r="O245" s="91"/>
      <c r="P245" s="235">
        <f>O245*H245</f>
        <v>0</v>
      </c>
      <c r="Q245" s="235">
        <v>0</v>
      </c>
      <c r="R245" s="235">
        <f>Q245*H245</f>
        <v>0</v>
      </c>
      <c r="S245" s="235">
        <v>0</v>
      </c>
      <c r="T245" s="236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37" t="s">
        <v>136</v>
      </c>
      <c r="AT245" s="237" t="s">
        <v>131</v>
      </c>
      <c r="AU245" s="237" t="s">
        <v>85</v>
      </c>
      <c r="AY245" s="17" t="s">
        <v>129</v>
      </c>
      <c r="BE245" s="238">
        <f>IF(N245="základní",J245,0)</f>
        <v>0</v>
      </c>
      <c r="BF245" s="238">
        <f>IF(N245="snížená",J245,0)</f>
        <v>0</v>
      </c>
      <c r="BG245" s="238">
        <f>IF(N245="zákl. přenesená",J245,0)</f>
        <v>0</v>
      </c>
      <c r="BH245" s="238">
        <f>IF(N245="sníž. přenesená",J245,0)</f>
        <v>0</v>
      </c>
      <c r="BI245" s="238">
        <f>IF(N245="nulová",J245,0)</f>
        <v>0</v>
      </c>
      <c r="BJ245" s="17" t="s">
        <v>83</v>
      </c>
      <c r="BK245" s="238">
        <f>ROUND(I245*H245,2)</f>
        <v>0</v>
      </c>
      <c r="BL245" s="17" t="s">
        <v>136</v>
      </c>
      <c r="BM245" s="237" t="s">
        <v>287</v>
      </c>
    </row>
    <row r="246" s="13" customFormat="1">
      <c r="A246" s="13"/>
      <c r="B246" s="239"/>
      <c r="C246" s="240"/>
      <c r="D246" s="241" t="s">
        <v>138</v>
      </c>
      <c r="E246" s="242" t="s">
        <v>1</v>
      </c>
      <c r="F246" s="243" t="s">
        <v>288</v>
      </c>
      <c r="G246" s="240"/>
      <c r="H246" s="242" t="s">
        <v>1</v>
      </c>
      <c r="I246" s="244"/>
      <c r="J246" s="240"/>
      <c r="K246" s="240"/>
      <c r="L246" s="245"/>
      <c r="M246" s="246"/>
      <c r="N246" s="247"/>
      <c r="O246" s="247"/>
      <c r="P246" s="247"/>
      <c r="Q246" s="247"/>
      <c r="R246" s="247"/>
      <c r="S246" s="247"/>
      <c r="T246" s="248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9" t="s">
        <v>138</v>
      </c>
      <c r="AU246" s="249" t="s">
        <v>85</v>
      </c>
      <c r="AV246" s="13" t="s">
        <v>83</v>
      </c>
      <c r="AW246" s="13" t="s">
        <v>32</v>
      </c>
      <c r="AX246" s="13" t="s">
        <v>76</v>
      </c>
      <c r="AY246" s="249" t="s">
        <v>129</v>
      </c>
    </row>
    <row r="247" s="14" customFormat="1">
      <c r="A247" s="14"/>
      <c r="B247" s="250"/>
      <c r="C247" s="251"/>
      <c r="D247" s="241" t="s">
        <v>138</v>
      </c>
      <c r="E247" s="252" t="s">
        <v>1</v>
      </c>
      <c r="F247" s="253" t="s">
        <v>289</v>
      </c>
      <c r="G247" s="251"/>
      <c r="H247" s="254">
        <v>169.13999999999999</v>
      </c>
      <c r="I247" s="255"/>
      <c r="J247" s="251"/>
      <c r="K247" s="251"/>
      <c r="L247" s="256"/>
      <c r="M247" s="257"/>
      <c r="N247" s="258"/>
      <c r="O247" s="258"/>
      <c r="P247" s="258"/>
      <c r="Q247" s="258"/>
      <c r="R247" s="258"/>
      <c r="S247" s="258"/>
      <c r="T247" s="259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60" t="s">
        <v>138</v>
      </c>
      <c r="AU247" s="260" t="s">
        <v>85</v>
      </c>
      <c r="AV247" s="14" t="s">
        <v>85</v>
      </c>
      <c r="AW247" s="14" t="s">
        <v>32</v>
      </c>
      <c r="AX247" s="14" t="s">
        <v>76</v>
      </c>
      <c r="AY247" s="260" t="s">
        <v>129</v>
      </c>
    </row>
    <row r="248" s="15" customFormat="1">
      <c r="A248" s="15"/>
      <c r="B248" s="261"/>
      <c r="C248" s="262"/>
      <c r="D248" s="241" t="s">
        <v>138</v>
      </c>
      <c r="E248" s="263" t="s">
        <v>1</v>
      </c>
      <c r="F248" s="264" t="s">
        <v>141</v>
      </c>
      <c r="G248" s="262"/>
      <c r="H248" s="265">
        <v>169.13999999999999</v>
      </c>
      <c r="I248" s="266"/>
      <c r="J248" s="262"/>
      <c r="K248" s="262"/>
      <c r="L248" s="267"/>
      <c r="M248" s="268"/>
      <c r="N248" s="269"/>
      <c r="O248" s="269"/>
      <c r="P248" s="269"/>
      <c r="Q248" s="269"/>
      <c r="R248" s="269"/>
      <c r="S248" s="269"/>
      <c r="T248" s="270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71" t="s">
        <v>138</v>
      </c>
      <c r="AU248" s="271" t="s">
        <v>85</v>
      </c>
      <c r="AV248" s="15" t="s">
        <v>136</v>
      </c>
      <c r="AW248" s="15" t="s">
        <v>32</v>
      </c>
      <c r="AX248" s="15" t="s">
        <v>83</v>
      </c>
      <c r="AY248" s="271" t="s">
        <v>129</v>
      </c>
    </row>
    <row r="249" s="2" customFormat="1" ht="16.5" customHeight="1">
      <c r="A249" s="38"/>
      <c r="B249" s="39"/>
      <c r="C249" s="226" t="s">
        <v>290</v>
      </c>
      <c r="D249" s="226" t="s">
        <v>131</v>
      </c>
      <c r="E249" s="227" t="s">
        <v>291</v>
      </c>
      <c r="F249" s="228" t="s">
        <v>292</v>
      </c>
      <c r="G249" s="229" t="s">
        <v>282</v>
      </c>
      <c r="H249" s="230">
        <v>94.808000000000007</v>
      </c>
      <c r="I249" s="231"/>
      <c r="J249" s="232">
        <f>ROUND(I249*H249,2)</f>
        <v>0</v>
      </c>
      <c r="K249" s="228" t="s">
        <v>135</v>
      </c>
      <c r="L249" s="44"/>
      <c r="M249" s="233" t="s">
        <v>1</v>
      </c>
      <c r="N249" s="234" t="s">
        <v>41</v>
      </c>
      <c r="O249" s="91"/>
      <c r="P249" s="235">
        <f>O249*H249</f>
        <v>0</v>
      </c>
      <c r="Q249" s="235">
        <v>0</v>
      </c>
      <c r="R249" s="235">
        <f>Q249*H249</f>
        <v>0</v>
      </c>
      <c r="S249" s="235">
        <v>0</v>
      </c>
      <c r="T249" s="236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37" t="s">
        <v>136</v>
      </c>
      <c r="AT249" s="237" t="s">
        <v>131</v>
      </c>
      <c r="AU249" s="237" t="s">
        <v>85</v>
      </c>
      <c r="AY249" s="17" t="s">
        <v>129</v>
      </c>
      <c r="BE249" s="238">
        <f>IF(N249="základní",J249,0)</f>
        <v>0</v>
      </c>
      <c r="BF249" s="238">
        <f>IF(N249="snížená",J249,0)</f>
        <v>0</v>
      </c>
      <c r="BG249" s="238">
        <f>IF(N249="zákl. přenesená",J249,0)</f>
        <v>0</v>
      </c>
      <c r="BH249" s="238">
        <f>IF(N249="sníž. přenesená",J249,0)</f>
        <v>0</v>
      </c>
      <c r="BI249" s="238">
        <f>IF(N249="nulová",J249,0)</f>
        <v>0</v>
      </c>
      <c r="BJ249" s="17" t="s">
        <v>83</v>
      </c>
      <c r="BK249" s="238">
        <f>ROUND(I249*H249,2)</f>
        <v>0</v>
      </c>
      <c r="BL249" s="17" t="s">
        <v>136</v>
      </c>
      <c r="BM249" s="237" t="s">
        <v>293</v>
      </c>
    </row>
    <row r="250" s="13" customFormat="1">
      <c r="A250" s="13"/>
      <c r="B250" s="239"/>
      <c r="C250" s="240"/>
      <c r="D250" s="241" t="s">
        <v>138</v>
      </c>
      <c r="E250" s="242" t="s">
        <v>1</v>
      </c>
      <c r="F250" s="243" t="s">
        <v>294</v>
      </c>
      <c r="G250" s="240"/>
      <c r="H250" s="242" t="s">
        <v>1</v>
      </c>
      <c r="I250" s="244"/>
      <c r="J250" s="240"/>
      <c r="K250" s="240"/>
      <c r="L250" s="245"/>
      <c r="M250" s="246"/>
      <c r="N250" s="247"/>
      <c r="O250" s="247"/>
      <c r="P250" s="247"/>
      <c r="Q250" s="247"/>
      <c r="R250" s="247"/>
      <c r="S250" s="247"/>
      <c r="T250" s="248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9" t="s">
        <v>138</v>
      </c>
      <c r="AU250" s="249" t="s">
        <v>85</v>
      </c>
      <c r="AV250" s="13" t="s">
        <v>83</v>
      </c>
      <c r="AW250" s="13" t="s">
        <v>32</v>
      </c>
      <c r="AX250" s="13" t="s">
        <v>76</v>
      </c>
      <c r="AY250" s="249" t="s">
        <v>129</v>
      </c>
    </row>
    <row r="251" s="14" customFormat="1">
      <c r="A251" s="14"/>
      <c r="B251" s="250"/>
      <c r="C251" s="251"/>
      <c r="D251" s="241" t="s">
        <v>138</v>
      </c>
      <c r="E251" s="252" t="s">
        <v>1</v>
      </c>
      <c r="F251" s="253" t="s">
        <v>295</v>
      </c>
      <c r="G251" s="251"/>
      <c r="H251" s="254">
        <v>94.808000000000007</v>
      </c>
      <c r="I251" s="255"/>
      <c r="J251" s="251"/>
      <c r="K251" s="251"/>
      <c r="L251" s="256"/>
      <c r="M251" s="257"/>
      <c r="N251" s="258"/>
      <c r="O251" s="258"/>
      <c r="P251" s="258"/>
      <c r="Q251" s="258"/>
      <c r="R251" s="258"/>
      <c r="S251" s="258"/>
      <c r="T251" s="259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0" t="s">
        <v>138</v>
      </c>
      <c r="AU251" s="260" t="s">
        <v>85</v>
      </c>
      <c r="AV251" s="14" t="s">
        <v>85</v>
      </c>
      <c r="AW251" s="14" t="s">
        <v>32</v>
      </c>
      <c r="AX251" s="14" t="s">
        <v>76</v>
      </c>
      <c r="AY251" s="260" t="s">
        <v>129</v>
      </c>
    </row>
    <row r="252" s="15" customFormat="1">
      <c r="A252" s="15"/>
      <c r="B252" s="261"/>
      <c r="C252" s="262"/>
      <c r="D252" s="241" t="s">
        <v>138</v>
      </c>
      <c r="E252" s="263" t="s">
        <v>1</v>
      </c>
      <c r="F252" s="264" t="s">
        <v>141</v>
      </c>
      <c r="G252" s="262"/>
      <c r="H252" s="265">
        <v>94.808000000000007</v>
      </c>
      <c r="I252" s="266"/>
      <c r="J252" s="262"/>
      <c r="K252" s="262"/>
      <c r="L252" s="267"/>
      <c r="M252" s="268"/>
      <c r="N252" s="269"/>
      <c r="O252" s="269"/>
      <c r="P252" s="269"/>
      <c r="Q252" s="269"/>
      <c r="R252" s="269"/>
      <c r="S252" s="269"/>
      <c r="T252" s="270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71" t="s">
        <v>138</v>
      </c>
      <c r="AU252" s="271" t="s">
        <v>85</v>
      </c>
      <c r="AV252" s="15" t="s">
        <v>136</v>
      </c>
      <c r="AW252" s="15" t="s">
        <v>32</v>
      </c>
      <c r="AX252" s="15" t="s">
        <v>83</v>
      </c>
      <c r="AY252" s="271" t="s">
        <v>129</v>
      </c>
    </row>
    <row r="253" s="2" customFormat="1" ht="16.5" customHeight="1">
      <c r="A253" s="38"/>
      <c r="B253" s="39"/>
      <c r="C253" s="226" t="s">
        <v>296</v>
      </c>
      <c r="D253" s="226" t="s">
        <v>131</v>
      </c>
      <c r="E253" s="227" t="s">
        <v>291</v>
      </c>
      <c r="F253" s="228" t="s">
        <v>292</v>
      </c>
      <c r="G253" s="229" t="s">
        <v>282</v>
      </c>
      <c r="H253" s="230">
        <v>2367.96</v>
      </c>
      <c r="I253" s="231"/>
      <c r="J253" s="232">
        <f>ROUND(I253*H253,2)</f>
        <v>0</v>
      </c>
      <c r="K253" s="228" t="s">
        <v>135</v>
      </c>
      <c r="L253" s="44"/>
      <c r="M253" s="233" t="s">
        <v>1</v>
      </c>
      <c r="N253" s="234" t="s">
        <v>41</v>
      </c>
      <c r="O253" s="91"/>
      <c r="P253" s="235">
        <f>O253*H253</f>
        <v>0</v>
      </c>
      <c r="Q253" s="235">
        <v>0</v>
      </c>
      <c r="R253" s="235">
        <f>Q253*H253</f>
        <v>0</v>
      </c>
      <c r="S253" s="235">
        <v>0</v>
      </c>
      <c r="T253" s="236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37" t="s">
        <v>136</v>
      </c>
      <c r="AT253" s="237" t="s">
        <v>131</v>
      </c>
      <c r="AU253" s="237" t="s">
        <v>85</v>
      </c>
      <c r="AY253" s="17" t="s">
        <v>129</v>
      </c>
      <c r="BE253" s="238">
        <f>IF(N253="základní",J253,0)</f>
        <v>0</v>
      </c>
      <c r="BF253" s="238">
        <f>IF(N253="snížená",J253,0)</f>
        <v>0</v>
      </c>
      <c r="BG253" s="238">
        <f>IF(N253="zákl. přenesená",J253,0)</f>
        <v>0</v>
      </c>
      <c r="BH253" s="238">
        <f>IF(N253="sníž. přenesená",J253,0)</f>
        <v>0</v>
      </c>
      <c r="BI253" s="238">
        <f>IF(N253="nulová",J253,0)</f>
        <v>0</v>
      </c>
      <c r="BJ253" s="17" t="s">
        <v>83</v>
      </c>
      <c r="BK253" s="238">
        <f>ROUND(I253*H253,2)</f>
        <v>0</v>
      </c>
      <c r="BL253" s="17" t="s">
        <v>136</v>
      </c>
      <c r="BM253" s="237" t="s">
        <v>297</v>
      </c>
    </row>
    <row r="254" s="13" customFormat="1">
      <c r="A254" s="13"/>
      <c r="B254" s="239"/>
      <c r="C254" s="240"/>
      <c r="D254" s="241" t="s">
        <v>138</v>
      </c>
      <c r="E254" s="242" t="s">
        <v>1</v>
      </c>
      <c r="F254" s="243" t="s">
        <v>298</v>
      </c>
      <c r="G254" s="240"/>
      <c r="H254" s="242" t="s">
        <v>1</v>
      </c>
      <c r="I254" s="244"/>
      <c r="J254" s="240"/>
      <c r="K254" s="240"/>
      <c r="L254" s="245"/>
      <c r="M254" s="246"/>
      <c r="N254" s="247"/>
      <c r="O254" s="247"/>
      <c r="P254" s="247"/>
      <c r="Q254" s="247"/>
      <c r="R254" s="247"/>
      <c r="S254" s="247"/>
      <c r="T254" s="248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9" t="s">
        <v>138</v>
      </c>
      <c r="AU254" s="249" t="s">
        <v>85</v>
      </c>
      <c r="AV254" s="13" t="s">
        <v>83</v>
      </c>
      <c r="AW254" s="13" t="s">
        <v>32</v>
      </c>
      <c r="AX254" s="13" t="s">
        <v>76</v>
      </c>
      <c r="AY254" s="249" t="s">
        <v>129</v>
      </c>
    </row>
    <row r="255" s="14" customFormat="1">
      <c r="A255" s="14"/>
      <c r="B255" s="250"/>
      <c r="C255" s="251"/>
      <c r="D255" s="241" t="s">
        <v>138</v>
      </c>
      <c r="E255" s="252" t="s">
        <v>1</v>
      </c>
      <c r="F255" s="253" t="s">
        <v>299</v>
      </c>
      <c r="G255" s="251"/>
      <c r="H255" s="254">
        <v>2367.96</v>
      </c>
      <c r="I255" s="255"/>
      <c r="J255" s="251"/>
      <c r="K255" s="251"/>
      <c r="L255" s="256"/>
      <c r="M255" s="257"/>
      <c r="N255" s="258"/>
      <c r="O255" s="258"/>
      <c r="P255" s="258"/>
      <c r="Q255" s="258"/>
      <c r="R255" s="258"/>
      <c r="S255" s="258"/>
      <c r="T255" s="259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0" t="s">
        <v>138</v>
      </c>
      <c r="AU255" s="260" t="s">
        <v>85</v>
      </c>
      <c r="AV255" s="14" t="s">
        <v>85</v>
      </c>
      <c r="AW255" s="14" t="s">
        <v>32</v>
      </c>
      <c r="AX255" s="14" t="s">
        <v>76</v>
      </c>
      <c r="AY255" s="260" t="s">
        <v>129</v>
      </c>
    </row>
    <row r="256" s="15" customFormat="1">
      <c r="A256" s="15"/>
      <c r="B256" s="261"/>
      <c r="C256" s="262"/>
      <c r="D256" s="241" t="s">
        <v>138</v>
      </c>
      <c r="E256" s="263" t="s">
        <v>1</v>
      </c>
      <c r="F256" s="264" t="s">
        <v>141</v>
      </c>
      <c r="G256" s="262"/>
      <c r="H256" s="265">
        <v>2367.96</v>
      </c>
      <c r="I256" s="266"/>
      <c r="J256" s="262"/>
      <c r="K256" s="262"/>
      <c r="L256" s="267"/>
      <c r="M256" s="268"/>
      <c r="N256" s="269"/>
      <c r="O256" s="269"/>
      <c r="P256" s="269"/>
      <c r="Q256" s="269"/>
      <c r="R256" s="269"/>
      <c r="S256" s="269"/>
      <c r="T256" s="270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71" t="s">
        <v>138</v>
      </c>
      <c r="AU256" s="271" t="s">
        <v>85</v>
      </c>
      <c r="AV256" s="15" t="s">
        <v>136</v>
      </c>
      <c r="AW256" s="15" t="s">
        <v>32</v>
      </c>
      <c r="AX256" s="15" t="s">
        <v>83</v>
      </c>
      <c r="AY256" s="271" t="s">
        <v>129</v>
      </c>
    </row>
    <row r="257" s="2" customFormat="1" ht="16.5" customHeight="1">
      <c r="A257" s="38"/>
      <c r="B257" s="39"/>
      <c r="C257" s="226" t="s">
        <v>300</v>
      </c>
      <c r="D257" s="226" t="s">
        <v>131</v>
      </c>
      <c r="E257" s="227" t="s">
        <v>301</v>
      </c>
      <c r="F257" s="228" t="s">
        <v>302</v>
      </c>
      <c r="G257" s="229" t="s">
        <v>282</v>
      </c>
      <c r="H257" s="230">
        <v>48.685000000000002</v>
      </c>
      <c r="I257" s="231"/>
      <c r="J257" s="232">
        <f>ROUND(I257*H257,2)</f>
        <v>0</v>
      </c>
      <c r="K257" s="228" t="s">
        <v>135</v>
      </c>
      <c r="L257" s="44"/>
      <c r="M257" s="233" t="s">
        <v>1</v>
      </c>
      <c r="N257" s="234" t="s">
        <v>41</v>
      </c>
      <c r="O257" s="91"/>
      <c r="P257" s="235">
        <f>O257*H257</f>
        <v>0</v>
      </c>
      <c r="Q257" s="235">
        <v>0</v>
      </c>
      <c r="R257" s="235">
        <f>Q257*H257</f>
        <v>0</v>
      </c>
      <c r="S257" s="235">
        <v>0</v>
      </c>
      <c r="T257" s="236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37" t="s">
        <v>136</v>
      </c>
      <c r="AT257" s="237" t="s">
        <v>131</v>
      </c>
      <c r="AU257" s="237" t="s">
        <v>85</v>
      </c>
      <c r="AY257" s="17" t="s">
        <v>129</v>
      </c>
      <c r="BE257" s="238">
        <f>IF(N257="základní",J257,0)</f>
        <v>0</v>
      </c>
      <c r="BF257" s="238">
        <f>IF(N257="snížená",J257,0)</f>
        <v>0</v>
      </c>
      <c r="BG257" s="238">
        <f>IF(N257="zákl. přenesená",J257,0)</f>
        <v>0</v>
      </c>
      <c r="BH257" s="238">
        <f>IF(N257="sníž. přenesená",J257,0)</f>
        <v>0</v>
      </c>
      <c r="BI257" s="238">
        <f>IF(N257="nulová",J257,0)</f>
        <v>0</v>
      </c>
      <c r="BJ257" s="17" t="s">
        <v>83</v>
      </c>
      <c r="BK257" s="238">
        <f>ROUND(I257*H257,2)</f>
        <v>0</v>
      </c>
      <c r="BL257" s="17" t="s">
        <v>136</v>
      </c>
      <c r="BM257" s="237" t="s">
        <v>303</v>
      </c>
    </row>
    <row r="258" s="13" customFormat="1">
      <c r="A258" s="13"/>
      <c r="B258" s="239"/>
      <c r="C258" s="240"/>
      <c r="D258" s="241" t="s">
        <v>138</v>
      </c>
      <c r="E258" s="242" t="s">
        <v>1</v>
      </c>
      <c r="F258" s="243" t="s">
        <v>304</v>
      </c>
      <c r="G258" s="240"/>
      <c r="H258" s="242" t="s">
        <v>1</v>
      </c>
      <c r="I258" s="244"/>
      <c r="J258" s="240"/>
      <c r="K258" s="240"/>
      <c r="L258" s="245"/>
      <c r="M258" s="246"/>
      <c r="N258" s="247"/>
      <c r="O258" s="247"/>
      <c r="P258" s="247"/>
      <c r="Q258" s="247"/>
      <c r="R258" s="247"/>
      <c r="S258" s="247"/>
      <c r="T258" s="248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9" t="s">
        <v>138</v>
      </c>
      <c r="AU258" s="249" t="s">
        <v>85</v>
      </c>
      <c r="AV258" s="13" t="s">
        <v>83</v>
      </c>
      <c r="AW258" s="13" t="s">
        <v>32</v>
      </c>
      <c r="AX258" s="13" t="s">
        <v>76</v>
      </c>
      <c r="AY258" s="249" t="s">
        <v>129</v>
      </c>
    </row>
    <row r="259" s="14" customFormat="1">
      <c r="A259" s="14"/>
      <c r="B259" s="250"/>
      <c r="C259" s="251"/>
      <c r="D259" s="241" t="s">
        <v>138</v>
      </c>
      <c r="E259" s="252" t="s">
        <v>1</v>
      </c>
      <c r="F259" s="253" t="s">
        <v>305</v>
      </c>
      <c r="G259" s="251"/>
      <c r="H259" s="254">
        <v>48.685000000000002</v>
      </c>
      <c r="I259" s="255"/>
      <c r="J259" s="251"/>
      <c r="K259" s="251"/>
      <c r="L259" s="256"/>
      <c r="M259" s="257"/>
      <c r="N259" s="258"/>
      <c r="O259" s="258"/>
      <c r="P259" s="258"/>
      <c r="Q259" s="258"/>
      <c r="R259" s="258"/>
      <c r="S259" s="258"/>
      <c r="T259" s="259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0" t="s">
        <v>138</v>
      </c>
      <c r="AU259" s="260" t="s">
        <v>85</v>
      </c>
      <c r="AV259" s="14" t="s">
        <v>85</v>
      </c>
      <c r="AW259" s="14" t="s">
        <v>32</v>
      </c>
      <c r="AX259" s="14" t="s">
        <v>76</v>
      </c>
      <c r="AY259" s="260" t="s">
        <v>129</v>
      </c>
    </row>
    <row r="260" s="15" customFormat="1">
      <c r="A260" s="15"/>
      <c r="B260" s="261"/>
      <c r="C260" s="262"/>
      <c r="D260" s="241" t="s">
        <v>138</v>
      </c>
      <c r="E260" s="263" t="s">
        <v>1</v>
      </c>
      <c r="F260" s="264" t="s">
        <v>141</v>
      </c>
      <c r="G260" s="262"/>
      <c r="H260" s="265">
        <v>48.685000000000002</v>
      </c>
      <c r="I260" s="266"/>
      <c r="J260" s="262"/>
      <c r="K260" s="262"/>
      <c r="L260" s="267"/>
      <c r="M260" s="268"/>
      <c r="N260" s="269"/>
      <c r="O260" s="269"/>
      <c r="P260" s="269"/>
      <c r="Q260" s="269"/>
      <c r="R260" s="269"/>
      <c r="S260" s="269"/>
      <c r="T260" s="270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71" t="s">
        <v>138</v>
      </c>
      <c r="AU260" s="271" t="s">
        <v>85</v>
      </c>
      <c r="AV260" s="15" t="s">
        <v>136</v>
      </c>
      <c r="AW260" s="15" t="s">
        <v>32</v>
      </c>
      <c r="AX260" s="15" t="s">
        <v>83</v>
      </c>
      <c r="AY260" s="271" t="s">
        <v>129</v>
      </c>
    </row>
    <row r="261" s="2" customFormat="1" ht="16.5" customHeight="1">
      <c r="A261" s="38"/>
      <c r="B261" s="39"/>
      <c r="C261" s="226" t="s">
        <v>306</v>
      </c>
      <c r="D261" s="226" t="s">
        <v>131</v>
      </c>
      <c r="E261" s="227" t="s">
        <v>307</v>
      </c>
      <c r="F261" s="228" t="s">
        <v>308</v>
      </c>
      <c r="G261" s="229" t="s">
        <v>282</v>
      </c>
      <c r="H261" s="230">
        <v>546.97500000000002</v>
      </c>
      <c r="I261" s="231"/>
      <c r="J261" s="232">
        <f>ROUND(I261*H261,2)</f>
        <v>0</v>
      </c>
      <c r="K261" s="228" t="s">
        <v>135</v>
      </c>
      <c r="L261" s="44"/>
      <c r="M261" s="233" t="s">
        <v>1</v>
      </c>
      <c r="N261" s="234" t="s">
        <v>41</v>
      </c>
      <c r="O261" s="91"/>
      <c r="P261" s="235">
        <f>O261*H261</f>
        <v>0</v>
      </c>
      <c r="Q261" s="235">
        <v>0</v>
      </c>
      <c r="R261" s="235">
        <f>Q261*H261</f>
        <v>0</v>
      </c>
      <c r="S261" s="235">
        <v>0</v>
      </c>
      <c r="T261" s="236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37" t="s">
        <v>136</v>
      </c>
      <c r="AT261" s="237" t="s">
        <v>131</v>
      </c>
      <c r="AU261" s="237" t="s">
        <v>85</v>
      </c>
      <c r="AY261" s="17" t="s">
        <v>129</v>
      </c>
      <c r="BE261" s="238">
        <f>IF(N261="základní",J261,0)</f>
        <v>0</v>
      </c>
      <c r="BF261" s="238">
        <f>IF(N261="snížená",J261,0)</f>
        <v>0</v>
      </c>
      <c r="BG261" s="238">
        <f>IF(N261="zákl. přenesená",J261,0)</f>
        <v>0</v>
      </c>
      <c r="BH261" s="238">
        <f>IF(N261="sníž. přenesená",J261,0)</f>
        <v>0</v>
      </c>
      <c r="BI261" s="238">
        <f>IF(N261="nulová",J261,0)</f>
        <v>0</v>
      </c>
      <c r="BJ261" s="17" t="s">
        <v>83</v>
      </c>
      <c r="BK261" s="238">
        <f>ROUND(I261*H261,2)</f>
        <v>0</v>
      </c>
      <c r="BL261" s="17" t="s">
        <v>136</v>
      </c>
      <c r="BM261" s="237" t="s">
        <v>309</v>
      </c>
    </row>
    <row r="262" s="13" customFormat="1">
      <c r="A262" s="13"/>
      <c r="B262" s="239"/>
      <c r="C262" s="240"/>
      <c r="D262" s="241" t="s">
        <v>138</v>
      </c>
      <c r="E262" s="242" t="s">
        <v>1</v>
      </c>
      <c r="F262" s="243" t="s">
        <v>310</v>
      </c>
      <c r="G262" s="240"/>
      <c r="H262" s="242" t="s">
        <v>1</v>
      </c>
      <c r="I262" s="244"/>
      <c r="J262" s="240"/>
      <c r="K262" s="240"/>
      <c r="L262" s="245"/>
      <c r="M262" s="246"/>
      <c r="N262" s="247"/>
      <c r="O262" s="247"/>
      <c r="P262" s="247"/>
      <c r="Q262" s="247"/>
      <c r="R262" s="247"/>
      <c r="S262" s="247"/>
      <c r="T262" s="248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9" t="s">
        <v>138</v>
      </c>
      <c r="AU262" s="249" t="s">
        <v>85</v>
      </c>
      <c r="AV262" s="13" t="s">
        <v>83</v>
      </c>
      <c r="AW262" s="13" t="s">
        <v>32</v>
      </c>
      <c r="AX262" s="13" t="s">
        <v>76</v>
      </c>
      <c r="AY262" s="249" t="s">
        <v>129</v>
      </c>
    </row>
    <row r="263" s="14" customFormat="1">
      <c r="A263" s="14"/>
      <c r="B263" s="250"/>
      <c r="C263" s="251"/>
      <c r="D263" s="241" t="s">
        <v>138</v>
      </c>
      <c r="E263" s="252" t="s">
        <v>1</v>
      </c>
      <c r="F263" s="253" t="s">
        <v>311</v>
      </c>
      <c r="G263" s="251"/>
      <c r="H263" s="254">
        <v>546.97500000000002</v>
      </c>
      <c r="I263" s="255"/>
      <c r="J263" s="251"/>
      <c r="K263" s="251"/>
      <c r="L263" s="256"/>
      <c r="M263" s="257"/>
      <c r="N263" s="258"/>
      <c r="O263" s="258"/>
      <c r="P263" s="258"/>
      <c r="Q263" s="258"/>
      <c r="R263" s="258"/>
      <c r="S263" s="258"/>
      <c r="T263" s="259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60" t="s">
        <v>138</v>
      </c>
      <c r="AU263" s="260" t="s">
        <v>85</v>
      </c>
      <c r="AV263" s="14" t="s">
        <v>85</v>
      </c>
      <c r="AW263" s="14" t="s">
        <v>32</v>
      </c>
      <c r="AX263" s="14" t="s">
        <v>76</v>
      </c>
      <c r="AY263" s="260" t="s">
        <v>129</v>
      </c>
    </row>
    <row r="264" s="15" customFormat="1">
      <c r="A264" s="15"/>
      <c r="B264" s="261"/>
      <c r="C264" s="262"/>
      <c r="D264" s="241" t="s">
        <v>138</v>
      </c>
      <c r="E264" s="263" t="s">
        <v>1</v>
      </c>
      <c r="F264" s="264" t="s">
        <v>141</v>
      </c>
      <c r="G264" s="262"/>
      <c r="H264" s="265">
        <v>546.97500000000002</v>
      </c>
      <c r="I264" s="266"/>
      <c r="J264" s="262"/>
      <c r="K264" s="262"/>
      <c r="L264" s="267"/>
      <c r="M264" s="268"/>
      <c r="N264" s="269"/>
      <c r="O264" s="269"/>
      <c r="P264" s="269"/>
      <c r="Q264" s="269"/>
      <c r="R264" s="269"/>
      <c r="S264" s="269"/>
      <c r="T264" s="270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71" t="s">
        <v>138</v>
      </c>
      <c r="AU264" s="271" t="s">
        <v>85</v>
      </c>
      <c r="AV264" s="15" t="s">
        <v>136</v>
      </c>
      <c r="AW264" s="15" t="s">
        <v>32</v>
      </c>
      <c r="AX264" s="15" t="s">
        <v>83</v>
      </c>
      <c r="AY264" s="271" t="s">
        <v>129</v>
      </c>
    </row>
    <row r="265" s="2" customFormat="1" ht="16.5" customHeight="1">
      <c r="A265" s="38"/>
      <c r="B265" s="39"/>
      <c r="C265" s="226" t="s">
        <v>312</v>
      </c>
      <c r="D265" s="226" t="s">
        <v>131</v>
      </c>
      <c r="E265" s="227" t="s">
        <v>307</v>
      </c>
      <c r="F265" s="228" t="s">
        <v>308</v>
      </c>
      <c r="G265" s="229" t="s">
        <v>282</v>
      </c>
      <c r="H265" s="230">
        <v>681.59000000000003</v>
      </c>
      <c r="I265" s="231"/>
      <c r="J265" s="232">
        <f>ROUND(I265*H265,2)</f>
        <v>0</v>
      </c>
      <c r="K265" s="228" t="s">
        <v>135</v>
      </c>
      <c r="L265" s="44"/>
      <c r="M265" s="233" t="s">
        <v>1</v>
      </c>
      <c r="N265" s="234" t="s">
        <v>41</v>
      </c>
      <c r="O265" s="91"/>
      <c r="P265" s="235">
        <f>O265*H265</f>
        <v>0</v>
      </c>
      <c r="Q265" s="235">
        <v>0</v>
      </c>
      <c r="R265" s="235">
        <f>Q265*H265</f>
        <v>0</v>
      </c>
      <c r="S265" s="235">
        <v>0</v>
      </c>
      <c r="T265" s="236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37" t="s">
        <v>136</v>
      </c>
      <c r="AT265" s="237" t="s">
        <v>131</v>
      </c>
      <c r="AU265" s="237" t="s">
        <v>85</v>
      </c>
      <c r="AY265" s="17" t="s">
        <v>129</v>
      </c>
      <c r="BE265" s="238">
        <f>IF(N265="základní",J265,0)</f>
        <v>0</v>
      </c>
      <c r="BF265" s="238">
        <f>IF(N265="snížená",J265,0)</f>
        <v>0</v>
      </c>
      <c r="BG265" s="238">
        <f>IF(N265="zákl. přenesená",J265,0)</f>
        <v>0</v>
      </c>
      <c r="BH265" s="238">
        <f>IF(N265="sníž. přenesená",J265,0)</f>
        <v>0</v>
      </c>
      <c r="BI265" s="238">
        <f>IF(N265="nulová",J265,0)</f>
        <v>0</v>
      </c>
      <c r="BJ265" s="17" t="s">
        <v>83</v>
      </c>
      <c r="BK265" s="238">
        <f>ROUND(I265*H265,2)</f>
        <v>0</v>
      </c>
      <c r="BL265" s="17" t="s">
        <v>136</v>
      </c>
      <c r="BM265" s="237" t="s">
        <v>313</v>
      </c>
    </row>
    <row r="266" s="13" customFormat="1">
      <c r="A266" s="13"/>
      <c r="B266" s="239"/>
      <c r="C266" s="240"/>
      <c r="D266" s="241" t="s">
        <v>138</v>
      </c>
      <c r="E266" s="242" t="s">
        <v>1</v>
      </c>
      <c r="F266" s="243" t="s">
        <v>314</v>
      </c>
      <c r="G266" s="240"/>
      <c r="H266" s="242" t="s">
        <v>1</v>
      </c>
      <c r="I266" s="244"/>
      <c r="J266" s="240"/>
      <c r="K266" s="240"/>
      <c r="L266" s="245"/>
      <c r="M266" s="246"/>
      <c r="N266" s="247"/>
      <c r="O266" s="247"/>
      <c r="P266" s="247"/>
      <c r="Q266" s="247"/>
      <c r="R266" s="247"/>
      <c r="S266" s="247"/>
      <c r="T266" s="248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9" t="s">
        <v>138</v>
      </c>
      <c r="AU266" s="249" t="s">
        <v>85</v>
      </c>
      <c r="AV266" s="13" t="s">
        <v>83</v>
      </c>
      <c r="AW266" s="13" t="s">
        <v>32</v>
      </c>
      <c r="AX266" s="13" t="s">
        <v>76</v>
      </c>
      <c r="AY266" s="249" t="s">
        <v>129</v>
      </c>
    </row>
    <row r="267" s="14" customFormat="1">
      <c r="A267" s="14"/>
      <c r="B267" s="250"/>
      <c r="C267" s="251"/>
      <c r="D267" s="241" t="s">
        <v>138</v>
      </c>
      <c r="E267" s="252" t="s">
        <v>1</v>
      </c>
      <c r="F267" s="253" t="s">
        <v>315</v>
      </c>
      <c r="G267" s="251"/>
      <c r="H267" s="254">
        <v>681.59000000000003</v>
      </c>
      <c r="I267" s="255"/>
      <c r="J267" s="251"/>
      <c r="K267" s="251"/>
      <c r="L267" s="256"/>
      <c r="M267" s="257"/>
      <c r="N267" s="258"/>
      <c r="O267" s="258"/>
      <c r="P267" s="258"/>
      <c r="Q267" s="258"/>
      <c r="R267" s="258"/>
      <c r="S267" s="258"/>
      <c r="T267" s="259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60" t="s">
        <v>138</v>
      </c>
      <c r="AU267" s="260" t="s">
        <v>85</v>
      </c>
      <c r="AV267" s="14" t="s">
        <v>85</v>
      </c>
      <c r="AW267" s="14" t="s">
        <v>32</v>
      </c>
      <c r="AX267" s="14" t="s">
        <v>76</v>
      </c>
      <c r="AY267" s="260" t="s">
        <v>129</v>
      </c>
    </row>
    <row r="268" s="15" customFormat="1">
      <c r="A268" s="15"/>
      <c r="B268" s="261"/>
      <c r="C268" s="262"/>
      <c r="D268" s="241" t="s">
        <v>138</v>
      </c>
      <c r="E268" s="263" t="s">
        <v>1</v>
      </c>
      <c r="F268" s="264" t="s">
        <v>141</v>
      </c>
      <c r="G268" s="262"/>
      <c r="H268" s="265">
        <v>681.59000000000003</v>
      </c>
      <c r="I268" s="266"/>
      <c r="J268" s="262"/>
      <c r="K268" s="262"/>
      <c r="L268" s="267"/>
      <c r="M268" s="268"/>
      <c r="N268" s="269"/>
      <c r="O268" s="269"/>
      <c r="P268" s="269"/>
      <c r="Q268" s="269"/>
      <c r="R268" s="269"/>
      <c r="S268" s="269"/>
      <c r="T268" s="270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71" t="s">
        <v>138</v>
      </c>
      <c r="AU268" s="271" t="s">
        <v>85</v>
      </c>
      <c r="AV268" s="15" t="s">
        <v>136</v>
      </c>
      <c r="AW268" s="15" t="s">
        <v>32</v>
      </c>
      <c r="AX268" s="15" t="s">
        <v>83</v>
      </c>
      <c r="AY268" s="271" t="s">
        <v>129</v>
      </c>
    </row>
    <row r="269" s="2" customFormat="1" ht="16.5" customHeight="1">
      <c r="A269" s="38"/>
      <c r="B269" s="39"/>
      <c r="C269" s="226" t="s">
        <v>316</v>
      </c>
      <c r="D269" s="226" t="s">
        <v>131</v>
      </c>
      <c r="E269" s="227" t="s">
        <v>317</v>
      </c>
      <c r="F269" s="228" t="s">
        <v>318</v>
      </c>
      <c r="G269" s="229" t="s">
        <v>282</v>
      </c>
      <c r="H269" s="230">
        <v>6.7720000000000002</v>
      </c>
      <c r="I269" s="231"/>
      <c r="J269" s="232">
        <f>ROUND(I269*H269,2)</f>
        <v>0</v>
      </c>
      <c r="K269" s="228" t="s">
        <v>135</v>
      </c>
      <c r="L269" s="44"/>
      <c r="M269" s="233" t="s">
        <v>1</v>
      </c>
      <c r="N269" s="234" t="s">
        <v>41</v>
      </c>
      <c r="O269" s="91"/>
      <c r="P269" s="235">
        <f>O269*H269</f>
        <v>0</v>
      </c>
      <c r="Q269" s="235">
        <v>0</v>
      </c>
      <c r="R269" s="235">
        <f>Q269*H269</f>
        <v>0</v>
      </c>
      <c r="S269" s="235">
        <v>0</v>
      </c>
      <c r="T269" s="236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37" t="s">
        <v>136</v>
      </c>
      <c r="AT269" s="237" t="s">
        <v>131</v>
      </c>
      <c r="AU269" s="237" t="s">
        <v>85</v>
      </c>
      <c r="AY269" s="17" t="s">
        <v>129</v>
      </c>
      <c r="BE269" s="238">
        <f>IF(N269="základní",J269,0)</f>
        <v>0</v>
      </c>
      <c r="BF269" s="238">
        <f>IF(N269="snížená",J269,0)</f>
        <v>0</v>
      </c>
      <c r="BG269" s="238">
        <f>IF(N269="zákl. přenesená",J269,0)</f>
        <v>0</v>
      </c>
      <c r="BH269" s="238">
        <f>IF(N269="sníž. přenesená",J269,0)</f>
        <v>0</v>
      </c>
      <c r="BI269" s="238">
        <f>IF(N269="nulová",J269,0)</f>
        <v>0</v>
      </c>
      <c r="BJ269" s="17" t="s">
        <v>83</v>
      </c>
      <c r="BK269" s="238">
        <f>ROUND(I269*H269,2)</f>
        <v>0</v>
      </c>
      <c r="BL269" s="17" t="s">
        <v>136</v>
      </c>
      <c r="BM269" s="237" t="s">
        <v>319</v>
      </c>
    </row>
    <row r="270" s="13" customFormat="1">
      <c r="A270" s="13"/>
      <c r="B270" s="239"/>
      <c r="C270" s="240"/>
      <c r="D270" s="241" t="s">
        <v>138</v>
      </c>
      <c r="E270" s="242" t="s">
        <v>1</v>
      </c>
      <c r="F270" s="243" t="s">
        <v>284</v>
      </c>
      <c r="G270" s="240"/>
      <c r="H270" s="242" t="s">
        <v>1</v>
      </c>
      <c r="I270" s="244"/>
      <c r="J270" s="240"/>
      <c r="K270" s="240"/>
      <c r="L270" s="245"/>
      <c r="M270" s="246"/>
      <c r="N270" s="247"/>
      <c r="O270" s="247"/>
      <c r="P270" s="247"/>
      <c r="Q270" s="247"/>
      <c r="R270" s="247"/>
      <c r="S270" s="247"/>
      <c r="T270" s="248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9" t="s">
        <v>138</v>
      </c>
      <c r="AU270" s="249" t="s">
        <v>85</v>
      </c>
      <c r="AV270" s="13" t="s">
        <v>83</v>
      </c>
      <c r="AW270" s="13" t="s">
        <v>32</v>
      </c>
      <c r="AX270" s="13" t="s">
        <v>76</v>
      </c>
      <c r="AY270" s="249" t="s">
        <v>129</v>
      </c>
    </row>
    <row r="271" s="14" customFormat="1">
      <c r="A271" s="14"/>
      <c r="B271" s="250"/>
      <c r="C271" s="251"/>
      <c r="D271" s="241" t="s">
        <v>138</v>
      </c>
      <c r="E271" s="252" t="s">
        <v>1</v>
      </c>
      <c r="F271" s="253" t="s">
        <v>285</v>
      </c>
      <c r="G271" s="251"/>
      <c r="H271" s="254">
        <v>6.7720000000000002</v>
      </c>
      <c r="I271" s="255"/>
      <c r="J271" s="251"/>
      <c r="K271" s="251"/>
      <c r="L271" s="256"/>
      <c r="M271" s="257"/>
      <c r="N271" s="258"/>
      <c r="O271" s="258"/>
      <c r="P271" s="258"/>
      <c r="Q271" s="258"/>
      <c r="R271" s="258"/>
      <c r="S271" s="258"/>
      <c r="T271" s="259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60" t="s">
        <v>138</v>
      </c>
      <c r="AU271" s="260" t="s">
        <v>85</v>
      </c>
      <c r="AV271" s="14" t="s">
        <v>85</v>
      </c>
      <c r="AW271" s="14" t="s">
        <v>32</v>
      </c>
      <c r="AX271" s="14" t="s">
        <v>76</v>
      </c>
      <c r="AY271" s="260" t="s">
        <v>129</v>
      </c>
    </row>
    <row r="272" s="15" customFormat="1">
      <c r="A272" s="15"/>
      <c r="B272" s="261"/>
      <c r="C272" s="262"/>
      <c r="D272" s="241" t="s">
        <v>138</v>
      </c>
      <c r="E272" s="263" t="s">
        <v>1</v>
      </c>
      <c r="F272" s="264" t="s">
        <v>141</v>
      </c>
      <c r="G272" s="262"/>
      <c r="H272" s="265">
        <v>6.7720000000000002</v>
      </c>
      <c r="I272" s="266"/>
      <c r="J272" s="262"/>
      <c r="K272" s="262"/>
      <c r="L272" s="267"/>
      <c r="M272" s="268"/>
      <c r="N272" s="269"/>
      <c r="O272" s="269"/>
      <c r="P272" s="269"/>
      <c r="Q272" s="269"/>
      <c r="R272" s="269"/>
      <c r="S272" s="269"/>
      <c r="T272" s="270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71" t="s">
        <v>138</v>
      </c>
      <c r="AU272" s="271" t="s">
        <v>85</v>
      </c>
      <c r="AV272" s="15" t="s">
        <v>136</v>
      </c>
      <c r="AW272" s="15" t="s">
        <v>32</v>
      </c>
      <c r="AX272" s="15" t="s">
        <v>83</v>
      </c>
      <c r="AY272" s="271" t="s">
        <v>129</v>
      </c>
    </row>
    <row r="273" s="2" customFormat="1" ht="16.5" customHeight="1">
      <c r="A273" s="38"/>
      <c r="B273" s="39"/>
      <c r="C273" s="226" t="s">
        <v>320</v>
      </c>
      <c r="D273" s="226" t="s">
        <v>131</v>
      </c>
      <c r="E273" s="227" t="s">
        <v>317</v>
      </c>
      <c r="F273" s="228" t="s">
        <v>318</v>
      </c>
      <c r="G273" s="229" t="s">
        <v>282</v>
      </c>
      <c r="H273" s="230">
        <v>169.13999999999999</v>
      </c>
      <c r="I273" s="231"/>
      <c r="J273" s="232">
        <f>ROUND(I273*H273,2)</f>
        <v>0</v>
      </c>
      <c r="K273" s="228" t="s">
        <v>135</v>
      </c>
      <c r="L273" s="44"/>
      <c r="M273" s="233" t="s">
        <v>1</v>
      </c>
      <c r="N273" s="234" t="s">
        <v>41</v>
      </c>
      <c r="O273" s="91"/>
      <c r="P273" s="235">
        <f>O273*H273</f>
        <v>0</v>
      </c>
      <c r="Q273" s="235">
        <v>0</v>
      </c>
      <c r="R273" s="235">
        <f>Q273*H273</f>
        <v>0</v>
      </c>
      <c r="S273" s="235">
        <v>0</v>
      </c>
      <c r="T273" s="236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37" t="s">
        <v>136</v>
      </c>
      <c r="AT273" s="237" t="s">
        <v>131</v>
      </c>
      <c r="AU273" s="237" t="s">
        <v>85</v>
      </c>
      <c r="AY273" s="17" t="s">
        <v>129</v>
      </c>
      <c r="BE273" s="238">
        <f>IF(N273="základní",J273,0)</f>
        <v>0</v>
      </c>
      <c r="BF273" s="238">
        <f>IF(N273="snížená",J273,0)</f>
        <v>0</v>
      </c>
      <c r="BG273" s="238">
        <f>IF(N273="zákl. přenesená",J273,0)</f>
        <v>0</v>
      </c>
      <c r="BH273" s="238">
        <f>IF(N273="sníž. přenesená",J273,0)</f>
        <v>0</v>
      </c>
      <c r="BI273" s="238">
        <f>IF(N273="nulová",J273,0)</f>
        <v>0</v>
      </c>
      <c r="BJ273" s="17" t="s">
        <v>83</v>
      </c>
      <c r="BK273" s="238">
        <f>ROUND(I273*H273,2)</f>
        <v>0</v>
      </c>
      <c r="BL273" s="17" t="s">
        <v>136</v>
      </c>
      <c r="BM273" s="237" t="s">
        <v>321</v>
      </c>
    </row>
    <row r="274" s="13" customFormat="1">
      <c r="A274" s="13"/>
      <c r="B274" s="239"/>
      <c r="C274" s="240"/>
      <c r="D274" s="241" t="s">
        <v>138</v>
      </c>
      <c r="E274" s="242" t="s">
        <v>1</v>
      </c>
      <c r="F274" s="243" t="s">
        <v>288</v>
      </c>
      <c r="G274" s="240"/>
      <c r="H274" s="242" t="s">
        <v>1</v>
      </c>
      <c r="I274" s="244"/>
      <c r="J274" s="240"/>
      <c r="K274" s="240"/>
      <c r="L274" s="245"/>
      <c r="M274" s="246"/>
      <c r="N274" s="247"/>
      <c r="O274" s="247"/>
      <c r="P274" s="247"/>
      <c r="Q274" s="247"/>
      <c r="R274" s="247"/>
      <c r="S274" s="247"/>
      <c r="T274" s="248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9" t="s">
        <v>138</v>
      </c>
      <c r="AU274" s="249" t="s">
        <v>85</v>
      </c>
      <c r="AV274" s="13" t="s">
        <v>83</v>
      </c>
      <c r="AW274" s="13" t="s">
        <v>32</v>
      </c>
      <c r="AX274" s="13" t="s">
        <v>76</v>
      </c>
      <c r="AY274" s="249" t="s">
        <v>129</v>
      </c>
    </row>
    <row r="275" s="14" customFormat="1">
      <c r="A275" s="14"/>
      <c r="B275" s="250"/>
      <c r="C275" s="251"/>
      <c r="D275" s="241" t="s">
        <v>138</v>
      </c>
      <c r="E275" s="252" t="s">
        <v>1</v>
      </c>
      <c r="F275" s="253" t="s">
        <v>289</v>
      </c>
      <c r="G275" s="251"/>
      <c r="H275" s="254">
        <v>169.13999999999999</v>
      </c>
      <c r="I275" s="255"/>
      <c r="J275" s="251"/>
      <c r="K275" s="251"/>
      <c r="L275" s="256"/>
      <c r="M275" s="257"/>
      <c r="N275" s="258"/>
      <c r="O275" s="258"/>
      <c r="P275" s="258"/>
      <c r="Q275" s="258"/>
      <c r="R275" s="258"/>
      <c r="S275" s="258"/>
      <c r="T275" s="259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60" t="s">
        <v>138</v>
      </c>
      <c r="AU275" s="260" t="s">
        <v>85</v>
      </c>
      <c r="AV275" s="14" t="s">
        <v>85</v>
      </c>
      <c r="AW275" s="14" t="s">
        <v>32</v>
      </c>
      <c r="AX275" s="14" t="s">
        <v>76</v>
      </c>
      <c r="AY275" s="260" t="s">
        <v>129</v>
      </c>
    </row>
    <row r="276" s="15" customFormat="1">
      <c r="A276" s="15"/>
      <c r="B276" s="261"/>
      <c r="C276" s="262"/>
      <c r="D276" s="241" t="s">
        <v>138</v>
      </c>
      <c r="E276" s="263" t="s">
        <v>1</v>
      </c>
      <c r="F276" s="264" t="s">
        <v>141</v>
      </c>
      <c r="G276" s="262"/>
      <c r="H276" s="265">
        <v>169.13999999999999</v>
      </c>
      <c r="I276" s="266"/>
      <c r="J276" s="262"/>
      <c r="K276" s="262"/>
      <c r="L276" s="267"/>
      <c r="M276" s="268"/>
      <c r="N276" s="269"/>
      <c r="O276" s="269"/>
      <c r="P276" s="269"/>
      <c r="Q276" s="269"/>
      <c r="R276" s="269"/>
      <c r="S276" s="269"/>
      <c r="T276" s="270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71" t="s">
        <v>138</v>
      </c>
      <c r="AU276" s="271" t="s">
        <v>85</v>
      </c>
      <c r="AV276" s="15" t="s">
        <v>136</v>
      </c>
      <c r="AW276" s="15" t="s">
        <v>32</v>
      </c>
      <c r="AX276" s="15" t="s">
        <v>83</v>
      </c>
      <c r="AY276" s="271" t="s">
        <v>129</v>
      </c>
    </row>
    <row r="277" s="2" customFormat="1" ht="16.5" customHeight="1">
      <c r="A277" s="38"/>
      <c r="B277" s="39"/>
      <c r="C277" s="226" t="s">
        <v>322</v>
      </c>
      <c r="D277" s="226" t="s">
        <v>131</v>
      </c>
      <c r="E277" s="227" t="s">
        <v>323</v>
      </c>
      <c r="F277" s="228" t="s">
        <v>324</v>
      </c>
      <c r="G277" s="229" t="s">
        <v>282</v>
      </c>
      <c r="H277" s="230">
        <v>48.685000000000002</v>
      </c>
      <c r="I277" s="231"/>
      <c r="J277" s="232">
        <f>ROUND(I277*H277,2)</f>
        <v>0</v>
      </c>
      <c r="K277" s="228" t="s">
        <v>135</v>
      </c>
      <c r="L277" s="44"/>
      <c r="M277" s="233" t="s">
        <v>1</v>
      </c>
      <c r="N277" s="234" t="s">
        <v>41</v>
      </c>
      <c r="O277" s="91"/>
      <c r="P277" s="235">
        <f>O277*H277</f>
        <v>0</v>
      </c>
      <c r="Q277" s="235">
        <v>0</v>
      </c>
      <c r="R277" s="235">
        <f>Q277*H277</f>
        <v>0</v>
      </c>
      <c r="S277" s="235">
        <v>0</v>
      </c>
      <c r="T277" s="236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37" t="s">
        <v>136</v>
      </c>
      <c r="AT277" s="237" t="s">
        <v>131</v>
      </c>
      <c r="AU277" s="237" t="s">
        <v>85</v>
      </c>
      <c r="AY277" s="17" t="s">
        <v>129</v>
      </c>
      <c r="BE277" s="238">
        <f>IF(N277="základní",J277,0)</f>
        <v>0</v>
      </c>
      <c r="BF277" s="238">
        <f>IF(N277="snížená",J277,0)</f>
        <v>0</v>
      </c>
      <c r="BG277" s="238">
        <f>IF(N277="zákl. přenesená",J277,0)</f>
        <v>0</v>
      </c>
      <c r="BH277" s="238">
        <f>IF(N277="sníž. přenesená",J277,0)</f>
        <v>0</v>
      </c>
      <c r="BI277" s="238">
        <f>IF(N277="nulová",J277,0)</f>
        <v>0</v>
      </c>
      <c r="BJ277" s="17" t="s">
        <v>83</v>
      </c>
      <c r="BK277" s="238">
        <f>ROUND(I277*H277,2)</f>
        <v>0</v>
      </c>
      <c r="BL277" s="17" t="s">
        <v>136</v>
      </c>
      <c r="BM277" s="237" t="s">
        <v>325</v>
      </c>
    </row>
    <row r="278" s="13" customFormat="1">
      <c r="A278" s="13"/>
      <c r="B278" s="239"/>
      <c r="C278" s="240"/>
      <c r="D278" s="241" t="s">
        <v>138</v>
      </c>
      <c r="E278" s="242" t="s">
        <v>1</v>
      </c>
      <c r="F278" s="243" t="s">
        <v>304</v>
      </c>
      <c r="G278" s="240"/>
      <c r="H278" s="242" t="s">
        <v>1</v>
      </c>
      <c r="I278" s="244"/>
      <c r="J278" s="240"/>
      <c r="K278" s="240"/>
      <c r="L278" s="245"/>
      <c r="M278" s="246"/>
      <c r="N278" s="247"/>
      <c r="O278" s="247"/>
      <c r="P278" s="247"/>
      <c r="Q278" s="247"/>
      <c r="R278" s="247"/>
      <c r="S278" s="247"/>
      <c r="T278" s="248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9" t="s">
        <v>138</v>
      </c>
      <c r="AU278" s="249" t="s">
        <v>85</v>
      </c>
      <c r="AV278" s="13" t="s">
        <v>83</v>
      </c>
      <c r="AW278" s="13" t="s">
        <v>32</v>
      </c>
      <c r="AX278" s="13" t="s">
        <v>76</v>
      </c>
      <c r="AY278" s="249" t="s">
        <v>129</v>
      </c>
    </row>
    <row r="279" s="14" customFormat="1">
      <c r="A279" s="14"/>
      <c r="B279" s="250"/>
      <c r="C279" s="251"/>
      <c r="D279" s="241" t="s">
        <v>138</v>
      </c>
      <c r="E279" s="252" t="s">
        <v>1</v>
      </c>
      <c r="F279" s="253" t="s">
        <v>305</v>
      </c>
      <c r="G279" s="251"/>
      <c r="H279" s="254">
        <v>48.685000000000002</v>
      </c>
      <c r="I279" s="255"/>
      <c r="J279" s="251"/>
      <c r="K279" s="251"/>
      <c r="L279" s="256"/>
      <c r="M279" s="257"/>
      <c r="N279" s="258"/>
      <c r="O279" s="258"/>
      <c r="P279" s="258"/>
      <c r="Q279" s="258"/>
      <c r="R279" s="258"/>
      <c r="S279" s="258"/>
      <c r="T279" s="259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60" t="s">
        <v>138</v>
      </c>
      <c r="AU279" s="260" t="s">
        <v>85</v>
      </c>
      <c r="AV279" s="14" t="s">
        <v>85</v>
      </c>
      <c r="AW279" s="14" t="s">
        <v>32</v>
      </c>
      <c r="AX279" s="14" t="s">
        <v>76</v>
      </c>
      <c r="AY279" s="260" t="s">
        <v>129</v>
      </c>
    </row>
    <row r="280" s="15" customFormat="1">
      <c r="A280" s="15"/>
      <c r="B280" s="261"/>
      <c r="C280" s="262"/>
      <c r="D280" s="241" t="s">
        <v>138</v>
      </c>
      <c r="E280" s="263" t="s">
        <v>1</v>
      </c>
      <c r="F280" s="264" t="s">
        <v>141</v>
      </c>
      <c r="G280" s="262"/>
      <c r="H280" s="265">
        <v>48.685000000000002</v>
      </c>
      <c r="I280" s="266"/>
      <c r="J280" s="262"/>
      <c r="K280" s="262"/>
      <c r="L280" s="267"/>
      <c r="M280" s="268"/>
      <c r="N280" s="269"/>
      <c r="O280" s="269"/>
      <c r="P280" s="269"/>
      <c r="Q280" s="269"/>
      <c r="R280" s="269"/>
      <c r="S280" s="269"/>
      <c r="T280" s="270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71" t="s">
        <v>138</v>
      </c>
      <c r="AU280" s="271" t="s">
        <v>85</v>
      </c>
      <c r="AV280" s="15" t="s">
        <v>136</v>
      </c>
      <c r="AW280" s="15" t="s">
        <v>32</v>
      </c>
      <c r="AX280" s="15" t="s">
        <v>83</v>
      </c>
      <c r="AY280" s="271" t="s">
        <v>129</v>
      </c>
    </row>
    <row r="281" s="2" customFormat="1" ht="21.75" customHeight="1">
      <c r="A281" s="38"/>
      <c r="B281" s="39"/>
      <c r="C281" s="226" t="s">
        <v>146</v>
      </c>
      <c r="D281" s="226" t="s">
        <v>131</v>
      </c>
      <c r="E281" s="227" t="s">
        <v>326</v>
      </c>
      <c r="F281" s="228" t="s">
        <v>327</v>
      </c>
      <c r="G281" s="229" t="s">
        <v>282</v>
      </c>
      <c r="H281" s="230">
        <v>4.8810000000000002</v>
      </c>
      <c r="I281" s="231"/>
      <c r="J281" s="232">
        <f>ROUND(I281*H281,2)</f>
        <v>0</v>
      </c>
      <c r="K281" s="228" t="s">
        <v>135</v>
      </c>
      <c r="L281" s="44"/>
      <c r="M281" s="233" t="s">
        <v>1</v>
      </c>
      <c r="N281" s="234" t="s">
        <v>41</v>
      </c>
      <c r="O281" s="91"/>
      <c r="P281" s="235">
        <f>O281*H281</f>
        <v>0</v>
      </c>
      <c r="Q281" s="235">
        <v>0</v>
      </c>
      <c r="R281" s="235">
        <f>Q281*H281</f>
        <v>0</v>
      </c>
      <c r="S281" s="235">
        <v>0</v>
      </c>
      <c r="T281" s="236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37" t="s">
        <v>136</v>
      </c>
      <c r="AT281" s="237" t="s">
        <v>131</v>
      </c>
      <c r="AU281" s="237" t="s">
        <v>85</v>
      </c>
      <c r="AY281" s="17" t="s">
        <v>129</v>
      </c>
      <c r="BE281" s="238">
        <f>IF(N281="základní",J281,0)</f>
        <v>0</v>
      </c>
      <c r="BF281" s="238">
        <f>IF(N281="snížená",J281,0)</f>
        <v>0</v>
      </c>
      <c r="BG281" s="238">
        <f>IF(N281="zákl. přenesená",J281,0)</f>
        <v>0</v>
      </c>
      <c r="BH281" s="238">
        <f>IF(N281="sníž. přenesená",J281,0)</f>
        <v>0</v>
      </c>
      <c r="BI281" s="238">
        <f>IF(N281="nulová",J281,0)</f>
        <v>0</v>
      </c>
      <c r="BJ281" s="17" t="s">
        <v>83</v>
      </c>
      <c r="BK281" s="238">
        <f>ROUND(I281*H281,2)</f>
        <v>0</v>
      </c>
      <c r="BL281" s="17" t="s">
        <v>136</v>
      </c>
      <c r="BM281" s="237" t="s">
        <v>328</v>
      </c>
    </row>
    <row r="282" s="13" customFormat="1">
      <c r="A282" s="13"/>
      <c r="B282" s="239"/>
      <c r="C282" s="240"/>
      <c r="D282" s="241" t="s">
        <v>138</v>
      </c>
      <c r="E282" s="242" t="s">
        <v>1</v>
      </c>
      <c r="F282" s="243" t="s">
        <v>329</v>
      </c>
      <c r="G282" s="240"/>
      <c r="H282" s="242" t="s">
        <v>1</v>
      </c>
      <c r="I282" s="244"/>
      <c r="J282" s="240"/>
      <c r="K282" s="240"/>
      <c r="L282" s="245"/>
      <c r="M282" s="246"/>
      <c r="N282" s="247"/>
      <c r="O282" s="247"/>
      <c r="P282" s="247"/>
      <c r="Q282" s="247"/>
      <c r="R282" s="247"/>
      <c r="S282" s="247"/>
      <c r="T282" s="248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9" t="s">
        <v>138</v>
      </c>
      <c r="AU282" s="249" t="s">
        <v>85</v>
      </c>
      <c r="AV282" s="13" t="s">
        <v>83</v>
      </c>
      <c r="AW282" s="13" t="s">
        <v>32</v>
      </c>
      <c r="AX282" s="13" t="s">
        <v>76</v>
      </c>
      <c r="AY282" s="249" t="s">
        <v>129</v>
      </c>
    </row>
    <row r="283" s="14" customFormat="1">
      <c r="A283" s="14"/>
      <c r="B283" s="250"/>
      <c r="C283" s="251"/>
      <c r="D283" s="241" t="s">
        <v>138</v>
      </c>
      <c r="E283" s="252" t="s">
        <v>1</v>
      </c>
      <c r="F283" s="253" t="s">
        <v>330</v>
      </c>
      <c r="G283" s="251"/>
      <c r="H283" s="254">
        <v>4.8810000000000002</v>
      </c>
      <c r="I283" s="255"/>
      <c r="J283" s="251"/>
      <c r="K283" s="251"/>
      <c r="L283" s="256"/>
      <c r="M283" s="257"/>
      <c r="N283" s="258"/>
      <c r="O283" s="258"/>
      <c r="P283" s="258"/>
      <c r="Q283" s="258"/>
      <c r="R283" s="258"/>
      <c r="S283" s="258"/>
      <c r="T283" s="259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60" t="s">
        <v>138</v>
      </c>
      <c r="AU283" s="260" t="s">
        <v>85</v>
      </c>
      <c r="AV283" s="14" t="s">
        <v>85</v>
      </c>
      <c r="AW283" s="14" t="s">
        <v>32</v>
      </c>
      <c r="AX283" s="14" t="s">
        <v>76</v>
      </c>
      <c r="AY283" s="260" t="s">
        <v>129</v>
      </c>
    </row>
    <row r="284" s="15" customFormat="1">
      <c r="A284" s="15"/>
      <c r="B284" s="261"/>
      <c r="C284" s="262"/>
      <c r="D284" s="241" t="s">
        <v>138</v>
      </c>
      <c r="E284" s="263" t="s">
        <v>1</v>
      </c>
      <c r="F284" s="264" t="s">
        <v>141</v>
      </c>
      <c r="G284" s="262"/>
      <c r="H284" s="265">
        <v>4.8810000000000002</v>
      </c>
      <c r="I284" s="266"/>
      <c r="J284" s="262"/>
      <c r="K284" s="262"/>
      <c r="L284" s="267"/>
      <c r="M284" s="268"/>
      <c r="N284" s="269"/>
      <c r="O284" s="269"/>
      <c r="P284" s="269"/>
      <c r="Q284" s="269"/>
      <c r="R284" s="269"/>
      <c r="S284" s="269"/>
      <c r="T284" s="270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71" t="s">
        <v>138</v>
      </c>
      <c r="AU284" s="271" t="s">
        <v>85</v>
      </c>
      <c r="AV284" s="15" t="s">
        <v>136</v>
      </c>
      <c r="AW284" s="15" t="s">
        <v>32</v>
      </c>
      <c r="AX284" s="15" t="s">
        <v>83</v>
      </c>
      <c r="AY284" s="271" t="s">
        <v>129</v>
      </c>
    </row>
    <row r="285" s="2" customFormat="1" ht="21.75" customHeight="1">
      <c r="A285" s="38"/>
      <c r="B285" s="39"/>
      <c r="C285" s="226" t="s">
        <v>331</v>
      </c>
      <c r="D285" s="226" t="s">
        <v>131</v>
      </c>
      <c r="E285" s="227" t="s">
        <v>326</v>
      </c>
      <c r="F285" s="228" t="s">
        <v>327</v>
      </c>
      <c r="G285" s="229" t="s">
        <v>282</v>
      </c>
      <c r="H285" s="230">
        <v>14.606</v>
      </c>
      <c r="I285" s="231"/>
      <c r="J285" s="232">
        <f>ROUND(I285*H285,2)</f>
        <v>0</v>
      </c>
      <c r="K285" s="228" t="s">
        <v>135</v>
      </c>
      <c r="L285" s="44"/>
      <c r="M285" s="233" t="s">
        <v>1</v>
      </c>
      <c r="N285" s="234" t="s">
        <v>41</v>
      </c>
      <c r="O285" s="91"/>
      <c r="P285" s="235">
        <f>O285*H285</f>
        <v>0</v>
      </c>
      <c r="Q285" s="235">
        <v>0</v>
      </c>
      <c r="R285" s="235">
        <f>Q285*H285</f>
        <v>0</v>
      </c>
      <c r="S285" s="235">
        <v>0</v>
      </c>
      <c r="T285" s="236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37" t="s">
        <v>136</v>
      </c>
      <c r="AT285" s="237" t="s">
        <v>131</v>
      </c>
      <c r="AU285" s="237" t="s">
        <v>85</v>
      </c>
      <c r="AY285" s="17" t="s">
        <v>129</v>
      </c>
      <c r="BE285" s="238">
        <f>IF(N285="základní",J285,0)</f>
        <v>0</v>
      </c>
      <c r="BF285" s="238">
        <f>IF(N285="snížená",J285,0)</f>
        <v>0</v>
      </c>
      <c r="BG285" s="238">
        <f>IF(N285="zákl. přenesená",J285,0)</f>
        <v>0</v>
      </c>
      <c r="BH285" s="238">
        <f>IF(N285="sníž. přenesená",J285,0)</f>
        <v>0</v>
      </c>
      <c r="BI285" s="238">
        <f>IF(N285="nulová",J285,0)</f>
        <v>0</v>
      </c>
      <c r="BJ285" s="17" t="s">
        <v>83</v>
      </c>
      <c r="BK285" s="238">
        <f>ROUND(I285*H285,2)</f>
        <v>0</v>
      </c>
      <c r="BL285" s="17" t="s">
        <v>136</v>
      </c>
      <c r="BM285" s="237" t="s">
        <v>332</v>
      </c>
    </row>
    <row r="286" s="13" customFormat="1">
      <c r="A286" s="13"/>
      <c r="B286" s="239"/>
      <c r="C286" s="240"/>
      <c r="D286" s="241" t="s">
        <v>138</v>
      </c>
      <c r="E286" s="242" t="s">
        <v>1</v>
      </c>
      <c r="F286" s="243" t="s">
        <v>333</v>
      </c>
      <c r="G286" s="240"/>
      <c r="H286" s="242" t="s">
        <v>1</v>
      </c>
      <c r="I286" s="244"/>
      <c r="J286" s="240"/>
      <c r="K286" s="240"/>
      <c r="L286" s="245"/>
      <c r="M286" s="246"/>
      <c r="N286" s="247"/>
      <c r="O286" s="247"/>
      <c r="P286" s="247"/>
      <c r="Q286" s="247"/>
      <c r="R286" s="247"/>
      <c r="S286" s="247"/>
      <c r="T286" s="248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9" t="s">
        <v>138</v>
      </c>
      <c r="AU286" s="249" t="s">
        <v>85</v>
      </c>
      <c r="AV286" s="13" t="s">
        <v>83</v>
      </c>
      <c r="AW286" s="13" t="s">
        <v>32</v>
      </c>
      <c r="AX286" s="13" t="s">
        <v>76</v>
      </c>
      <c r="AY286" s="249" t="s">
        <v>129</v>
      </c>
    </row>
    <row r="287" s="14" customFormat="1">
      <c r="A287" s="14"/>
      <c r="B287" s="250"/>
      <c r="C287" s="251"/>
      <c r="D287" s="241" t="s">
        <v>138</v>
      </c>
      <c r="E287" s="252" t="s">
        <v>1</v>
      </c>
      <c r="F287" s="253" t="s">
        <v>334</v>
      </c>
      <c r="G287" s="251"/>
      <c r="H287" s="254">
        <v>14.606</v>
      </c>
      <c r="I287" s="255"/>
      <c r="J287" s="251"/>
      <c r="K287" s="251"/>
      <c r="L287" s="256"/>
      <c r="M287" s="257"/>
      <c r="N287" s="258"/>
      <c r="O287" s="258"/>
      <c r="P287" s="258"/>
      <c r="Q287" s="258"/>
      <c r="R287" s="258"/>
      <c r="S287" s="258"/>
      <c r="T287" s="259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60" t="s">
        <v>138</v>
      </c>
      <c r="AU287" s="260" t="s">
        <v>85</v>
      </c>
      <c r="AV287" s="14" t="s">
        <v>85</v>
      </c>
      <c r="AW287" s="14" t="s">
        <v>32</v>
      </c>
      <c r="AX287" s="14" t="s">
        <v>76</v>
      </c>
      <c r="AY287" s="260" t="s">
        <v>129</v>
      </c>
    </row>
    <row r="288" s="15" customFormat="1">
      <c r="A288" s="15"/>
      <c r="B288" s="261"/>
      <c r="C288" s="262"/>
      <c r="D288" s="241" t="s">
        <v>138</v>
      </c>
      <c r="E288" s="263" t="s">
        <v>1</v>
      </c>
      <c r="F288" s="264" t="s">
        <v>141</v>
      </c>
      <c r="G288" s="262"/>
      <c r="H288" s="265">
        <v>14.606</v>
      </c>
      <c r="I288" s="266"/>
      <c r="J288" s="262"/>
      <c r="K288" s="262"/>
      <c r="L288" s="267"/>
      <c r="M288" s="268"/>
      <c r="N288" s="269"/>
      <c r="O288" s="269"/>
      <c r="P288" s="269"/>
      <c r="Q288" s="269"/>
      <c r="R288" s="269"/>
      <c r="S288" s="269"/>
      <c r="T288" s="270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71" t="s">
        <v>138</v>
      </c>
      <c r="AU288" s="271" t="s">
        <v>85</v>
      </c>
      <c r="AV288" s="15" t="s">
        <v>136</v>
      </c>
      <c r="AW288" s="15" t="s">
        <v>32</v>
      </c>
      <c r="AX288" s="15" t="s">
        <v>83</v>
      </c>
      <c r="AY288" s="271" t="s">
        <v>129</v>
      </c>
    </row>
    <row r="289" s="2" customFormat="1" ht="21.75" customHeight="1">
      <c r="A289" s="38"/>
      <c r="B289" s="39"/>
      <c r="C289" s="226" t="s">
        <v>335</v>
      </c>
      <c r="D289" s="226" t="s">
        <v>131</v>
      </c>
      <c r="E289" s="227" t="s">
        <v>336</v>
      </c>
      <c r="F289" s="228" t="s">
        <v>337</v>
      </c>
      <c r="G289" s="229" t="s">
        <v>282</v>
      </c>
      <c r="H289" s="230">
        <v>1.452</v>
      </c>
      <c r="I289" s="231"/>
      <c r="J289" s="232">
        <f>ROUND(I289*H289,2)</f>
        <v>0</v>
      </c>
      <c r="K289" s="228" t="s">
        <v>135</v>
      </c>
      <c r="L289" s="44"/>
      <c r="M289" s="233" t="s">
        <v>1</v>
      </c>
      <c r="N289" s="234" t="s">
        <v>41</v>
      </c>
      <c r="O289" s="91"/>
      <c r="P289" s="235">
        <f>O289*H289</f>
        <v>0</v>
      </c>
      <c r="Q289" s="235">
        <v>0</v>
      </c>
      <c r="R289" s="235">
        <f>Q289*H289</f>
        <v>0</v>
      </c>
      <c r="S289" s="235">
        <v>0</v>
      </c>
      <c r="T289" s="236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37" t="s">
        <v>136</v>
      </c>
      <c r="AT289" s="237" t="s">
        <v>131</v>
      </c>
      <c r="AU289" s="237" t="s">
        <v>85</v>
      </c>
      <c r="AY289" s="17" t="s">
        <v>129</v>
      </c>
      <c r="BE289" s="238">
        <f>IF(N289="základní",J289,0)</f>
        <v>0</v>
      </c>
      <c r="BF289" s="238">
        <f>IF(N289="snížená",J289,0)</f>
        <v>0</v>
      </c>
      <c r="BG289" s="238">
        <f>IF(N289="zákl. přenesená",J289,0)</f>
        <v>0</v>
      </c>
      <c r="BH289" s="238">
        <f>IF(N289="sníž. přenesená",J289,0)</f>
        <v>0</v>
      </c>
      <c r="BI289" s="238">
        <f>IF(N289="nulová",J289,0)</f>
        <v>0</v>
      </c>
      <c r="BJ289" s="17" t="s">
        <v>83</v>
      </c>
      <c r="BK289" s="238">
        <f>ROUND(I289*H289,2)</f>
        <v>0</v>
      </c>
      <c r="BL289" s="17" t="s">
        <v>136</v>
      </c>
      <c r="BM289" s="237" t="s">
        <v>338</v>
      </c>
    </row>
    <row r="290" s="13" customFormat="1">
      <c r="A290" s="13"/>
      <c r="B290" s="239"/>
      <c r="C290" s="240"/>
      <c r="D290" s="241" t="s">
        <v>138</v>
      </c>
      <c r="E290" s="242" t="s">
        <v>1</v>
      </c>
      <c r="F290" s="243" t="s">
        <v>339</v>
      </c>
      <c r="G290" s="240"/>
      <c r="H290" s="242" t="s">
        <v>1</v>
      </c>
      <c r="I290" s="244"/>
      <c r="J290" s="240"/>
      <c r="K290" s="240"/>
      <c r="L290" s="245"/>
      <c r="M290" s="246"/>
      <c r="N290" s="247"/>
      <c r="O290" s="247"/>
      <c r="P290" s="247"/>
      <c r="Q290" s="247"/>
      <c r="R290" s="247"/>
      <c r="S290" s="247"/>
      <c r="T290" s="248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9" t="s">
        <v>138</v>
      </c>
      <c r="AU290" s="249" t="s">
        <v>85</v>
      </c>
      <c r="AV290" s="13" t="s">
        <v>83</v>
      </c>
      <c r="AW290" s="13" t="s">
        <v>32</v>
      </c>
      <c r="AX290" s="13" t="s">
        <v>76</v>
      </c>
      <c r="AY290" s="249" t="s">
        <v>129</v>
      </c>
    </row>
    <row r="291" s="14" customFormat="1">
      <c r="A291" s="14"/>
      <c r="B291" s="250"/>
      <c r="C291" s="251"/>
      <c r="D291" s="241" t="s">
        <v>138</v>
      </c>
      <c r="E291" s="252" t="s">
        <v>1</v>
      </c>
      <c r="F291" s="253" t="s">
        <v>340</v>
      </c>
      <c r="G291" s="251"/>
      <c r="H291" s="254">
        <v>1.452</v>
      </c>
      <c r="I291" s="255"/>
      <c r="J291" s="251"/>
      <c r="K291" s="251"/>
      <c r="L291" s="256"/>
      <c r="M291" s="257"/>
      <c r="N291" s="258"/>
      <c r="O291" s="258"/>
      <c r="P291" s="258"/>
      <c r="Q291" s="258"/>
      <c r="R291" s="258"/>
      <c r="S291" s="258"/>
      <c r="T291" s="259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60" t="s">
        <v>138</v>
      </c>
      <c r="AU291" s="260" t="s">
        <v>85</v>
      </c>
      <c r="AV291" s="14" t="s">
        <v>85</v>
      </c>
      <c r="AW291" s="14" t="s">
        <v>32</v>
      </c>
      <c r="AX291" s="14" t="s">
        <v>76</v>
      </c>
      <c r="AY291" s="260" t="s">
        <v>129</v>
      </c>
    </row>
    <row r="292" s="15" customFormat="1">
      <c r="A292" s="15"/>
      <c r="B292" s="261"/>
      <c r="C292" s="262"/>
      <c r="D292" s="241" t="s">
        <v>138</v>
      </c>
      <c r="E292" s="263" t="s">
        <v>1</v>
      </c>
      <c r="F292" s="264" t="s">
        <v>141</v>
      </c>
      <c r="G292" s="262"/>
      <c r="H292" s="265">
        <v>1.452</v>
      </c>
      <c r="I292" s="266"/>
      <c r="J292" s="262"/>
      <c r="K292" s="262"/>
      <c r="L292" s="267"/>
      <c r="M292" s="268"/>
      <c r="N292" s="269"/>
      <c r="O292" s="269"/>
      <c r="P292" s="269"/>
      <c r="Q292" s="269"/>
      <c r="R292" s="269"/>
      <c r="S292" s="269"/>
      <c r="T292" s="270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71" t="s">
        <v>138</v>
      </c>
      <c r="AU292" s="271" t="s">
        <v>85</v>
      </c>
      <c r="AV292" s="15" t="s">
        <v>136</v>
      </c>
      <c r="AW292" s="15" t="s">
        <v>32</v>
      </c>
      <c r="AX292" s="15" t="s">
        <v>83</v>
      </c>
      <c r="AY292" s="271" t="s">
        <v>129</v>
      </c>
    </row>
    <row r="293" s="2" customFormat="1" ht="16.5" customHeight="1">
      <c r="A293" s="38"/>
      <c r="B293" s="39"/>
      <c r="C293" s="226" t="s">
        <v>341</v>
      </c>
      <c r="D293" s="226" t="s">
        <v>131</v>
      </c>
      <c r="E293" s="227" t="s">
        <v>342</v>
      </c>
      <c r="F293" s="228" t="s">
        <v>343</v>
      </c>
      <c r="G293" s="229" t="s">
        <v>282</v>
      </c>
      <c r="H293" s="230">
        <v>45.860999999999997</v>
      </c>
      <c r="I293" s="231"/>
      <c r="J293" s="232">
        <f>ROUND(I293*H293,2)</f>
        <v>0</v>
      </c>
      <c r="K293" s="228" t="s">
        <v>135</v>
      </c>
      <c r="L293" s="44"/>
      <c r="M293" s="233" t="s">
        <v>1</v>
      </c>
      <c r="N293" s="234" t="s">
        <v>41</v>
      </c>
      <c r="O293" s="91"/>
      <c r="P293" s="235">
        <f>O293*H293</f>
        <v>0</v>
      </c>
      <c r="Q293" s="235">
        <v>0</v>
      </c>
      <c r="R293" s="235">
        <f>Q293*H293</f>
        <v>0</v>
      </c>
      <c r="S293" s="235">
        <v>0</v>
      </c>
      <c r="T293" s="236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37" t="s">
        <v>136</v>
      </c>
      <c r="AT293" s="237" t="s">
        <v>131</v>
      </c>
      <c r="AU293" s="237" t="s">
        <v>85</v>
      </c>
      <c r="AY293" s="17" t="s">
        <v>129</v>
      </c>
      <c r="BE293" s="238">
        <f>IF(N293="základní",J293,0)</f>
        <v>0</v>
      </c>
      <c r="BF293" s="238">
        <f>IF(N293="snížená",J293,0)</f>
        <v>0</v>
      </c>
      <c r="BG293" s="238">
        <f>IF(N293="zákl. přenesená",J293,0)</f>
        <v>0</v>
      </c>
      <c r="BH293" s="238">
        <f>IF(N293="sníž. přenesená",J293,0)</f>
        <v>0</v>
      </c>
      <c r="BI293" s="238">
        <f>IF(N293="nulová",J293,0)</f>
        <v>0</v>
      </c>
      <c r="BJ293" s="17" t="s">
        <v>83</v>
      </c>
      <c r="BK293" s="238">
        <f>ROUND(I293*H293,2)</f>
        <v>0</v>
      </c>
      <c r="BL293" s="17" t="s">
        <v>136</v>
      </c>
      <c r="BM293" s="237" t="s">
        <v>344</v>
      </c>
    </row>
    <row r="294" s="13" customFormat="1">
      <c r="A294" s="13"/>
      <c r="B294" s="239"/>
      <c r="C294" s="240"/>
      <c r="D294" s="241" t="s">
        <v>138</v>
      </c>
      <c r="E294" s="242" t="s">
        <v>1</v>
      </c>
      <c r="F294" s="243" t="s">
        <v>345</v>
      </c>
      <c r="G294" s="240"/>
      <c r="H294" s="242" t="s">
        <v>1</v>
      </c>
      <c r="I294" s="244"/>
      <c r="J294" s="240"/>
      <c r="K294" s="240"/>
      <c r="L294" s="245"/>
      <c r="M294" s="246"/>
      <c r="N294" s="247"/>
      <c r="O294" s="247"/>
      <c r="P294" s="247"/>
      <c r="Q294" s="247"/>
      <c r="R294" s="247"/>
      <c r="S294" s="247"/>
      <c r="T294" s="248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9" t="s">
        <v>138</v>
      </c>
      <c r="AU294" s="249" t="s">
        <v>85</v>
      </c>
      <c r="AV294" s="13" t="s">
        <v>83</v>
      </c>
      <c r="AW294" s="13" t="s">
        <v>32</v>
      </c>
      <c r="AX294" s="13" t="s">
        <v>76</v>
      </c>
      <c r="AY294" s="249" t="s">
        <v>129</v>
      </c>
    </row>
    <row r="295" s="14" customFormat="1">
      <c r="A295" s="14"/>
      <c r="B295" s="250"/>
      <c r="C295" s="251"/>
      <c r="D295" s="241" t="s">
        <v>138</v>
      </c>
      <c r="E295" s="252" t="s">
        <v>1</v>
      </c>
      <c r="F295" s="253" t="s">
        <v>346</v>
      </c>
      <c r="G295" s="251"/>
      <c r="H295" s="254">
        <v>45.860999999999997</v>
      </c>
      <c r="I295" s="255"/>
      <c r="J295" s="251"/>
      <c r="K295" s="251"/>
      <c r="L295" s="256"/>
      <c r="M295" s="257"/>
      <c r="N295" s="258"/>
      <c r="O295" s="258"/>
      <c r="P295" s="258"/>
      <c r="Q295" s="258"/>
      <c r="R295" s="258"/>
      <c r="S295" s="258"/>
      <c r="T295" s="259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0" t="s">
        <v>138</v>
      </c>
      <c r="AU295" s="260" t="s">
        <v>85</v>
      </c>
      <c r="AV295" s="14" t="s">
        <v>85</v>
      </c>
      <c r="AW295" s="14" t="s">
        <v>32</v>
      </c>
      <c r="AX295" s="14" t="s">
        <v>76</v>
      </c>
      <c r="AY295" s="260" t="s">
        <v>129</v>
      </c>
    </row>
    <row r="296" s="15" customFormat="1">
      <c r="A296" s="15"/>
      <c r="B296" s="261"/>
      <c r="C296" s="262"/>
      <c r="D296" s="241" t="s">
        <v>138</v>
      </c>
      <c r="E296" s="263" t="s">
        <v>1</v>
      </c>
      <c r="F296" s="264" t="s">
        <v>141</v>
      </c>
      <c r="G296" s="262"/>
      <c r="H296" s="265">
        <v>45.860999999999997</v>
      </c>
      <c r="I296" s="266"/>
      <c r="J296" s="262"/>
      <c r="K296" s="262"/>
      <c r="L296" s="267"/>
      <c r="M296" s="268"/>
      <c r="N296" s="269"/>
      <c r="O296" s="269"/>
      <c r="P296" s="269"/>
      <c r="Q296" s="269"/>
      <c r="R296" s="269"/>
      <c r="S296" s="269"/>
      <c r="T296" s="270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T296" s="271" t="s">
        <v>138</v>
      </c>
      <c r="AU296" s="271" t="s">
        <v>85</v>
      </c>
      <c r="AV296" s="15" t="s">
        <v>136</v>
      </c>
      <c r="AW296" s="15" t="s">
        <v>32</v>
      </c>
      <c r="AX296" s="15" t="s">
        <v>83</v>
      </c>
      <c r="AY296" s="271" t="s">
        <v>129</v>
      </c>
    </row>
    <row r="297" s="2" customFormat="1" ht="24.15" customHeight="1">
      <c r="A297" s="38"/>
      <c r="B297" s="39"/>
      <c r="C297" s="226" t="s">
        <v>347</v>
      </c>
      <c r="D297" s="226" t="s">
        <v>131</v>
      </c>
      <c r="E297" s="227" t="s">
        <v>348</v>
      </c>
      <c r="F297" s="228" t="s">
        <v>349</v>
      </c>
      <c r="G297" s="229" t="s">
        <v>282</v>
      </c>
      <c r="H297" s="230">
        <v>11.388999999999999</v>
      </c>
      <c r="I297" s="231"/>
      <c r="J297" s="232">
        <f>ROUND(I297*H297,2)</f>
        <v>0</v>
      </c>
      <c r="K297" s="228" t="s">
        <v>135</v>
      </c>
      <c r="L297" s="44"/>
      <c r="M297" s="233" t="s">
        <v>1</v>
      </c>
      <c r="N297" s="234" t="s">
        <v>41</v>
      </c>
      <c r="O297" s="91"/>
      <c r="P297" s="235">
        <f>O297*H297</f>
        <v>0</v>
      </c>
      <c r="Q297" s="235">
        <v>0</v>
      </c>
      <c r="R297" s="235">
        <f>Q297*H297</f>
        <v>0</v>
      </c>
      <c r="S297" s="235">
        <v>0</v>
      </c>
      <c r="T297" s="236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37" t="s">
        <v>136</v>
      </c>
      <c r="AT297" s="237" t="s">
        <v>131</v>
      </c>
      <c r="AU297" s="237" t="s">
        <v>85</v>
      </c>
      <c r="AY297" s="17" t="s">
        <v>129</v>
      </c>
      <c r="BE297" s="238">
        <f>IF(N297="základní",J297,0)</f>
        <v>0</v>
      </c>
      <c r="BF297" s="238">
        <f>IF(N297="snížená",J297,0)</f>
        <v>0</v>
      </c>
      <c r="BG297" s="238">
        <f>IF(N297="zákl. přenesená",J297,0)</f>
        <v>0</v>
      </c>
      <c r="BH297" s="238">
        <f>IF(N297="sníž. přenesená",J297,0)</f>
        <v>0</v>
      </c>
      <c r="BI297" s="238">
        <f>IF(N297="nulová",J297,0)</f>
        <v>0</v>
      </c>
      <c r="BJ297" s="17" t="s">
        <v>83</v>
      </c>
      <c r="BK297" s="238">
        <f>ROUND(I297*H297,2)</f>
        <v>0</v>
      </c>
      <c r="BL297" s="17" t="s">
        <v>136</v>
      </c>
      <c r="BM297" s="237" t="s">
        <v>350</v>
      </c>
    </row>
    <row r="298" s="13" customFormat="1">
      <c r="A298" s="13"/>
      <c r="B298" s="239"/>
      <c r="C298" s="240"/>
      <c r="D298" s="241" t="s">
        <v>138</v>
      </c>
      <c r="E298" s="242" t="s">
        <v>1</v>
      </c>
      <c r="F298" s="243" t="s">
        <v>351</v>
      </c>
      <c r="G298" s="240"/>
      <c r="H298" s="242" t="s">
        <v>1</v>
      </c>
      <c r="I298" s="244"/>
      <c r="J298" s="240"/>
      <c r="K298" s="240"/>
      <c r="L298" s="245"/>
      <c r="M298" s="246"/>
      <c r="N298" s="247"/>
      <c r="O298" s="247"/>
      <c r="P298" s="247"/>
      <c r="Q298" s="247"/>
      <c r="R298" s="247"/>
      <c r="S298" s="247"/>
      <c r="T298" s="248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9" t="s">
        <v>138</v>
      </c>
      <c r="AU298" s="249" t="s">
        <v>85</v>
      </c>
      <c r="AV298" s="13" t="s">
        <v>83</v>
      </c>
      <c r="AW298" s="13" t="s">
        <v>32</v>
      </c>
      <c r="AX298" s="13" t="s">
        <v>76</v>
      </c>
      <c r="AY298" s="249" t="s">
        <v>129</v>
      </c>
    </row>
    <row r="299" s="14" customFormat="1">
      <c r="A299" s="14"/>
      <c r="B299" s="250"/>
      <c r="C299" s="251"/>
      <c r="D299" s="241" t="s">
        <v>138</v>
      </c>
      <c r="E299" s="252" t="s">
        <v>1</v>
      </c>
      <c r="F299" s="253" t="s">
        <v>352</v>
      </c>
      <c r="G299" s="251"/>
      <c r="H299" s="254">
        <v>11.388999999999999</v>
      </c>
      <c r="I299" s="255"/>
      <c r="J299" s="251"/>
      <c r="K299" s="251"/>
      <c r="L299" s="256"/>
      <c r="M299" s="257"/>
      <c r="N299" s="258"/>
      <c r="O299" s="258"/>
      <c r="P299" s="258"/>
      <c r="Q299" s="258"/>
      <c r="R299" s="258"/>
      <c r="S299" s="258"/>
      <c r="T299" s="259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60" t="s">
        <v>138</v>
      </c>
      <c r="AU299" s="260" t="s">
        <v>85</v>
      </c>
      <c r="AV299" s="14" t="s">
        <v>85</v>
      </c>
      <c r="AW299" s="14" t="s">
        <v>32</v>
      </c>
      <c r="AX299" s="14" t="s">
        <v>76</v>
      </c>
      <c r="AY299" s="260" t="s">
        <v>129</v>
      </c>
    </row>
    <row r="300" s="15" customFormat="1">
      <c r="A300" s="15"/>
      <c r="B300" s="261"/>
      <c r="C300" s="262"/>
      <c r="D300" s="241" t="s">
        <v>138</v>
      </c>
      <c r="E300" s="263" t="s">
        <v>1</v>
      </c>
      <c r="F300" s="264" t="s">
        <v>141</v>
      </c>
      <c r="G300" s="262"/>
      <c r="H300" s="265">
        <v>11.388999999999999</v>
      </c>
      <c r="I300" s="266"/>
      <c r="J300" s="262"/>
      <c r="K300" s="262"/>
      <c r="L300" s="267"/>
      <c r="M300" s="268"/>
      <c r="N300" s="269"/>
      <c r="O300" s="269"/>
      <c r="P300" s="269"/>
      <c r="Q300" s="269"/>
      <c r="R300" s="269"/>
      <c r="S300" s="269"/>
      <c r="T300" s="270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71" t="s">
        <v>138</v>
      </c>
      <c r="AU300" s="271" t="s">
        <v>85</v>
      </c>
      <c r="AV300" s="15" t="s">
        <v>136</v>
      </c>
      <c r="AW300" s="15" t="s">
        <v>32</v>
      </c>
      <c r="AX300" s="15" t="s">
        <v>83</v>
      </c>
      <c r="AY300" s="271" t="s">
        <v>129</v>
      </c>
    </row>
    <row r="301" s="2" customFormat="1" ht="24.15" customHeight="1">
      <c r="A301" s="38"/>
      <c r="B301" s="39"/>
      <c r="C301" s="226" t="s">
        <v>353</v>
      </c>
      <c r="D301" s="226" t="s">
        <v>131</v>
      </c>
      <c r="E301" s="227" t="s">
        <v>348</v>
      </c>
      <c r="F301" s="228" t="s">
        <v>349</v>
      </c>
      <c r="G301" s="229" t="s">
        <v>282</v>
      </c>
      <c r="H301" s="230">
        <v>34.079999999999998</v>
      </c>
      <c r="I301" s="231"/>
      <c r="J301" s="232">
        <f>ROUND(I301*H301,2)</f>
        <v>0</v>
      </c>
      <c r="K301" s="228" t="s">
        <v>135</v>
      </c>
      <c r="L301" s="44"/>
      <c r="M301" s="233" t="s">
        <v>1</v>
      </c>
      <c r="N301" s="234" t="s">
        <v>41</v>
      </c>
      <c r="O301" s="91"/>
      <c r="P301" s="235">
        <f>O301*H301</f>
        <v>0</v>
      </c>
      <c r="Q301" s="235">
        <v>0</v>
      </c>
      <c r="R301" s="235">
        <f>Q301*H301</f>
        <v>0</v>
      </c>
      <c r="S301" s="235">
        <v>0</v>
      </c>
      <c r="T301" s="236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37" t="s">
        <v>136</v>
      </c>
      <c r="AT301" s="237" t="s">
        <v>131</v>
      </c>
      <c r="AU301" s="237" t="s">
        <v>85</v>
      </c>
      <c r="AY301" s="17" t="s">
        <v>129</v>
      </c>
      <c r="BE301" s="238">
        <f>IF(N301="základní",J301,0)</f>
        <v>0</v>
      </c>
      <c r="BF301" s="238">
        <f>IF(N301="snížená",J301,0)</f>
        <v>0</v>
      </c>
      <c r="BG301" s="238">
        <f>IF(N301="zákl. přenesená",J301,0)</f>
        <v>0</v>
      </c>
      <c r="BH301" s="238">
        <f>IF(N301="sníž. přenesená",J301,0)</f>
        <v>0</v>
      </c>
      <c r="BI301" s="238">
        <f>IF(N301="nulová",J301,0)</f>
        <v>0</v>
      </c>
      <c r="BJ301" s="17" t="s">
        <v>83</v>
      </c>
      <c r="BK301" s="238">
        <f>ROUND(I301*H301,2)</f>
        <v>0</v>
      </c>
      <c r="BL301" s="17" t="s">
        <v>136</v>
      </c>
      <c r="BM301" s="237" t="s">
        <v>354</v>
      </c>
    </row>
    <row r="302" s="13" customFormat="1">
      <c r="A302" s="13"/>
      <c r="B302" s="239"/>
      <c r="C302" s="240"/>
      <c r="D302" s="241" t="s">
        <v>138</v>
      </c>
      <c r="E302" s="242" t="s">
        <v>1</v>
      </c>
      <c r="F302" s="243" t="s">
        <v>355</v>
      </c>
      <c r="G302" s="240"/>
      <c r="H302" s="242" t="s">
        <v>1</v>
      </c>
      <c r="I302" s="244"/>
      <c r="J302" s="240"/>
      <c r="K302" s="240"/>
      <c r="L302" s="245"/>
      <c r="M302" s="246"/>
      <c r="N302" s="247"/>
      <c r="O302" s="247"/>
      <c r="P302" s="247"/>
      <c r="Q302" s="247"/>
      <c r="R302" s="247"/>
      <c r="S302" s="247"/>
      <c r="T302" s="248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9" t="s">
        <v>138</v>
      </c>
      <c r="AU302" s="249" t="s">
        <v>85</v>
      </c>
      <c r="AV302" s="13" t="s">
        <v>83</v>
      </c>
      <c r="AW302" s="13" t="s">
        <v>32</v>
      </c>
      <c r="AX302" s="13" t="s">
        <v>76</v>
      </c>
      <c r="AY302" s="249" t="s">
        <v>129</v>
      </c>
    </row>
    <row r="303" s="14" customFormat="1">
      <c r="A303" s="14"/>
      <c r="B303" s="250"/>
      <c r="C303" s="251"/>
      <c r="D303" s="241" t="s">
        <v>138</v>
      </c>
      <c r="E303" s="252" t="s">
        <v>1</v>
      </c>
      <c r="F303" s="253" t="s">
        <v>356</v>
      </c>
      <c r="G303" s="251"/>
      <c r="H303" s="254">
        <v>34.079999999999998</v>
      </c>
      <c r="I303" s="255"/>
      <c r="J303" s="251"/>
      <c r="K303" s="251"/>
      <c r="L303" s="256"/>
      <c r="M303" s="257"/>
      <c r="N303" s="258"/>
      <c r="O303" s="258"/>
      <c r="P303" s="258"/>
      <c r="Q303" s="258"/>
      <c r="R303" s="258"/>
      <c r="S303" s="258"/>
      <c r="T303" s="259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60" t="s">
        <v>138</v>
      </c>
      <c r="AU303" s="260" t="s">
        <v>85</v>
      </c>
      <c r="AV303" s="14" t="s">
        <v>85</v>
      </c>
      <c r="AW303" s="14" t="s">
        <v>32</v>
      </c>
      <c r="AX303" s="14" t="s">
        <v>76</v>
      </c>
      <c r="AY303" s="260" t="s">
        <v>129</v>
      </c>
    </row>
    <row r="304" s="15" customFormat="1">
      <c r="A304" s="15"/>
      <c r="B304" s="261"/>
      <c r="C304" s="262"/>
      <c r="D304" s="241" t="s">
        <v>138</v>
      </c>
      <c r="E304" s="263" t="s">
        <v>1</v>
      </c>
      <c r="F304" s="264" t="s">
        <v>141</v>
      </c>
      <c r="G304" s="262"/>
      <c r="H304" s="265">
        <v>34.079999999999998</v>
      </c>
      <c r="I304" s="266"/>
      <c r="J304" s="262"/>
      <c r="K304" s="262"/>
      <c r="L304" s="267"/>
      <c r="M304" s="268"/>
      <c r="N304" s="269"/>
      <c r="O304" s="269"/>
      <c r="P304" s="269"/>
      <c r="Q304" s="269"/>
      <c r="R304" s="269"/>
      <c r="S304" s="269"/>
      <c r="T304" s="270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271" t="s">
        <v>138</v>
      </c>
      <c r="AU304" s="271" t="s">
        <v>85</v>
      </c>
      <c r="AV304" s="15" t="s">
        <v>136</v>
      </c>
      <c r="AW304" s="15" t="s">
        <v>32</v>
      </c>
      <c r="AX304" s="15" t="s">
        <v>83</v>
      </c>
      <c r="AY304" s="271" t="s">
        <v>129</v>
      </c>
    </row>
    <row r="305" s="2" customFormat="1" ht="24.15" customHeight="1">
      <c r="A305" s="38"/>
      <c r="B305" s="39"/>
      <c r="C305" s="226" t="s">
        <v>357</v>
      </c>
      <c r="D305" s="226" t="s">
        <v>131</v>
      </c>
      <c r="E305" s="227" t="s">
        <v>358</v>
      </c>
      <c r="F305" s="228" t="s">
        <v>359</v>
      </c>
      <c r="G305" s="229" t="s">
        <v>282</v>
      </c>
      <c r="H305" s="230">
        <v>107.009</v>
      </c>
      <c r="I305" s="231"/>
      <c r="J305" s="232">
        <f>ROUND(I305*H305,2)</f>
        <v>0</v>
      </c>
      <c r="K305" s="228" t="s">
        <v>135</v>
      </c>
      <c r="L305" s="44"/>
      <c r="M305" s="233" t="s">
        <v>1</v>
      </c>
      <c r="N305" s="234" t="s">
        <v>41</v>
      </c>
      <c r="O305" s="91"/>
      <c r="P305" s="235">
        <f>O305*H305</f>
        <v>0</v>
      </c>
      <c r="Q305" s="235">
        <v>0</v>
      </c>
      <c r="R305" s="235">
        <f>Q305*H305</f>
        <v>0</v>
      </c>
      <c r="S305" s="235">
        <v>0</v>
      </c>
      <c r="T305" s="236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37" t="s">
        <v>136</v>
      </c>
      <c r="AT305" s="237" t="s">
        <v>131</v>
      </c>
      <c r="AU305" s="237" t="s">
        <v>85</v>
      </c>
      <c r="AY305" s="17" t="s">
        <v>129</v>
      </c>
      <c r="BE305" s="238">
        <f>IF(N305="základní",J305,0)</f>
        <v>0</v>
      </c>
      <c r="BF305" s="238">
        <f>IF(N305="snížená",J305,0)</f>
        <v>0</v>
      </c>
      <c r="BG305" s="238">
        <f>IF(N305="zákl. přenesená",J305,0)</f>
        <v>0</v>
      </c>
      <c r="BH305" s="238">
        <f>IF(N305="sníž. přenesená",J305,0)</f>
        <v>0</v>
      </c>
      <c r="BI305" s="238">
        <f>IF(N305="nulová",J305,0)</f>
        <v>0</v>
      </c>
      <c r="BJ305" s="17" t="s">
        <v>83</v>
      </c>
      <c r="BK305" s="238">
        <f>ROUND(I305*H305,2)</f>
        <v>0</v>
      </c>
      <c r="BL305" s="17" t="s">
        <v>136</v>
      </c>
      <c r="BM305" s="237" t="s">
        <v>360</v>
      </c>
    </row>
    <row r="306" s="13" customFormat="1">
      <c r="A306" s="13"/>
      <c r="B306" s="239"/>
      <c r="C306" s="240"/>
      <c r="D306" s="241" t="s">
        <v>138</v>
      </c>
      <c r="E306" s="242" t="s">
        <v>1</v>
      </c>
      <c r="F306" s="243" t="s">
        <v>361</v>
      </c>
      <c r="G306" s="240"/>
      <c r="H306" s="242" t="s">
        <v>1</v>
      </c>
      <c r="I306" s="244"/>
      <c r="J306" s="240"/>
      <c r="K306" s="240"/>
      <c r="L306" s="245"/>
      <c r="M306" s="246"/>
      <c r="N306" s="247"/>
      <c r="O306" s="247"/>
      <c r="P306" s="247"/>
      <c r="Q306" s="247"/>
      <c r="R306" s="247"/>
      <c r="S306" s="247"/>
      <c r="T306" s="248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9" t="s">
        <v>138</v>
      </c>
      <c r="AU306" s="249" t="s">
        <v>85</v>
      </c>
      <c r="AV306" s="13" t="s">
        <v>83</v>
      </c>
      <c r="AW306" s="13" t="s">
        <v>32</v>
      </c>
      <c r="AX306" s="13" t="s">
        <v>76</v>
      </c>
      <c r="AY306" s="249" t="s">
        <v>129</v>
      </c>
    </row>
    <row r="307" s="14" customFormat="1">
      <c r="A307" s="14"/>
      <c r="B307" s="250"/>
      <c r="C307" s="251"/>
      <c r="D307" s="241" t="s">
        <v>138</v>
      </c>
      <c r="E307" s="252" t="s">
        <v>1</v>
      </c>
      <c r="F307" s="253" t="s">
        <v>362</v>
      </c>
      <c r="G307" s="251"/>
      <c r="H307" s="254">
        <v>107.009</v>
      </c>
      <c r="I307" s="255"/>
      <c r="J307" s="251"/>
      <c r="K307" s="251"/>
      <c r="L307" s="256"/>
      <c r="M307" s="257"/>
      <c r="N307" s="258"/>
      <c r="O307" s="258"/>
      <c r="P307" s="258"/>
      <c r="Q307" s="258"/>
      <c r="R307" s="258"/>
      <c r="S307" s="258"/>
      <c r="T307" s="259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60" t="s">
        <v>138</v>
      </c>
      <c r="AU307" s="260" t="s">
        <v>85</v>
      </c>
      <c r="AV307" s="14" t="s">
        <v>85</v>
      </c>
      <c r="AW307" s="14" t="s">
        <v>32</v>
      </c>
      <c r="AX307" s="14" t="s">
        <v>76</v>
      </c>
      <c r="AY307" s="260" t="s">
        <v>129</v>
      </c>
    </row>
    <row r="308" s="15" customFormat="1">
      <c r="A308" s="15"/>
      <c r="B308" s="261"/>
      <c r="C308" s="262"/>
      <c r="D308" s="241" t="s">
        <v>138</v>
      </c>
      <c r="E308" s="263" t="s">
        <v>1</v>
      </c>
      <c r="F308" s="264" t="s">
        <v>141</v>
      </c>
      <c r="G308" s="262"/>
      <c r="H308" s="265">
        <v>107.009</v>
      </c>
      <c r="I308" s="266"/>
      <c r="J308" s="262"/>
      <c r="K308" s="262"/>
      <c r="L308" s="267"/>
      <c r="M308" s="268"/>
      <c r="N308" s="269"/>
      <c r="O308" s="269"/>
      <c r="P308" s="269"/>
      <c r="Q308" s="269"/>
      <c r="R308" s="269"/>
      <c r="S308" s="269"/>
      <c r="T308" s="270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71" t="s">
        <v>138</v>
      </c>
      <c r="AU308" s="271" t="s">
        <v>85</v>
      </c>
      <c r="AV308" s="15" t="s">
        <v>136</v>
      </c>
      <c r="AW308" s="15" t="s">
        <v>32</v>
      </c>
      <c r="AX308" s="15" t="s">
        <v>83</v>
      </c>
      <c r="AY308" s="271" t="s">
        <v>129</v>
      </c>
    </row>
    <row r="309" s="2" customFormat="1" ht="24.15" customHeight="1">
      <c r="A309" s="38"/>
      <c r="B309" s="39"/>
      <c r="C309" s="226" t="s">
        <v>363</v>
      </c>
      <c r="D309" s="226" t="s">
        <v>131</v>
      </c>
      <c r="E309" s="227" t="s">
        <v>364</v>
      </c>
      <c r="F309" s="228" t="s">
        <v>365</v>
      </c>
      <c r="G309" s="229" t="s">
        <v>282</v>
      </c>
      <c r="H309" s="230">
        <v>5.3200000000000003</v>
      </c>
      <c r="I309" s="231"/>
      <c r="J309" s="232">
        <f>ROUND(I309*H309,2)</f>
        <v>0</v>
      </c>
      <c r="K309" s="228" t="s">
        <v>135</v>
      </c>
      <c r="L309" s="44"/>
      <c r="M309" s="233" t="s">
        <v>1</v>
      </c>
      <c r="N309" s="234" t="s">
        <v>41</v>
      </c>
      <c r="O309" s="91"/>
      <c r="P309" s="235">
        <f>O309*H309</f>
        <v>0</v>
      </c>
      <c r="Q309" s="235">
        <v>0</v>
      </c>
      <c r="R309" s="235">
        <f>Q309*H309</f>
        <v>0</v>
      </c>
      <c r="S309" s="235">
        <v>0</v>
      </c>
      <c r="T309" s="236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37" t="s">
        <v>136</v>
      </c>
      <c r="AT309" s="237" t="s">
        <v>131</v>
      </c>
      <c r="AU309" s="237" t="s">
        <v>85</v>
      </c>
      <c r="AY309" s="17" t="s">
        <v>129</v>
      </c>
      <c r="BE309" s="238">
        <f>IF(N309="základní",J309,0)</f>
        <v>0</v>
      </c>
      <c r="BF309" s="238">
        <f>IF(N309="snížená",J309,0)</f>
        <v>0</v>
      </c>
      <c r="BG309" s="238">
        <f>IF(N309="zákl. přenesená",J309,0)</f>
        <v>0</v>
      </c>
      <c r="BH309" s="238">
        <f>IF(N309="sníž. přenesená",J309,0)</f>
        <v>0</v>
      </c>
      <c r="BI309" s="238">
        <f>IF(N309="nulová",J309,0)</f>
        <v>0</v>
      </c>
      <c r="BJ309" s="17" t="s">
        <v>83</v>
      </c>
      <c r="BK309" s="238">
        <f>ROUND(I309*H309,2)</f>
        <v>0</v>
      </c>
      <c r="BL309" s="17" t="s">
        <v>136</v>
      </c>
      <c r="BM309" s="237" t="s">
        <v>366</v>
      </c>
    </row>
    <row r="310" s="13" customFormat="1">
      <c r="A310" s="13"/>
      <c r="B310" s="239"/>
      <c r="C310" s="240"/>
      <c r="D310" s="241" t="s">
        <v>138</v>
      </c>
      <c r="E310" s="242" t="s">
        <v>1</v>
      </c>
      <c r="F310" s="243" t="s">
        <v>367</v>
      </c>
      <c r="G310" s="240"/>
      <c r="H310" s="242" t="s">
        <v>1</v>
      </c>
      <c r="I310" s="244"/>
      <c r="J310" s="240"/>
      <c r="K310" s="240"/>
      <c r="L310" s="245"/>
      <c r="M310" s="246"/>
      <c r="N310" s="247"/>
      <c r="O310" s="247"/>
      <c r="P310" s="247"/>
      <c r="Q310" s="247"/>
      <c r="R310" s="247"/>
      <c r="S310" s="247"/>
      <c r="T310" s="248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9" t="s">
        <v>138</v>
      </c>
      <c r="AU310" s="249" t="s">
        <v>85</v>
      </c>
      <c r="AV310" s="13" t="s">
        <v>83</v>
      </c>
      <c r="AW310" s="13" t="s">
        <v>32</v>
      </c>
      <c r="AX310" s="13" t="s">
        <v>76</v>
      </c>
      <c r="AY310" s="249" t="s">
        <v>129</v>
      </c>
    </row>
    <row r="311" s="14" customFormat="1">
      <c r="A311" s="14"/>
      <c r="B311" s="250"/>
      <c r="C311" s="251"/>
      <c r="D311" s="241" t="s">
        <v>138</v>
      </c>
      <c r="E311" s="252" t="s">
        <v>1</v>
      </c>
      <c r="F311" s="253" t="s">
        <v>368</v>
      </c>
      <c r="G311" s="251"/>
      <c r="H311" s="254">
        <v>5.3200000000000003</v>
      </c>
      <c r="I311" s="255"/>
      <c r="J311" s="251"/>
      <c r="K311" s="251"/>
      <c r="L311" s="256"/>
      <c r="M311" s="257"/>
      <c r="N311" s="258"/>
      <c r="O311" s="258"/>
      <c r="P311" s="258"/>
      <c r="Q311" s="258"/>
      <c r="R311" s="258"/>
      <c r="S311" s="258"/>
      <c r="T311" s="259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60" t="s">
        <v>138</v>
      </c>
      <c r="AU311" s="260" t="s">
        <v>85</v>
      </c>
      <c r="AV311" s="14" t="s">
        <v>85</v>
      </c>
      <c r="AW311" s="14" t="s">
        <v>32</v>
      </c>
      <c r="AX311" s="14" t="s">
        <v>76</v>
      </c>
      <c r="AY311" s="260" t="s">
        <v>129</v>
      </c>
    </row>
    <row r="312" s="15" customFormat="1">
      <c r="A312" s="15"/>
      <c r="B312" s="261"/>
      <c r="C312" s="262"/>
      <c r="D312" s="241" t="s">
        <v>138</v>
      </c>
      <c r="E312" s="263" t="s">
        <v>1</v>
      </c>
      <c r="F312" s="264" t="s">
        <v>141</v>
      </c>
      <c r="G312" s="262"/>
      <c r="H312" s="265">
        <v>5.3200000000000003</v>
      </c>
      <c r="I312" s="266"/>
      <c r="J312" s="262"/>
      <c r="K312" s="262"/>
      <c r="L312" s="267"/>
      <c r="M312" s="272"/>
      <c r="N312" s="273"/>
      <c r="O312" s="273"/>
      <c r="P312" s="273"/>
      <c r="Q312" s="273"/>
      <c r="R312" s="273"/>
      <c r="S312" s="273"/>
      <c r="T312" s="274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71" t="s">
        <v>138</v>
      </c>
      <c r="AU312" s="271" t="s">
        <v>85</v>
      </c>
      <c r="AV312" s="15" t="s">
        <v>136</v>
      </c>
      <c r="AW312" s="15" t="s">
        <v>32</v>
      </c>
      <c r="AX312" s="15" t="s">
        <v>83</v>
      </c>
      <c r="AY312" s="271" t="s">
        <v>129</v>
      </c>
    </row>
    <row r="313" s="2" customFormat="1" ht="6.96" customHeight="1">
      <c r="A313" s="38"/>
      <c r="B313" s="66"/>
      <c r="C313" s="67"/>
      <c r="D313" s="67"/>
      <c r="E313" s="67"/>
      <c r="F313" s="67"/>
      <c r="G313" s="67"/>
      <c r="H313" s="67"/>
      <c r="I313" s="67"/>
      <c r="J313" s="67"/>
      <c r="K313" s="67"/>
      <c r="L313" s="44"/>
      <c r="M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</row>
  </sheetData>
  <sheetProtection sheet="1" autoFilter="0" formatColumns="0" formatRows="0" objects="1" scenarios="1" spinCount="100000" saltValue="LdKGi5pJG+3HbnNw2Lay8HIHNUwNdnIfhYefl88ZWwMIpCT0QjxQZ8VQsFzDSpuGODOahwKEEfmwYVEjS7VOwA==" hashValue="jvAxj52Y4Cp9x66BIH9bFhVjBFOujERMWxV4M/a6A0ldCkdBjnSd56QKeEwdgOb5Z8GDEc827pIW0HJGmRAJSQ==" algorithmName="SHA-512" password="CC35"/>
  <autoFilter ref="C123:K31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93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100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Oprava chodníku v ulici Kutnohorská, Hradec Králové</v>
      </c>
      <c r="F7" s="150"/>
      <c r="G7" s="150"/>
      <c r="H7" s="150"/>
      <c r="L7" s="20"/>
    </row>
    <row r="8" s="1" customFormat="1" ht="12" customHeight="1">
      <c r="B8" s="20"/>
      <c r="D8" s="150" t="s">
        <v>101</v>
      </c>
      <c r="L8" s="20"/>
    </row>
    <row r="9" s="2" customFormat="1" ht="16.5" customHeight="1">
      <c r="A9" s="38"/>
      <c r="B9" s="44"/>
      <c r="C9" s="38"/>
      <c r="D9" s="38"/>
      <c r="E9" s="151" t="s">
        <v>102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103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369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2. 8. 2024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tr">
        <f>IF('Rekapitulace stavby'!AN10="","",'Rekapitulace stavby'!AN10)</f>
        <v/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tr">
        <f>IF('Rekapitulace stavby'!E11="","",'Rekapitulace stavby'!E11)</f>
        <v xml:space="preserve"> </v>
      </c>
      <c r="F17" s="38"/>
      <c r="G17" s="38"/>
      <c r="H17" s="38"/>
      <c r="I17" s="150" t="s">
        <v>27</v>
      </c>
      <c r="J17" s="141" t="str">
        <f>IF('Rekapitulace stavby'!AN11="","",'Rekapitulace stavby'!AN11)</f>
        <v/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34</v>
      </c>
      <c r="F26" s="38"/>
      <c r="G26" s="38"/>
      <c r="H26" s="38"/>
      <c r="I26" s="150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ROUND(J127,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ROUND((SUM(BE127:BE369)),  2)</f>
        <v>0</v>
      </c>
      <c r="G35" s="38"/>
      <c r="H35" s="38"/>
      <c r="I35" s="164">
        <v>0.20999999999999999</v>
      </c>
      <c r="J35" s="163">
        <f>ROUND(((SUM(BE127:BE369))*I35),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ROUND((SUM(BF127:BF369)),  2)</f>
        <v>0</v>
      </c>
      <c r="G36" s="38"/>
      <c r="H36" s="38"/>
      <c r="I36" s="164">
        <v>0.12</v>
      </c>
      <c r="J36" s="163">
        <f>ROUND(((SUM(BF127:BF369))*I36),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ROUND((SUM(BG127:BG369)),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ROUND((SUM(BH127:BH369)),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ROUND((SUM(BI127:BI369)),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Oprava chodníku v ulici Kutnohorská, Hradec Králové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101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102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103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b - návrh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Hradec Králové</v>
      </c>
      <c r="G91" s="40"/>
      <c r="H91" s="40"/>
      <c r="I91" s="32" t="s">
        <v>22</v>
      </c>
      <c r="J91" s="79" t="str">
        <f>IF(J14="","",J14)</f>
        <v>2. 8. 2024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24</v>
      </c>
      <c r="D93" s="40"/>
      <c r="E93" s="40"/>
      <c r="F93" s="27" t="str">
        <f>E17</f>
        <v xml:space="preserve"> </v>
      </c>
      <c r="G93" s="40"/>
      <c r="H93" s="40"/>
      <c r="I93" s="32" t="s">
        <v>30</v>
      </c>
      <c r="J93" s="36" t="str">
        <f>E23</f>
        <v>VIAPROJEKT s.r.o. HK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>B.Burešová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106</v>
      </c>
      <c r="D96" s="185"/>
      <c r="E96" s="185"/>
      <c r="F96" s="185"/>
      <c r="G96" s="185"/>
      <c r="H96" s="185"/>
      <c r="I96" s="185"/>
      <c r="J96" s="186" t="s">
        <v>107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108</v>
      </c>
      <c r="D98" s="40"/>
      <c r="E98" s="40"/>
      <c r="F98" s="40"/>
      <c r="G98" s="40"/>
      <c r="H98" s="40"/>
      <c r="I98" s="40"/>
      <c r="J98" s="110">
        <f>J127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109</v>
      </c>
    </row>
    <row r="99" s="9" customFormat="1" ht="24.96" customHeight="1">
      <c r="A99" s="9"/>
      <c r="B99" s="188"/>
      <c r="C99" s="189"/>
      <c r="D99" s="190" t="s">
        <v>110</v>
      </c>
      <c r="E99" s="191"/>
      <c r="F99" s="191"/>
      <c r="G99" s="191"/>
      <c r="H99" s="191"/>
      <c r="I99" s="191"/>
      <c r="J99" s="192">
        <f>J128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111</v>
      </c>
      <c r="E100" s="196"/>
      <c r="F100" s="196"/>
      <c r="G100" s="196"/>
      <c r="H100" s="196"/>
      <c r="I100" s="196"/>
      <c r="J100" s="197">
        <f>J129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370</v>
      </c>
      <c r="E101" s="196"/>
      <c r="F101" s="196"/>
      <c r="G101" s="196"/>
      <c r="H101" s="196"/>
      <c r="I101" s="196"/>
      <c r="J101" s="197">
        <f>J226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112</v>
      </c>
      <c r="E102" s="196"/>
      <c r="F102" s="196"/>
      <c r="G102" s="196"/>
      <c r="H102" s="196"/>
      <c r="I102" s="196"/>
      <c r="J102" s="197">
        <f>J331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371</v>
      </c>
      <c r="E103" s="196"/>
      <c r="F103" s="196"/>
      <c r="G103" s="196"/>
      <c r="H103" s="196"/>
      <c r="I103" s="196"/>
      <c r="J103" s="197">
        <f>J361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8"/>
      <c r="C104" s="189"/>
      <c r="D104" s="190" t="s">
        <v>372</v>
      </c>
      <c r="E104" s="191"/>
      <c r="F104" s="191"/>
      <c r="G104" s="191"/>
      <c r="H104" s="191"/>
      <c r="I104" s="191"/>
      <c r="J104" s="192">
        <f>J364</f>
        <v>0</v>
      </c>
      <c r="K104" s="189"/>
      <c r="L104" s="19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94"/>
      <c r="C105" s="133"/>
      <c r="D105" s="195" t="s">
        <v>373</v>
      </c>
      <c r="E105" s="196"/>
      <c r="F105" s="196"/>
      <c r="G105" s="196"/>
      <c r="H105" s="196"/>
      <c r="I105" s="196"/>
      <c r="J105" s="197">
        <f>J365</f>
        <v>0</v>
      </c>
      <c r="K105" s="133"/>
      <c r="L105" s="19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114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183" t="str">
        <f>E7</f>
        <v>Oprava chodníku v ulici Kutnohorská, Hradec Králové</v>
      </c>
      <c r="F115" s="32"/>
      <c r="G115" s="32"/>
      <c r="H115" s="32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1" customFormat="1" ht="12" customHeight="1">
      <c r="B116" s="21"/>
      <c r="C116" s="32" t="s">
        <v>101</v>
      </c>
      <c r="D116" s="22"/>
      <c r="E116" s="22"/>
      <c r="F116" s="22"/>
      <c r="G116" s="22"/>
      <c r="H116" s="22"/>
      <c r="I116" s="22"/>
      <c r="J116" s="22"/>
      <c r="K116" s="22"/>
      <c r="L116" s="20"/>
    </row>
    <row r="117" s="2" customFormat="1" ht="16.5" customHeight="1">
      <c r="A117" s="38"/>
      <c r="B117" s="39"/>
      <c r="C117" s="40"/>
      <c r="D117" s="40"/>
      <c r="E117" s="183" t="s">
        <v>102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103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76" t="str">
        <f>E11</f>
        <v>b - návrh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20</v>
      </c>
      <c r="D121" s="40"/>
      <c r="E121" s="40"/>
      <c r="F121" s="27" t="str">
        <f>F14</f>
        <v>Hradec Králové</v>
      </c>
      <c r="G121" s="40"/>
      <c r="H121" s="40"/>
      <c r="I121" s="32" t="s">
        <v>22</v>
      </c>
      <c r="J121" s="79" t="str">
        <f>IF(J14="","",J14)</f>
        <v>2. 8. 2024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25.65" customHeight="1">
      <c r="A123" s="38"/>
      <c r="B123" s="39"/>
      <c r="C123" s="32" t="s">
        <v>24</v>
      </c>
      <c r="D123" s="40"/>
      <c r="E123" s="40"/>
      <c r="F123" s="27" t="str">
        <f>E17</f>
        <v xml:space="preserve"> </v>
      </c>
      <c r="G123" s="40"/>
      <c r="H123" s="40"/>
      <c r="I123" s="32" t="s">
        <v>30</v>
      </c>
      <c r="J123" s="36" t="str">
        <f>E23</f>
        <v>VIAPROJEKT s.r.o. HK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28</v>
      </c>
      <c r="D124" s="40"/>
      <c r="E124" s="40"/>
      <c r="F124" s="27" t="str">
        <f>IF(E20="","",E20)</f>
        <v>Vyplň údaj</v>
      </c>
      <c r="G124" s="40"/>
      <c r="H124" s="40"/>
      <c r="I124" s="32" t="s">
        <v>33</v>
      </c>
      <c r="J124" s="36" t="str">
        <f>E26</f>
        <v>B.Burešová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0.32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11" customFormat="1" ht="29.28" customHeight="1">
      <c r="A126" s="199"/>
      <c r="B126" s="200"/>
      <c r="C126" s="201" t="s">
        <v>115</v>
      </c>
      <c r="D126" s="202" t="s">
        <v>61</v>
      </c>
      <c r="E126" s="202" t="s">
        <v>57</v>
      </c>
      <c r="F126" s="202" t="s">
        <v>58</v>
      </c>
      <c r="G126" s="202" t="s">
        <v>116</v>
      </c>
      <c r="H126" s="202" t="s">
        <v>117</v>
      </c>
      <c r="I126" s="202" t="s">
        <v>118</v>
      </c>
      <c r="J126" s="202" t="s">
        <v>107</v>
      </c>
      <c r="K126" s="203" t="s">
        <v>119</v>
      </c>
      <c r="L126" s="204"/>
      <c r="M126" s="100" t="s">
        <v>1</v>
      </c>
      <c r="N126" s="101" t="s">
        <v>40</v>
      </c>
      <c r="O126" s="101" t="s">
        <v>120</v>
      </c>
      <c r="P126" s="101" t="s">
        <v>121</v>
      </c>
      <c r="Q126" s="101" t="s">
        <v>122</v>
      </c>
      <c r="R126" s="101" t="s">
        <v>123</v>
      </c>
      <c r="S126" s="101" t="s">
        <v>124</v>
      </c>
      <c r="T126" s="102" t="s">
        <v>125</v>
      </c>
      <c r="U126" s="199"/>
      <c r="V126" s="199"/>
      <c r="W126" s="199"/>
      <c r="X126" s="199"/>
      <c r="Y126" s="199"/>
      <c r="Z126" s="199"/>
      <c r="AA126" s="199"/>
      <c r="AB126" s="199"/>
      <c r="AC126" s="199"/>
      <c r="AD126" s="199"/>
      <c r="AE126" s="199"/>
    </row>
    <row r="127" s="2" customFormat="1" ht="22.8" customHeight="1">
      <c r="A127" s="38"/>
      <c r="B127" s="39"/>
      <c r="C127" s="107" t="s">
        <v>126</v>
      </c>
      <c r="D127" s="40"/>
      <c r="E127" s="40"/>
      <c r="F127" s="40"/>
      <c r="G127" s="40"/>
      <c r="H127" s="40"/>
      <c r="I127" s="40"/>
      <c r="J127" s="205">
        <f>BK127</f>
        <v>0</v>
      </c>
      <c r="K127" s="40"/>
      <c r="L127" s="44"/>
      <c r="M127" s="103"/>
      <c r="N127" s="206"/>
      <c r="O127" s="104"/>
      <c r="P127" s="207">
        <f>P128+P364</f>
        <v>0</v>
      </c>
      <c r="Q127" s="104"/>
      <c r="R127" s="207">
        <f>R128+R364</f>
        <v>137.907254</v>
      </c>
      <c r="S127" s="104"/>
      <c r="T127" s="208">
        <f>T128+T364</f>
        <v>0.20999999999999999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75</v>
      </c>
      <c r="AU127" s="17" t="s">
        <v>109</v>
      </c>
      <c r="BK127" s="209">
        <f>BK128+BK364</f>
        <v>0</v>
      </c>
    </row>
    <row r="128" s="12" customFormat="1" ht="25.92" customHeight="1">
      <c r="A128" s="12"/>
      <c r="B128" s="210"/>
      <c r="C128" s="211"/>
      <c r="D128" s="212" t="s">
        <v>75</v>
      </c>
      <c r="E128" s="213" t="s">
        <v>127</v>
      </c>
      <c r="F128" s="213" t="s">
        <v>128</v>
      </c>
      <c r="G128" s="211"/>
      <c r="H128" s="211"/>
      <c r="I128" s="214"/>
      <c r="J128" s="215">
        <f>BK128</f>
        <v>0</v>
      </c>
      <c r="K128" s="211"/>
      <c r="L128" s="216"/>
      <c r="M128" s="217"/>
      <c r="N128" s="218"/>
      <c r="O128" s="218"/>
      <c r="P128" s="219">
        <f>P129+P226+P331+P361</f>
        <v>0</v>
      </c>
      <c r="Q128" s="218"/>
      <c r="R128" s="219">
        <f>R129+R226+R331+R361</f>
        <v>137.891254</v>
      </c>
      <c r="S128" s="218"/>
      <c r="T128" s="220">
        <f>T129+T226+T331+T361</f>
        <v>0.20999999999999999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1" t="s">
        <v>83</v>
      </c>
      <c r="AT128" s="222" t="s">
        <v>75</v>
      </c>
      <c r="AU128" s="222" t="s">
        <v>76</v>
      </c>
      <c r="AY128" s="221" t="s">
        <v>129</v>
      </c>
      <c r="BK128" s="223">
        <f>BK129+BK226+BK331+BK361</f>
        <v>0</v>
      </c>
    </row>
    <row r="129" s="12" customFormat="1" ht="22.8" customHeight="1">
      <c r="A129" s="12"/>
      <c r="B129" s="210"/>
      <c r="C129" s="211"/>
      <c r="D129" s="212" t="s">
        <v>75</v>
      </c>
      <c r="E129" s="224" t="s">
        <v>83</v>
      </c>
      <c r="F129" s="224" t="s">
        <v>130</v>
      </c>
      <c r="G129" s="211"/>
      <c r="H129" s="211"/>
      <c r="I129" s="214"/>
      <c r="J129" s="225">
        <f>BK129</f>
        <v>0</v>
      </c>
      <c r="K129" s="211"/>
      <c r="L129" s="216"/>
      <c r="M129" s="217"/>
      <c r="N129" s="218"/>
      <c r="O129" s="218"/>
      <c r="P129" s="219">
        <f>SUM(P130:P225)</f>
        <v>0</v>
      </c>
      <c r="Q129" s="218"/>
      <c r="R129" s="219">
        <f>SUM(R130:R225)</f>
        <v>20.704346999999999</v>
      </c>
      <c r="S129" s="218"/>
      <c r="T129" s="220">
        <f>SUM(T130:T225)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1" t="s">
        <v>83</v>
      </c>
      <c r="AT129" s="222" t="s">
        <v>75</v>
      </c>
      <c r="AU129" s="222" t="s">
        <v>83</v>
      </c>
      <c r="AY129" s="221" t="s">
        <v>129</v>
      </c>
      <c r="BK129" s="223">
        <f>SUM(BK130:BK225)</f>
        <v>0</v>
      </c>
    </row>
    <row r="130" s="2" customFormat="1" ht="21.75" customHeight="1">
      <c r="A130" s="38"/>
      <c r="B130" s="39"/>
      <c r="C130" s="226" t="s">
        <v>83</v>
      </c>
      <c r="D130" s="226" t="s">
        <v>131</v>
      </c>
      <c r="E130" s="227" t="s">
        <v>374</v>
      </c>
      <c r="F130" s="228" t="s">
        <v>375</v>
      </c>
      <c r="G130" s="229" t="s">
        <v>231</v>
      </c>
      <c r="H130" s="230">
        <v>161</v>
      </c>
      <c r="I130" s="231"/>
      <c r="J130" s="232">
        <f>ROUND(I130*H130,2)</f>
        <v>0</v>
      </c>
      <c r="K130" s="228" t="s">
        <v>135</v>
      </c>
      <c r="L130" s="44"/>
      <c r="M130" s="233" t="s">
        <v>1</v>
      </c>
      <c r="N130" s="234" t="s">
        <v>41</v>
      </c>
      <c r="O130" s="91"/>
      <c r="P130" s="235">
        <f>O130*H130</f>
        <v>0</v>
      </c>
      <c r="Q130" s="235">
        <v>0</v>
      </c>
      <c r="R130" s="235">
        <f>Q130*H130</f>
        <v>0</v>
      </c>
      <c r="S130" s="235">
        <v>0</v>
      </c>
      <c r="T130" s="236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7" t="s">
        <v>136</v>
      </c>
      <c r="AT130" s="237" t="s">
        <v>131</v>
      </c>
      <c r="AU130" s="237" t="s">
        <v>85</v>
      </c>
      <c r="AY130" s="17" t="s">
        <v>129</v>
      </c>
      <c r="BE130" s="238">
        <f>IF(N130="základní",J130,0)</f>
        <v>0</v>
      </c>
      <c r="BF130" s="238">
        <f>IF(N130="snížená",J130,0)</f>
        <v>0</v>
      </c>
      <c r="BG130" s="238">
        <f>IF(N130="zákl. přenesená",J130,0)</f>
        <v>0</v>
      </c>
      <c r="BH130" s="238">
        <f>IF(N130="sníž. přenesená",J130,0)</f>
        <v>0</v>
      </c>
      <c r="BI130" s="238">
        <f>IF(N130="nulová",J130,0)</f>
        <v>0</v>
      </c>
      <c r="BJ130" s="17" t="s">
        <v>83</v>
      </c>
      <c r="BK130" s="238">
        <f>ROUND(I130*H130,2)</f>
        <v>0</v>
      </c>
      <c r="BL130" s="17" t="s">
        <v>136</v>
      </c>
      <c r="BM130" s="237" t="s">
        <v>376</v>
      </c>
    </row>
    <row r="131" s="13" customFormat="1">
      <c r="A131" s="13"/>
      <c r="B131" s="239"/>
      <c r="C131" s="240"/>
      <c r="D131" s="241" t="s">
        <v>138</v>
      </c>
      <c r="E131" s="242" t="s">
        <v>1</v>
      </c>
      <c r="F131" s="243" t="s">
        <v>377</v>
      </c>
      <c r="G131" s="240"/>
      <c r="H131" s="242" t="s">
        <v>1</v>
      </c>
      <c r="I131" s="244"/>
      <c r="J131" s="240"/>
      <c r="K131" s="240"/>
      <c r="L131" s="245"/>
      <c r="M131" s="246"/>
      <c r="N131" s="247"/>
      <c r="O131" s="247"/>
      <c r="P131" s="247"/>
      <c r="Q131" s="247"/>
      <c r="R131" s="247"/>
      <c r="S131" s="247"/>
      <c r="T131" s="248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9" t="s">
        <v>138</v>
      </c>
      <c r="AU131" s="249" t="s">
        <v>85</v>
      </c>
      <c r="AV131" s="13" t="s">
        <v>83</v>
      </c>
      <c r="AW131" s="13" t="s">
        <v>32</v>
      </c>
      <c r="AX131" s="13" t="s">
        <v>76</v>
      </c>
      <c r="AY131" s="249" t="s">
        <v>129</v>
      </c>
    </row>
    <row r="132" s="14" customFormat="1">
      <c r="A132" s="14"/>
      <c r="B132" s="250"/>
      <c r="C132" s="251"/>
      <c r="D132" s="241" t="s">
        <v>138</v>
      </c>
      <c r="E132" s="252" t="s">
        <v>1</v>
      </c>
      <c r="F132" s="253" t="s">
        <v>378</v>
      </c>
      <c r="G132" s="251"/>
      <c r="H132" s="254">
        <v>161</v>
      </c>
      <c r="I132" s="255"/>
      <c r="J132" s="251"/>
      <c r="K132" s="251"/>
      <c r="L132" s="256"/>
      <c r="M132" s="257"/>
      <c r="N132" s="258"/>
      <c r="O132" s="258"/>
      <c r="P132" s="258"/>
      <c r="Q132" s="258"/>
      <c r="R132" s="258"/>
      <c r="S132" s="258"/>
      <c r="T132" s="259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0" t="s">
        <v>138</v>
      </c>
      <c r="AU132" s="260" t="s">
        <v>85</v>
      </c>
      <c r="AV132" s="14" t="s">
        <v>85</v>
      </c>
      <c r="AW132" s="14" t="s">
        <v>32</v>
      </c>
      <c r="AX132" s="14" t="s">
        <v>76</v>
      </c>
      <c r="AY132" s="260" t="s">
        <v>129</v>
      </c>
    </row>
    <row r="133" s="15" customFormat="1">
      <c r="A133" s="15"/>
      <c r="B133" s="261"/>
      <c r="C133" s="262"/>
      <c r="D133" s="241" t="s">
        <v>138</v>
      </c>
      <c r="E133" s="263" t="s">
        <v>1</v>
      </c>
      <c r="F133" s="264" t="s">
        <v>141</v>
      </c>
      <c r="G133" s="262"/>
      <c r="H133" s="265">
        <v>161</v>
      </c>
      <c r="I133" s="266"/>
      <c r="J133" s="262"/>
      <c r="K133" s="262"/>
      <c r="L133" s="267"/>
      <c r="M133" s="268"/>
      <c r="N133" s="269"/>
      <c r="O133" s="269"/>
      <c r="P133" s="269"/>
      <c r="Q133" s="269"/>
      <c r="R133" s="269"/>
      <c r="S133" s="269"/>
      <c r="T133" s="270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71" t="s">
        <v>138</v>
      </c>
      <c r="AU133" s="271" t="s">
        <v>85</v>
      </c>
      <c r="AV133" s="15" t="s">
        <v>136</v>
      </c>
      <c r="AW133" s="15" t="s">
        <v>32</v>
      </c>
      <c r="AX133" s="15" t="s">
        <v>83</v>
      </c>
      <c r="AY133" s="271" t="s">
        <v>129</v>
      </c>
    </row>
    <row r="134" s="2" customFormat="1" ht="21.75" customHeight="1">
      <c r="A134" s="38"/>
      <c r="B134" s="39"/>
      <c r="C134" s="226" t="s">
        <v>85</v>
      </c>
      <c r="D134" s="226" t="s">
        <v>131</v>
      </c>
      <c r="E134" s="227" t="s">
        <v>379</v>
      </c>
      <c r="F134" s="228" t="s">
        <v>380</v>
      </c>
      <c r="G134" s="229" t="s">
        <v>231</v>
      </c>
      <c r="H134" s="230">
        <v>3</v>
      </c>
      <c r="I134" s="231"/>
      <c r="J134" s="232">
        <f>ROUND(I134*H134,2)</f>
        <v>0</v>
      </c>
      <c r="K134" s="228" t="s">
        <v>135</v>
      </c>
      <c r="L134" s="44"/>
      <c r="M134" s="233" t="s">
        <v>1</v>
      </c>
      <c r="N134" s="234" t="s">
        <v>41</v>
      </c>
      <c r="O134" s="91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7" t="s">
        <v>136</v>
      </c>
      <c r="AT134" s="237" t="s">
        <v>131</v>
      </c>
      <c r="AU134" s="237" t="s">
        <v>85</v>
      </c>
      <c r="AY134" s="17" t="s">
        <v>129</v>
      </c>
      <c r="BE134" s="238">
        <f>IF(N134="základní",J134,0)</f>
        <v>0</v>
      </c>
      <c r="BF134" s="238">
        <f>IF(N134="snížená",J134,0)</f>
        <v>0</v>
      </c>
      <c r="BG134" s="238">
        <f>IF(N134="zákl. přenesená",J134,0)</f>
        <v>0</v>
      </c>
      <c r="BH134" s="238">
        <f>IF(N134="sníž. přenesená",J134,0)</f>
        <v>0</v>
      </c>
      <c r="BI134" s="238">
        <f>IF(N134="nulová",J134,0)</f>
        <v>0</v>
      </c>
      <c r="BJ134" s="17" t="s">
        <v>83</v>
      </c>
      <c r="BK134" s="238">
        <f>ROUND(I134*H134,2)</f>
        <v>0</v>
      </c>
      <c r="BL134" s="17" t="s">
        <v>136</v>
      </c>
      <c r="BM134" s="237" t="s">
        <v>381</v>
      </c>
    </row>
    <row r="135" s="13" customFormat="1">
      <c r="A135" s="13"/>
      <c r="B135" s="239"/>
      <c r="C135" s="240"/>
      <c r="D135" s="241" t="s">
        <v>138</v>
      </c>
      <c r="E135" s="242" t="s">
        <v>1</v>
      </c>
      <c r="F135" s="243" t="s">
        <v>382</v>
      </c>
      <c r="G135" s="240"/>
      <c r="H135" s="242" t="s">
        <v>1</v>
      </c>
      <c r="I135" s="244"/>
      <c r="J135" s="240"/>
      <c r="K135" s="240"/>
      <c r="L135" s="245"/>
      <c r="M135" s="246"/>
      <c r="N135" s="247"/>
      <c r="O135" s="247"/>
      <c r="P135" s="247"/>
      <c r="Q135" s="247"/>
      <c r="R135" s="247"/>
      <c r="S135" s="247"/>
      <c r="T135" s="24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9" t="s">
        <v>138</v>
      </c>
      <c r="AU135" s="249" t="s">
        <v>85</v>
      </c>
      <c r="AV135" s="13" t="s">
        <v>83</v>
      </c>
      <c r="AW135" s="13" t="s">
        <v>32</v>
      </c>
      <c r="AX135" s="13" t="s">
        <v>76</v>
      </c>
      <c r="AY135" s="249" t="s">
        <v>129</v>
      </c>
    </row>
    <row r="136" s="14" customFormat="1">
      <c r="A136" s="14"/>
      <c r="B136" s="250"/>
      <c r="C136" s="251"/>
      <c r="D136" s="241" t="s">
        <v>138</v>
      </c>
      <c r="E136" s="252" t="s">
        <v>1</v>
      </c>
      <c r="F136" s="253" t="s">
        <v>147</v>
      </c>
      <c r="G136" s="251"/>
      <c r="H136" s="254">
        <v>3</v>
      </c>
      <c r="I136" s="255"/>
      <c r="J136" s="251"/>
      <c r="K136" s="251"/>
      <c r="L136" s="256"/>
      <c r="M136" s="257"/>
      <c r="N136" s="258"/>
      <c r="O136" s="258"/>
      <c r="P136" s="258"/>
      <c r="Q136" s="258"/>
      <c r="R136" s="258"/>
      <c r="S136" s="258"/>
      <c r="T136" s="259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0" t="s">
        <v>138</v>
      </c>
      <c r="AU136" s="260" t="s">
        <v>85</v>
      </c>
      <c r="AV136" s="14" t="s">
        <v>85</v>
      </c>
      <c r="AW136" s="14" t="s">
        <v>32</v>
      </c>
      <c r="AX136" s="14" t="s">
        <v>76</v>
      </c>
      <c r="AY136" s="260" t="s">
        <v>129</v>
      </c>
    </row>
    <row r="137" s="15" customFormat="1">
      <c r="A137" s="15"/>
      <c r="B137" s="261"/>
      <c r="C137" s="262"/>
      <c r="D137" s="241" t="s">
        <v>138</v>
      </c>
      <c r="E137" s="263" t="s">
        <v>1</v>
      </c>
      <c r="F137" s="264" t="s">
        <v>141</v>
      </c>
      <c r="G137" s="262"/>
      <c r="H137" s="265">
        <v>3</v>
      </c>
      <c r="I137" s="266"/>
      <c r="J137" s="262"/>
      <c r="K137" s="262"/>
      <c r="L137" s="267"/>
      <c r="M137" s="268"/>
      <c r="N137" s="269"/>
      <c r="O137" s="269"/>
      <c r="P137" s="269"/>
      <c r="Q137" s="269"/>
      <c r="R137" s="269"/>
      <c r="S137" s="269"/>
      <c r="T137" s="270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71" t="s">
        <v>138</v>
      </c>
      <c r="AU137" s="271" t="s">
        <v>85</v>
      </c>
      <c r="AV137" s="15" t="s">
        <v>136</v>
      </c>
      <c r="AW137" s="15" t="s">
        <v>32</v>
      </c>
      <c r="AX137" s="15" t="s">
        <v>83</v>
      </c>
      <c r="AY137" s="271" t="s">
        <v>129</v>
      </c>
    </row>
    <row r="138" s="2" customFormat="1" ht="16.5" customHeight="1">
      <c r="A138" s="38"/>
      <c r="B138" s="39"/>
      <c r="C138" s="226" t="s">
        <v>147</v>
      </c>
      <c r="D138" s="226" t="s">
        <v>131</v>
      </c>
      <c r="E138" s="227" t="s">
        <v>383</v>
      </c>
      <c r="F138" s="228" t="s">
        <v>384</v>
      </c>
      <c r="G138" s="229" t="s">
        <v>231</v>
      </c>
      <c r="H138" s="230">
        <v>16.100000000000001</v>
      </c>
      <c r="I138" s="231"/>
      <c r="J138" s="232">
        <f>ROUND(I138*H138,2)</f>
        <v>0</v>
      </c>
      <c r="K138" s="228" t="s">
        <v>135</v>
      </c>
      <c r="L138" s="44"/>
      <c r="M138" s="233" t="s">
        <v>1</v>
      </c>
      <c r="N138" s="234" t="s">
        <v>41</v>
      </c>
      <c r="O138" s="91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7" t="s">
        <v>136</v>
      </c>
      <c r="AT138" s="237" t="s">
        <v>131</v>
      </c>
      <c r="AU138" s="237" t="s">
        <v>85</v>
      </c>
      <c r="AY138" s="17" t="s">
        <v>129</v>
      </c>
      <c r="BE138" s="238">
        <f>IF(N138="základní",J138,0)</f>
        <v>0</v>
      </c>
      <c r="BF138" s="238">
        <f>IF(N138="snížená",J138,0)</f>
        <v>0</v>
      </c>
      <c r="BG138" s="238">
        <f>IF(N138="zákl. přenesená",J138,0)</f>
        <v>0</v>
      </c>
      <c r="BH138" s="238">
        <f>IF(N138="sníž. přenesená",J138,0)</f>
        <v>0</v>
      </c>
      <c r="BI138" s="238">
        <f>IF(N138="nulová",J138,0)</f>
        <v>0</v>
      </c>
      <c r="BJ138" s="17" t="s">
        <v>83</v>
      </c>
      <c r="BK138" s="238">
        <f>ROUND(I138*H138,2)</f>
        <v>0</v>
      </c>
      <c r="BL138" s="17" t="s">
        <v>136</v>
      </c>
      <c r="BM138" s="237" t="s">
        <v>385</v>
      </c>
    </row>
    <row r="139" s="13" customFormat="1">
      <c r="A139" s="13"/>
      <c r="B139" s="239"/>
      <c r="C139" s="240"/>
      <c r="D139" s="241" t="s">
        <v>138</v>
      </c>
      <c r="E139" s="242" t="s">
        <v>1</v>
      </c>
      <c r="F139" s="243" t="s">
        <v>386</v>
      </c>
      <c r="G139" s="240"/>
      <c r="H139" s="242" t="s">
        <v>1</v>
      </c>
      <c r="I139" s="244"/>
      <c r="J139" s="240"/>
      <c r="K139" s="240"/>
      <c r="L139" s="245"/>
      <c r="M139" s="246"/>
      <c r="N139" s="247"/>
      <c r="O139" s="247"/>
      <c r="P139" s="247"/>
      <c r="Q139" s="247"/>
      <c r="R139" s="247"/>
      <c r="S139" s="247"/>
      <c r="T139" s="24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9" t="s">
        <v>138</v>
      </c>
      <c r="AU139" s="249" t="s">
        <v>85</v>
      </c>
      <c r="AV139" s="13" t="s">
        <v>83</v>
      </c>
      <c r="AW139" s="13" t="s">
        <v>32</v>
      </c>
      <c r="AX139" s="13" t="s">
        <v>76</v>
      </c>
      <c r="AY139" s="249" t="s">
        <v>129</v>
      </c>
    </row>
    <row r="140" s="14" customFormat="1">
      <c r="A140" s="14"/>
      <c r="B140" s="250"/>
      <c r="C140" s="251"/>
      <c r="D140" s="241" t="s">
        <v>138</v>
      </c>
      <c r="E140" s="252" t="s">
        <v>1</v>
      </c>
      <c r="F140" s="253" t="s">
        <v>387</v>
      </c>
      <c r="G140" s="251"/>
      <c r="H140" s="254">
        <v>16.100000000000001</v>
      </c>
      <c r="I140" s="255"/>
      <c r="J140" s="251"/>
      <c r="K140" s="251"/>
      <c r="L140" s="256"/>
      <c r="M140" s="257"/>
      <c r="N140" s="258"/>
      <c r="O140" s="258"/>
      <c r="P140" s="258"/>
      <c r="Q140" s="258"/>
      <c r="R140" s="258"/>
      <c r="S140" s="258"/>
      <c r="T140" s="259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0" t="s">
        <v>138</v>
      </c>
      <c r="AU140" s="260" t="s">
        <v>85</v>
      </c>
      <c r="AV140" s="14" t="s">
        <v>85</v>
      </c>
      <c r="AW140" s="14" t="s">
        <v>32</v>
      </c>
      <c r="AX140" s="14" t="s">
        <v>76</v>
      </c>
      <c r="AY140" s="260" t="s">
        <v>129</v>
      </c>
    </row>
    <row r="141" s="15" customFormat="1">
      <c r="A141" s="15"/>
      <c r="B141" s="261"/>
      <c r="C141" s="262"/>
      <c r="D141" s="241" t="s">
        <v>138</v>
      </c>
      <c r="E141" s="263" t="s">
        <v>1</v>
      </c>
      <c r="F141" s="264" t="s">
        <v>141</v>
      </c>
      <c r="G141" s="262"/>
      <c r="H141" s="265">
        <v>16.100000000000001</v>
      </c>
      <c r="I141" s="266"/>
      <c r="J141" s="262"/>
      <c r="K141" s="262"/>
      <c r="L141" s="267"/>
      <c r="M141" s="268"/>
      <c r="N141" s="269"/>
      <c r="O141" s="269"/>
      <c r="P141" s="269"/>
      <c r="Q141" s="269"/>
      <c r="R141" s="269"/>
      <c r="S141" s="269"/>
      <c r="T141" s="270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71" t="s">
        <v>138</v>
      </c>
      <c r="AU141" s="271" t="s">
        <v>85</v>
      </c>
      <c r="AV141" s="15" t="s">
        <v>136</v>
      </c>
      <c r="AW141" s="15" t="s">
        <v>32</v>
      </c>
      <c r="AX141" s="15" t="s">
        <v>83</v>
      </c>
      <c r="AY141" s="271" t="s">
        <v>129</v>
      </c>
    </row>
    <row r="142" s="2" customFormat="1" ht="16.5" customHeight="1">
      <c r="A142" s="38"/>
      <c r="B142" s="39"/>
      <c r="C142" s="226" t="s">
        <v>136</v>
      </c>
      <c r="D142" s="226" t="s">
        <v>131</v>
      </c>
      <c r="E142" s="227" t="s">
        <v>383</v>
      </c>
      <c r="F142" s="228" t="s">
        <v>384</v>
      </c>
      <c r="G142" s="229" t="s">
        <v>231</v>
      </c>
      <c r="H142" s="230">
        <v>3</v>
      </c>
      <c r="I142" s="231"/>
      <c r="J142" s="232">
        <f>ROUND(I142*H142,2)</f>
        <v>0</v>
      </c>
      <c r="K142" s="228" t="s">
        <v>135</v>
      </c>
      <c r="L142" s="44"/>
      <c r="M142" s="233" t="s">
        <v>1</v>
      </c>
      <c r="N142" s="234" t="s">
        <v>41</v>
      </c>
      <c r="O142" s="91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7" t="s">
        <v>136</v>
      </c>
      <c r="AT142" s="237" t="s">
        <v>131</v>
      </c>
      <c r="AU142" s="237" t="s">
        <v>85</v>
      </c>
      <c r="AY142" s="17" t="s">
        <v>129</v>
      </c>
      <c r="BE142" s="238">
        <f>IF(N142="základní",J142,0)</f>
        <v>0</v>
      </c>
      <c r="BF142" s="238">
        <f>IF(N142="snížená",J142,0)</f>
        <v>0</v>
      </c>
      <c r="BG142" s="238">
        <f>IF(N142="zákl. přenesená",J142,0)</f>
        <v>0</v>
      </c>
      <c r="BH142" s="238">
        <f>IF(N142="sníž. přenesená",J142,0)</f>
        <v>0</v>
      </c>
      <c r="BI142" s="238">
        <f>IF(N142="nulová",J142,0)</f>
        <v>0</v>
      </c>
      <c r="BJ142" s="17" t="s">
        <v>83</v>
      </c>
      <c r="BK142" s="238">
        <f>ROUND(I142*H142,2)</f>
        <v>0</v>
      </c>
      <c r="BL142" s="17" t="s">
        <v>136</v>
      </c>
      <c r="BM142" s="237" t="s">
        <v>388</v>
      </c>
    </row>
    <row r="143" s="13" customFormat="1">
      <c r="A143" s="13"/>
      <c r="B143" s="239"/>
      <c r="C143" s="240"/>
      <c r="D143" s="241" t="s">
        <v>138</v>
      </c>
      <c r="E143" s="242" t="s">
        <v>1</v>
      </c>
      <c r="F143" s="243" t="s">
        <v>382</v>
      </c>
      <c r="G143" s="240"/>
      <c r="H143" s="242" t="s">
        <v>1</v>
      </c>
      <c r="I143" s="244"/>
      <c r="J143" s="240"/>
      <c r="K143" s="240"/>
      <c r="L143" s="245"/>
      <c r="M143" s="246"/>
      <c r="N143" s="247"/>
      <c r="O143" s="247"/>
      <c r="P143" s="247"/>
      <c r="Q143" s="247"/>
      <c r="R143" s="247"/>
      <c r="S143" s="247"/>
      <c r="T143" s="24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9" t="s">
        <v>138</v>
      </c>
      <c r="AU143" s="249" t="s">
        <v>85</v>
      </c>
      <c r="AV143" s="13" t="s">
        <v>83</v>
      </c>
      <c r="AW143" s="13" t="s">
        <v>32</v>
      </c>
      <c r="AX143" s="13" t="s">
        <v>76</v>
      </c>
      <c r="AY143" s="249" t="s">
        <v>129</v>
      </c>
    </row>
    <row r="144" s="14" customFormat="1">
      <c r="A144" s="14"/>
      <c r="B144" s="250"/>
      <c r="C144" s="251"/>
      <c r="D144" s="241" t="s">
        <v>138</v>
      </c>
      <c r="E144" s="252" t="s">
        <v>1</v>
      </c>
      <c r="F144" s="253" t="s">
        <v>147</v>
      </c>
      <c r="G144" s="251"/>
      <c r="H144" s="254">
        <v>3</v>
      </c>
      <c r="I144" s="255"/>
      <c r="J144" s="251"/>
      <c r="K144" s="251"/>
      <c r="L144" s="256"/>
      <c r="M144" s="257"/>
      <c r="N144" s="258"/>
      <c r="O144" s="258"/>
      <c r="P144" s="258"/>
      <c r="Q144" s="258"/>
      <c r="R144" s="258"/>
      <c r="S144" s="258"/>
      <c r="T144" s="259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0" t="s">
        <v>138</v>
      </c>
      <c r="AU144" s="260" t="s">
        <v>85</v>
      </c>
      <c r="AV144" s="14" t="s">
        <v>85</v>
      </c>
      <c r="AW144" s="14" t="s">
        <v>32</v>
      </c>
      <c r="AX144" s="14" t="s">
        <v>76</v>
      </c>
      <c r="AY144" s="260" t="s">
        <v>129</v>
      </c>
    </row>
    <row r="145" s="15" customFormat="1">
      <c r="A145" s="15"/>
      <c r="B145" s="261"/>
      <c r="C145" s="262"/>
      <c r="D145" s="241" t="s">
        <v>138</v>
      </c>
      <c r="E145" s="263" t="s">
        <v>1</v>
      </c>
      <c r="F145" s="264" t="s">
        <v>141</v>
      </c>
      <c r="G145" s="262"/>
      <c r="H145" s="265">
        <v>3</v>
      </c>
      <c r="I145" s="266"/>
      <c r="J145" s="262"/>
      <c r="K145" s="262"/>
      <c r="L145" s="267"/>
      <c r="M145" s="268"/>
      <c r="N145" s="269"/>
      <c r="O145" s="269"/>
      <c r="P145" s="269"/>
      <c r="Q145" s="269"/>
      <c r="R145" s="269"/>
      <c r="S145" s="269"/>
      <c r="T145" s="270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71" t="s">
        <v>138</v>
      </c>
      <c r="AU145" s="271" t="s">
        <v>85</v>
      </c>
      <c r="AV145" s="15" t="s">
        <v>136</v>
      </c>
      <c r="AW145" s="15" t="s">
        <v>32</v>
      </c>
      <c r="AX145" s="15" t="s">
        <v>83</v>
      </c>
      <c r="AY145" s="271" t="s">
        <v>129</v>
      </c>
    </row>
    <row r="146" s="2" customFormat="1" ht="21.75" customHeight="1">
      <c r="A146" s="38"/>
      <c r="B146" s="39"/>
      <c r="C146" s="226" t="s">
        <v>158</v>
      </c>
      <c r="D146" s="226" t="s">
        <v>131</v>
      </c>
      <c r="E146" s="227" t="s">
        <v>229</v>
      </c>
      <c r="F146" s="228" t="s">
        <v>230</v>
      </c>
      <c r="G146" s="229" t="s">
        <v>231</v>
      </c>
      <c r="H146" s="230">
        <v>12.4</v>
      </c>
      <c r="I146" s="231"/>
      <c r="J146" s="232">
        <f>ROUND(I146*H146,2)</f>
        <v>0</v>
      </c>
      <c r="K146" s="228" t="s">
        <v>135</v>
      </c>
      <c r="L146" s="44"/>
      <c r="M146" s="233" t="s">
        <v>1</v>
      </c>
      <c r="N146" s="234" t="s">
        <v>41</v>
      </c>
      <c r="O146" s="91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6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7" t="s">
        <v>136</v>
      </c>
      <c r="AT146" s="237" t="s">
        <v>131</v>
      </c>
      <c r="AU146" s="237" t="s">
        <v>85</v>
      </c>
      <c r="AY146" s="17" t="s">
        <v>129</v>
      </c>
      <c r="BE146" s="238">
        <f>IF(N146="základní",J146,0)</f>
        <v>0</v>
      </c>
      <c r="BF146" s="238">
        <f>IF(N146="snížená",J146,0)</f>
        <v>0</v>
      </c>
      <c r="BG146" s="238">
        <f>IF(N146="zákl. přenesená",J146,0)</f>
        <v>0</v>
      </c>
      <c r="BH146" s="238">
        <f>IF(N146="sníž. přenesená",J146,0)</f>
        <v>0</v>
      </c>
      <c r="BI146" s="238">
        <f>IF(N146="nulová",J146,0)</f>
        <v>0</v>
      </c>
      <c r="BJ146" s="17" t="s">
        <v>83</v>
      </c>
      <c r="BK146" s="238">
        <f>ROUND(I146*H146,2)</f>
        <v>0</v>
      </c>
      <c r="BL146" s="17" t="s">
        <v>136</v>
      </c>
      <c r="BM146" s="237" t="s">
        <v>389</v>
      </c>
    </row>
    <row r="147" s="13" customFormat="1">
      <c r="A147" s="13"/>
      <c r="B147" s="239"/>
      <c r="C147" s="240"/>
      <c r="D147" s="241" t="s">
        <v>138</v>
      </c>
      <c r="E147" s="242" t="s">
        <v>1</v>
      </c>
      <c r="F147" s="243" t="s">
        <v>390</v>
      </c>
      <c r="G147" s="240"/>
      <c r="H147" s="242" t="s">
        <v>1</v>
      </c>
      <c r="I147" s="244"/>
      <c r="J147" s="240"/>
      <c r="K147" s="240"/>
      <c r="L147" s="245"/>
      <c r="M147" s="246"/>
      <c r="N147" s="247"/>
      <c r="O147" s="247"/>
      <c r="P147" s="247"/>
      <c r="Q147" s="247"/>
      <c r="R147" s="247"/>
      <c r="S147" s="247"/>
      <c r="T147" s="24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9" t="s">
        <v>138</v>
      </c>
      <c r="AU147" s="249" t="s">
        <v>85</v>
      </c>
      <c r="AV147" s="13" t="s">
        <v>83</v>
      </c>
      <c r="AW147" s="13" t="s">
        <v>32</v>
      </c>
      <c r="AX147" s="13" t="s">
        <v>76</v>
      </c>
      <c r="AY147" s="249" t="s">
        <v>129</v>
      </c>
    </row>
    <row r="148" s="14" customFormat="1">
      <c r="A148" s="14"/>
      <c r="B148" s="250"/>
      <c r="C148" s="251"/>
      <c r="D148" s="241" t="s">
        <v>138</v>
      </c>
      <c r="E148" s="252" t="s">
        <v>1</v>
      </c>
      <c r="F148" s="253" t="s">
        <v>234</v>
      </c>
      <c r="G148" s="251"/>
      <c r="H148" s="254">
        <v>12.4</v>
      </c>
      <c r="I148" s="255"/>
      <c r="J148" s="251"/>
      <c r="K148" s="251"/>
      <c r="L148" s="256"/>
      <c r="M148" s="257"/>
      <c r="N148" s="258"/>
      <c r="O148" s="258"/>
      <c r="P148" s="258"/>
      <c r="Q148" s="258"/>
      <c r="R148" s="258"/>
      <c r="S148" s="258"/>
      <c r="T148" s="259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0" t="s">
        <v>138</v>
      </c>
      <c r="AU148" s="260" t="s">
        <v>85</v>
      </c>
      <c r="AV148" s="14" t="s">
        <v>85</v>
      </c>
      <c r="AW148" s="14" t="s">
        <v>32</v>
      </c>
      <c r="AX148" s="14" t="s">
        <v>76</v>
      </c>
      <c r="AY148" s="260" t="s">
        <v>129</v>
      </c>
    </row>
    <row r="149" s="15" customFormat="1">
      <c r="A149" s="15"/>
      <c r="B149" s="261"/>
      <c r="C149" s="262"/>
      <c r="D149" s="241" t="s">
        <v>138</v>
      </c>
      <c r="E149" s="263" t="s">
        <v>1</v>
      </c>
      <c r="F149" s="264" t="s">
        <v>141</v>
      </c>
      <c r="G149" s="262"/>
      <c r="H149" s="265">
        <v>12.4</v>
      </c>
      <c r="I149" s="266"/>
      <c r="J149" s="262"/>
      <c r="K149" s="262"/>
      <c r="L149" s="267"/>
      <c r="M149" s="268"/>
      <c r="N149" s="269"/>
      <c r="O149" s="269"/>
      <c r="P149" s="269"/>
      <c r="Q149" s="269"/>
      <c r="R149" s="269"/>
      <c r="S149" s="269"/>
      <c r="T149" s="270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71" t="s">
        <v>138</v>
      </c>
      <c r="AU149" s="271" t="s">
        <v>85</v>
      </c>
      <c r="AV149" s="15" t="s">
        <v>136</v>
      </c>
      <c r="AW149" s="15" t="s">
        <v>32</v>
      </c>
      <c r="AX149" s="15" t="s">
        <v>83</v>
      </c>
      <c r="AY149" s="271" t="s">
        <v>129</v>
      </c>
    </row>
    <row r="150" s="2" customFormat="1" ht="21.75" customHeight="1">
      <c r="A150" s="38"/>
      <c r="B150" s="39"/>
      <c r="C150" s="226" t="s">
        <v>163</v>
      </c>
      <c r="D150" s="226" t="s">
        <v>131</v>
      </c>
      <c r="E150" s="227" t="s">
        <v>391</v>
      </c>
      <c r="F150" s="228" t="s">
        <v>392</v>
      </c>
      <c r="G150" s="229" t="s">
        <v>231</v>
      </c>
      <c r="H150" s="230">
        <v>6.5</v>
      </c>
      <c r="I150" s="231"/>
      <c r="J150" s="232">
        <f>ROUND(I150*H150,2)</f>
        <v>0</v>
      </c>
      <c r="K150" s="228" t="s">
        <v>135</v>
      </c>
      <c r="L150" s="44"/>
      <c r="M150" s="233" t="s">
        <v>1</v>
      </c>
      <c r="N150" s="234" t="s">
        <v>41</v>
      </c>
      <c r="O150" s="91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6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7" t="s">
        <v>136</v>
      </c>
      <c r="AT150" s="237" t="s">
        <v>131</v>
      </c>
      <c r="AU150" s="237" t="s">
        <v>85</v>
      </c>
      <c r="AY150" s="17" t="s">
        <v>129</v>
      </c>
      <c r="BE150" s="238">
        <f>IF(N150="základní",J150,0)</f>
        <v>0</v>
      </c>
      <c r="BF150" s="238">
        <f>IF(N150="snížená",J150,0)</f>
        <v>0</v>
      </c>
      <c r="BG150" s="238">
        <f>IF(N150="zákl. přenesená",J150,0)</f>
        <v>0</v>
      </c>
      <c r="BH150" s="238">
        <f>IF(N150="sníž. přenesená",J150,0)</f>
        <v>0</v>
      </c>
      <c r="BI150" s="238">
        <f>IF(N150="nulová",J150,0)</f>
        <v>0</v>
      </c>
      <c r="BJ150" s="17" t="s">
        <v>83</v>
      </c>
      <c r="BK150" s="238">
        <f>ROUND(I150*H150,2)</f>
        <v>0</v>
      </c>
      <c r="BL150" s="17" t="s">
        <v>136</v>
      </c>
      <c r="BM150" s="237" t="s">
        <v>393</v>
      </c>
    </row>
    <row r="151" s="13" customFormat="1">
      <c r="A151" s="13"/>
      <c r="B151" s="239"/>
      <c r="C151" s="240"/>
      <c r="D151" s="241" t="s">
        <v>138</v>
      </c>
      <c r="E151" s="242" t="s">
        <v>1</v>
      </c>
      <c r="F151" s="243" t="s">
        <v>394</v>
      </c>
      <c r="G151" s="240"/>
      <c r="H151" s="242" t="s">
        <v>1</v>
      </c>
      <c r="I151" s="244"/>
      <c r="J151" s="240"/>
      <c r="K151" s="240"/>
      <c r="L151" s="245"/>
      <c r="M151" s="246"/>
      <c r="N151" s="247"/>
      <c r="O151" s="247"/>
      <c r="P151" s="247"/>
      <c r="Q151" s="247"/>
      <c r="R151" s="247"/>
      <c r="S151" s="247"/>
      <c r="T151" s="24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9" t="s">
        <v>138</v>
      </c>
      <c r="AU151" s="249" t="s">
        <v>85</v>
      </c>
      <c r="AV151" s="13" t="s">
        <v>83</v>
      </c>
      <c r="AW151" s="13" t="s">
        <v>32</v>
      </c>
      <c r="AX151" s="13" t="s">
        <v>76</v>
      </c>
      <c r="AY151" s="249" t="s">
        <v>129</v>
      </c>
    </row>
    <row r="152" s="14" customFormat="1">
      <c r="A152" s="14"/>
      <c r="B152" s="250"/>
      <c r="C152" s="251"/>
      <c r="D152" s="241" t="s">
        <v>138</v>
      </c>
      <c r="E152" s="252" t="s">
        <v>1</v>
      </c>
      <c r="F152" s="253" t="s">
        <v>395</v>
      </c>
      <c r="G152" s="251"/>
      <c r="H152" s="254">
        <v>6.5</v>
      </c>
      <c r="I152" s="255"/>
      <c r="J152" s="251"/>
      <c r="K152" s="251"/>
      <c r="L152" s="256"/>
      <c r="M152" s="257"/>
      <c r="N152" s="258"/>
      <c r="O152" s="258"/>
      <c r="P152" s="258"/>
      <c r="Q152" s="258"/>
      <c r="R152" s="258"/>
      <c r="S152" s="258"/>
      <c r="T152" s="259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0" t="s">
        <v>138</v>
      </c>
      <c r="AU152" s="260" t="s">
        <v>85</v>
      </c>
      <c r="AV152" s="14" t="s">
        <v>85</v>
      </c>
      <c r="AW152" s="14" t="s">
        <v>32</v>
      </c>
      <c r="AX152" s="14" t="s">
        <v>76</v>
      </c>
      <c r="AY152" s="260" t="s">
        <v>129</v>
      </c>
    </row>
    <row r="153" s="15" customFormat="1">
      <c r="A153" s="15"/>
      <c r="B153" s="261"/>
      <c r="C153" s="262"/>
      <c r="D153" s="241" t="s">
        <v>138</v>
      </c>
      <c r="E153" s="263" t="s">
        <v>1</v>
      </c>
      <c r="F153" s="264" t="s">
        <v>141</v>
      </c>
      <c r="G153" s="262"/>
      <c r="H153" s="265">
        <v>6.5</v>
      </c>
      <c r="I153" s="266"/>
      <c r="J153" s="262"/>
      <c r="K153" s="262"/>
      <c r="L153" s="267"/>
      <c r="M153" s="268"/>
      <c r="N153" s="269"/>
      <c r="O153" s="269"/>
      <c r="P153" s="269"/>
      <c r="Q153" s="269"/>
      <c r="R153" s="269"/>
      <c r="S153" s="269"/>
      <c r="T153" s="270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71" t="s">
        <v>138</v>
      </c>
      <c r="AU153" s="271" t="s">
        <v>85</v>
      </c>
      <c r="AV153" s="15" t="s">
        <v>136</v>
      </c>
      <c r="AW153" s="15" t="s">
        <v>32</v>
      </c>
      <c r="AX153" s="15" t="s">
        <v>83</v>
      </c>
      <c r="AY153" s="271" t="s">
        <v>129</v>
      </c>
    </row>
    <row r="154" s="2" customFormat="1" ht="21.75" customHeight="1">
      <c r="A154" s="38"/>
      <c r="B154" s="39"/>
      <c r="C154" s="226" t="s">
        <v>169</v>
      </c>
      <c r="D154" s="226" t="s">
        <v>131</v>
      </c>
      <c r="E154" s="227" t="s">
        <v>391</v>
      </c>
      <c r="F154" s="228" t="s">
        <v>392</v>
      </c>
      <c r="G154" s="229" t="s">
        <v>231</v>
      </c>
      <c r="H154" s="230">
        <v>161</v>
      </c>
      <c r="I154" s="231"/>
      <c r="J154" s="232">
        <f>ROUND(I154*H154,2)</f>
        <v>0</v>
      </c>
      <c r="K154" s="228" t="s">
        <v>135</v>
      </c>
      <c r="L154" s="44"/>
      <c r="M154" s="233" t="s">
        <v>1</v>
      </c>
      <c r="N154" s="234" t="s">
        <v>41</v>
      </c>
      <c r="O154" s="91"/>
      <c r="P154" s="235">
        <f>O154*H154</f>
        <v>0</v>
      </c>
      <c r="Q154" s="235">
        <v>0</v>
      </c>
      <c r="R154" s="235">
        <f>Q154*H154</f>
        <v>0</v>
      </c>
      <c r="S154" s="235">
        <v>0</v>
      </c>
      <c r="T154" s="236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7" t="s">
        <v>136</v>
      </c>
      <c r="AT154" s="237" t="s">
        <v>131</v>
      </c>
      <c r="AU154" s="237" t="s">
        <v>85</v>
      </c>
      <c r="AY154" s="17" t="s">
        <v>129</v>
      </c>
      <c r="BE154" s="238">
        <f>IF(N154="základní",J154,0)</f>
        <v>0</v>
      </c>
      <c r="BF154" s="238">
        <f>IF(N154="snížená",J154,0)</f>
        <v>0</v>
      </c>
      <c r="BG154" s="238">
        <f>IF(N154="zákl. přenesená",J154,0)</f>
        <v>0</v>
      </c>
      <c r="BH154" s="238">
        <f>IF(N154="sníž. přenesená",J154,0)</f>
        <v>0</v>
      </c>
      <c r="BI154" s="238">
        <f>IF(N154="nulová",J154,0)</f>
        <v>0</v>
      </c>
      <c r="BJ154" s="17" t="s">
        <v>83</v>
      </c>
      <c r="BK154" s="238">
        <f>ROUND(I154*H154,2)</f>
        <v>0</v>
      </c>
      <c r="BL154" s="17" t="s">
        <v>136</v>
      </c>
      <c r="BM154" s="237" t="s">
        <v>396</v>
      </c>
    </row>
    <row r="155" s="13" customFormat="1">
      <c r="A155" s="13"/>
      <c r="B155" s="239"/>
      <c r="C155" s="240"/>
      <c r="D155" s="241" t="s">
        <v>138</v>
      </c>
      <c r="E155" s="242" t="s">
        <v>1</v>
      </c>
      <c r="F155" s="243" t="s">
        <v>397</v>
      </c>
      <c r="G155" s="240"/>
      <c r="H155" s="242" t="s">
        <v>1</v>
      </c>
      <c r="I155" s="244"/>
      <c r="J155" s="240"/>
      <c r="K155" s="240"/>
      <c r="L155" s="245"/>
      <c r="M155" s="246"/>
      <c r="N155" s="247"/>
      <c r="O155" s="247"/>
      <c r="P155" s="247"/>
      <c r="Q155" s="247"/>
      <c r="R155" s="247"/>
      <c r="S155" s="247"/>
      <c r="T155" s="24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9" t="s">
        <v>138</v>
      </c>
      <c r="AU155" s="249" t="s">
        <v>85</v>
      </c>
      <c r="AV155" s="13" t="s">
        <v>83</v>
      </c>
      <c r="AW155" s="13" t="s">
        <v>32</v>
      </c>
      <c r="AX155" s="13" t="s">
        <v>76</v>
      </c>
      <c r="AY155" s="249" t="s">
        <v>129</v>
      </c>
    </row>
    <row r="156" s="14" customFormat="1">
      <c r="A156" s="14"/>
      <c r="B156" s="250"/>
      <c r="C156" s="251"/>
      <c r="D156" s="241" t="s">
        <v>138</v>
      </c>
      <c r="E156" s="252" t="s">
        <v>1</v>
      </c>
      <c r="F156" s="253" t="s">
        <v>378</v>
      </c>
      <c r="G156" s="251"/>
      <c r="H156" s="254">
        <v>161</v>
      </c>
      <c r="I156" s="255"/>
      <c r="J156" s="251"/>
      <c r="K156" s="251"/>
      <c r="L156" s="256"/>
      <c r="M156" s="257"/>
      <c r="N156" s="258"/>
      <c r="O156" s="258"/>
      <c r="P156" s="258"/>
      <c r="Q156" s="258"/>
      <c r="R156" s="258"/>
      <c r="S156" s="258"/>
      <c r="T156" s="259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0" t="s">
        <v>138</v>
      </c>
      <c r="AU156" s="260" t="s">
        <v>85</v>
      </c>
      <c r="AV156" s="14" t="s">
        <v>85</v>
      </c>
      <c r="AW156" s="14" t="s">
        <v>32</v>
      </c>
      <c r="AX156" s="14" t="s">
        <v>76</v>
      </c>
      <c r="AY156" s="260" t="s">
        <v>129</v>
      </c>
    </row>
    <row r="157" s="15" customFormat="1">
      <c r="A157" s="15"/>
      <c r="B157" s="261"/>
      <c r="C157" s="262"/>
      <c r="D157" s="241" t="s">
        <v>138</v>
      </c>
      <c r="E157" s="263" t="s">
        <v>1</v>
      </c>
      <c r="F157" s="264" t="s">
        <v>141</v>
      </c>
      <c r="G157" s="262"/>
      <c r="H157" s="265">
        <v>161</v>
      </c>
      <c r="I157" s="266"/>
      <c r="J157" s="262"/>
      <c r="K157" s="262"/>
      <c r="L157" s="267"/>
      <c r="M157" s="268"/>
      <c r="N157" s="269"/>
      <c r="O157" s="269"/>
      <c r="P157" s="269"/>
      <c r="Q157" s="269"/>
      <c r="R157" s="269"/>
      <c r="S157" s="269"/>
      <c r="T157" s="270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71" t="s">
        <v>138</v>
      </c>
      <c r="AU157" s="271" t="s">
        <v>85</v>
      </c>
      <c r="AV157" s="15" t="s">
        <v>136</v>
      </c>
      <c r="AW157" s="15" t="s">
        <v>32</v>
      </c>
      <c r="AX157" s="15" t="s">
        <v>83</v>
      </c>
      <c r="AY157" s="271" t="s">
        <v>129</v>
      </c>
    </row>
    <row r="158" s="2" customFormat="1" ht="21.75" customHeight="1">
      <c r="A158" s="38"/>
      <c r="B158" s="39"/>
      <c r="C158" s="226" t="s">
        <v>172</v>
      </c>
      <c r="D158" s="226" t="s">
        <v>131</v>
      </c>
      <c r="E158" s="227" t="s">
        <v>391</v>
      </c>
      <c r="F158" s="228" t="s">
        <v>392</v>
      </c>
      <c r="G158" s="229" t="s">
        <v>231</v>
      </c>
      <c r="H158" s="230">
        <v>5</v>
      </c>
      <c r="I158" s="231"/>
      <c r="J158" s="232">
        <f>ROUND(I158*H158,2)</f>
        <v>0</v>
      </c>
      <c r="K158" s="228" t="s">
        <v>135</v>
      </c>
      <c r="L158" s="44"/>
      <c r="M158" s="233" t="s">
        <v>1</v>
      </c>
      <c r="N158" s="234" t="s">
        <v>41</v>
      </c>
      <c r="O158" s="91"/>
      <c r="P158" s="235">
        <f>O158*H158</f>
        <v>0</v>
      </c>
      <c r="Q158" s="235">
        <v>0</v>
      </c>
      <c r="R158" s="235">
        <f>Q158*H158</f>
        <v>0</v>
      </c>
      <c r="S158" s="235">
        <v>0</v>
      </c>
      <c r="T158" s="236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7" t="s">
        <v>136</v>
      </c>
      <c r="AT158" s="237" t="s">
        <v>131</v>
      </c>
      <c r="AU158" s="237" t="s">
        <v>85</v>
      </c>
      <c r="AY158" s="17" t="s">
        <v>129</v>
      </c>
      <c r="BE158" s="238">
        <f>IF(N158="základní",J158,0)</f>
        <v>0</v>
      </c>
      <c r="BF158" s="238">
        <f>IF(N158="snížená",J158,0)</f>
        <v>0</v>
      </c>
      <c r="BG158" s="238">
        <f>IF(N158="zákl. přenesená",J158,0)</f>
        <v>0</v>
      </c>
      <c r="BH158" s="238">
        <f>IF(N158="sníž. přenesená",J158,0)</f>
        <v>0</v>
      </c>
      <c r="BI158" s="238">
        <f>IF(N158="nulová",J158,0)</f>
        <v>0</v>
      </c>
      <c r="BJ158" s="17" t="s">
        <v>83</v>
      </c>
      <c r="BK158" s="238">
        <f>ROUND(I158*H158,2)</f>
        <v>0</v>
      </c>
      <c r="BL158" s="17" t="s">
        <v>136</v>
      </c>
      <c r="BM158" s="237" t="s">
        <v>398</v>
      </c>
    </row>
    <row r="159" s="13" customFormat="1">
      <c r="A159" s="13"/>
      <c r="B159" s="239"/>
      <c r="C159" s="240"/>
      <c r="D159" s="241" t="s">
        <v>138</v>
      </c>
      <c r="E159" s="242" t="s">
        <v>1</v>
      </c>
      <c r="F159" s="243" t="s">
        <v>399</v>
      </c>
      <c r="G159" s="240"/>
      <c r="H159" s="242" t="s">
        <v>1</v>
      </c>
      <c r="I159" s="244"/>
      <c r="J159" s="240"/>
      <c r="K159" s="240"/>
      <c r="L159" s="245"/>
      <c r="M159" s="246"/>
      <c r="N159" s="247"/>
      <c r="O159" s="247"/>
      <c r="P159" s="247"/>
      <c r="Q159" s="247"/>
      <c r="R159" s="247"/>
      <c r="S159" s="247"/>
      <c r="T159" s="24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9" t="s">
        <v>138</v>
      </c>
      <c r="AU159" s="249" t="s">
        <v>85</v>
      </c>
      <c r="AV159" s="13" t="s">
        <v>83</v>
      </c>
      <c r="AW159" s="13" t="s">
        <v>32</v>
      </c>
      <c r="AX159" s="13" t="s">
        <v>76</v>
      </c>
      <c r="AY159" s="249" t="s">
        <v>129</v>
      </c>
    </row>
    <row r="160" s="14" customFormat="1">
      <c r="A160" s="14"/>
      <c r="B160" s="250"/>
      <c r="C160" s="251"/>
      <c r="D160" s="241" t="s">
        <v>138</v>
      </c>
      <c r="E160" s="252" t="s">
        <v>1</v>
      </c>
      <c r="F160" s="253" t="s">
        <v>158</v>
      </c>
      <c r="G160" s="251"/>
      <c r="H160" s="254">
        <v>5</v>
      </c>
      <c r="I160" s="255"/>
      <c r="J160" s="251"/>
      <c r="K160" s="251"/>
      <c r="L160" s="256"/>
      <c r="M160" s="257"/>
      <c r="N160" s="258"/>
      <c r="O160" s="258"/>
      <c r="P160" s="258"/>
      <c r="Q160" s="258"/>
      <c r="R160" s="258"/>
      <c r="S160" s="258"/>
      <c r="T160" s="259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0" t="s">
        <v>138</v>
      </c>
      <c r="AU160" s="260" t="s">
        <v>85</v>
      </c>
      <c r="AV160" s="14" t="s">
        <v>85</v>
      </c>
      <c r="AW160" s="14" t="s">
        <v>32</v>
      </c>
      <c r="AX160" s="14" t="s">
        <v>76</v>
      </c>
      <c r="AY160" s="260" t="s">
        <v>129</v>
      </c>
    </row>
    <row r="161" s="15" customFormat="1">
      <c r="A161" s="15"/>
      <c r="B161" s="261"/>
      <c r="C161" s="262"/>
      <c r="D161" s="241" t="s">
        <v>138</v>
      </c>
      <c r="E161" s="263" t="s">
        <v>1</v>
      </c>
      <c r="F161" s="264" t="s">
        <v>141</v>
      </c>
      <c r="G161" s="262"/>
      <c r="H161" s="265">
        <v>5</v>
      </c>
      <c r="I161" s="266"/>
      <c r="J161" s="262"/>
      <c r="K161" s="262"/>
      <c r="L161" s="267"/>
      <c r="M161" s="268"/>
      <c r="N161" s="269"/>
      <c r="O161" s="269"/>
      <c r="P161" s="269"/>
      <c r="Q161" s="269"/>
      <c r="R161" s="269"/>
      <c r="S161" s="269"/>
      <c r="T161" s="270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71" t="s">
        <v>138</v>
      </c>
      <c r="AU161" s="271" t="s">
        <v>85</v>
      </c>
      <c r="AV161" s="15" t="s">
        <v>136</v>
      </c>
      <c r="AW161" s="15" t="s">
        <v>32</v>
      </c>
      <c r="AX161" s="15" t="s">
        <v>83</v>
      </c>
      <c r="AY161" s="271" t="s">
        <v>129</v>
      </c>
    </row>
    <row r="162" s="2" customFormat="1" ht="24.15" customHeight="1">
      <c r="A162" s="38"/>
      <c r="B162" s="39"/>
      <c r="C162" s="226" t="s">
        <v>175</v>
      </c>
      <c r="D162" s="226" t="s">
        <v>131</v>
      </c>
      <c r="E162" s="227" t="s">
        <v>400</v>
      </c>
      <c r="F162" s="228" t="s">
        <v>401</v>
      </c>
      <c r="G162" s="229" t="s">
        <v>231</v>
      </c>
      <c r="H162" s="230">
        <v>805</v>
      </c>
      <c r="I162" s="231"/>
      <c r="J162" s="232">
        <f>ROUND(I162*H162,2)</f>
        <v>0</v>
      </c>
      <c r="K162" s="228" t="s">
        <v>135</v>
      </c>
      <c r="L162" s="44"/>
      <c r="M162" s="233" t="s">
        <v>1</v>
      </c>
      <c r="N162" s="234" t="s">
        <v>41</v>
      </c>
      <c r="O162" s="91"/>
      <c r="P162" s="235">
        <f>O162*H162</f>
        <v>0</v>
      </c>
      <c r="Q162" s="235">
        <v>0</v>
      </c>
      <c r="R162" s="235">
        <f>Q162*H162</f>
        <v>0</v>
      </c>
      <c r="S162" s="235">
        <v>0</v>
      </c>
      <c r="T162" s="236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7" t="s">
        <v>136</v>
      </c>
      <c r="AT162" s="237" t="s">
        <v>131</v>
      </c>
      <c r="AU162" s="237" t="s">
        <v>85</v>
      </c>
      <c r="AY162" s="17" t="s">
        <v>129</v>
      </c>
      <c r="BE162" s="238">
        <f>IF(N162="základní",J162,0)</f>
        <v>0</v>
      </c>
      <c r="BF162" s="238">
        <f>IF(N162="snížená",J162,0)</f>
        <v>0</v>
      </c>
      <c r="BG162" s="238">
        <f>IF(N162="zákl. přenesená",J162,0)</f>
        <v>0</v>
      </c>
      <c r="BH162" s="238">
        <f>IF(N162="sníž. přenesená",J162,0)</f>
        <v>0</v>
      </c>
      <c r="BI162" s="238">
        <f>IF(N162="nulová",J162,0)</f>
        <v>0</v>
      </c>
      <c r="BJ162" s="17" t="s">
        <v>83</v>
      </c>
      <c r="BK162" s="238">
        <f>ROUND(I162*H162,2)</f>
        <v>0</v>
      </c>
      <c r="BL162" s="17" t="s">
        <v>136</v>
      </c>
      <c r="BM162" s="237" t="s">
        <v>402</v>
      </c>
    </row>
    <row r="163" s="13" customFormat="1">
      <c r="A163" s="13"/>
      <c r="B163" s="239"/>
      <c r="C163" s="240"/>
      <c r="D163" s="241" t="s">
        <v>138</v>
      </c>
      <c r="E163" s="242" t="s">
        <v>1</v>
      </c>
      <c r="F163" s="243" t="s">
        <v>403</v>
      </c>
      <c r="G163" s="240"/>
      <c r="H163" s="242" t="s">
        <v>1</v>
      </c>
      <c r="I163" s="244"/>
      <c r="J163" s="240"/>
      <c r="K163" s="240"/>
      <c r="L163" s="245"/>
      <c r="M163" s="246"/>
      <c r="N163" s="247"/>
      <c r="O163" s="247"/>
      <c r="P163" s="247"/>
      <c r="Q163" s="247"/>
      <c r="R163" s="247"/>
      <c r="S163" s="247"/>
      <c r="T163" s="248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9" t="s">
        <v>138</v>
      </c>
      <c r="AU163" s="249" t="s">
        <v>85</v>
      </c>
      <c r="AV163" s="13" t="s">
        <v>83</v>
      </c>
      <c r="AW163" s="13" t="s">
        <v>32</v>
      </c>
      <c r="AX163" s="13" t="s">
        <v>76</v>
      </c>
      <c r="AY163" s="249" t="s">
        <v>129</v>
      </c>
    </row>
    <row r="164" s="14" customFormat="1">
      <c r="A164" s="14"/>
      <c r="B164" s="250"/>
      <c r="C164" s="251"/>
      <c r="D164" s="241" t="s">
        <v>138</v>
      </c>
      <c r="E164" s="252" t="s">
        <v>1</v>
      </c>
      <c r="F164" s="253" t="s">
        <v>404</v>
      </c>
      <c r="G164" s="251"/>
      <c r="H164" s="254">
        <v>805</v>
      </c>
      <c r="I164" s="255"/>
      <c r="J164" s="251"/>
      <c r="K164" s="251"/>
      <c r="L164" s="256"/>
      <c r="M164" s="257"/>
      <c r="N164" s="258"/>
      <c r="O164" s="258"/>
      <c r="P164" s="258"/>
      <c r="Q164" s="258"/>
      <c r="R164" s="258"/>
      <c r="S164" s="258"/>
      <c r="T164" s="259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0" t="s">
        <v>138</v>
      </c>
      <c r="AU164" s="260" t="s">
        <v>85</v>
      </c>
      <c r="AV164" s="14" t="s">
        <v>85</v>
      </c>
      <c r="AW164" s="14" t="s">
        <v>32</v>
      </c>
      <c r="AX164" s="14" t="s">
        <v>76</v>
      </c>
      <c r="AY164" s="260" t="s">
        <v>129</v>
      </c>
    </row>
    <row r="165" s="15" customFormat="1">
      <c r="A165" s="15"/>
      <c r="B165" s="261"/>
      <c r="C165" s="262"/>
      <c r="D165" s="241" t="s">
        <v>138</v>
      </c>
      <c r="E165" s="263" t="s">
        <v>1</v>
      </c>
      <c r="F165" s="264" t="s">
        <v>141</v>
      </c>
      <c r="G165" s="262"/>
      <c r="H165" s="265">
        <v>805</v>
      </c>
      <c r="I165" s="266"/>
      <c r="J165" s="262"/>
      <c r="K165" s="262"/>
      <c r="L165" s="267"/>
      <c r="M165" s="268"/>
      <c r="N165" s="269"/>
      <c r="O165" s="269"/>
      <c r="P165" s="269"/>
      <c r="Q165" s="269"/>
      <c r="R165" s="269"/>
      <c r="S165" s="269"/>
      <c r="T165" s="270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71" t="s">
        <v>138</v>
      </c>
      <c r="AU165" s="271" t="s">
        <v>85</v>
      </c>
      <c r="AV165" s="15" t="s">
        <v>136</v>
      </c>
      <c r="AW165" s="15" t="s">
        <v>32</v>
      </c>
      <c r="AX165" s="15" t="s">
        <v>83</v>
      </c>
      <c r="AY165" s="271" t="s">
        <v>129</v>
      </c>
    </row>
    <row r="166" s="2" customFormat="1" ht="24.15" customHeight="1">
      <c r="A166" s="38"/>
      <c r="B166" s="39"/>
      <c r="C166" s="226" t="s">
        <v>140</v>
      </c>
      <c r="D166" s="226" t="s">
        <v>131</v>
      </c>
      <c r="E166" s="227" t="s">
        <v>400</v>
      </c>
      <c r="F166" s="228" t="s">
        <v>401</v>
      </c>
      <c r="G166" s="229" t="s">
        <v>231</v>
      </c>
      <c r="H166" s="230">
        <v>25</v>
      </c>
      <c r="I166" s="231"/>
      <c r="J166" s="232">
        <f>ROUND(I166*H166,2)</f>
        <v>0</v>
      </c>
      <c r="K166" s="228" t="s">
        <v>135</v>
      </c>
      <c r="L166" s="44"/>
      <c r="M166" s="233" t="s">
        <v>1</v>
      </c>
      <c r="N166" s="234" t="s">
        <v>41</v>
      </c>
      <c r="O166" s="91"/>
      <c r="P166" s="235">
        <f>O166*H166</f>
        <v>0</v>
      </c>
      <c r="Q166" s="235">
        <v>0</v>
      </c>
      <c r="R166" s="235">
        <f>Q166*H166</f>
        <v>0</v>
      </c>
      <c r="S166" s="235">
        <v>0</v>
      </c>
      <c r="T166" s="236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7" t="s">
        <v>136</v>
      </c>
      <c r="AT166" s="237" t="s">
        <v>131</v>
      </c>
      <c r="AU166" s="237" t="s">
        <v>85</v>
      </c>
      <c r="AY166" s="17" t="s">
        <v>129</v>
      </c>
      <c r="BE166" s="238">
        <f>IF(N166="základní",J166,0)</f>
        <v>0</v>
      </c>
      <c r="BF166" s="238">
        <f>IF(N166="snížená",J166,0)</f>
        <v>0</v>
      </c>
      <c r="BG166" s="238">
        <f>IF(N166="zákl. přenesená",J166,0)</f>
        <v>0</v>
      </c>
      <c r="BH166" s="238">
        <f>IF(N166="sníž. přenesená",J166,0)</f>
        <v>0</v>
      </c>
      <c r="BI166" s="238">
        <f>IF(N166="nulová",J166,0)</f>
        <v>0</v>
      </c>
      <c r="BJ166" s="17" t="s">
        <v>83</v>
      </c>
      <c r="BK166" s="238">
        <f>ROUND(I166*H166,2)</f>
        <v>0</v>
      </c>
      <c r="BL166" s="17" t="s">
        <v>136</v>
      </c>
      <c r="BM166" s="237" t="s">
        <v>405</v>
      </c>
    </row>
    <row r="167" s="13" customFormat="1">
      <c r="A167" s="13"/>
      <c r="B167" s="239"/>
      <c r="C167" s="240"/>
      <c r="D167" s="241" t="s">
        <v>138</v>
      </c>
      <c r="E167" s="242" t="s">
        <v>1</v>
      </c>
      <c r="F167" s="243" t="s">
        <v>406</v>
      </c>
      <c r="G167" s="240"/>
      <c r="H167" s="242" t="s">
        <v>1</v>
      </c>
      <c r="I167" s="244"/>
      <c r="J167" s="240"/>
      <c r="K167" s="240"/>
      <c r="L167" s="245"/>
      <c r="M167" s="246"/>
      <c r="N167" s="247"/>
      <c r="O167" s="247"/>
      <c r="P167" s="247"/>
      <c r="Q167" s="247"/>
      <c r="R167" s="247"/>
      <c r="S167" s="247"/>
      <c r="T167" s="248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9" t="s">
        <v>138</v>
      </c>
      <c r="AU167" s="249" t="s">
        <v>85</v>
      </c>
      <c r="AV167" s="13" t="s">
        <v>83</v>
      </c>
      <c r="AW167" s="13" t="s">
        <v>32</v>
      </c>
      <c r="AX167" s="13" t="s">
        <v>76</v>
      </c>
      <c r="AY167" s="249" t="s">
        <v>129</v>
      </c>
    </row>
    <row r="168" s="14" customFormat="1">
      <c r="A168" s="14"/>
      <c r="B168" s="250"/>
      <c r="C168" s="251"/>
      <c r="D168" s="241" t="s">
        <v>138</v>
      </c>
      <c r="E168" s="252" t="s">
        <v>1</v>
      </c>
      <c r="F168" s="253" t="s">
        <v>407</v>
      </c>
      <c r="G168" s="251"/>
      <c r="H168" s="254">
        <v>25</v>
      </c>
      <c r="I168" s="255"/>
      <c r="J168" s="251"/>
      <c r="K168" s="251"/>
      <c r="L168" s="256"/>
      <c r="M168" s="257"/>
      <c r="N168" s="258"/>
      <c r="O168" s="258"/>
      <c r="P168" s="258"/>
      <c r="Q168" s="258"/>
      <c r="R168" s="258"/>
      <c r="S168" s="258"/>
      <c r="T168" s="259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0" t="s">
        <v>138</v>
      </c>
      <c r="AU168" s="260" t="s">
        <v>85</v>
      </c>
      <c r="AV168" s="14" t="s">
        <v>85</v>
      </c>
      <c r="AW168" s="14" t="s">
        <v>32</v>
      </c>
      <c r="AX168" s="14" t="s">
        <v>76</v>
      </c>
      <c r="AY168" s="260" t="s">
        <v>129</v>
      </c>
    </row>
    <row r="169" s="15" customFormat="1">
      <c r="A169" s="15"/>
      <c r="B169" s="261"/>
      <c r="C169" s="262"/>
      <c r="D169" s="241" t="s">
        <v>138</v>
      </c>
      <c r="E169" s="263" t="s">
        <v>1</v>
      </c>
      <c r="F169" s="264" t="s">
        <v>141</v>
      </c>
      <c r="G169" s="262"/>
      <c r="H169" s="265">
        <v>25</v>
      </c>
      <c r="I169" s="266"/>
      <c r="J169" s="262"/>
      <c r="K169" s="262"/>
      <c r="L169" s="267"/>
      <c r="M169" s="268"/>
      <c r="N169" s="269"/>
      <c r="O169" s="269"/>
      <c r="P169" s="269"/>
      <c r="Q169" s="269"/>
      <c r="R169" s="269"/>
      <c r="S169" s="269"/>
      <c r="T169" s="270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71" t="s">
        <v>138</v>
      </c>
      <c r="AU169" s="271" t="s">
        <v>85</v>
      </c>
      <c r="AV169" s="15" t="s">
        <v>136</v>
      </c>
      <c r="AW169" s="15" t="s">
        <v>32</v>
      </c>
      <c r="AX169" s="15" t="s">
        <v>83</v>
      </c>
      <c r="AY169" s="271" t="s">
        <v>129</v>
      </c>
    </row>
    <row r="170" s="2" customFormat="1" ht="24.15" customHeight="1">
      <c r="A170" s="38"/>
      <c r="B170" s="39"/>
      <c r="C170" s="226" t="s">
        <v>181</v>
      </c>
      <c r="D170" s="226" t="s">
        <v>131</v>
      </c>
      <c r="E170" s="227" t="s">
        <v>400</v>
      </c>
      <c r="F170" s="228" t="s">
        <v>401</v>
      </c>
      <c r="G170" s="229" t="s">
        <v>231</v>
      </c>
      <c r="H170" s="230">
        <v>32.5</v>
      </c>
      <c r="I170" s="231"/>
      <c r="J170" s="232">
        <f>ROUND(I170*H170,2)</f>
        <v>0</v>
      </c>
      <c r="K170" s="228" t="s">
        <v>135</v>
      </c>
      <c r="L170" s="44"/>
      <c r="M170" s="233" t="s">
        <v>1</v>
      </c>
      <c r="N170" s="234" t="s">
        <v>41</v>
      </c>
      <c r="O170" s="91"/>
      <c r="P170" s="235">
        <f>O170*H170</f>
        <v>0</v>
      </c>
      <c r="Q170" s="235">
        <v>0</v>
      </c>
      <c r="R170" s="235">
        <f>Q170*H170</f>
        <v>0</v>
      </c>
      <c r="S170" s="235">
        <v>0</v>
      </c>
      <c r="T170" s="236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7" t="s">
        <v>136</v>
      </c>
      <c r="AT170" s="237" t="s">
        <v>131</v>
      </c>
      <c r="AU170" s="237" t="s">
        <v>85</v>
      </c>
      <c r="AY170" s="17" t="s">
        <v>129</v>
      </c>
      <c r="BE170" s="238">
        <f>IF(N170="základní",J170,0)</f>
        <v>0</v>
      </c>
      <c r="BF170" s="238">
        <f>IF(N170="snížená",J170,0)</f>
        <v>0</v>
      </c>
      <c r="BG170" s="238">
        <f>IF(N170="zákl. přenesená",J170,0)</f>
        <v>0</v>
      </c>
      <c r="BH170" s="238">
        <f>IF(N170="sníž. přenesená",J170,0)</f>
        <v>0</v>
      </c>
      <c r="BI170" s="238">
        <f>IF(N170="nulová",J170,0)</f>
        <v>0</v>
      </c>
      <c r="BJ170" s="17" t="s">
        <v>83</v>
      </c>
      <c r="BK170" s="238">
        <f>ROUND(I170*H170,2)</f>
        <v>0</v>
      </c>
      <c r="BL170" s="17" t="s">
        <v>136</v>
      </c>
      <c r="BM170" s="237" t="s">
        <v>408</v>
      </c>
    </row>
    <row r="171" s="13" customFormat="1">
      <c r="A171" s="13"/>
      <c r="B171" s="239"/>
      <c r="C171" s="240"/>
      <c r="D171" s="241" t="s">
        <v>138</v>
      </c>
      <c r="E171" s="242" t="s">
        <v>1</v>
      </c>
      <c r="F171" s="243" t="s">
        <v>409</v>
      </c>
      <c r="G171" s="240"/>
      <c r="H171" s="242" t="s">
        <v>1</v>
      </c>
      <c r="I171" s="244"/>
      <c r="J171" s="240"/>
      <c r="K171" s="240"/>
      <c r="L171" s="245"/>
      <c r="M171" s="246"/>
      <c r="N171" s="247"/>
      <c r="O171" s="247"/>
      <c r="P171" s="247"/>
      <c r="Q171" s="247"/>
      <c r="R171" s="247"/>
      <c r="S171" s="247"/>
      <c r="T171" s="248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9" t="s">
        <v>138</v>
      </c>
      <c r="AU171" s="249" t="s">
        <v>85</v>
      </c>
      <c r="AV171" s="13" t="s">
        <v>83</v>
      </c>
      <c r="AW171" s="13" t="s">
        <v>32</v>
      </c>
      <c r="AX171" s="13" t="s">
        <v>76</v>
      </c>
      <c r="AY171" s="249" t="s">
        <v>129</v>
      </c>
    </row>
    <row r="172" s="14" customFormat="1">
      <c r="A172" s="14"/>
      <c r="B172" s="250"/>
      <c r="C172" s="251"/>
      <c r="D172" s="241" t="s">
        <v>138</v>
      </c>
      <c r="E172" s="252" t="s">
        <v>1</v>
      </c>
      <c r="F172" s="253" t="s">
        <v>410</v>
      </c>
      <c r="G172" s="251"/>
      <c r="H172" s="254">
        <v>32.5</v>
      </c>
      <c r="I172" s="255"/>
      <c r="J172" s="251"/>
      <c r="K172" s="251"/>
      <c r="L172" s="256"/>
      <c r="M172" s="257"/>
      <c r="N172" s="258"/>
      <c r="O172" s="258"/>
      <c r="P172" s="258"/>
      <c r="Q172" s="258"/>
      <c r="R172" s="258"/>
      <c r="S172" s="258"/>
      <c r="T172" s="259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0" t="s">
        <v>138</v>
      </c>
      <c r="AU172" s="260" t="s">
        <v>85</v>
      </c>
      <c r="AV172" s="14" t="s">
        <v>85</v>
      </c>
      <c r="AW172" s="14" t="s">
        <v>32</v>
      </c>
      <c r="AX172" s="14" t="s">
        <v>76</v>
      </c>
      <c r="AY172" s="260" t="s">
        <v>129</v>
      </c>
    </row>
    <row r="173" s="15" customFormat="1">
      <c r="A173" s="15"/>
      <c r="B173" s="261"/>
      <c r="C173" s="262"/>
      <c r="D173" s="241" t="s">
        <v>138</v>
      </c>
      <c r="E173" s="263" t="s">
        <v>1</v>
      </c>
      <c r="F173" s="264" t="s">
        <v>141</v>
      </c>
      <c r="G173" s="262"/>
      <c r="H173" s="265">
        <v>32.5</v>
      </c>
      <c r="I173" s="266"/>
      <c r="J173" s="262"/>
      <c r="K173" s="262"/>
      <c r="L173" s="267"/>
      <c r="M173" s="268"/>
      <c r="N173" s="269"/>
      <c r="O173" s="269"/>
      <c r="P173" s="269"/>
      <c r="Q173" s="269"/>
      <c r="R173" s="269"/>
      <c r="S173" s="269"/>
      <c r="T173" s="270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71" t="s">
        <v>138</v>
      </c>
      <c r="AU173" s="271" t="s">
        <v>85</v>
      </c>
      <c r="AV173" s="15" t="s">
        <v>136</v>
      </c>
      <c r="AW173" s="15" t="s">
        <v>32</v>
      </c>
      <c r="AX173" s="15" t="s">
        <v>83</v>
      </c>
      <c r="AY173" s="271" t="s">
        <v>129</v>
      </c>
    </row>
    <row r="174" s="2" customFormat="1" ht="16.5" customHeight="1">
      <c r="A174" s="38"/>
      <c r="B174" s="39"/>
      <c r="C174" s="226" t="s">
        <v>8</v>
      </c>
      <c r="D174" s="226" t="s">
        <v>131</v>
      </c>
      <c r="E174" s="227" t="s">
        <v>235</v>
      </c>
      <c r="F174" s="228" t="s">
        <v>236</v>
      </c>
      <c r="G174" s="229" t="s">
        <v>231</v>
      </c>
      <c r="H174" s="230">
        <v>18.899999999999999</v>
      </c>
      <c r="I174" s="231"/>
      <c r="J174" s="232">
        <f>ROUND(I174*H174,2)</f>
        <v>0</v>
      </c>
      <c r="K174" s="228" t="s">
        <v>135</v>
      </c>
      <c r="L174" s="44"/>
      <c r="M174" s="233" t="s">
        <v>1</v>
      </c>
      <c r="N174" s="234" t="s">
        <v>41</v>
      </c>
      <c r="O174" s="91"/>
      <c r="P174" s="235">
        <f>O174*H174</f>
        <v>0</v>
      </c>
      <c r="Q174" s="235">
        <v>0</v>
      </c>
      <c r="R174" s="235">
        <f>Q174*H174</f>
        <v>0</v>
      </c>
      <c r="S174" s="235">
        <v>0</v>
      </c>
      <c r="T174" s="236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7" t="s">
        <v>136</v>
      </c>
      <c r="AT174" s="237" t="s">
        <v>131</v>
      </c>
      <c r="AU174" s="237" t="s">
        <v>85</v>
      </c>
      <c r="AY174" s="17" t="s">
        <v>129</v>
      </c>
      <c r="BE174" s="238">
        <f>IF(N174="základní",J174,0)</f>
        <v>0</v>
      </c>
      <c r="BF174" s="238">
        <f>IF(N174="snížená",J174,0)</f>
        <v>0</v>
      </c>
      <c r="BG174" s="238">
        <f>IF(N174="zákl. přenesená",J174,0)</f>
        <v>0</v>
      </c>
      <c r="BH174" s="238">
        <f>IF(N174="sníž. přenesená",J174,0)</f>
        <v>0</v>
      </c>
      <c r="BI174" s="238">
        <f>IF(N174="nulová",J174,0)</f>
        <v>0</v>
      </c>
      <c r="BJ174" s="17" t="s">
        <v>83</v>
      </c>
      <c r="BK174" s="238">
        <f>ROUND(I174*H174,2)</f>
        <v>0</v>
      </c>
      <c r="BL174" s="17" t="s">
        <v>136</v>
      </c>
      <c r="BM174" s="237" t="s">
        <v>411</v>
      </c>
    </row>
    <row r="175" s="13" customFormat="1">
      <c r="A175" s="13"/>
      <c r="B175" s="239"/>
      <c r="C175" s="240"/>
      <c r="D175" s="241" t="s">
        <v>138</v>
      </c>
      <c r="E175" s="242" t="s">
        <v>1</v>
      </c>
      <c r="F175" s="243" t="s">
        <v>412</v>
      </c>
      <c r="G175" s="240"/>
      <c r="H175" s="242" t="s">
        <v>1</v>
      </c>
      <c r="I175" s="244"/>
      <c r="J175" s="240"/>
      <c r="K175" s="240"/>
      <c r="L175" s="245"/>
      <c r="M175" s="246"/>
      <c r="N175" s="247"/>
      <c r="O175" s="247"/>
      <c r="P175" s="247"/>
      <c r="Q175" s="247"/>
      <c r="R175" s="247"/>
      <c r="S175" s="247"/>
      <c r="T175" s="248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9" t="s">
        <v>138</v>
      </c>
      <c r="AU175" s="249" t="s">
        <v>85</v>
      </c>
      <c r="AV175" s="13" t="s">
        <v>83</v>
      </c>
      <c r="AW175" s="13" t="s">
        <v>32</v>
      </c>
      <c r="AX175" s="13" t="s">
        <v>76</v>
      </c>
      <c r="AY175" s="249" t="s">
        <v>129</v>
      </c>
    </row>
    <row r="176" s="14" customFormat="1">
      <c r="A176" s="14"/>
      <c r="B176" s="250"/>
      <c r="C176" s="251"/>
      <c r="D176" s="241" t="s">
        <v>138</v>
      </c>
      <c r="E176" s="252" t="s">
        <v>1</v>
      </c>
      <c r="F176" s="253" t="s">
        <v>413</v>
      </c>
      <c r="G176" s="251"/>
      <c r="H176" s="254">
        <v>18.899999999999999</v>
      </c>
      <c r="I176" s="255"/>
      <c r="J176" s="251"/>
      <c r="K176" s="251"/>
      <c r="L176" s="256"/>
      <c r="M176" s="257"/>
      <c r="N176" s="258"/>
      <c r="O176" s="258"/>
      <c r="P176" s="258"/>
      <c r="Q176" s="258"/>
      <c r="R176" s="258"/>
      <c r="S176" s="258"/>
      <c r="T176" s="259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0" t="s">
        <v>138</v>
      </c>
      <c r="AU176" s="260" t="s">
        <v>85</v>
      </c>
      <c r="AV176" s="14" t="s">
        <v>85</v>
      </c>
      <c r="AW176" s="14" t="s">
        <v>32</v>
      </c>
      <c r="AX176" s="14" t="s">
        <v>76</v>
      </c>
      <c r="AY176" s="260" t="s">
        <v>129</v>
      </c>
    </row>
    <row r="177" s="15" customFormat="1">
      <c r="A177" s="15"/>
      <c r="B177" s="261"/>
      <c r="C177" s="262"/>
      <c r="D177" s="241" t="s">
        <v>138</v>
      </c>
      <c r="E177" s="263" t="s">
        <v>1</v>
      </c>
      <c r="F177" s="264" t="s">
        <v>141</v>
      </c>
      <c r="G177" s="262"/>
      <c r="H177" s="265">
        <v>18.899999999999999</v>
      </c>
      <c r="I177" s="266"/>
      <c r="J177" s="262"/>
      <c r="K177" s="262"/>
      <c r="L177" s="267"/>
      <c r="M177" s="268"/>
      <c r="N177" s="269"/>
      <c r="O177" s="269"/>
      <c r="P177" s="269"/>
      <c r="Q177" s="269"/>
      <c r="R177" s="269"/>
      <c r="S177" s="269"/>
      <c r="T177" s="270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71" t="s">
        <v>138</v>
      </c>
      <c r="AU177" s="271" t="s">
        <v>85</v>
      </c>
      <c r="AV177" s="15" t="s">
        <v>136</v>
      </c>
      <c r="AW177" s="15" t="s">
        <v>32</v>
      </c>
      <c r="AX177" s="15" t="s">
        <v>83</v>
      </c>
      <c r="AY177" s="271" t="s">
        <v>129</v>
      </c>
    </row>
    <row r="178" s="2" customFormat="1" ht="16.5" customHeight="1">
      <c r="A178" s="38"/>
      <c r="B178" s="39"/>
      <c r="C178" s="226" t="s">
        <v>189</v>
      </c>
      <c r="D178" s="226" t="s">
        <v>131</v>
      </c>
      <c r="E178" s="227" t="s">
        <v>235</v>
      </c>
      <c r="F178" s="228" t="s">
        <v>236</v>
      </c>
      <c r="G178" s="229" t="s">
        <v>231</v>
      </c>
      <c r="H178" s="230">
        <v>5</v>
      </c>
      <c r="I178" s="231"/>
      <c r="J178" s="232">
        <f>ROUND(I178*H178,2)</f>
        <v>0</v>
      </c>
      <c r="K178" s="228" t="s">
        <v>135</v>
      </c>
      <c r="L178" s="44"/>
      <c r="M178" s="233" t="s">
        <v>1</v>
      </c>
      <c r="N178" s="234" t="s">
        <v>41</v>
      </c>
      <c r="O178" s="91"/>
      <c r="P178" s="235">
        <f>O178*H178</f>
        <v>0</v>
      </c>
      <c r="Q178" s="235">
        <v>0</v>
      </c>
      <c r="R178" s="235">
        <f>Q178*H178</f>
        <v>0</v>
      </c>
      <c r="S178" s="235">
        <v>0</v>
      </c>
      <c r="T178" s="236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7" t="s">
        <v>136</v>
      </c>
      <c r="AT178" s="237" t="s">
        <v>131</v>
      </c>
      <c r="AU178" s="237" t="s">
        <v>85</v>
      </c>
      <c r="AY178" s="17" t="s">
        <v>129</v>
      </c>
      <c r="BE178" s="238">
        <f>IF(N178="základní",J178,0)</f>
        <v>0</v>
      </c>
      <c r="BF178" s="238">
        <f>IF(N178="snížená",J178,0)</f>
        <v>0</v>
      </c>
      <c r="BG178" s="238">
        <f>IF(N178="zákl. přenesená",J178,0)</f>
        <v>0</v>
      </c>
      <c r="BH178" s="238">
        <f>IF(N178="sníž. přenesená",J178,0)</f>
        <v>0</v>
      </c>
      <c r="BI178" s="238">
        <f>IF(N178="nulová",J178,0)</f>
        <v>0</v>
      </c>
      <c r="BJ178" s="17" t="s">
        <v>83</v>
      </c>
      <c r="BK178" s="238">
        <f>ROUND(I178*H178,2)</f>
        <v>0</v>
      </c>
      <c r="BL178" s="17" t="s">
        <v>136</v>
      </c>
      <c r="BM178" s="237" t="s">
        <v>414</v>
      </c>
    </row>
    <row r="179" s="13" customFormat="1">
      <c r="A179" s="13"/>
      <c r="B179" s="239"/>
      <c r="C179" s="240"/>
      <c r="D179" s="241" t="s">
        <v>138</v>
      </c>
      <c r="E179" s="242" t="s">
        <v>1</v>
      </c>
      <c r="F179" s="243" t="s">
        <v>415</v>
      </c>
      <c r="G179" s="240"/>
      <c r="H179" s="242" t="s">
        <v>1</v>
      </c>
      <c r="I179" s="244"/>
      <c r="J179" s="240"/>
      <c r="K179" s="240"/>
      <c r="L179" s="245"/>
      <c r="M179" s="246"/>
      <c r="N179" s="247"/>
      <c r="O179" s="247"/>
      <c r="P179" s="247"/>
      <c r="Q179" s="247"/>
      <c r="R179" s="247"/>
      <c r="S179" s="247"/>
      <c r="T179" s="24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9" t="s">
        <v>138</v>
      </c>
      <c r="AU179" s="249" t="s">
        <v>85</v>
      </c>
      <c r="AV179" s="13" t="s">
        <v>83</v>
      </c>
      <c r="AW179" s="13" t="s">
        <v>32</v>
      </c>
      <c r="AX179" s="13" t="s">
        <v>76</v>
      </c>
      <c r="AY179" s="249" t="s">
        <v>129</v>
      </c>
    </row>
    <row r="180" s="14" customFormat="1">
      <c r="A180" s="14"/>
      <c r="B180" s="250"/>
      <c r="C180" s="251"/>
      <c r="D180" s="241" t="s">
        <v>138</v>
      </c>
      <c r="E180" s="252" t="s">
        <v>1</v>
      </c>
      <c r="F180" s="253" t="s">
        <v>158</v>
      </c>
      <c r="G180" s="251"/>
      <c r="H180" s="254">
        <v>5</v>
      </c>
      <c r="I180" s="255"/>
      <c r="J180" s="251"/>
      <c r="K180" s="251"/>
      <c r="L180" s="256"/>
      <c r="M180" s="257"/>
      <c r="N180" s="258"/>
      <c r="O180" s="258"/>
      <c r="P180" s="258"/>
      <c r="Q180" s="258"/>
      <c r="R180" s="258"/>
      <c r="S180" s="258"/>
      <c r="T180" s="259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0" t="s">
        <v>138</v>
      </c>
      <c r="AU180" s="260" t="s">
        <v>85</v>
      </c>
      <c r="AV180" s="14" t="s">
        <v>85</v>
      </c>
      <c r="AW180" s="14" t="s">
        <v>32</v>
      </c>
      <c r="AX180" s="14" t="s">
        <v>76</v>
      </c>
      <c r="AY180" s="260" t="s">
        <v>129</v>
      </c>
    </row>
    <row r="181" s="15" customFormat="1">
      <c r="A181" s="15"/>
      <c r="B181" s="261"/>
      <c r="C181" s="262"/>
      <c r="D181" s="241" t="s">
        <v>138</v>
      </c>
      <c r="E181" s="263" t="s">
        <v>1</v>
      </c>
      <c r="F181" s="264" t="s">
        <v>141</v>
      </c>
      <c r="G181" s="262"/>
      <c r="H181" s="265">
        <v>5</v>
      </c>
      <c r="I181" s="266"/>
      <c r="J181" s="262"/>
      <c r="K181" s="262"/>
      <c r="L181" s="267"/>
      <c r="M181" s="268"/>
      <c r="N181" s="269"/>
      <c r="O181" s="269"/>
      <c r="P181" s="269"/>
      <c r="Q181" s="269"/>
      <c r="R181" s="269"/>
      <c r="S181" s="269"/>
      <c r="T181" s="270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71" t="s">
        <v>138</v>
      </c>
      <c r="AU181" s="271" t="s">
        <v>85</v>
      </c>
      <c r="AV181" s="15" t="s">
        <v>136</v>
      </c>
      <c r="AW181" s="15" t="s">
        <v>32</v>
      </c>
      <c r="AX181" s="15" t="s">
        <v>83</v>
      </c>
      <c r="AY181" s="271" t="s">
        <v>129</v>
      </c>
    </row>
    <row r="182" s="2" customFormat="1" ht="16.5" customHeight="1">
      <c r="A182" s="38"/>
      <c r="B182" s="39"/>
      <c r="C182" s="226" t="s">
        <v>194</v>
      </c>
      <c r="D182" s="226" t="s">
        <v>131</v>
      </c>
      <c r="E182" s="227" t="s">
        <v>416</v>
      </c>
      <c r="F182" s="228" t="s">
        <v>417</v>
      </c>
      <c r="G182" s="229" t="s">
        <v>231</v>
      </c>
      <c r="H182" s="230">
        <v>5</v>
      </c>
      <c r="I182" s="231"/>
      <c r="J182" s="232">
        <f>ROUND(I182*H182,2)</f>
        <v>0</v>
      </c>
      <c r="K182" s="228" t="s">
        <v>135</v>
      </c>
      <c r="L182" s="44"/>
      <c r="M182" s="233" t="s">
        <v>1</v>
      </c>
      <c r="N182" s="234" t="s">
        <v>41</v>
      </c>
      <c r="O182" s="91"/>
      <c r="P182" s="235">
        <f>O182*H182</f>
        <v>0</v>
      </c>
      <c r="Q182" s="235">
        <v>0</v>
      </c>
      <c r="R182" s="235">
        <f>Q182*H182</f>
        <v>0</v>
      </c>
      <c r="S182" s="235">
        <v>0</v>
      </c>
      <c r="T182" s="236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7" t="s">
        <v>136</v>
      </c>
      <c r="AT182" s="237" t="s">
        <v>131</v>
      </c>
      <c r="AU182" s="237" t="s">
        <v>85</v>
      </c>
      <c r="AY182" s="17" t="s">
        <v>129</v>
      </c>
      <c r="BE182" s="238">
        <f>IF(N182="základní",J182,0)</f>
        <v>0</v>
      </c>
      <c r="BF182" s="238">
        <f>IF(N182="snížená",J182,0)</f>
        <v>0</v>
      </c>
      <c r="BG182" s="238">
        <f>IF(N182="zákl. přenesená",J182,0)</f>
        <v>0</v>
      </c>
      <c r="BH182" s="238">
        <f>IF(N182="sníž. přenesená",J182,0)</f>
        <v>0</v>
      </c>
      <c r="BI182" s="238">
        <f>IF(N182="nulová",J182,0)</f>
        <v>0</v>
      </c>
      <c r="BJ182" s="17" t="s">
        <v>83</v>
      </c>
      <c r="BK182" s="238">
        <f>ROUND(I182*H182,2)</f>
        <v>0</v>
      </c>
      <c r="BL182" s="17" t="s">
        <v>136</v>
      </c>
      <c r="BM182" s="237" t="s">
        <v>418</v>
      </c>
    </row>
    <row r="183" s="13" customFormat="1">
      <c r="A183" s="13"/>
      <c r="B183" s="239"/>
      <c r="C183" s="240"/>
      <c r="D183" s="241" t="s">
        <v>138</v>
      </c>
      <c r="E183" s="242" t="s">
        <v>1</v>
      </c>
      <c r="F183" s="243" t="s">
        <v>419</v>
      </c>
      <c r="G183" s="240"/>
      <c r="H183" s="242" t="s">
        <v>1</v>
      </c>
      <c r="I183" s="244"/>
      <c r="J183" s="240"/>
      <c r="K183" s="240"/>
      <c r="L183" s="245"/>
      <c r="M183" s="246"/>
      <c r="N183" s="247"/>
      <c r="O183" s="247"/>
      <c r="P183" s="247"/>
      <c r="Q183" s="247"/>
      <c r="R183" s="247"/>
      <c r="S183" s="247"/>
      <c r="T183" s="24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9" t="s">
        <v>138</v>
      </c>
      <c r="AU183" s="249" t="s">
        <v>85</v>
      </c>
      <c r="AV183" s="13" t="s">
        <v>83</v>
      </c>
      <c r="AW183" s="13" t="s">
        <v>32</v>
      </c>
      <c r="AX183" s="13" t="s">
        <v>76</v>
      </c>
      <c r="AY183" s="249" t="s">
        <v>129</v>
      </c>
    </row>
    <row r="184" s="14" customFormat="1">
      <c r="A184" s="14"/>
      <c r="B184" s="250"/>
      <c r="C184" s="251"/>
      <c r="D184" s="241" t="s">
        <v>138</v>
      </c>
      <c r="E184" s="252" t="s">
        <v>1</v>
      </c>
      <c r="F184" s="253" t="s">
        <v>158</v>
      </c>
      <c r="G184" s="251"/>
      <c r="H184" s="254">
        <v>5</v>
      </c>
      <c r="I184" s="255"/>
      <c r="J184" s="251"/>
      <c r="K184" s="251"/>
      <c r="L184" s="256"/>
      <c r="M184" s="257"/>
      <c r="N184" s="258"/>
      <c r="O184" s="258"/>
      <c r="P184" s="258"/>
      <c r="Q184" s="258"/>
      <c r="R184" s="258"/>
      <c r="S184" s="258"/>
      <c r="T184" s="259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0" t="s">
        <v>138</v>
      </c>
      <c r="AU184" s="260" t="s">
        <v>85</v>
      </c>
      <c r="AV184" s="14" t="s">
        <v>85</v>
      </c>
      <c r="AW184" s="14" t="s">
        <v>32</v>
      </c>
      <c r="AX184" s="14" t="s">
        <v>76</v>
      </c>
      <c r="AY184" s="260" t="s">
        <v>129</v>
      </c>
    </row>
    <row r="185" s="15" customFormat="1">
      <c r="A185" s="15"/>
      <c r="B185" s="261"/>
      <c r="C185" s="262"/>
      <c r="D185" s="241" t="s">
        <v>138</v>
      </c>
      <c r="E185" s="263" t="s">
        <v>1</v>
      </c>
      <c r="F185" s="264" t="s">
        <v>141</v>
      </c>
      <c r="G185" s="262"/>
      <c r="H185" s="265">
        <v>5</v>
      </c>
      <c r="I185" s="266"/>
      <c r="J185" s="262"/>
      <c r="K185" s="262"/>
      <c r="L185" s="267"/>
      <c r="M185" s="268"/>
      <c r="N185" s="269"/>
      <c r="O185" s="269"/>
      <c r="P185" s="269"/>
      <c r="Q185" s="269"/>
      <c r="R185" s="269"/>
      <c r="S185" s="269"/>
      <c r="T185" s="270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71" t="s">
        <v>138</v>
      </c>
      <c r="AU185" s="271" t="s">
        <v>85</v>
      </c>
      <c r="AV185" s="15" t="s">
        <v>136</v>
      </c>
      <c r="AW185" s="15" t="s">
        <v>32</v>
      </c>
      <c r="AX185" s="15" t="s">
        <v>83</v>
      </c>
      <c r="AY185" s="271" t="s">
        <v>129</v>
      </c>
    </row>
    <row r="186" s="2" customFormat="1" ht="16.5" customHeight="1">
      <c r="A186" s="38"/>
      <c r="B186" s="39"/>
      <c r="C186" s="275" t="s">
        <v>199</v>
      </c>
      <c r="D186" s="275" t="s">
        <v>420</v>
      </c>
      <c r="E186" s="276" t="s">
        <v>421</v>
      </c>
      <c r="F186" s="277" t="s">
        <v>422</v>
      </c>
      <c r="G186" s="278" t="s">
        <v>282</v>
      </c>
      <c r="H186" s="279">
        <v>9</v>
      </c>
      <c r="I186" s="280"/>
      <c r="J186" s="281">
        <f>ROUND(I186*H186,2)</f>
        <v>0</v>
      </c>
      <c r="K186" s="277" t="s">
        <v>135</v>
      </c>
      <c r="L186" s="282"/>
      <c r="M186" s="283" t="s">
        <v>1</v>
      </c>
      <c r="N186" s="284" t="s">
        <v>41</v>
      </c>
      <c r="O186" s="91"/>
      <c r="P186" s="235">
        <f>O186*H186</f>
        <v>0</v>
      </c>
      <c r="Q186" s="235">
        <v>1</v>
      </c>
      <c r="R186" s="235">
        <f>Q186*H186</f>
        <v>9</v>
      </c>
      <c r="S186" s="235">
        <v>0</v>
      </c>
      <c r="T186" s="236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7" t="s">
        <v>172</v>
      </c>
      <c r="AT186" s="237" t="s">
        <v>420</v>
      </c>
      <c r="AU186" s="237" t="s">
        <v>85</v>
      </c>
      <c r="AY186" s="17" t="s">
        <v>129</v>
      </c>
      <c r="BE186" s="238">
        <f>IF(N186="základní",J186,0)</f>
        <v>0</v>
      </c>
      <c r="BF186" s="238">
        <f>IF(N186="snížená",J186,0)</f>
        <v>0</v>
      </c>
      <c r="BG186" s="238">
        <f>IF(N186="zákl. přenesená",J186,0)</f>
        <v>0</v>
      </c>
      <c r="BH186" s="238">
        <f>IF(N186="sníž. přenesená",J186,0)</f>
        <v>0</v>
      </c>
      <c r="BI186" s="238">
        <f>IF(N186="nulová",J186,0)</f>
        <v>0</v>
      </c>
      <c r="BJ186" s="17" t="s">
        <v>83</v>
      </c>
      <c r="BK186" s="238">
        <f>ROUND(I186*H186,2)</f>
        <v>0</v>
      </c>
      <c r="BL186" s="17" t="s">
        <v>136</v>
      </c>
      <c r="BM186" s="237" t="s">
        <v>423</v>
      </c>
    </row>
    <row r="187" s="13" customFormat="1">
      <c r="A187" s="13"/>
      <c r="B187" s="239"/>
      <c r="C187" s="240"/>
      <c r="D187" s="241" t="s">
        <v>138</v>
      </c>
      <c r="E187" s="242" t="s">
        <v>1</v>
      </c>
      <c r="F187" s="243" t="s">
        <v>424</v>
      </c>
      <c r="G187" s="240"/>
      <c r="H187" s="242" t="s">
        <v>1</v>
      </c>
      <c r="I187" s="244"/>
      <c r="J187" s="240"/>
      <c r="K187" s="240"/>
      <c r="L187" s="245"/>
      <c r="M187" s="246"/>
      <c r="N187" s="247"/>
      <c r="O187" s="247"/>
      <c r="P187" s="247"/>
      <c r="Q187" s="247"/>
      <c r="R187" s="247"/>
      <c r="S187" s="247"/>
      <c r="T187" s="248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9" t="s">
        <v>138</v>
      </c>
      <c r="AU187" s="249" t="s">
        <v>85</v>
      </c>
      <c r="AV187" s="13" t="s">
        <v>83</v>
      </c>
      <c r="AW187" s="13" t="s">
        <v>32</v>
      </c>
      <c r="AX187" s="13" t="s">
        <v>76</v>
      </c>
      <c r="AY187" s="249" t="s">
        <v>129</v>
      </c>
    </row>
    <row r="188" s="14" customFormat="1">
      <c r="A188" s="14"/>
      <c r="B188" s="250"/>
      <c r="C188" s="251"/>
      <c r="D188" s="241" t="s">
        <v>138</v>
      </c>
      <c r="E188" s="252" t="s">
        <v>1</v>
      </c>
      <c r="F188" s="253" t="s">
        <v>425</v>
      </c>
      <c r="G188" s="251"/>
      <c r="H188" s="254">
        <v>9</v>
      </c>
      <c r="I188" s="255"/>
      <c r="J188" s="251"/>
      <c r="K188" s="251"/>
      <c r="L188" s="256"/>
      <c r="M188" s="257"/>
      <c r="N188" s="258"/>
      <c r="O188" s="258"/>
      <c r="P188" s="258"/>
      <c r="Q188" s="258"/>
      <c r="R188" s="258"/>
      <c r="S188" s="258"/>
      <c r="T188" s="259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0" t="s">
        <v>138</v>
      </c>
      <c r="AU188" s="260" t="s">
        <v>85</v>
      </c>
      <c r="AV188" s="14" t="s">
        <v>85</v>
      </c>
      <c r="AW188" s="14" t="s">
        <v>32</v>
      </c>
      <c r="AX188" s="14" t="s">
        <v>76</v>
      </c>
      <c r="AY188" s="260" t="s">
        <v>129</v>
      </c>
    </row>
    <row r="189" s="15" customFormat="1">
      <c r="A189" s="15"/>
      <c r="B189" s="261"/>
      <c r="C189" s="262"/>
      <c r="D189" s="241" t="s">
        <v>138</v>
      </c>
      <c r="E189" s="263" t="s">
        <v>1</v>
      </c>
      <c r="F189" s="264" t="s">
        <v>141</v>
      </c>
      <c r="G189" s="262"/>
      <c r="H189" s="265">
        <v>9</v>
      </c>
      <c r="I189" s="266"/>
      <c r="J189" s="262"/>
      <c r="K189" s="262"/>
      <c r="L189" s="267"/>
      <c r="M189" s="268"/>
      <c r="N189" s="269"/>
      <c r="O189" s="269"/>
      <c r="P189" s="269"/>
      <c r="Q189" s="269"/>
      <c r="R189" s="269"/>
      <c r="S189" s="269"/>
      <c r="T189" s="270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71" t="s">
        <v>138</v>
      </c>
      <c r="AU189" s="271" t="s">
        <v>85</v>
      </c>
      <c r="AV189" s="15" t="s">
        <v>136</v>
      </c>
      <c r="AW189" s="15" t="s">
        <v>32</v>
      </c>
      <c r="AX189" s="15" t="s">
        <v>83</v>
      </c>
      <c r="AY189" s="271" t="s">
        <v>129</v>
      </c>
    </row>
    <row r="190" s="2" customFormat="1" ht="16.5" customHeight="1">
      <c r="A190" s="38"/>
      <c r="B190" s="39"/>
      <c r="C190" s="226" t="s">
        <v>205</v>
      </c>
      <c r="D190" s="226" t="s">
        <v>131</v>
      </c>
      <c r="E190" s="227" t="s">
        <v>426</v>
      </c>
      <c r="F190" s="228" t="s">
        <v>343</v>
      </c>
      <c r="G190" s="229" t="s">
        <v>282</v>
      </c>
      <c r="H190" s="230">
        <v>86.939999999999998</v>
      </c>
      <c r="I190" s="231"/>
      <c r="J190" s="232">
        <f>ROUND(I190*H190,2)</f>
        <v>0</v>
      </c>
      <c r="K190" s="228" t="s">
        <v>135</v>
      </c>
      <c r="L190" s="44"/>
      <c r="M190" s="233" t="s">
        <v>1</v>
      </c>
      <c r="N190" s="234" t="s">
        <v>41</v>
      </c>
      <c r="O190" s="91"/>
      <c r="P190" s="235">
        <f>O190*H190</f>
        <v>0</v>
      </c>
      <c r="Q190" s="235">
        <v>0</v>
      </c>
      <c r="R190" s="235">
        <f>Q190*H190</f>
        <v>0</v>
      </c>
      <c r="S190" s="235">
        <v>0</v>
      </c>
      <c r="T190" s="236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7" t="s">
        <v>136</v>
      </c>
      <c r="AT190" s="237" t="s">
        <v>131</v>
      </c>
      <c r="AU190" s="237" t="s">
        <v>85</v>
      </c>
      <c r="AY190" s="17" t="s">
        <v>129</v>
      </c>
      <c r="BE190" s="238">
        <f>IF(N190="základní",J190,0)</f>
        <v>0</v>
      </c>
      <c r="BF190" s="238">
        <f>IF(N190="snížená",J190,0)</f>
        <v>0</v>
      </c>
      <c r="BG190" s="238">
        <f>IF(N190="zákl. přenesená",J190,0)</f>
        <v>0</v>
      </c>
      <c r="BH190" s="238">
        <f>IF(N190="sníž. přenesená",J190,0)</f>
        <v>0</v>
      </c>
      <c r="BI190" s="238">
        <f>IF(N190="nulová",J190,0)</f>
        <v>0</v>
      </c>
      <c r="BJ190" s="17" t="s">
        <v>83</v>
      </c>
      <c r="BK190" s="238">
        <f>ROUND(I190*H190,2)</f>
        <v>0</v>
      </c>
      <c r="BL190" s="17" t="s">
        <v>136</v>
      </c>
      <c r="BM190" s="237" t="s">
        <v>427</v>
      </c>
    </row>
    <row r="191" s="13" customFormat="1">
      <c r="A191" s="13"/>
      <c r="B191" s="239"/>
      <c r="C191" s="240"/>
      <c r="D191" s="241" t="s">
        <v>138</v>
      </c>
      <c r="E191" s="242" t="s">
        <v>1</v>
      </c>
      <c r="F191" s="243" t="s">
        <v>428</v>
      </c>
      <c r="G191" s="240"/>
      <c r="H191" s="242" t="s">
        <v>1</v>
      </c>
      <c r="I191" s="244"/>
      <c r="J191" s="240"/>
      <c r="K191" s="240"/>
      <c r="L191" s="245"/>
      <c r="M191" s="246"/>
      <c r="N191" s="247"/>
      <c r="O191" s="247"/>
      <c r="P191" s="247"/>
      <c r="Q191" s="247"/>
      <c r="R191" s="247"/>
      <c r="S191" s="247"/>
      <c r="T191" s="248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9" t="s">
        <v>138</v>
      </c>
      <c r="AU191" s="249" t="s">
        <v>85</v>
      </c>
      <c r="AV191" s="13" t="s">
        <v>83</v>
      </c>
      <c r="AW191" s="13" t="s">
        <v>32</v>
      </c>
      <c r="AX191" s="13" t="s">
        <v>76</v>
      </c>
      <c r="AY191" s="249" t="s">
        <v>129</v>
      </c>
    </row>
    <row r="192" s="14" customFormat="1">
      <c r="A192" s="14"/>
      <c r="B192" s="250"/>
      <c r="C192" s="251"/>
      <c r="D192" s="241" t="s">
        <v>138</v>
      </c>
      <c r="E192" s="252" t="s">
        <v>1</v>
      </c>
      <c r="F192" s="253" t="s">
        <v>429</v>
      </c>
      <c r="G192" s="251"/>
      <c r="H192" s="254">
        <v>86.939999999999998</v>
      </c>
      <c r="I192" s="255"/>
      <c r="J192" s="251"/>
      <c r="K192" s="251"/>
      <c r="L192" s="256"/>
      <c r="M192" s="257"/>
      <c r="N192" s="258"/>
      <c r="O192" s="258"/>
      <c r="P192" s="258"/>
      <c r="Q192" s="258"/>
      <c r="R192" s="258"/>
      <c r="S192" s="258"/>
      <c r="T192" s="259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0" t="s">
        <v>138</v>
      </c>
      <c r="AU192" s="260" t="s">
        <v>85</v>
      </c>
      <c r="AV192" s="14" t="s">
        <v>85</v>
      </c>
      <c r="AW192" s="14" t="s">
        <v>32</v>
      </c>
      <c r="AX192" s="14" t="s">
        <v>76</v>
      </c>
      <c r="AY192" s="260" t="s">
        <v>129</v>
      </c>
    </row>
    <row r="193" s="15" customFormat="1">
      <c r="A193" s="15"/>
      <c r="B193" s="261"/>
      <c r="C193" s="262"/>
      <c r="D193" s="241" t="s">
        <v>138</v>
      </c>
      <c r="E193" s="263" t="s">
        <v>1</v>
      </c>
      <c r="F193" s="264" t="s">
        <v>141</v>
      </c>
      <c r="G193" s="262"/>
      <c r="H193" s="265">
        <v>86.939999999999998</v>
      </c>
      <c r="I193" s="266"/>
      <c r="J193" s="262"/>
      <c r="K193" s="262"/>
      <c r="L193" s="267"/>
      <c r="M193" s="268"/>
      <c r="N193" s="269"/>
      <c r="O193" s="269"/>
      <c r="P193" s="269"/>
      <c r="Q193" s="269"/>
      <c r="R193" s="269"/>
      <c r="S193" s="269"/>
      <c r="T193" s="270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71" t="s">
        <v>138</v>
      </c>
      <c r="AU193" s="271" t="s">
        <v>85</v>
      </c>
      <c r="AV193" s="15" t="s">
        <v>136</v>
      </c>
      <c r="AW193" s="15" t="s">
        <v>32</v>
      </c>
      <c r="AX193" s="15" t="s">
        <v>83</v>
      </c>
      <c r="AY193" s="271" t="s">
        <v>129</v>
      </c>
    </row>
    <row r="194" s="2" customFormat="1" ht="16.5" customHeight="1">
      <c r="A194" s="38"/>
      <c r="B194" s="39"/>
      <c r="C194" s="226" t="s">
        <v>212</v>
      </c>
      <c r="D194" s="226" t="s">
        <v>131</v>
      </c>
      <c r="E194" s="227" t="s">
        <v>430</v>
      </c>
      <c r="F194" s="228" t="s">
        <v>431</v>
      </c>
      <c r="G194" s="229" t="s">
        <v>282</v>
      </c>
      <c r="H194" s="230">
        <v>202.86000000000001</v>
      </c>
      <c r="I194" s="231"/>
      <c r="J194" s="232">
        <f>ROUND(I194*H194,2)</f>
        <v>0</v>
      </c>
      <c r="K194" s="228" t="s">
        <v>135</v>
      </c>
      <c r="L194" s="44"/>
      <c r="M194" s="233" t="s">
        <v>1</v>
      </c>
      <c r="N194" s="234" t="s">
        <v>41</v>
      </c>
      <c r="O194" s="91"/>
      <c r="P194" s="235">
        <f>O194*H194</f>
        <v>0</v>
      </c>
      <c r="Q194" s="235">
        <v>0</v>
      </c>
      <c r="R194" s="235">
        <f>Q194*H194</f>
        <v>0</v>
      </c>
      <c r="S194" s="235">
        <v>0</v>
      </c>
      <c r="T194" s="236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7" t="s">
        <v>136</v>
      </c>
      <c r="AT194" s="237" t="s">
        <v>131</v>
      </c>
      <c r="AU194" s="237" t="s">
        <v>85</v>
      </c>
      <c r="AY194" s="17" t="s">
        <v>129</v>
      </c>
      <c r="BE194" s="238">
        <f>IF(N194="základní",J194,0)</f>
        <v>0</v>
      </c>
      <c r="BF194" s="238">
        <f>IF(N194="snížená",J194,0)</f>
        <v>0</v>
      </c>
      <c r="BG194" s="238">
        <f>IF(N194="zákl. přenesená",J194,0)</f>
        <v>0</v>
      </c>
      <c r="BH194" s="238">
        <f>IF(N194="sníž. přenesená",J194,0)</f>
        <v>0</v>
      </c>
      <c r="BI194" s="238">
        <f>IF(N194="nulová",J194,0)</f>
        <v>0</v>
      </c>
      <c r="BJ194" s="17" t="s">
        <v>83</v>
      </c>
      <c r="BK194" s="238">
        <f>ROUND(I194*H194,2)</f>
        <v>0</v>
      </c>
      <c r="BL194" s="17" t="s">
        <v>136</v>
      </c>
      <c r="BM194" s="237" t="s">
        <v>432</v>
      </c>
    </row>
    <row r="195" s="13" customFormat="1">
      <c r="A195" s="13"/>
      <c r="B195" s="239"/>
      <c r="C195" s="240"/>
      <c r="D195" s="241" t="s">
        <v>138</v>
      </c>
      <c r="E195" s="242" t="s">
        <v>1</v>
      </c>
      <c r="F195" s="243" t="s">
        <v>433</v>
      </c>
      <c r="G195" s="240"/>
      <c r="H195" s="242" t="s">
        <v>1</v>
      </c>
      <c r="I195" s="244"/>
      <c r="J195" s="240"/>
      <c r="K195" s="240"/>
      <c r="L195" s="245"/>
      <c r="M195" s="246"/>
      <c r="N195" s="247"/>
      <c r="O195" s="247"/>
      <c r="P195" s="247"/>
      <c r="Q195" s="247"/>
      <c r="R195" s="247"/>
      <c r="S195" s="247"/>
      <c r="T195" s="248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9" t="s">
        <v>138</v>
      </c>
      <c r="AU195" s="249" t="s">
        <v>85</v>
      </c>
      <c r="AV195" s="13" t="s">
        <v>83</v>
      </c>
      <c r="AW195" s="13" t="s">
        <v>32</v>
      </c>
      <c r="AX195" s="13" t="s">
        <v>76</v>
      </c>
      <c r="AY195" s="249" t="s">
        <v>129</v>
      </c>
    </row>
    <row r="196" s="14" customFormat="1">
      <c r="A196" s="14"/>
      <c r="B196" s="250"/>
      <c r="C196" s="251"/>
      <c r="D196" s="241" t="s">
        <v>138</v>
      </c>
      <c r="E196" s="252" t="s">
        <v>1</v>
      </c>
      <c r="F196" s="253" t="s">
        <v>434</v>
      </c>
      <c r="G196" s="251"/>
      <c r="H196" s="254">
        <v>202.86000000000001</v>
      </c>
      <c r="I196" s="255"/>
      <c r="J196" s="251"/>
      <c r="K196" s="251"/>
      <c r="L196" s="256"/>
      <c r="M196" s="257"/>
      <c r="N196" s="258"/>
      <c r="O196" s="258"/>
      <c r="P196" s="258"/>
      <c r="Q196" s="258"/>
      <c r="R196" s="258"/>
      <c r="S196" s="258"/>
      <c r="T196" s="259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0" t="s">
        <v>138</v>
      </c>
      <c r="AU196" s="260" t="s">
        <v>85</v>
      </c>
      <c r="AV196" s="14" t="s">
        <v>85</v>
      </c>
      <c r="AW196" s="14" t="s">
        <v>32</v>
      </c>
      <c r="AX196" s="14" t="s">
        <v>76</v>
      </c>
      <c r="AY196" s="260" t="s">
        <v>129</v>
      </c>
    </row>
    <row r="197" s="15" customFormat="1">
      <c r="A197" s="15"/>
      <c r="B197" s="261"/>
      <c r="C197" s="262"/>
      <c r="D197" s="241" t="s">
        <v>138</v>
      </c>
      <c r="E197" s="263" t="s">
        <v>1</v>
      </c>
      <c r="F197" s="264" t="s">
        <v>141</v>
      </c>
      <c r="G197" s="262"/>
      <c r="H197" s="265">
        <v>202.86000000000001</v>
      </c>
      <c r="I197" s="266"/>
      <c r="J197" s="262"/>
      <c r="K197" s="262"/>
      <c r="L197" s="267"/>
      <c r="M197" s="268"/>
      <c r="N197" s="269"/>
      <c r="O197" s="269"/>
      <c r="P197" s="269"/>
      <c r="Q197" s="269"/>
      <c r="R197" s="269"/>
      <c r="S197" s="269"/>
      <c r="T197" s="270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71" t="s">
        <v>138</v>
      </c>
      <c r="AU197" s="271" t="s">
        <v>85</v>
      </c>
      <c r="AV197" s="15" t="s">
        <v>136</v>
      </c>
      <c r="AW197" s="15" t="s">
        <v>32</v>
      </c>
      <c r="AX197" s="15" t="s">
        <v>83</v>
      </c>
      <c r="AY197" s="271" t="s">
        <v>129</v>
      </c>
    </row>
    <row r="198" s="2" customFormat="1" ht="16.5" customHeight="1">
      <c r="A198" s="38"/>
      <c r="B198" s="39"/>
      <c r="C198" s="226" t="s">
        <v>216</v>
      </c>
      <c r="D198" s="226" t="s">
        <v>131</v>
      </c>
      <c r="E198" s="227" t="s">
        <v>435</v>
      </c>
      <c r="F198" s="228" t="s">
        <v>436</v>
      </c>
      <c r="G198" s="229" t="s">
        <v>231</v>
      </c>
      <c r="H198" s="230">
        <v>161</v>
      </c>
      <c r="I198" s="231"/>
      <c r="J198" s="232">
        <f>ROUND(I198*H198,2)</f>
        <v>0</v>
      </c>
      <c r="K198" s="228" t="s">
        <v>135</v>
      </c>
      <c r="L198" s="44"/>
      <c r="M198" s="233" t="s">
        <v>1</v>
      </c>
      <c r="N198" s="234" t="s">
        <v>41</v>
      </c>
      <c r="O198" s="91"/>
      <c r="P198" s="235">
        <f>O198*H198</f>
        <v>0</v>
      </c>
      <c r="Q198" s="235">
        <v>0</v>
      </c>
      <c r="R198" s="235">
        <f>Q198*H198</f>
        <v>0</v>
      </c>
      <c r="S198" s="235">
        <v>0</v>
      </c>
      <c r="T198" s="236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7" t="s">
        <v>136</v>
      </c>
      <c r="AT198" s="237" t="s">
        <v>131</v>
      </c>
      <c r="AU198" s="237" t="s">
        <v>85</v>
      </c>
      <c r="AY198" s="17" t="s">
        <v>129</v>
      </c>
      <c r="BE198" s="238">
        <f>IF(N198="základní",J198,0)</f>
        <v>0</v>
      </c>
      <c r="BF198" s="238">
        <f>IF(N198="snížená",J198,0)</f>
        <v>0</v>
      </c>
      <c r="BG198" s="238">
        <f>IF(N198="zákl. přenesená",J198,0)</f>
        <v>0</v>
      </c>
      <c r="BH198" s="238">
        <f>IF(N198="sníž. přenesená",J198,0)</f>
        <v>0</v>
      </c>
      <c r="BI198" s="238">
        <f>IF(N198="nulová",J198,0)</f>
        <v>0</v>
      </c>
      <c r="BJ198" s="17" t="s">
        <v>83</v>
      </c>
      <c r="BK198" s="238">
        <f>ROUND(I198*H198,2)</f>
        <v>0</v>
      </c>
      <c r="BL198" s="17" t="s">
        <v>136</v>
      </c>
      <c r="BM198" s="237" t="s">
        <v>437</v>
      </c>
    </row>
    <row r="199" s="13" customFormat="1">
      <c r="A199" s="13"/>
      <c r="B199" s="239"/>
      <c r="C199" s="240"/>
      <c r="D199" s="241" t="s">
        <v>138</v>
      </c>
      <c r="E199" s="242" t="s">
        <v>1</v>
      </c>
      <c r="F199" s="243" t="s">
        <v>438</v>
      </c>
      <c r="G199" s="240"/>
      <c r="H199" s="242" t="s">
        <v>1</v>
      </c>
      <c r="I199" s="244"/>
      <c r="J199" s="240"/>
      <c r="K199" s="240"/>
      <c r="L199" s="245"/>
      <c r="M199" s="246"/>
      <c r="N199" s="247"/>
      <c r="O199" s="247"/>
      <c r="P199" s="247"/>
      <c r="Q199" s="247"/>
      <c r="R199" s="247"/>
      <c r="S199" s="247"/>
      <c r="T199" s="248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9" t="s">
        <v>138</v>
      </c>
      <c r="AU199" s="249" t="s">
        <v>85</v>
      </c>
      <c r="AV199" s="13" t="s">
        <v>83</v>
      </c>
      <c r="AW199" s="13" t="s">
        <v>32</v>
      </c>
      <c r="AX199" s="13" t="s">
        <v>76</v>
      </c>
      <c r="AY199" s="249" t="s">
        <v>129</v>
      </c>
    </row>
    <row r="200" s="14" customFormat="1">
      <c r="A200" s="14"/>
      <c r="B200" s="250"/>
      <c r="C200" s="251"/>
      <c r="D200" s="241" t="s">
        <v>138</v>
      </c>
      <c r="E200" s="252" t="s">
        <v>1</v>
      </c>
      <c r="F200" s="253" t="s">
        <v>378</v>
      </c>
      <c r="G200" s="251"/>
      <c r="H200" s="254">
        <v>161</v>
      </c>
      <c r="I200" s="255"/>
      <c r="J200" s="251"/>
      <c r="K200" s="251"/>
      <c r="L200" s="256"/>
      <c r="M200" s="257"/>
      <c r="N200" s="258"/>
      <c r="O200" s="258"/>
      <c r="P200" s="258"/>
      <c r="Q200" s="258"/>
      <c r="R200" s="258"/>
      <c r="S200" s="258"/>
      <c r="T200" s="259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0" t="s">
        <v>138</v>
      </c>
      <c r="AU200" s="260" t="s">
        <v>85</v>
      </c>
      <c r="AV200" s="14" t="s">
        <v>85</v>
      </c>
      <c r="AW200" s="14" t="s">
        <v>32</v>
      </c>
      <c r="AX200" s="14" t="s">
        <v>76</v>
      </c>
      <c r="AY200" s="260" t="s">
        <v>129</v>
      </c>
    </row>
    <row r="201" s="15" customFormat="1">
      <c r="A201" s="15"/>
      <c r="B201" s="261"/>
      <c r="C201" s="262"/>
      <c r="D201" s="241" t="s">
        <v>138</v>
      </c>
      <c r="E201" s="263" t="s">
        <v>1</v>
      </c>
      <c r="F201" s="264" t="s">
        <v>141</v>
      </c>
      <c r="G201" s="262"/>
      <c r="H201" s="265">
        <v>161</v>
      </c>
      <c r="I201" s="266"/>
      <c r="J201" s="262"/>
      <c r="K201" s="262"/>
      <c r="L201" s="267"/>
      <c r="M201" s="268"/>
      <c r="N201" s="269"/>
      <c r="O201" s="269"/>
      <c r="P201" s="269"/>
      <c r="Q201" s="269"/>
      <c r="R201" s="269"/>
      <c r="S201" s="269"/>
      <c r="T201" s="270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71" t="s">
        <v>138</v>
      </c>
      <c r="AU201" s="271" t="s">
        <v>85</v>
      </c>
      <c r="AV201" s="15" t="s">
        <v>136</v>
      </c>
      <c r="AW201" s="15" t="s">
        <v>32</v>
      </c>
      <c r="AX201" s="15" t="s">
        <v>83</v>
      </c>
      <c r="AY201" s="271" t="s">
        <v>129</v>
      </c>
    </row>
    <row r="202" s="2" customFormat="1" ht="16.5" customHeight="1">
      <c r="A202" s="38"/>
      <c r="B202" s="39"/>
      <c r="C202" s="226" t="s">
        <v>222</v>
      </c>
      <c r="D202" s="226" t="s">
        <v>131</v>
      </c>
      <c r="E202" s="227" t="s">
        <v>439</v>
      </c>
      <c r="F202" s="228" t="s">
        <v>440</v>
      </c>
      <c r="G202" s="229" t="s">
        <v>134</v>
      </c>
      <c r="H202" s="230">
        <v>126</v>
      </c>
      <c r="I202" s="231"/>
      <c r="J202" s="232">
        <f>ROUND(I202*H202,2)</f>
        <v>0</v>
      </c>
      <c r="K202" s="228" t="s">
        <v>135</v>
      </c>
      <c r="L202" s="44"/>
      <c r="M202" s="233" t="s">
        <v>1</v>
      </c>
      <c r="N202" s="234" t="s">
        <v>41</v>
      </c>
      <c r="O202" s="91"/>
      <c r="P202" s="235">
        <f>O202*H202</f>
        <v>0</v>
      </c>
      <c r="Q202" s="235">
        <v>0</v>
      </c>
      <c r="R202" s="235">
        <f>Q202*H202</f>
        <v>0</v>
      </c>
      <c r="S202" s="235">
        <v>0</v>
      </c>
      <c r="T202" s="236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7" t="s">
        <v>136</v>
      </c>
      <c r="AT202" s="237" t="s">
        <v>131</v>
      </c>
      <c r="AU202" s="237" t="s">
        <v>85</v>
      </c>
      <c r="AY202" s="17" t="s">
        <v>129</v>
      </c>
      <c r="BE202" s="238">
        <f>IF(N202="základní",J202,0)</f>
        <v>0</v>
      </c>
      <c r="BF202" s="238">
        <f>IF(N202="snížená",J202,0)</f>
        <v>0</v>
      </c>
      <c r="BG202" s="238">
        <f>IF(N202="zákl. přenesená",J202,0)</f>
        <v>0</v>
      </c>
      <c r="BH202" s="238">
        <f>IF(N202="sníž. přenesená",J202,0)</f>
        <v>0</v>
      </c>
      <c r="BI202" s="238">
        <f>IF(N202="nulová",J202,0)</f>
        <v>0</v>
      </c>
      <c r="BJ202" s="17" t="s">
        <v>83</v>
      </c>
      <c r="BK202" s="238">
        <f>ROUND(I202*H202,2)</f>
        <v>0</v>
      </c>
      <c r="BL202" s="17" t="s">
        <v>136</v>
      </c>
      <c r="BM202" s="237" t="s">
        <v>441</v>
      </c>
    </row>
    <row r="203" s="13" customFormat="1">
      <c r="A203" s="13"/>
      <c r="B203" s="239"/>
      <c r="C203" s="240"/>
      <c r="D203" s="241" t="s">
        <v>138</v>
      </c>
      <c r="E203" s="242" t="s">
        <v>1</v>
      </c>
      <c r="F203" s="243" t="s">
        <v>442</v>
      </c>
      <c r="G203" s="240"/>
      <c r="H203" s="242" t="s">
        <v>1</v>
      </c>
      <c r="I203" s="244"/>
      <c r="J203" s="240"/>
      <c r="K203" s="240"/>
      <c r="L203" s="245"/>
      <c r="M203" s="246"/>
      <c r="N203" s="247"/>
      <c r="O203" s="247"/>
      <c r="P203" s="247"/>
      <c r="Q203" s="247"/>
      <c r="R203" s="247"/>
      <c r="S203" s="247"/>
      <c r="T203" s="248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9" t="s">
        <v>138</v>
      </c>
      <c r="AU203" s="249" t="s">
        <v>85</v>
      </c>
      <c r="AV203" s="13" t="s">
        <v>83</v>
      </c>
      <c r="AW203" s="13" t="s">
        <v>32</v>
      </c>
      <c r="AX203" s="13" t="s">
        <v>76</v>
      </c>
      <c r="AY203" s="249" t="s">
        <v>129</v>
      </c>
    </row>
    <row r="204" s="14" customFormat="1">
      <c r="A204" s="14"/>
      <c r="B204" s="250"/>
      <c r="C204" s="251"/>
      <c r="D204" s="241" t="s">
        <v>138</v>
      </c>
      <c r="E204" s="252" t="s">
        <v>1</v>
      </c>
      <c r="F204" s="253" t="s">
        <v>443</v>
      </c>
      <c r="G204" s="251"/>
      <c r="H204" s="254">
        <v>126</v>
      </c>
      <c r="I204" s="255"/>
      <c r="J204" s="251"/>
      <c r="K204" s="251"/>
      <c r="L204" s="256"/>
      <c r="M204" s="257"/>
      <c r="N204" s="258"/>
      <c r="O204" s="258"/>
      <c r="P204" s="258"/>
      <c r="Q204" s="258"/>
      <c r="R204" s="258"/>
      <c r="S204" s="258"/>
      <c r="T204" s="259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0" t="s">
        <v>138</v>
      </c>
      <c r="AU204" s="260" t="s">
        <v>85</v>
      </c>
      <c r="AV204" s="14" t="s">
        <v>85</v>
      </c>
      <c r="AW204" s="14" t="s">
        <v>32</v>
      </c>
      <c r="AX204" s="14" t="s">
        <v>76</v>
      </c>
      <c r="AY204" s="260" t="s">
        <v>129</v>
      </c>
    </row>
    <row r="205" s="15" customFormat="1">
      <c r="A205" s="15"/>
      <c r="B205" s="261"/>
      <c r="C205" s="262"/>
      <c r="D205" s="241" t="s">
        <v>138</v>
      </c>
      <c r="E205" s="263" t="s">
        <v>1</v>
      </c>
      <c r="F205" s="264" t="s">
        <v>141</v>
      </c>
      <c r="G205" s="262"/>
      <c r="H205" s="265">
        <v>126</v>
      </c>
      <c r="I205" s="266"/>
      <c r="J205" s="262"/>
      <c r="K205" s="262"/>
      <c r="L205" s="267"/>
      <c r="M205" s="268"/>
      <c r="N205" s="269"/>
      <c r="O205" s="269"/>
      <c r="P205" s="269"/>
      <c r="Q205" s="269"/>
      <c r="R205" s="269"/>
      <c r="S205" s="269"/>
      <c r="T205" s="270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71" t="s">
        <v>138</v>
      </c>
      <c r="AU205" s="271" t="s">
        <v>85</v>
      </c>
      <c r="AV205" s="15" t="s">
        <v>136</v>
      </c>
      <c r="AW205" s="15" t="s">
        <v>32</v>
      </c>
      <c r="AX205" s="15" t="s">
        <v>83</v>
      </c>
      <c r="AY205" s="271" t="s">
        <v>129</v>
      </c>
    </row>
    <row r="206" s="2" customFormat="1" ht="16.5" customHeight="1">
      <c r="A206" s="38"/>
      <c r="B206" s="39"/>
      <c r="C206" s="275" t="s">
        <v>228</v>
      </c>
      <c r="D206" s="275" t="s">
        <v>420</v>
      </c>
      <c r="E206" s="276" t="s">
        <v>444</v>
      </c>
      <c r="F206" s="277" t="s">
        <v>445</v>
      </c>
      <c r="G206" s="278" t="s">
        <v>282</v>
      </c>
      <c r="H206" s="279">
        <v>11.699999999999999</v>
      </c>
      <c r="I206" s="280"/>
      <c r="J206" s="281">
        <f>ROUND(I206*H206,2)</f>
        <v>0</v>
      </c>
      <c r="K206" s="277" t="s">
        <v>135</v>
      </c>
      <c r="L206" s="282"/>
      <c r="M206" s="283" t="s">
        <v>1</v>
      </c>
      <c r="N206" s="284" t="s">
        <v>41</v>
      </c>
      <c r="O206" s="91"/>
      <c r="P206" s="235">
        <f>O206*H206</f>
        <v>0</v>
      </c>
      <c r="Q206" s="235">
        <v>1</v>
      </c>
      <c r="R206" s="235">
        <f>Q206*H206</f>
        <v>11.699999999999999</v>
      </c>
      <c r="S206" s="235">
        <v>0</v>
      </c>
      <c r="T206" s="236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7" t="s">
        <v>172</v>
      </c>
      <c r="AT206" s="237" t="s">
        <v>420</v>
      </c>
      <c r="AU206" s="237" t="s">
        <v>85</v>
      </c>
      <c r="AY206" s="17" t="s">
        <v>129</v>
      </c>
      <c r="BE206" s="238">
        <f>IF(N206="základní",J206,0)</f>
        <v>0</v>
      </c>
      <c r="BF206" s="238">
        <f>IF(N206="snížená",J206,0)</f>
        <v>0</v>
      </c>
      <c r="BG206" s="238">
        <f>IF(N206="zákl. přenesená",J206,0)</f>
        <v>0</v>
      </c>
      <c r="BH206" s="238">
        <f>IF(N206="sníž. přenesená",J206,0)</f>
        <v>0</v>
      </c>
      <c r="BI206" s="238">
        <f>IF(N206="nulová",J206,0)</f>
        <v>0</v>
      </c>
      <c r="BJ206" s="17" t="s">
        <v>83</v>
      </c>
      <c r="BK206" s="238">
        <f>ROUND(I206*H206,2)</f>
        <v>0</v>
      </c>
      <c r="BL206" s="17" t="s">
        <v>136</v>
      </c>
      <c r="BM206" s="237" t="s">
        <v>446</v>
      </c>
    </row>
    <row r="207" s="13" customFormat="1">
      <c r="A207" s="13"/>
      <c r="B207" s="239"/>
      <c r="C207" s="240"/>
      <c r="D207" s="241" t="s">
        <v>138</v>
      </c>
      <c r="E207" s="242" t="s">
        <v>1</v>
      </c>
      <c r="F207" s="243" t="s">
        <v>447</v>
      </c>
      <c r="G207" s="240"/>
      <c r="H207" s="242" t="s">
        <v>1</v>
      </c>
      <c r="I207" s="244"/>
      <c r="J207" s="240"/>
      <c r="K207" s="240"/>
      <c r="L207" s="245"/>
      <c r="M207" s="246"/>
      <c r="N207" s="247"/>
      <c r="O207" s="247"/>
      <c r="P207" s="247"/>
      <c r="Q207" s="247"/>
      <c r="R207" s="247"/>
      <c r="S207" s="247"/>
      <c r="T207" s="248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9" t="s">
        <v>138</v>
      </c>
      <c r="AU207" s="249" t="s">
        <v>85</v>
      </c>
      <c r="AV207" s="13" t="s">
        <v>83</v>
      </c>
      <c r="AW207" s="13" t="s">
        <v>32</v>
      </c>
      <c r="AX207" s="13" t="s">
        <v>76</v>
      </c>
      <c r="AY207" s="249" t="s">
        <v>129</v>
      </c>
    </row>
    <row r="208" s="14" customFormat="1">
      <c r="A208" s="14"/>
      <c r="B208" s="250"/>
      <c r="C208" s="251"/>
      <c r="D208" s="241" t="s">
        <v>138</v>
      </c>
      <c r="E208" s="252" t="s">
        <v>1</v>
      </c>
      <c r="F208" s="253" t="s">
        <v>448</v>
      </c>
      <c r="G208" s="251"/>
      <c r="H208" s="254">
        <v>11.699999999999999</v>
      </c>
      <c r="I208" s="255"/>
      <c r="J208" s="251"/>
      <c r="K208" s="251"/>
      <c r="L208" s="256"/>
      <c r="M208" s="257"/>
      <c r="N208" s="258"/>
      <c r="O208" s="258"/>
      <c r="P208" s="258"/>
      <c r="Q208" s="258"/>
      <c r="R208" s="258"/>
      <c r="S208" s="258"/>
      <c r="T208" s="259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0" t="s">
        <v>138</v>
      </c>
      <c r="AU208" s="260" t="s">
        <v>85</v>
      </c>
      <c r="AV208" s="14" t="s">
        <v>85</v>
      </c>
      <c r="AW208" s="14" t="s">
        <v>32</v>
      </c>
      <c r="AX208" s="14" t="s">
        <v>76</v>
      </c>
      <c r="AY208" s="260" t="s">
        <v>129</v>
      </c>
    </row>
    <row r="209" s="15" customFormat="1">
      <c r="A209" s="15"/>
      <c r="B209" s="261"/>
      <c r="C209" s="262"/>
      <c r="D209" s="241" t="s">
        <v>138</v>
      </c>
      <c r="E209" s="263" t="s">
        <v>1</v>
      </c>
      <c r="F209" s="264" t="s">
        <v>141</v>
      </c>
      <c r="G209" s="262"/>
      <c r="H209" s="265">
        <v>11.699999999999999</v>
      </c>
      <c r="I209" s="266"/>
      <c r="J209" s="262"/>
      <c r="K209" s="262"/>
      <c r="L209" s="267"/>
      <c r="M209" s="268"/>
      <c r="N209" s="269"/>
      <c r="O209" s="269"/>
      <c r="P209" s="269"/>
      <c r="Q209" s="269"/>
      <c r="R209" s="269"/>
      <c r="S209" s="269"/>
      <c r="T209" s="270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71" t="s">
        <v>138</v>
      </c>
      <c r="AU209" s="271" t="s">
        <v>85</v>
      </c>
      <c r="AV209" s="15" t="s">
        <v>136</v>
      </c>
      <c r="AW209" s="15" t="s">
        <v>32</v>
      </c>
      <c r="AX209" s="15" t="s">
        <v>83</v>
      </c>
      <c r="AY209" s="271" t="s">
        <v>129</v>
      </c>
    </row>
    <row r="210" s="2" customFormat="1" ht="16.5" customHeight="1">
      <c r="A210" s="38"/>
      <c r="B210" s="39"/>
      <c r="C210" s="226" t="s">
        <v>7</v>
      </c>
      <c r="D210" s="226" t="s">
        <v>131</v>
      </c>
      <c r="E210" s="227" t="s">
        <v>449</v>
      </c>
      <c r="F210" s="228" t="s">
        <v>450</v>
      </c>
      <c r="G210" s="229" t="s">
        <v>134</v>
      </c>
      <c r="H210" s="230">
        <v>126</v>
      </c>
      <c r="I210" s="231"/>
      <c r="J210" s="232">
        <f>ROUND(I210*H210,2)</f>
        <v>0</v>
      </c>
      <c r="K210" s="228" t="s">
        <v>135</v>
      </c>
      <c r="L210" s="44"/>
      <c r="M210" s="233" t="s">
        <v>1</v>
      </c>
      <c r="N210" s="234" t="s">
        <v>41</v>
      </c>
      <c r="O210" s="91"/>
      <c r="P210" s="235">
        <f>O210*H210</f>
        <v>0</v>
      </c>
      <c r="Q210" s="235">
        <v>0</v>
      </c>
      <c r="R210" s="235">
        <f>Q210*H210</f>
        <v>0</v>
      </c>
      <c r="S210" s="235">
        <v>0</v>
      </c>
      <c r="T210" s="236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7" t="s">
        <v>136</v>
      </c>
      <c r="AT210" s="237" t="s">
        <v>131</v>
      </c>
      <c r="AU210" s="237" t="s">
        <v>85</v>
      </c>
      <c r="AY210" s="17" t="s">
        <v>129</v>
      </c>
      <c r="BE210" s="238">
        <f>IF(N210="základní",J210,0)</f>
        <v>0</v>
      </c>
      <c r="BF210" s="238">
        <f>IF(N210="snížená",J210,0)</f>
        <v>0</v>
      </c>
      <c r="BG210" s="238">
        <f>IF(N210="zákl. přenesená",J210,0)</f>
        <v>0</v>
      </c>
      <c r="BH210" s="238">
        <f>IF(N210="sníž. přenesená",J210,0)</f>
        <v>0</v>
      </c>
      <c r="BI210" s="238">
        <f>IF(N210="nulová",J210,0)</f>
        <v>0</v>
      </c>
      <c r="BJ210" s="17" t="s">
        <v>83</v>
      </c>
      <c r="BK210" s="238">
        <f>ROUND(I210*H210,2)</f>
        <v>0</v>
      </c>
      <c r="BL210" s="17" t="s">
        <v>136</v>
      </c>
      <c r="BM210" s="237" t="s">
        <v>451</v>
      </c>
    </row>
    <row r="211" s="13" customFormat="1">
      <c r="A211" s="13"/>
      <c r="B211" s="239"/>
      <c r="C211" s="240"/>
      <c r="D211" s="241" t="s">
        <v>138</v>
      </c>
      <c r="E211" s="242" t="s">
        <v>1</v>
      </c>
      <c r="F211" s="243" t="s">
        <v>452</v>
      </c>
      <c r="G211" s="240"/>
      <c r="H211" s="242" t="s">
        <v>1</v>
      </c>
      <c r="I211" s="244"/>
      <c r="J211" s="240"/>
      <c r="K211" s="240"/>
      <c r="L211" s="245"/>
      <c r="M211" s="246"/>
      <c r="N211" s="247"/>
      <c r="O211" s="247"/>
      <c r="P211" s="247"/>
      <c r="Q211" s="247"/>
      <c r="R211" s="247"/>
      <c r="S211" s="247"/>
      <c r="T211" s="248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9" t="s">
        <v>138</v>
      </c>
      <c r="AU211" s="249" t="s">
        <v>85</v>
      </c>
      <c r="AV211" s="13" t="s">
        <v>83</v>
      </c>
      <c r="AW211" s="13" t="s">
        <v>32</v>
      </c>
      <c r="AX211" s="13" t="s">
        <v>76</v>
      </c>
      <c r="AY211" s="249" t="s">
        <v>129</v>
      </c>
    </row>
    <row r="212" s="14" customFormat="1">
      <c r="A212" s="14"/>
      <c r="B212" s="250"/>
      <c r="C212" s="251"/>
      <c r="D212" s="241" t="s">
        <v>138</v>
      </c>
      <c r="E212" s="252" t="s">
        <v>1</v>
      </c>
      <c r="F212" s="253" t="s">
        <v>443</v>
      </c>
      <c r="G212" s="251"/>
      <c r="H212" s="254">
        <v>126</v>
      </c>
      <c r="I212" s="255"/>
      <c r="J212" s="251"/>
      <c r="K212" s="251"/>
      <c r="L212" s="256"/>
      <c r="M212" s="257"/>
      <c r="N212" s="258"/>
      <c r="O212" s="258"/>
      <c r="P212" s="258"/>
      <c r="Q212" s="258"/>
      <c r="R212" s="258"/>
      <c r="S212" s="258"/>
      <c r="T212" s="259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0" t="s">
        <v>138</v>
      </c>
      <c r="AU212" s="260" t="s">
        <v>85</v>
      </c>
      <c r="AV212" s="14" t="s">
        <v>85</v>
      </c>
      <c r="AW212" s="14" t="s">
        <v>32</v>
      </c>
      <c r="AX212" s="14" t="s">
        <v>76</v>
      </c>
      <c r="AY212" s="260" t="s">
        <v>129</v>
      </c>
    </row>
    <row r="213" s="15" customFormat="1">
      <c r="A213" s="15"/>
      <c r="B213" s="261"/>
      <c r="C213" s="262"/>
      <c r="D213" s="241" t="s">
        <v>138</v>
      </c>
      <c r="E213" s="263" t="s">
        <v>1</v>
      </c>
      <c r="F213" s="264" t="s">
        <v>141</v>
      </c>
      <c r="G213" s="262"/>
      <c r="H213" s="265">
        <v>126</v>
      </c>
      <c r="I213" s="266"/>
      <c r="J213" s="262"/>
      <c r="K213" s="262"/>
      <c r="L213" s="267"/>
      <c r="M213" s="268"/>
      <c r="N213" s="269"/>
      <c r="O213" s="269"/>
      <c r="P213" s="269"/>
      <c r="Q213" s="269"/>
      <c r="R213" s="269"/>
      <c r="S213" s="269"/>
      <c r="T213" s="270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71" t="s">
        <v>138</v>
      </c>
      <c r="AU213" s="271" t="s">
        <v>85</v>
      </c>
      <c r="AV213" s="15" t="s">
        <v>136</v>
      </c>
      <c r="AW213" s="15" t="s">
        <v>32</v>
      </c>
      <c r="AX213" s="15" t="s">
        <v>83</v>
      </c>
      <c r="AY213" s="271" t="s">
        <v>129</v>
      </c>
    </row>
    <row r="214" s="2" customFormat="1" ht="16.5" customHeight="1">
      <c r="A214" s="38"/>
      <c r="B214" s="39"/>
      <c r="C214" s="275" t="s">
        <v>240</v>
      </c>
      <c r="D214" s="275" t="s">
        <v>420</v>
      </c>
      <c r="E214" s="276" t="s">
        <v>453</v>
      </c>
      <c r="F214" s="277" t="s">
        <v>454</v>
      </c>
      <c r="G214" s="278" t="s">
        <v>455</v>
      </c>
      <c r="H214" s="279">
        <v>4.3470000000000004</v>
      </c>
      <c r="I214" s="280"/>
      <c r="J214" s="281">
        <f>ROUND(I214*H214,2)</f>
        <v>0</v>
      </c>
      <c r="K214" s="277" t="s">
        <v>135</v>
      </c>
      <c r="L214" s="282"/>
      <c r="M214" s="283" t="s">
        <v>1</v>
      </c>
      <c r="N214" s="284" t="s">
        <v>41</v>
      </c>
      <c r="O214" s="91"/>
      <c r="P214" s="235">
        <f>O214*H214</f>
        <v>0</v>
      </c>
      <c r="Q214" s="235">
        <v>0.001</v>
      </c>
      <c r="R214" s="235">
        <f>Q214*H214</f>
        <v>0.0043470000000000002</v>
      </c>
      <c r="S214" s="235">
        <v>0</v>
      </c>
      <c r="T214" s="236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7" t="s">
        <v>172</v>
      </c>
      <c r="AT214" s="237" t="s">
        <v>420</v>
      </c>
      <c r="AU214" s="237" t="s">
        <v>85</v>
      </c>
      <c r="AY214" s="17" t="s">
        <v>129</v>
      </c>
      <c r="BE214" s="238">
        <f>IF(N214="základní",J214,0)</f>
        <v>0</v>
      </c>
      <c r="BF214" s="238">
        <f>IF(N214="snížená",J214,0)</f>
        <v>0</v>
      </c>
      <c r="BG214" s="238">
        <f>IF(N214="zákl. přenesená",J214,0)</f>
        <v>0</v>
      </c>
      <c r="BH214" s="238">
        <f>IF(N214="sníž. přenesená",J214,0)</f>
        <v>0</v>
      </c>
      <c r="BI214" s="238">
        <f>IF(N214="nulová",J214,0)</f>
        <v>0</v>
      </c>
      <c r="BJ214" s="17" t="s">
        <v>83</v>
      </c>
      <c r="BK214" s="238">
        <f>ROUND(I214*H214,2)</f>
        <v>0</v>
      </c>
      <c r="BL214" s="17" t="s">
        <v>136</v>
      </c>
      <c r="BM214" s="237" t="s">
        <v>456</v>
      </c>
    </row>
    <row r="215" s="13" customFormat="1">
      <c r="A215" s="13"/>
      <c r="B215" s="239"/>
      <c r="C215" s="240"/>
      <c r="D215" s="241" t="s">
        <v>138</v>
      </c>
      <c r="E215" s="242" t="s">
        <v>1</v>
      </c>
      <c r="F215" s="243" t="s">
        <v>457</v>
      </c>
      <c r="G215" s="240"/>
      <c r="H215" s="242" t="s">
        <v>1</v>
      </c>
      <c r="I215" s="244"/>
      <c r="J215" s="240"/>
      <c r="K215" s="240"/>
      <c r="L215" s="245"/>
      <c r="M215" s="246"/>
      <c r="N215" s="247"/>
      <c r="O215" s="247"/>
      <c r="P215" s="247"/>
      <c r="Q215" s="247"/>
      <c r="R215" s="247"/>
      <c r="S215" s="247"/>
      <c r="T215" s="248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9" t="s">
        <v>138</v>
      </c>
      <c r="AU215" s="249" t="s">
        <v>85</v>
      </c>
      <c r="AV215" s="13" t="s">
        <v>83</v>
      </c>
      <c r="AW215" s="13" t="s">
        <v>32</v>
      </c>
      <c r="AX215" s="13" t="s">
        <v>76</v>
      </c>
      <c r="AY215" s="249" t="s">
        <v>129</v>
      </c>
    </row>
    <row r="216" s="14" customFormat="1">
      <c r="A216" s="14"/>
      <c r="B216" s="250"/>
      <c r="C216" s="251"/>
      <c r="D216" s="241" t="s">
        <v>138</v>
      </c>
      <c r="E216" s="252" t="s">
        <v>1</v>
      </c>
      <c r="F216" s="253" t="s">
        <v>458</v>
      </c>
      <c r="G216" s="251"/>
      <c r="H216" s="254">
        <v>4.3470000000000004</v>
      </c>
      <c r="I216" s="255"/>
      <c r="J216" s="251"/>
      <c r="K216" s="251"/>
      <c r="L216" s="256"/>
      <c r="M216" s="257"/>
      <c r="N216" s="258"/>
      <c r="O216" s="258"/>
      <c r="P216" s="258"/>
      <c r="Q216" s="258"/>
      <c r="R216" s="258"/>
      <c r="S216" s="258"/>
      <c r="T216" s="259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0" t="s">
        <v>138</v>
      </c>
      <c r="AU216" s="260" t="s">
        <v>85</v>
      </c>
      <c r="AV216" s="14" t="s">
        <v>85</v>
      </c>
      <c r="AW216" s="14" t="s">
        <v>32</v>
      </c>
      <c r="AX216" s="14" t="s">
        <v>76</v>
      </c>
      <c r="AY216" s="260" t="s">
        <v>129</v>
      </c>
    </row>
    <row r="217" s="15" customFormat="1">
      <c r="A217" s="15"/>
      <c r="B217" s="261"/>
      <c r="C217" s="262"/>
      <c r="D217" s="241" t="s">
        <v>138</v>
      </c>
      <c r="E217" s="263" t="s">
        <v>1</v>
      </c>
      <c r="F217" s="264" t="s">
        <v>141</v>
      </c>
      <c r="G217" s="262"/>
      <c r="H217" s="265">
        <v>4.3470000000000004</v>
      </c>
      <c r="I217" s="266"/>
      <c r="J217" s="262"/>
      <c r="K217" s="262"/>
      <c r="L217" s="267"/>
      <c r="M217" s="268"/>
      <c r="N217" s="269"/>
      <c r="O217" s="269"/>
      <c r="P217" s="269"/>
      <c r="Q217" s="269"/>
      <c r="R217" s="269"/>
      <c r="S217" s="269"/>
      <c r="T217" s="270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71" t="s">
        <v>138</v>
      </c>
      <c r="AU217" s="271" t="s">
        <v>85</v>
      </c>
      <c r="AV217" s="15" t="s">
        <v>136</v>
      </c>
      <c r="AW217" s="15" t="s">
        <v>32</v>
      </c>
      <c r="AX217" s="15" t="s">
        <v>83</v>
      </c>
      <c r="AY217" s="271" t="s">
        <v>129</v>
      </c>
    </row>
    <row r="218" s="2" customFormat="1" ht="16.5" customHeight="1">
      <c r="A218" s="38"/>
      <c r="B218" s="39"/>
      <c r="C218" s="226" t="s">
        <v>246</v>
      </c>
      <c r="D218" s="226" t="s">
        <v>131</v>
      </c>
      <c r="E218" s="227" t="s">
        <v>459</v>
      </c>
      <c r="F218" s="228" t="s">
        <v>460</v>
      </c>
      <c r="G218" s="229" t="s">
        <v>134</v>
      </c>
      <c r="H218" s="230">
        <v>126</v>
      </c>
      <c r="I218" s="231"/>
      <c r="J218" s="232">
        <f>ROUND(I218*H218,2)</f>
        <v>0</v>
      </c>
      <c r="K218" s="228" t="s">
        <v>135</v>
      </c>
      <c r="L218" s="44"/>
      <c r="M218" s="233" t="s">
        <v>1</v>
      </c>
      <c r="N218" s="234" t="s">
        <v>41</v>
      </c>
      <c r="O218" s="91"/>
      <c r="P218" s="235">
        <f>O218*H218</f>
        <v>0</v>
      </c>
      <c r="Q218" s="235">
        <v>0</v>
      </c>
      <c r="R218" s="235">
        <f>Q218*H218</f>
        <v>0</v>
      </c>
      <c r="S218" s="235">
        <v>0</v>
      </c>
      <c r="T218" s="236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37" t="s">
        <v>136</v>
      </c>
      <c r="AT218" s="237" t="s">
        <v>131</v>
      </c>
      <c r="AU218" s="237" t="s">
        <v>85</v>
      </c>
      <c r="AY218" s="17" t="s">
        <v>129</v>
      </c>
      <c r="BE218" s="238">
        <f>IF(N218="základní",J218,0)</f>
        <v>0</v>
      </c>
      <c r="BF218" s="238">
        <f>IF(N218="snížená",J218,0)</f>
        <v>0</v>
      </c>
      <c r="BG218" s="238">
        <f>IF(N218="zákl. přenesená",J218,0)</f>
        <v>0</v>
      </c>
      <c r="BH218" s="238">
        <f>IF(N218="sníž. přenesená",J218,0)</f>
        <v>0</v>
      </c>
      <c r="BI218" s="238">
        <f>IF(N218="nulová",J218,0)</f>
        <v>0</v>
      </c>
      <c r="BJ218" s="17" t="s">
        <v>83</v>
      </c>
      <c r="BK218" s="238">
        <f>ROUND(I218*H218,2)</f>
        <v>0</v>
      </c>
      <c r="BL218" s="17" t="s">
        <v>136</v>
      </c>
      <c r="BM218" s="237" t="s">
        <v>461</v>
      </c>
    </row>
    <row r="219" s="13" customFormat="1">
      <c r="A219" s="13"/>
      <c r="B219" s="239"/>
      <c r="C219" s="240"/>
      <c r="D219" s="241" t="s">
        <v>138</v>
      </c>
      <c r="E219" s="242" t="s">
        <v>1</v>
      </c>
      <c r="F219" s="243" t="s">
        <v>462</v>
      </c>
      <c r="G219" s="240"/>
      <c r="H219" s="242" t="s">
        <v>1</v>
      </c>
      <c r="I219" s="244"/>
      <c r="J219" s="240"/>
      <c r="K219" s="240"/>
      <c r="L219" s="245"/>
      <c r="M219" s="246"/>
      <c r="N219" s="247"/>
      <c r="O219" s="247"/>
      <c r="P219" s="247"/>
      <c r="Q219" s="247"/>
      <c r="R219" s="247"/>
      <c r="S219" s="247"/>
      <c r="T219" s="248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9" t="s">
        <v>138</v>
      </c>
      <c r="AU219" s="249" t="s">
        <v>85</v>
      </c>
      <c r="AV219" s="13" t="s">
        <v>83</v>
      </c>
      <c r="AW219" s="13" t="s">
        <v>32</v>
      </c>
      <c r="AX219" s="13" t="s">
        <v>76</v>
      </c>
      <c r="AY219" s="249" t="s">
        <v>129</v>
      </c>
    </row>
    <row r="220" s="14" customFormat="1">
      <c r="A220" s="14"/>
      <c r="B220" s="250"/>
      <c r="C220" s="251"/>
      <c r="D220" s="241" t="s">
        <v>138</v>
      </c>
      <c r="E220" s="252" t="s">
        <v>1</v>
      </c>
      <c r="F220" s="253" t="s">
        <v>443</v>
      </c>
      <c r="G220" s="251"/>
      <c r="H220" s="254">
        <v>126</v>
      </c>
      <c r="I220" s="255"/>
      <c r="J220" s="251"/>
      <c r="K220" s="251"/>
      <c r="L220" s="256"/>
      <c r="M220" s="257"/>
      <c r="N220" s="258"/>
      <c r="O220" s="258"/>
      <c r="P220" s="258"/>
      <c r="Q220" s="258"/>
      <c r="R220" s="258"/>
      <c r="S220" s="258"/>
      <c r="T220" s="259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0" t="s">
        <v>138</v>
      </c>
      <c r="AU220" s="260" t="s">
        <v>85</v>
      </c>
      <c r="AV220" s="14" t="s">
        <v>85</v>
      </c>
      <c r="AW220" s="14" t="s">
        <v>32</v>
      </c>
      <c r="AX220" s="14" t="s">
        <v>76</v>
      </c>
      <c r="AY220" s="260" t="s">
        <v>129</v>
      </c>
    </row>
    <row r="221" s="15" customFormat="1">
      <c r="A221" s="15"/>
      <c r="B221" s="261"/>
      <c r="C221" s="262"/>
      <c r="D221" s="241" t="s">
        <v>138</v>
      </c>
      <c r="E221" s="263" t="s">
        <v>1</v>
      </c>
      <c r="F221" s="264" t="s">
        <v>141</v>
      </c>
      <c r="G221" s="262"/>
      <c r="H221" s="265">
        <v>126</v>
      </c>
      <c r="I221" s="266"/>
      <c r="J221" s="262"/>
      <c r="K221" s="262"/>
      <c r="L221" s="267"/>
      <c r="M221" s="268"/>
      <c r="N221" s="269"/>
      <c r="O221" s="269"/>
      <c r="P221" s="269"/>
      <c r="Q221" s="269"/>
      <c r="R221" s="269"/>
      <c r="S221" s="269"/>
      <c r="T221" s="270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71" t="s">
        <v>138</v>
      </c>
      <c r="AU221" s="271" t="s">
        <v>85</v>
      </c>
      <c r="AV221" s="15" t="s">
        <v>136</v>
      </c>
      <c r="AW221" s="15" t="s">
        <v>32</v>
      </c>
      <c r="AX221" s="15" t="s">
        <v>83</v>
      </c>
      <c r="AY221" s="271" t="s">
        <v>129</v>
      </c>
    </row>
    <row r="222" s="2" customFormat="1" ht="16.5" customHeight="1">
      <c r="A222" s="38"/>
      <c r="B222" s="39"/>
      <c r="C222" s="226" t="s">
        <v>251</v>
      </c>
      <c r="D222" s="226" t="s">
        <v>131</v>
      </c>
      <c r="E222" s="227" t="s">
        <v>463</v>
      </c>
      <c r="F222" s="228" t="s">
        <v>464</v>
      </c>
      <c r="G222" s="229" t="s">
        <v>134</v>
      </c>
      <c r="H222" s="230">
        <v>351</v>
      </c>
      <c r="I222" s="231"/>
      <c r="J222" s="232">
        <f>ROUND(I222*H222,2)</f>
        <v>0</v>
      </c>
      <c r="K222" s="228" t="s">
        <v>135</v>
      </c>
      <c r="L222" s="44"/>
      <c r="M222" s="233" t="s">
        <v>1</v>
      </c>
      <c r="N222" s="234" t="s">
        <v>41</v>
      </c>
      <c r="O222" s="91"/>
      <c r="P222" s="235">
        <f>O222*H222</f>
        <v>0</v>
      </c>
      <c r="Q222" s="235">
        <v>0</v>
      </c>
      <c r="R222" s="235">
        <f>Q222*H222</f>
        <v>0</v>
      </c>
      <c r="S222" s="235">
        <v>0</v>
      </c>
      <c r="T222" s="236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7" t="s">
        <v>136</v>
      </c>
      <c r="AT222" s="237" t="s">
        <v>131</v>
      </c>
      <c r="AU222" s="237" t="s">
        <v>85</v>
      </c>
      <c r="AY222" s="17" t="s">
        <v>129</v>
      </c>
      <c r="BE222" s="238">
        <f>IF(N222="základní",J222,0)</f>
        <v>0</v>
      </c>
      <c r="BF222" s="238">
        <f>IF(N222="snížená",J222,0)</f>
        <v>0</v>
      </c>
      <c r="BG222" s="238">
        <f>IF(N222="zákl. přenesená",J222,0)</f>
        <v>0</v>
      </c>
      <c r="BH222" s="238">
        <f>IF(N222="sníž. přenesená",J222,0)</f>
        <v>0</v>
      </c>
      <c r="BI222" s="238">
        <f>IF(N222="nulová",J222,0)</f>
        <v>0</v>
      </c>
      <c r="BJ222" s="17" t="s">
        <v>83</v>
      </c>
      <c r="BK222" s="238">
        <f>ROUND(I222*H222,2)</f>
        <v>0</v>
      </c>
      <c r="BL222" s="17" t="s">
        <v>136</v>
      </c>
      <c r="BM222" s="237" t="s">
        <v>465</v>
      </c>
    </row>
    <row r="223" s="13" customFormat="1">
      <c r="A223" s="13"/>
      <c r="B223" s="239"/>
      <c r="C223" s="240"/>
      <c r="D223" s="241" t="s">
        <v>138</v>
      </c>
      <c r="E223" s="242" t="s">
        <v>1</v>
      </c>
      <c r="F223" s="243" t="s">
        <v>466</v>
      </c>
      <c r="G223" s="240"/>
      <c r="H223" s="242" t="s">
        <v>1</v>
      </c>
      <c r="I223" s="244"/>
      <c r="J223" s="240"/>
      <c r="K223" s="240"/>
      <c r="L223" s="245"/>
      <c r="M223" s="246"/>
      <c r="N223" s="247"/>
      <c r="O223" s="247"/>
      <c r="P223" s="247"/>
      <c r="Q223" s="247"/>
      <c r="R223" s="247"/>
      <c r="S223" s="247"/>
      <c r="T223" s="248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9" t="s">
        <v>138</v>
      </c>
      <c r="AU223" s="249" t="s">
        <v>85</v>
      </c>
      <c r="AV223" s="13" t="s">
        <v>83</v>
      </c>
      <c r="AW223" s="13" t="s">
        <v>32</v>
      </c>
      <c r="AX223" s="13" t="s">
        <v>76</v>
      </c>
      <c r="AY223" s="249" t="s">
        <v>129</v>
      </c>
    </row>
    <row r="224" s="14" customFormat="1">
      <c r="A224" s="14"/>
      <c r="B224" s="250"/>
      <c r="C224" s="251"/>
      <c r="D224" s="241" t="s">
        <v>138</v>
      </c>
      <c r="E224" s="252" t="s">
        <v>1</v>
      </c>
      <c r="F224" s="253" t="s">
        <v>467</v>
      </c>
      <c r="G224" s="251"/>
      <c r="H224" s="254">
        <v>351</v>
      </c>
      <c r="I224" s="255"/>
      <c r="J224" s="251"/>
      <c r="K224" s="251"/>
      <c r="L224" s="256"/>
      <c r="M224" s="257"/>
      <c r="N224" s="258"/>
      <c r="O224" s="258"/>
      <c r="P224" s="258"/>
      <c r="Q224" s="258"/>
      <c r="R224" s="258"/>
      <c r="S224" s="258"/>
      <c r="T224" s="259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60" t="s">
        <v>138</v>
      </c>
      <c r="AU224" s="260" t="s">
        <v>85</v>
      </c>
      <c r="AV224" s="14" t="s">
        <v>85</v>
      </c>
      <c r="AW224" s="14" t="s">
        <v>32</v>
      </c>
      <c r="AX224" s="14" t="s">
        <v>76</v>
      </c>
      <c r="AY224" s="260" t="s">
        <v>129</v>
      </c>
    </row>
    <row r="225" s="15" customFormat="1">
      <c r="A225" s="15"/>
      <c r="B225" s="261"/>
      <c r="C225" s="262"/>
      <c r="D225" s="241" t="s">
        <v>138</v>
      </c>
      <c r="E225" s="263" t="s">
        <v>1</v>
      </c>
      <c r="F225" s="264" t="s">
        <v>141</v>
      </c>
      <c r="G225" s="262"/>
      <c r="H225" s="265">
        <v>351</v>
      </c>
      <c r="I225" s="266"/>
      <c r="J225" s="262"/>
      <c r="K225" s="262"/>
      <c r="L225" s="267"/>
      <c r="M225" s="268"/>
      <c r="N225" s="269"/>
      <c r="O225" s="269"/>
      <c r="P225" s="269"/>
      <c r="Q225" s="269"/>
      <c r="R225" s="269"/>
      <c r="S225" s="269"/>
      <c r="T225" s="270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71" t="s">
        <v>138</v>
      </c>
      <c r="AU225" s="271" t="s">
        <v>85</v>
      </c>
      <c r="AV225" s="15" t="s">
        <v>136</v>
      </c>
      <c r="AW225" s="15" t="s">
        <v>32</v>
      </c>
      <c r="AX225" s="15" t="s">
        <v>83</v>
      </c>
      <c r="AY225" s="271" t="s">
        <v>129</v>
      </c>
    </row>
    <row r="226" s="12" customFormat="1" ht="22.8" customHeight="1">
      <c r="A226" s="12"/>
      <c r="B226" s="210"/>
      <c r="C226" s="211"/>
      <c r="D226" s="212" t="s">
        <v>75</v>
      </c>
      <c r="E226" s="224" t="s">
        <v>158</v>
      </c>
      <c r="F226" s="224" t="s">
        <v>468</v>
      </c>
      <c r="G226" s="211"/>
      <c r="H226" s="211"/>
      <c r="I226" s="214"/>
      <c r="J226" s="225">
        <f>BK226</f>
        <v>0</v>
      </c>
      <c r="K226" s="211"/>
      <c r="L226" s="216"/>
      <c r="M226" s="217"/>
      <c r="N226" s="218"/>
      <c r="O226" s="218"/>
      <c r="P226" s="219">
        <f>SUM(P227:P330)</f>
        <v>0</v>
      </c>
      <c r="Q226" s="218"/>
      <c r="R226" s="219">
        <f>SUM(R227:R330)</f>
        <v>82.280277000000012</v>
      </c>
      <c r="S226" s="218"/>
      <c r="T226" s="220">
        <f>SUM(T227:T330)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21" t="s">
        <v>83</v>
      </c>
      <c r="AT226" s="222" t="s">
        <v>75</v>
      </c>
      <c r="AU226" s="222" t="s">
        <v>83</v>
      </c>
      <c r="AY226" s="221" t="s">
        <v>129</v>
      </c>
      <c r="BK226" s="223">
        <f>SUM(BK227:BK330)</f>
        <v>0</v>
      </c>
    </row>
    <row r="227" s="2" customFormat="1" ht="16.5" customHeight="1">
      <c r="A227" s="38"/>
      <c r="B227" s="39"/>
      <c r="C227" s="226" t="s">
        <v>257</v>
      </c>
      <c r="D227" s="226" t="s">
        <v>131</v>
      </c>
      <c r="E227" s="227" t="s">
        <v>469</v>
      </c>
      <c r="F227" s="228" t="s">
        <v>470</v>
      </c>
      <c r="G227" s="229" t="s">
        <v>134</v>
      </c>
      <c r="H227" s="230">
        <v>5</v>
      </c>
      <c r="I227" s="231"/>
      <c r="J227" s="232">
        <f>ROUND(I227*H227,2)</f>
        <v>0</v>
      </c>
      <c r="K227" s="228" t="s">
        <v>135</v>
      </c>
      <c r="L227" s="44"/>
      <c r="M227" s="233" t="s">
        <v>1</v>
      </c>
      <c r="N227" s="234" t="s">
        <v>41</v>
      </c>
      <c r="O227" s="91"/>
      <c r="P227" s="235">
        <f>O227*H227</f>
        <v>0</v>
      </c>
      <c r="Q227" s="235">
        <v>0</v>
      </c>
      <c r="R227" s="235">
        <f>Q227*H227</f>
        <v>0</v>
      </c>
      <c r="S227" s="235">
        <v>0</v>
      </c>
      <c r="T227" s="236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37" t="s">
        <v>136</v>
      </c>
      <c r="AT227" s="237" t="s">
        <v>131</v>
      </c>
      <c r="AU227" s="237" t="s">
        <v>85</v>
      </c>
      <c r="AY227" s="17" t="s">
        <v>129</v>
      </c>
      <c r="BE227" s="238">
        <f>IF(N227="základní",J227,0)</f>
        <v>0</v>
      </c>
      <c r="BF227" s="238">
        <f>IF(N227="snížená",J227,0)</f>
        <v>0</v>
      </c>
      <c r="BG227" s="238">
        <f>IF(N227="zákl. přenesená",J227,0)</f>
        <v>0</v>
      </c>
      <c r="BH227" s="238">
        <f>IF(N227="sníž. přenesená",J227,0)</f>
        <v>0</v>
      </c>
      <c r="BI227" s="238">
        <f>IF(N227="nulová",J227,0)</f>
        <v>0</v>
      </c>
      <c r="BJ227" s="17" t="s">
        <v>83</v>
      </c>
      <c r="BK227" s="238">
        <f>ROUND(I227*H227,2)</f>
        <v>0</v>
      </c>
      <c r="BL227" s="17" t="s">
        <v>136</v>
      </c>
      <c r="BM227" s="237" t="s">
        <v>471</v>
      </c>
    </row>
    <row r="228" s="13" customFormat="1">
      <c r="A228" s="13"/>
      <c r="B228" s="239"/>
      <c r="C228" s="240"/>
      <c r="D228" s="241" t="s">
        <v>138</v>
      </c>
      <c r="E228" s="242" t="s">
        <v>1</v>
      </c>
      <c r="F228" s="243" t="s">
        <v>472</v>
      </c>
      <c r="G228" s="240"/>
      <c r="H228" s="242" t="s">
        <v>1</v>
      </c>
      <c r="I228" s="244"/>
      <c r="J228" s="240"/>
      <c r="K228" s="240"/>
      <c r="L228" s="245"/>
      <c r="M228" s="246"/>
      <c r="N228" s="247"/>
      <c r="O228" s="247"/>
      <c r="P228" s="247"/>
      <c r="Q228" s="247"/>
      <c r="R228" s="247"/>
      <c r="S228" s="247"/>
      <c r="T228" s="248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9" t="s">
        <v>138</v>
      </c>
      <c r="AU228" s="249" t="s">
        <v>85</v>
      </c>
      <c r="AV228" s="13" t="s">
        <v>83</v>
      </c>
      <c r="AW228" s="13" t="s">
        <v>32</v>
      </c>
      <c r="AX228" s="13" t="s">
        <v>76</v>
      </c>
      <c r="AY228" s="249" t="s">
        <v>129</v>
      </c>
    </row>
    <row r="229" s="14" customFormat="1">
      <c r="A229" s="14"/>
      <c r="B229" s="250"/>
      <c r="C229" s="251"/>
      <c r="D229" s="241" t="s">
        <v>138</v>
      </c>
      <c r="E229" s="252" t="s">
        <v>1</v>
      </c>
      <c r="F229" s="253" t="s">
        <v>473</v>
      </c>
      <c r="G229" s="251"/>
      <c r="H229" s="254">
        <v>5</v>
      </c>
      <c r="I229" s="255"/>
      <c r="J229" s="251"/>
      <c r="K229" s="251"/>
      <c r="L229" s="256"/>
      <c r="M229" s="257"/>
      <c r="N229" s="258"/>
      <c r="O229" s="258"/>
      <c r="P229" s="258"/>
      <c r="Q229" s="258"/>
      <c r="R229" s="258"/>
      <c r="S229" s="258"/>
      <c r="T229" s="259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0" t="s">
        <v>138</v>
      </c>
      <c r="AU229" s="260" t="s">
        <v>85</v>
      </c>
      <c r="AV229" s="14" t="s">
        <v>85</v>
      </c>
      <c r="AW229" s="14" t="s">
        <v>32</v>
      </c>
      <c r="AX229" s="14" t="s">
        <v>76</v>
      </c>
      <c r="AY229" s="260" t="s">
        <v>129</v>
      </c>
    </row>
    <row r="230" s="15" customFormat="1">
      <c r="A230" s="15"/>
      <c r="B230" s="261"/>
      <c r="C230" s="262"/>
      <c r="D230" s="241" t="s">
        <v>138</v>
      </c>
      <c r="E230" s="263" t="s">
        <v>1</v>
      </c>
      <c r="F230" s="264" t="s">
        <v>141</v>
      </c>
      <c r="G230" s="262"/>
      <c r="H230" s="265">
        <v>5</v>
      </c>
      <c r="I230" s="266"/>
      <c r="J230" s="262"/>
      <c r="K230" s="262"/>
      <c r="L230" s="267"/>
      <c r="M230" s="268"/>
      <c r="N230" s="269"/>
      <c r="O230" s="269"/>
      <c r="P230" s="269"/>
      <c r="Q230" s="269"/>
      <c r="R230" s="269"/>
      <c r="S230" s="269"/>
      <c r="T230" s="270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71" t="s">
        <v>138</v>
      </c>
      <c r="AU230" s="271" t="s">
        <v>85</v>
      </c>
      <c r="AV230" s="15" t="s">
        <v>136</v>
      </c>
      <c r="AW230" s="15" t="s">
        <v>32</v>
      </c>
      <c r="AX230" s="15" t="s">
        <v>83</v>
      </c>
      <c r="AY230" s="271" t="s">
        <v>129</v>
      </c>
    </row>
    <row r="231" s="2" customFormat="1" ht="16.5" customHeight="1">
      <c r="A231" s="38"/>
      <c r="B231" s="39"/>
      <c r="C231" s="226" t="s">
        <v>262</v>
      </c>
      <c r="D231" s="226" t="s">
        <v>131</v>
      </c>
      <c r="E231" s="227" t="s">
        <v>474</v>
      </c>
      <c r="F231" s="228" t="s">
        <v>475</v>
      </c>
      <c r="G231" s="229" t="s">
        <v>134</v>
      </c>
      <c r="H231" s="230">
        <v>106</v>
      </c>
      <c r="I231" s="231"/>
      <c r="J231" s="232">
        <f>ROUND(I231*H231,2)</f>
        <v>0</v>
      </c>
      <c r="K231" s="228" t="s">
        <v>135</v>
      </c>
      <c r="L231" s="44"/>
      <c r="M231" s="233" t="s">
        <v>1</v>
      </c>
      <c r="N231" s="234" t="s">
        <v>41</v>
      </c>
      <c r="O231" s="91"/>
      <c r="P231" s="235">
        <f>O231*H231</f>
        <v>0</v>
      </c>
      <c r="Q231" s="235">
        <v>0</v>
      </c>
      <c r="R231" s="235">
        <f>Q231*H231</f>
        <v>0</v>
      </c>
      <c r="S231" s="235">
        <v>0</v>
      </c>
      <c r="T231" s="236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37" t="s">
        <v>136</v>
      </c>
      <c r="AT231" s="237" t="s">
        <v>131</v>
      </c>
      <c r="AU231" s="237" t="s">
        <v>85</v>
      </c>
      <c r="AY231" s="17" t="s">
        <v>129</v>
      </c>
      <c r="BE231" s="238">
        <f>IF(N231="základní",J231,0)</f>
        <v>0</v>
      </c>
      <c r="BF231" s="238">
        <f>IF(N231="snížená",J231,0)</f>
        <v>0</v>
      </c>
      <c r="BG231" s="238">
        <f>IF(N231="zákl. přenesená",J231,0)</f>
        <v>0</v>
      </c>
      <c r="BH231" s="238">
        <f>IF(N231="sníž. přenesená",J231,0)</f>
        <v>0</v>
      </c>
      <c r="BI231" s="238">
        <f>IF(N231="nulová",J231,0)</f>
        <v>0</v>
      </c>
      <c r="BJ231" s="17" t="s">
        <v>83</v>
      </c>
      <c r="BK231" s="238">
        <f>ROUND(I231*H231,2)</f>
        <v>0</v>
      </c>
      <c r="BL231" s="17" t="s">
        <v>136</v>
      </c>
      <c r="BM231" s="237" t="s">
        <v>476</v>
      </c>
    </row>
    <row r="232" s="13" customFormat="1">
      <c r="A232" s="13"/>
      <c r="B232" s="239"/>
      <c r="C232" s="240"/>
      <c r="D232" s="241" t="s">
        <v>138</v>
      </c>
      <c r="E232" s="242" t="s">
        <v>1</v>
      </c>
      <c r="F232" s="243" t="s">
        <v>477</v>
      </c>
      <c r="G232" s="240"/>
      <c r="H232" s="242" t="s">
        <v>1</v>
      </c>
      <c r="I232" s="244"/>
      <c r="J232" s="240"/>
      <c r="K232" s="240"/>
      <c r="L232" s="245"/>
      <c r="M232" s="246"/>
      <c r="N232" s="247"/>
      <c r="O232" s="247"/>
      <c r="P232" s="247"/>
      <c r="Q232" s="247"/>
      <c r="R232" s="247"/>
      <c r="S232" s="247"/>
      <c r="T232" s="24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9" t="s">
        <v>138</v>
      </c>
      <c r="AU232" s="249" t="s">
        <v>85</v>
      </c>
      <c r="AV232" s="13" t="s">
        <v>83</v>
      </c>
      <c r="AW232" s="13" t="s">
        <v>32</v>
      </c>
      <c r="AX232" s="13" t="s">
        <v>76</v>
      </c>
      <c r="AY232" s="249" t="s">
        <v>129</v>
      </c>
    </row>
    <row r="233" s="14" customFormat="1">
      <c r="A233" s="14"/>
      <c r="B233" s="250"/>
      <c r="C233" s="251"/>
      <c r="D233" s="241" t="s">
        <v>138</v>
      </c>
      <c r="E233" s="252" t="s">
        <v>1</v>
      </c>
      <c r="F233" s="253" t="s">
        <v>478</v>
      </c>
      <c r="G233" s="251"/>
      <c r="H233" s="254">
        <v>106</v>
      </c>
      <c r="I233" s="255"/>
      <c r="J233" s="251"/>
      <c r="K233" s="251"/>
      <c r="L233" s="256"/>
      <c r="M233" s="257"/>
      <c r="N233" s="258"/>
      <c r="O233" s="258"/>
      <c r="P233" s="258"/>
      <c r="Q233" s="258"/>
      <c r="R233" s="258"/>
      <c r="S233" s="258"/>
      <c r="T233" s="259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0" t="s">
        <v>138</v>
      </c>
      <c r="AU233" s="260" t="s">
        <v>85</v>
      </c>
      <c r="AV233" s="14" t="s">
        <v>85</v>
      </c>
      <c r="AW233" s="14" t="s">
        <v>32</v>
      </c>
      <c r="AX233" s="14" t="s">
        <v>76</v>
      </c>
      <c r="AY233" s="260" t="s">
        <v>129</v>
      </c>
    </row>
    <row r="234" s="15" customFormat="1">
      <c r="A234" s="15"/>
      <c r="B234" s="261"/>
      <c r="C234" s="262"/>
      <c r="D234" s="241" t="s">
        <v>138</v>
      </c>
      <c r="E234" s="263" t="s">
        <v>1</v>
      </c>
      <c r="F234" s="264" t="s">
        <v>141</v>
      </c>
      <c r="G234" s="262"/>
      <c r="H234" s="265">
        <v>106</v>
      </c>
      <c r="I234" s="266"/>
      <c r="J234" s="262"/>
      <c r="K234" s="262"/>
      <c r="L234" s="267"/>
      <c r="M234" s="268"/>
      <c r="N234" s="269"/>
      <c r="O234" s="269"/>
      <c r="P234" s="269"/>
      <c r="Q234" s="269"/>
      <c r="R234" s="269"/>
      <c r="S234" s="269"/>
      <c r="T234" s="270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71" t="s">
        <v>138</v>
      </c>
      <c r="AU234" s="271" t="s">
        <v>85</v>
      </c>
      <c r="AV234" s="15" t="s">
        <v>136</v>
      </c>
      <c r="AW234" s="15" t="s">
        <v>32</v>
      </c>
      <c r="AX234" s="15" t="s">
        <v>83</v>
      </c>
      <c r="AY234" s="271" t="s">
        <v>129</v>
      </c>
    </row>
    <row r="235" s="2" customFormat="1" ht="16.5" customHeight="1">
      <c r="A235" s="38"/>
      <c r="B235" s="39"/>
      <c r="C235" s="226" t="s">
        <v>267</v>
      </c>
      <c r="D235" s="226" t="s">
        <v>131</v>
      </c>
      <c r="E235" s="227" t="s">
        <v>474</v>
      </c>
      <c r="F235" s="228" t="s">
        <v>475</v>
      </c>
      <c r="G235" s="229" t="s">
        <v>134</v>
      </c>
      <c r="H235" s="230">
        <v>106</v>
      </c>
      <c r="I235" s="231"/>
      <c r="J235" s="232">
        <f>ROUND(I235*H235,2)</f>
        <v>0</v>
      </c>
      <c r="K235" s="228" t="s">
        <v>135</v>
      </c>
      <c r="L235" s="44"/>
      <c r="M235" s="233" t="s">
        <v>1</v>
      </c>
      <c r="N235" s="234" t="s">
        <v>41</v>
      </c>
      <c r="O235" s="91"/>
      <c r="P235" s="235">
        <f>O235*H235</f>
        <v>0</v>
      </c>
      <c r="Q235" s="235">
        <v>0</v>
      </c>
      <c r="R235" s="235">
        <f>Q235*H235</f>
        <v>0</v>
      </c>
      <c r="S235" s="235">
        <v>0</v>
      </c>
      <c r="T235" s="236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37" t="s">
        <v>136</v>
      </c>
      <c r="AT235" s="237" t="s">
        <v>131</v>
      </c>
      <c r="AU235" s="237" t="s">
        <v>85</v>
      </c>
      <c r="AY235" s="17" t="s">
        <v>129</v>
      </c>
      <c r="BE235" s="238">
        <f>IF(N235="základní",J235,0)</f>
        <v>0</v>
      </c>
      <c r="BF235" s="238">
        <f>IF(N235="snížená",J235,0)</f>
        <v>0</v>
      </c>
      <c r="BG235" s="238">
        <f>IF(N235="zákl. přenesená",J235,0)</f>
        <v>0</v>
      </c>
      <c r="BH235" s="238">
        <f>IF(N235="sníž. přenesená",J235,0)</f>
        <v>0</v>
      </c>
      <c r="BI235" s="238">
        <f>IF(N235="nulová",J235,0)</f>
        <v>0</v>
      </c>
      <c r="BJ235" s="17" t="s">
        <v>83</v>
      </c>
      <c r="BK235" s="238">
        <f>ROUND(I235*H235,2)</f>
        <v>0</v>
      </c>
      <c r="BL235" s="17" t="s">
        <v>136</v>
      </c>
      <c r="BM235" s="237" t="s">
        <v>479</v>
      </c>
    </row>
    <row r="236" s="13" customFormat="1">
      <c r="A236" s="13"/>
      <c r="B236" s="239"/>
      <c r="C236" s="240"/>
      <c r="D236" s="241" t="s">
        <v>138</v>
      </c>
      <c r="E236" s="242" t="s">
        <v>1</v>
      </c>
      <c r="F236" s="243" t="s">
        <v>480</v>
      </c>
      <c r="G236" s="240"/>
      <c r="H236" s="242" t="s">
        <v>1</v>
      </c>
      <c r="I236" s="244"/>
      <c r="J236" s="240"/>
      <c r="K236" s="240"/>
      <c r="L236" s="245"/>
      <c r="M236" s="246"/>
      <c r="N236" s="247"/>
      <c r="O236" s="247"/>
      <c r="P236" s="247"/>
      <c r="Q236" s="247"/>
      <c r="R236" s="247"/>
      <c r="S236" s="247"/>
      <c r="T236" s="248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9" t="s">
        <v>138</v>
      </c>
      <c r="AU236" s="249" t="s">
        <v>85</v>
      </c>
      <c r="AV236" s="13" t="s">
        <v>83</v>
      </c>
      <c r="AW236" s="13" t="s">
        <v>32</v>
      </c>
      <c r="AX236" s="13" t="s">
        <v>76</v>
      </c>
      <c r="AY236" s="249" t="s">
        <v>129</v>
      </c>
    </row>
    <row r="237" s="14" customFormat="1">
      <c r="A237" s="14"/>
      <c r="B237" s="250"/>
      <c r="C237" s="251"/>
      <c r="D237" s="241" t="s">
        <v>138</v>
      </c>
      <c r="E237" s="252" t="s">
        <v>1</v>
      </c>
      <c r="F237" s="253" t="s">
        <v>478</v>
      </c>
      <c r="G237" s="251"/>
      <c r="H237" s="254">
        <v>106</v>
      </c>
      <c r="I237" s="255"/>
      <c r="J237" s="251"/>
      <c r="K237" s="251"/>
      <c r="L237" s="256"/>
      <c r="M237" s="257"/>
      <c r="N237" s="258"/>
      <c r="O237" s="258"/>
      <c r="P237" s="258"/>
      <c r="Q237" s="258"/>
      <c r="R237" s="258"/>
      <c r="S237" s="258"/>
      <c r="T237" s="259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0" t="s">
        <v>138</v>
      </c>
      <c r="AU237" s="260" t="s">
        <v>85</v>
      </c>
      <c r="AV237" s="14" t="s">
        <v>85</v>
      </c>
      <c r="AW237" s="14" t="s">
        <v>32</v>
      </c>
      <c r="AX237" s="14" t="s">
        <v>76</v>
      </c>
      <c r="AY237" s="260" t="s">
        <v>129</v>
      </c>
    </row>
    <row r="238" s="15" customFormat="1">
      <c r="A238" s="15"/>
      <c r="B238" s="261"/>
      <c r="C238" s="262"/>
      <c r="D238" s="241" t="s">
        <v>138</v>
      </c>
      <c r="E238" s="263" t="s">
        <v>1</v>
      </c>
      <c r="F238" s="264" t="s">
        <v>141</v>
      </c>
      <c r="G238" s="262"/>
      <c r="H238" s="265">
        <v>106</v>
      </c>
      <c r="I238" s="266"/>
      <c r="J238" s="262"/>
      <c r="K238" s="262"/>
      <c r="L238" s="267"/>
      <c r="M238" s="268"/>
      <c r="N238" s="269"/>
      <c r="O238" s="269"/>
      <c r="P238" s="269"/>
      <c r="Q238" s="269"/>
      <c r="R238" s="269"/>
      <c r="S238" s="269"/>
      <c r="T238" s="270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71" t="s">
        <v>138</v>
      </c>
      <c r="AU238" s="271" t="s">
        <v>85</v>
      </c>
      <c r="AV238" s="15" t="s">
        <v>136</v>
      </c>
      <c r="AW238" s="15" t="s">
        <v>32</v>
      </c>
      <c r="AX238" s="15" t="s">
        <v>83</v>
      </c>
      <c r="AY238" s="271" t="s">
        <v>129</v>
      </c>
    </row>
    <row r="239" s="2" customFormat="1" ht="16.5" customHeight="1">
      <c r="A239" s="38"/>
      <c r="B239" s="39"/>
      <c r="C239" s="226" t="s">
        <v>272</v>
      </c>
      <c r="D239" s="226" t="s">
        <v>131</v>
      </c>
      <c r="E239" s="227" t="s">
        <v>474</v>
      </c>
      <c r="F239" s="228" t="s">
        <v>475</v>
      </c>
      <c r="G239" s="229" t="s">
        <v>134</v>
      </c>
      <c r="H239" s="230">
        <v>199</v>
      </c>
      <c r="I239" s="231"/>
      <c r="J239" s="232">
        <f>ROUND(I239*H239,2)</f>
        <v>0</v>
      </c>
      <c r="K239" s="228" t="s">
        <v>135</v>
      </c>
      <c r="L239" s="44"/>
      <c r="M239" s="233" t="s">
        <v>1</v>
      </c>
      <c r="N239" s="234" t="s">
        <v>41</v>
      </c>
      <c r="O239" s="91"/>
      <c r="P239" s="235">
        <f>O239*H239</f>
        <v>0</v>
      </c>
      <c r="Q239" s="235">
        <v>0</v>
      </c>
      <c r="R239" s="235">
        <f>Q239*H239</f>
        <v>0</v>
      </c>
      <c r="S239" s="235">
        <v>0</v>
      </c>
      <c r="T239" s="236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37" t="s">
        <v>136</v>
      </c>
      <c r="AT239" s="237" t="s">
        <v>131</v>
      </c>
      <c r="AU239" s="237" t="s">
        <v>85</v>
      </c>
      <c r="AY239" s="17" t="s">
        <v>129</v>
      </c>
      <c r="BE239" s="238">
        <f>IF(N239="základní",J239,0)</f>
        <v>0</v>
      </c>
      <c r="BF239" s="238">
        <f>IF(N239="snížená",J239,0)</f>
        <v>0</v>
      </c>
      <c r="BG239" s="238">
        <f>IF(N239="zákl. přenesená",J239,0)</f>
        <v>0</v>
      </c>
      <c r="BH239" s="238">
        <f>IF(N239="sníž. přenesená",J239,0)</f>
        <v>0</v>
      </c>
      <c r="BI239" s="238">
        <f>IF(N239="nulová",J239,0)</f>
        <v>0</v>
      </c>
      <c r="BJ239" s="17" t="s">
        <v>83</v>
      </c>
      <c r="BK239" s="238">
        <f>ROUND(I239*H239,2)</f>
        <v>0</v>
      </c>
      <c r="BL239" s="17" t="s">
        <v>136</v>
      </c>
      <c r="BM239" s="237" t="s">
        <v>481</v>
      </c>
    </row>
    <row r="240" s="13" customFormat="1">
      <c r="A240" s="13"/>
      <c r="B240" s="239"/>
      <c r="C240" s="240"/>
      <c r="D240" s="241" t="s">
        <v>138</v>
      </c>
      <c r="E240" s="242" t="s">
        <v>1</v>
      </c>
      <c r="F240" s="243" t="s">
        <v>482</v>
      </c>
      <c r="G240" s="240"/>
      <c r="H240" s="242" t="s">
        <v>1</v>
      </c>
      <c r="I240" s="244"/>
      <c r="J240" s="240"/>
      <c r="K240" s="240"/>
      <c r="L240" s="245"/>
      <c r="M240" s="246"/>
      <c r="N240" s="247"/>
      <c r="O240" s="247"/>
      <c r="P240" s="247"/>
      <c r="Q240" s="247"/>
      <c r="R240" s="247"/>
      <c r="S240" s="247"/>
      <c r="T240" s="248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9" t="s">
        <v>138</v>
      </c>
      <c r="AU240" s="249" t="s">
        <v>85</v>
      </c>
      <c r="AV240" s="13" t="s">
        <v>83</v>
      </c>
      <c r="AW240" s="13" t="s">
        <v>32</v>
      </c>
      <c r="AX240" s="13" t="s">
        <v>76</v>
      </c>
      <c r="AY240" s="249" t="s">
        <v>129</v>
      </c>
    </row>
    <row r="241" s="14" customFormat="1">
      <c r="A241" s="14"/>
      <c r="B241" s="250"/>
      <c r="C241" s="251"/>
      <c r="D241" s="241" t="s">
        <v>138</v>
      </c>
      <c r="E241" s="252" t="s">
        <v>1</v>
      </c>
      <c r="F241" s="253" t="s">
        <v>483</v>
      </c>
      <c r="G241" s="251"/>
      <c r="H241" s="254">
        <v>199</v>
      </c>
      <c r="I241" s="255"/>
      <c r="J241" s="251"/>
      <c r="K241" s="251"/>
      <c r="L241" s="256"/>
      <c r="M241" s="257"/>
      <c r="N241" s="258"/>
      <c r="O241" s="258"/>
      <c r="P241" s="258"/>
      <c r="Q241" s="258"/>
      <c r="R241" s="258"/>
      <c r="S241" s="258"/>
      <c r="T241" s="259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0" t="s">
        <v>138</v>
      </c>
      <c r="AU241" s="260" t="s">
        <v>85</v>
      </c>
      <c r="AV241" s="14" t="s">
        <v>85</v>
      </c>
      <c r="AW241" s="14" t="s">
        <v>32</v>
      </c>
      <c r="AX241" s="14" t="s">
        <v>76</v>
      </c>
      <c r="AY241" s="260" t="s">
        <v>129</v>
      </c>
    </row>
    <row r="242" s="15" customFormat="1">
      <c r="A242" s="15"/>
      <c r="B242" s="261"/>
      <c r="C242" s="262"/>
      <c r="D242" s="241" t="s">
        <v>138</v>
      </c>
      <c r="E242" s="263" t="s">
        <v>1</v>
      </c>
      <c r="F242" s="264" t="s">
        <v>141</v>
      </c>
      <c r="G242" s="262"/>
      <c r="H242" s="265">
        <v>199</v>
      </c>
      <c r="I242" s="266"/>
      <c r="J242" s="262"/>
      <c r="K242" s="262"/>
      <c r="L242" s="267"/>
      <c r="M242" s="268"/>
      <c r="N242" s="269"/>
      <c r="O242" s="269"/>
      <c r="P242" s="269"/>
      <c r="Q242" s="269"/>
      <c r="R242" s="269"/>
      <c r="S242" s="269"/>
      <c r="T242" s="270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71" t="s">
        <v>138</v>
      </c>
      <c r="AU242" s="271" t="s">
        <v>85</v>
      </c>
      <c r="AV242" s="15" t="s">
        <v>136</v>
      </c>
      <c r="AW242" s="15" t="s">
        <v>32</v>
      </c>
      <c r="AX242" s="15" t="s">
        <v>83</v>
      </c>
      <c r="AY242" s="271" t="s">
        <v>129</v>
      </c>
    </row>
    <row r="243" s="2" customFormat="1" ht="16.5" customHeight="1">
      <c r="A243" s="38"/>
      <c r="B243" s="39"/>
      <c r="C243" s="226" t="s">
        <v>279</v>
      </c>
      <c r="D243" s="226" t="s">
        <v>131</v>
      </c>
      <c r="E243" s="227" t="s">
        <v>474</v>
      </c>
      <c r="F243" s="228" t="s">
        <v>475</v>
      </c>
      <c r="G243" s="229" t="s">
        <v>134</v>
      </c>
      <c r="H243" s="230">
        <v>199</v>
      </c>
      <c r="I243" s="231"/>
      <c r="J243" s="232">
        <f>ROUND(I243*H243,2)</f>
        <v>0</v>
      </c>
      <c r="K243" s="228" t="s">
        <v>135</v>
      </c>
      <c r="L243" s="44"/>
      <c r="M243" s="233" t="s">
        <v>1</v>
      </c>
      <c r="N243" s="234" t="s">
        <v>41</v>
      </c>
      <c r="O243" s="91"/>
      <c r="P243" s="235">
        <f>O243*H243</f>
        <v>0</v>
      </c>
      <c r="Q243" s="235">
        <v>0</v>
      </c>
      <c r="R243" s="235">
        <f>Q243*H243</f>
        <v>0</v>
      </c>
      <c r="S243" s="235">
        <v>0</v>
      </c>
      <c r="T243" s="236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37" t="s">
        <v>136</v>
      </c>
      <c r="AT243" s="237" t="s">
        <v>131</v>
      </c>
      <c r="AU243" s="237" t="s">
        <v>85</v>
      </c>
      <c r="AY243" s="17" t="s">
        <v>129</v>
      </c>
      <c r="BE243" s="238">
        <f>IF(N243="základní",J243,0)</f>
        <v>0</v>
      </c>
      <c r="BF243" s="238">
        <f>IF(N243="snížená",J243,0)</f>
        <v>0</v>
      </c>
      <c r="BG243" s="238">
        <f>IF(N243="zákl. přenesená",J243,0)</f>
        <v>0</v>
      </c>
      <c r="BH243" s="238">
        <f>IF(N243="sníž. přenesená",J243,0)</f>
        <v>0</v>
      </c>
      <c r="BI243" s="238">
        <f>IF(N243="nulová",J243,0)</f>
        <v>0</v>
      </c>
      <c r="BJ243" s="17" t="s">
        <v>83</v>
      </c>
      <c r="BK243" s="238">
        <f>ROUND(I243*H243,2)</f>
        <v>0</v>
      </c>
      <c r="BL243" s="17" t="s">
        <v>136</v>
      </c>
      <c r="BM243" s="237" t="s">
        <v>484</v>
      </c>
    </row>
    <row r="244" s="13" customFormat="1">
      <c r="A244" s="13"/>
      <c r="B244" s="239"/>
      <c r="C244" s="240"/>
      <c r="D244" s="241" t="s">
        <v>138</v>
      </c>
      <c r="E244" s="242" t="s">
        <v>1</v>
      </c>
      <c r="F244" s="243" t="s">
        <v>485</v>
      </c>
      <c r="G244" s="240"/>
      <c r="H244" s="242" t="s">
        <v>1</v>
      </c>
      <c r="I244" s="244"/>
      <c r="J244" s="240"/>
      <c r="K244" s="240"/>
      <c r="L244" s="245"/>
      <c r="M244" s="246"/>
      <c r="N244" s="247"/>
      <c r="O244" s="247"/>
      <c r="P244" s="247"/>
      <c r="Q244" s="247"/>
      <c r="R244" s="247"/>
      <c r="S244" s="247"/>
      <c r="T244" s="248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9" t="s">
        <v>138</v>
      </c>
      <c r="AU244" s="249" t="s">
        <v>85</v>
      </c>
      <c r="AV244" s="13" t="s">
        <v>83</v>
      </c>
      <c r="AW244" s="13" t="s">
        <v>32</v>
      </c>
      <c r="AX244" s="13" t="s">
        <v>76</v>
      </c>
      <c r="AY244" s="249" t="s">
        <v>129</v>
      </c>
    </row>
    <row r="245" s="14" customFormat="1">
      <c r="A245" s="14"/>
      <c r="B245" s="250"/>
      <c r="C245" s="251"/>
      <c r="D245" s="241" t="s">
        <v>138</v>
      </c>
      <c r="E245" s="252" t="s">
        <v>1</v>
      </c>
      <c r="F245" s="253" t="s">
        <v>483</v>
      </c>
      <c r="G245" s="251"/>
      <c r="H245" s="254">
        <v>199</v>
      </c>
      <c r="I245" s="255"/>
      <c r="J245" s="251"/>
      <c r="K245" s="251"/>
      <c r="L245" s="256"/>
      <c r="M245" s="257"/>
      <c r="N245" s="258"/>
      <c r="O245" s="258"/>
      <c r="P245" s="258"/>
      <c r="Q245" s="258"/>
      <c r="R245" s="258"/>
      <c r="S245" s="258"/>
      <c r="T245" s="259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60" t="s">
        <v>138</v>
      </c>
      <c r="AU245" s="260" t="s">
        <v>85</v>
      </c>
      <c r="AV245" s="14" t="s">
        <v>85</v>
      </c>
      <c r="AW245" s="14" t="s">
        <v>32</v>
      </c>
      <c r="AX245" s="14" t="s">
        <v>76</v>
      </c>
      <c r="AY245" s="260" t="s">
        <v>129</v>
      </c>
    </row>
    <row r="246" s="15" customFormat="1">
      <c r="A246" s="15"/>
      <c r="B246" s="261"/>
      <c r="C246" s="262"/>
      <c r="D246" s="241" t="s">
        <v>138</v>
      </c>
      <c r="E246" s="263" t="s">
        <v>1</v>
      </c>
      <c r="F246" s="264" t="s">
        <v>141</v>
      </c>
      <c r="G246" s="262"/>
      <c r="H246" s="265">
        <v>199</v>
      </c>
      <c r="I246" s="266"/>
      <c r="J246" s="262"/>
      <c r="K246" s="262"/>
      <c r="L246" s="267"/>
      <c r="M246" s="268"/>
      <c r="N246" s="269"/>
      <c r="O246" s="269"/>
      <c r="P246" s="269"/>
      <c r="Q246" s="269"/>
      <c r="R246" s="269"/>
      <c r="S246" s="269"/>
      <c r="T246" s="270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71" t="s">
        <v>138</v>
      </c>
      <c r="AU246" s="271" t="s">
        <v>85</v>
      </c>
      <c r="AV246" s="15" t="s">
        <v>136</v>
      </c>
      <c r="AW246" s="15" t="s">
        <v>32</v>
      </c>
      <c r="AX246" s="15" t="s">
        <v>83</v>
      </c>
      <c r="AY246" s="271" t="s">
        <v>129</v>
      </c>
    </row>
    <row r="247" s="2" customFormat="1" ht="16.5" customHeight="1">
      <c r="A247" s="38"/>
      <c r="B247" s="39"/>
      <c r="C247" s="226" t="s">
        <v>286</v>
      </c>
      <c r="D247" s="226" t="s">
        <v>131</v>
      </c>
      <c r="E247" s="227" t="s">
        <v>486</v>
      </c>
      <c r="F247" s="228" t="s">
        <v>487</v>
      </c>
      <c r="G247" s="229" t="s">
        <v>134</v>
      </c>
      <c r="H247" s="230">
        <v>46</v>
      </c>
      <c r="I247" s="231"/>
      <c r="J247" s="232">
        <f>ROUND(I247*H247,2)</f>
        <v>0</v>
      </c>
      <c r="K247" s="228" t="s">
        <v>135</v>
      </c>
      <c r="L247" s="44"/>
      <c r="M247" s="233" t="s">
        <v>1</v>
      </c>
      <c r="N247" s="234" t="s">
        <v>41</v>
      </c>
      <c r="O247" s="91"/>
      <c r="P247" s="235">
        <f>O247*H247</f>
        <v>0</v>
      </c>
      <c r="Q247" s="235">
        <v>0</v>
      </c>
      <c r="R247" s="235">
        <f>Q247*H247</f>
        <v>0</v>
      </c>
      <c r="S247" s="235">
        <v>0</v>
      </c>
      <c r="T247" s="236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37" t="s">
        <v>136</v>
      </c>
      <c r="AT247" s="237" t="s">
        <v>131</v>
      </c>
      <c r="AU247" s="237" t="s">
        <v>85</v>
      </c>
      <c r="AY247" s="17" t="s">
        <v>129</v>
      </c>
      <c r="BE247" s="238">
        <f>IF(N247="základní",J247,0)</f>
        <v>0</v>
      </c>
      <c r="BF247" s="238">
        <f>IF(N247="snížená",J247,0)</f>
        <v>0</v>
      </c>
      <c r="BG247" s="238">
        <f>IF(N247="zákl. přenesená",J247,0)</f>
        <v>0</v>
      </c>
      <c r="BH247" s="238">
        <f>IF(N247="sníž. přenesená",J247,0)</f>
        <v>0</v>
      </c>
      <c r="BI247" s="238">
        <f>IF(N247="nulová",J247,0)</f>
        <v>0</v>
      </c>
      <c r="BJ247" s="17" t="s">
        <v>83</v>
      </c>
      <c r="BK247" s="238">
        <f>ROUND(I247*H247,2)</f>
        <v>0</v>
      </c>
      <c r="BL247" s="17" t="s">
        <v>136</v>
      </c>
      <c r="BM247" s="237" t="s">
        <v>488</v>
      </c>
    </row>
    <row r="248" s="13" customFormat="1">
      <c r="A248" s="13"/>
      <c r="B248" s="239"/>
      <c r="C248" s="240"/>
      <c r="D248" s="241" t="s">
        <v>138</v>
      </c>
      <c r="E248" s="242" t="s">
        <v>1</v>
      </c>
      <c r="F248" s="243" t="s">
        <v>489</v>
      </c>
      <c r="G248" s="240"/>
      <c r="H248" s="242" t="s">
        <v>1</v>
      </c>
      <c r="I248" s="244"/>
      <c r="J248" s="240"/>
      <c r="K248" s="240"/>
      <c r="L248" s="245"/>
      <c r="M248" s="246"/>
      <c r="N248" s="247"/>
      <c r="O248" s="247"/>
      <c r="P248" s="247"/>
      <c r="Q248" s="247"/>
      <c r="R248" s="247"/>
      <c r="S248" s="247"/>
      <c r="T248" s="248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9" t="s">
        <v>138</v>
      </c>
      <c r="AU248" s="249" t="s">
        <v>85</v>
      </c>
      <c r="AV248" s="13" t="s">
        <v>83</v>
      </c>
      <c r="AW248" s="13" t="s">
        <v>32</v>
      </c>
      <c r="AX248" s="13" t="s">
        <v>76</v>
      </c>
      <c r="AY248" s="249" t="s">
        <v>129</v>
      </c>
    </row>
    <row r="249" s="14" customFormat="1">
      <c r="A249" s="14"/>
      <c r="B249" s="250"/>
      <c r="C249" s="251"/>
      <c r="D249" s="241" t="s">
        <v>138</v>
      </c>
      <c r="E249" s="252" t="s">
        <v>1</v>
      </c>
      <c r="F249" s="253" t="s">
        <v>490</v>
      </c>
      <c r="G249" s="251"/>
      <c r="H249" s="254">
        <v>46</v>
      </c>
      <c r="I249" s="255"/>
      <c r="J249" s="251"/>
      <c r="K249" s="251"/>
      <c r="L249" s="256"/>
      <c r="M249" s="257"/>
      <c r="N249" s="258"/>
      <c r="O249" s="258"/>
      <c r="P249" s="258"/>
      <c r="Q249" s="258"/>
      <c r="R249" s="258"/>
      <c r="S249" s="258"/>
      <c r="T249" s="259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60" t="s">
        <v>138</v>
      </c>
      <c r="AU249" s="260" t="s">
        <v>85</v>
      </c>
      <c r="AV249" s="14" t="s">
        <v>85</v>
      </c>
      <c r="AW249" s="14" t="s">
        <v>32</v>
      </c>
      <c r="AX249" s="14" t="s">
        <v>76</v>
      </c>
      <c r="AY249" s="260" t="s">
        <v>129</v>
      </c>
    </row>
    <row r="250" s="15" customFormat="1">
      <c r="A250" s="15"/>
      <c r="B250" s="261"/>
      <c r="C250" s="262"/>
      <c r="D250" s="241" t="s">
        <v>138</v>
      </c>
      <c r="E250" s="263" t="s">
        <v>1</v>
      </c>
      <c r="F250" s="264" t="s">
        <v>141</v>
      </c>
      <c r="G250" s="262"/>
      <c r="H250" s="265">
        <v>46</v>
      </c>
      <c r="I250" s="266"/>
      <c r="J250" s="262"/>
      <c r="K250" s="262"/>
      <c r="L250" s="267"/>
      <c r="M250" s="268"/>
      <c r="N250" s="269"/>
      <c r="O250" s="269"/>
      <c r="P250" s="269"/>
      <c r="Q250" s="269"/>
      <c r="R250" s="269"/>
      <c r="S250" s="269"/>
      <c r="T250" s="270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71" t="s">
        <v>138</v>
      </c>
      <c r="AU250" s="271" t="s">
        <v>85</v>
      </c>
      <c r="AV250" s="15" t="s">
        <v>136</v>
      </c>
      <c r="AW250" s="15" t="s">
        <v>32</v>
      </c>
      <c r="AX250" s="15" t="s">
        <v>83</v>
      </c>
      <c r="AY250" s="271" t="s">
        <v>129</v>
      </c>
    </row>
    <row r="251" s="2" customFormat="1" ht="16.5" customHeight="1">
      <c r="A251" s="38"/>
      <c r="B251" s="39"/>
      <c r="C251" s="226" t="s">
        <v>290</v>
      </c>
      <c r="D251" s="226" t="s">
        <v>131</v>
      </c>
      <c r="E251" s="227" t="s">
        <v>491</v>
      </c>
      <c r="F251" s="228" t="s">
        <v>492</v>
      </c>
      <c r="G251" s="229" t="s">
        <v>134</v>
      </c>
      <c r="H251" s="230">
        <v>610</v>
      </c>
      <c r="I251" s="231"/>
      <c r="J251" s="232">
        <f>ROUND(I251*H251,2)</f>
        <v>0</v>
      </c>
      <c r="K251" s="228" t="s">
        <v>135</v>
      </c>
      <c r="L251" s="44"/>
      <c r="M251" s="233" t="s">
        <v>1</v>
      </c>
      <c r="N251" s="234" t="s">
        <v>41</v>
      </c>
      <c r="O251" s="91"/>
      <c r="P251" s="235">
        <f>O251*H251</f>
        <v>0</v>
      </c>
      <c r="Q251" s="235">
        <v>0</v>
      </c>
      <c r="R251" s="235">
        <f>Q251*H251</f>
        <v>0</v>
      </c>
      <c r="S251" s="235">
        <v>0</v>
      </c>
      <c r="T251" s="236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37" t="s">
        <v>136</v>
      </c>
      <c r="AT251" s="237" t="s">
        <v>131</v>
      </c>
      <c r="AU251" s="237" t="s">
        <v>85</v>
      </c>
      <c r="AY251" s="17" t="s">
        <v>129</v>
      </c>
      <c r="BE251" s="238">
        <f>IF(N251="základní",J251,0)</f>
        <v>0</v>
      </c>
      <c r="BF251" s="238">
        <f>IF(N251="snížená",J251,0)</f>
        <v>0</v>
      </c>
      <c r="BG251" s="238">
        <f>IF(N251="zákl. přenesená",J251,0)</f>
        <v>0</v>
      </c>
      <c r="BH251" s="238">
        <f>IF(N251="sníž. přenesená",J251,0)</f>
        <v>0</v>
      </c>
      <c r="BI251" s="238">
        <f>IF(N251="nulová",J251,0)</f>
        <v>0</v>
      </c>
      <c r="BJ251" s="17" t="s">
        <v>83</v>
      </c>
      <c r="BK251" s="238">
        <f>ROUND(I251*H251,2)</f>
        <v>0</v>
      </c>
      <c r="BL251" s="17" t="s">
        <v>136</v>
      </c>
      <c r="BM251" s="237" t="s">
        <v>493</v>
      </c>
    </row>
    <row r="252" s="13" customFormat="1">
      <c r="A252" s="13"/>
      <c r="B252" s="239"/>
      <c r="C252" s="240"/>
      <c r="D252" s="241" t="s">
        <v>138</v>
      </c>
      <c r="E252" s="242" t="s">
        <v>1</v>
      </c>
      <c r="F252" s="243" t="s">
        <v>494</v>
      </c>
      <c r="G252" s="240"/>
      <c r="H252" s="242" t="s">
        <v>1</v>
      </c>
      <c r="I252" s="244"/>
      <c r="J252" s="240"/>
      <c r="K252" s="240"/>
      <c r="L252" s="245"/>
      <c r="M252" s="246"/>
      <c r="N252" s="247"/>
      <c r="O252" s="247"/>
      <c r="P252" s="247"/>
      <c r="Q252" s="247"/>
      <c r="R252" s="247"/>
      <c r="S252" s="247"/>
      <c r="T252" s="248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9" t="s">
        <v>138</v>
      </c>
      <c r="AU252" s="249" t="s">
        <v>85</v>
      </c>
      <c r="AV252" s="13" t="s">
        <v>83</v>
      </c>
      <c r="AW252" s="13" t="s">
        <v>32</v>
      </c>
      <c r="AX252" s="13" t="s">
        <v>76</v>
      </c>
      <c r="AY252" s="249" t="s">
        <v>129</v>
      </c>
    </row>
    <row r="253" s="14" customFormat="1">
      <c r="A253" s="14"/>
      <c r="B253" s="250"/>
      <c r="C253" s="251"/>
      <c r="D253" s="241" t="s">
        <v>138</v>
      </c>
      <c r="E253" s="252" t="s">
        <v>1</v>
      </c>
      <c r="F253" s="253" t="s">
        <v>495</v>
      </c>
      <c r="G253" s="251"/>
      <c r="H253" s="254">
        <v>610</v>
      </c>
      <c r="I253" s="255"/>
      <c r="J253" s="251"/>
      <c r="K253" s="251"/>
      <c r="L253" s="256"/>
      <c r="M253" s="257"/>
      <c r="N253" s="258"/>
      <c r="O253" s="258"/>
      <c r="P253" s="258"/>
      <c r="Q253" s="258"/>
      <c r="R253" s="258"/>
      <c r="S253" s="258"/>
      <c r="T253" s="259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0" t="s">
        <v>138</v>
      </c>
      <c r="AU253" s="260" t="s">
        <v>85</v>
      </c>
      <c r="AV253" s="14" t="s">
        <v>85</v>
      </c>
      <c r="AW253" s="14" t="s">
        <v>32</v>
      </c>
      <c r="AX253" s="14" t="s">
        <v>76</v>
      </c>
      <c r="AY253" s="260" t="s">
        <v>129</v>
      </c>
    </row>
    <row r="254" s="15" customFormat="1">
      <c r="A254" s="15"/>
      <c r="B254" s="261"/>
      <c r="C254" s="262"/>
      <c r="D254" s="241" t="s">
        <v>138</v>
      </c>
      <c r="E254" s="263" t="s">
        <v>1</v>
      </c>
      <c r="F254" s="264" t="s">
        <v>141</v>
      </c>
      <c r="G254" s="262"/>
      <c r="H254" s="265">
        <v>610</v>
      </c>
      <c r="I254" s="266"/>
      <c r="J254" s="262"/>
      <c r="K254" s="262"/>
      <c r="L254" s="267"/>
      <c r="M254" s="268"/>
      <c r="N254" s="269"/>
      <c r="O254" s="269"/>
      <c r="P254" s="269"/>
      <c r="Q254" s="269"/>
      <c r="R254" s="269"/>
      <c r="S254" s="269"/>
      <c r="T254" s="270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71" t="s">
        <v>138</v>
      </c>
      <c r="AU254" s="271" t="s">
        <v>85</v>
      </c>
      <c r="AV254" s="15" t="s">
        <v>136</v>
      </c>
      <c r="AW254" s="15" t="s">
        <v>32</v>
      </c>
      <c r="AX254" s="15" t="s">
        <v>83</v>
      </c>
      <c r="AY254" s="271" t="s">
        <v>129</v>
      </c>
    </row>
    <row r="255" s="2" customFormat="1" ht="16.5" customHeight="1">
      <c r="A255" s="38"/>
      <c r="B255" s="39"/>
      <c r="C255" s="226" t="s">
        <v>296</v>
      </c>
      <c r="D255" s="226" t="s">
        <v>131</v>
      </c>
      <c r="E255" s="227" t="s">
        <v>496</v>
      </c>
      <c r="F255" s="228" t="s">
        <v>497</v>
      </c>
      <c r="G255" s="229" t="s">
        <v>134</v>
      </c>
      <c r="H255" s="230">
        <v>92</v>
      </c>
      <c r="I255" s="231"/>
      <c r="J255" s="232">
        <f>ROUND(I255*H255,2)</f>
        <v>0</v>
      </c>
      <c r="K255" s="228" t="s">
        <v>135</v>
      </c>
      <c r="L255" s="44"/>
      <c r="M255" s="233" t="s">
        <v>1</v>
      </c>
      <c r="N255" s="234" t="s">
        <v>41</v>
      </c>
      <c r="O255" s="91"/>
      <c r="P255" s="235">
        <f>O255*H255</f>
        <v>0</v>
      </c>
      <c r="Q255" s="235">
        <v>0</v>
      </c>
      <c r="R255" s="235">
        <f>Q255*H255</f>
        <v>0</v>
      </c>
      <c r="S255" s="235">
        <v>0</v>
      </c>
      <c r="T255" s="236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37" t="s">
        <v>136</v>
      </c>
      <c r="AT255" s="237" t="s">
        <v>131</v>
      </c>
      <c r="AU255" s="237" t="s">
        <v>85</v>
      </c>
      <c r="AY255" s="17" t="s">
        <v>129</v>
      </c>
      <c r="BE255" s="238">
        <f>IF(N255="základní",J255,0)</f>
        <v>0</v>
      </c>
      <c r="BF255" s="238">
        <f>IF(N255="snížená",J255,0)</f>
        <v>0</v>
      </c>
      <c r="BG255" s="238">
        <f>IF(N255="zákl. přenesená",J255,0)</f>
        <v>0</v>
      </c>
      <c r="BH255" s="238">
        <f>IF(N255="sníž. přenesená",J255,0)</f>
        <v>0</v>
      </c>
      <c r="BI255" s="238">
        <f>IF(N255="nulová",J255,0)</f>
        <v>0</v>
      </c>
      <c r="BJ255" s="17" t="s">
        <v>83</v>
      </c>
      <c r="BK255" s="238">
        <f>ROUND(I255*H255,2)</f>
        <v>0</v>
      </c>
      <c r="BL255" s="17" t="s">
        <v>136</v>
      </c>
      <c r="BM255" s="237" t="s">
        <v>498</v>
      </c>
    </row>
    <row r="256" s="13" customFormat="1">
      <c r="A256" s="13"/>
      <c r="B256" s="239"/>
      <c r="C256" s="240"/>
      <c r="D256" s="241" t="s">
        <v>138</v>
      </c>
      <c r="E256" s="242" t="s">
        <v>1</v>
      </c>
      <c r="F256" s="243" t="s">
        <v>499</v>
      </c>
      <c r="G256" s="240"/>
      <c r="H256" s="242" t="s">
        <v>1</v>
      </c>
      <c r="I256" s="244"/>
      <c r="J256" s="240"/>
      <c r="K256" s="240"/>
      <c r="L256" s="245"/>
      <c r="M256" s="246"/>
      <c r="N256" s="247"/>
      <c r="O256" s="247"/>
      <c r="P256" s="247"/>
      <c r="Q256" s="247"/>
      <c r="R256" s="247"/>
      <c r="S256" s="247"/>
      <c r="T256" s="248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9" t="s">
        <v>138</v>
      </c>
      <c r="AU256" s="249" t="s">
        <v>85</v>
      </c>
      <c r="AV256" s="13" t="s">
        <v>83</v>
      </c>
      <c r="AW256" s="13" t="s">
        <v>32</v>
      </c>
      <c r="AX256" s="13" t="s">
        <v>76</v>
      </c>
      <c r="AY256" s="249" t="s">
        <v>129</v>
      </c>
    </row>
    <row r="257" s="14" customFormat="1">
      <c r="A257" s="14"/>
      <c r="B257" s="250"/>
      <c r="C257" s="251"/>
      <c r="D257" s="241" t="s">
        <v>138</v>
      </c>
      <c r="E257" s="252" t="s">
        <v>1</v>
      </c>
      <c r="F257" s="253" t="s">
        <v>500</v>
      </c>
      <c r="G257" s="251"/>
      <c r="H257" s="254">
        <v>92</v>
      </c>
      <c r="I257" s="255"/>
      <c r="J257" s="251"/>
      <c r="K257" s="251"/>
      <c r="L257" s="256"/>
      <c r="M257" s="257"/>
      <c r="N257" s="258"/>
      <c r="O257" s="258"/>
      <c r="P257" s="258"/>
      <c r="Q257" s="258"/>
      <c r="R257" s="258"/>
      <c r="S257" s="258"/>
      <c r="T257" s="259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60" t="s">
        <v>138</v>
      </c>
      <c r="AU257" s="260" t="s">
        <v>85</v>
      </c>
      <c r="AV257" s="14" t="s">
        <v>85</v>
      </c>
      <c r="AW257" s="14" t="s">
        <v>32</v>
      </c>
      <c r="AX257" s="14" t="s">
        <v>76</v>
      </c>
      <c r="AY257" s="260" t="s">
        <v>129</v>
      </c>
    </row>
    <row r="258" s="15" customFormat="1">
      <c r="A258" s="15"/>
      <c r="B258" s="261"/>
      <c r="C258" s="262"/>
      <c r="D258" s="241" t="s">
        <v>138</v>
      </c>
      <c r="E258" s="263" t="s">
        <v>1</v>
      </c>
      <c r="F258" s="264" t="s">
        <v>141</v>
      </c>
      <c r="G258" s="262"/>
      <c r="H258" s="265">
        <v>92</v>
      </c>
      <c r="I258" s="266"/>
      <c r="J258" s="262"/>
      <c r="K258" s="262"/>
      <c r="L258" s="267"/>
      <c r="M258" s="268"/>
      <c r="N258" s="269"/>
      <c r="O258" s="269"/>
      <c r="P258" s="269"/>
      <c r="Q258" s="269"/>
      <c r="R258" s="269"/>
      <c r="S258" s="269"/>
      <c r="T258" s="270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71" t="s">
        <v>138</v>
      </c>
      <c r="AU258" s="271" t="s">
        <v>85</v>
      </c>
      <c r="AV258" s="15" t="s">
        <v>136</v>
      </c>
      <c r="AW258" s="15" t="s">
        <v>32</v>
      </c>
      <c r="AX258" s="15" t="s">
        <v>83</v>
      </c>
      <c r="AY258" s="271" t="s">
        <v>129</v>
      </c>
    </row>
    <row r="259" s="2" customFormat="1" ht="16.5" customHeight="1">
      <c r="A259" s="38"/>
      <c r="B259" s="39"/>
      <c r="C259" s="226" t="s">
        <v>300</v>
      </c>
      <c r="D259" s="226" t="s">
        <v>131</v>
      </c>
      <c r="E259" s="227" t="s">
        <v>501</v>
      </c>
      <c r="F259" s="228" t="s">
        <v>502</v>
      </c>
      <c r="G259" s="229" t="s">
        <v>134</v>
      </c>
      <c r="H259" s="230">
        <v>26</v>
      </c>
      <c r="I259" s="231"/>
      <c r="J259" s="232">
        <f>ROUND(I259*H259,2)</f>
        <v>0</v>
      </c>
      <c r="K259" s="228" t="s">
        <v>135</v>
      </c>
      <c r="L259" s="44"/>
      <c r="M259" s="233" t="s">
        <v>1</v>
      </c>
      <c r="N259" s="234" t="s">
        <v>41</v>
      </c>
      <c r="O259" s="91"/>
      <c r="P259" s="235">
        <f>O259*H259</f>
        <v>0</v>
      </c>
      <c r="Q259" s="235">
        <v>0</v>
      </c>
      <c r="R259" s="235">
        <f>Q259*H259</f>
        <v>0</v>
      </c>
      <c r="S259" s="235">
        <v>0</v>
      </c>
      <c r="T259" s="236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37" t="s">
        <v>136</v>
      </c>
      <c r="AT259" s="237" t="s">
        <v>131</v>
      </c>
      <c r="AU259" s="237" t="s">
        <v>85</v>
      </c>
      <c r="AY259" s="17" t="s">
        <v>129</v>
      </c>
      <c r="BE259" s="238">
        <f>IF(N259="základní",J259,0)</f>
        <v>0</v>
      </c>
      <c r="BF259" s="238">
        <f>IF(N259="snížená",J259,0)</f>
        <v>0</v>
      </c>
      <c r="BG259" s="238">
        <f>IF(N259="zákl. přenesená",J259,0)</f>
        <v>0</v>
      </c>
      <c r="BH259" s="238">
        <f>IF(N259="sníž. přenesená",J259,0)</f>
        <v>0</v>
      </c>
      <c r="BI259" s="238">
        <f>IF(N259="nulová",J259,0)</f>
        <v>0</v>
      </c>
      <c r="BJ259" s="17" t="s">
        <v>83</v>
      </c>
      <c r="BK259" s="238">
        <f>ROUND(I259*H259,2)</f>
        <v>0</v>
      </c>
      <c r="BL259" s="17" t="s">
        <v>136</v>
      </c>
      <c r="BM259" s="237" t="s">
        <v>503</v>
      </c>
    </row>
    <row r="260" s="13" customFormat="1">
      <c r="A260" s="13"/>
      <c r="B260" s="239"/>
      <c r="C260" s="240"/>
      <c r="D260" s="241" t="s">
        <v>138</v>
      </c>
      <c r="E260" s="242" t="s">
        <v>1</v>
      </c>
      <c r="F260" s="243" t="s">
        <v>504</v>
      </c>
      <c r="G260" s="240"/>
      <c r="H260" s="242" t="s">
        <v>1</v>
      </c>
      <c r="I260" s="244"/>
      <c r="J260" s="240"/>
      <c r="K260" s="240"/>
      <c r="L260" s="245"/>
      <c r="M260" s="246"/>
      <c r="N260" s="247"/>
      <c r="O260" s="247"/>
      <c r="P260" s="247"/>
      <c r="Q260" s="247"/>
      <c r="R260" s="247"/>
      <c r="S260" s="247"/>
      <c r="T260" s="248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9" t="s">
        <v>138</v>
      </c>
      <c r="AU260" s="249" t="s">
        <v>85</v>
      </c>
      <c r="AV260" s="13" t="s">
        <v>83</v>
      </c>
      <c r="AW260" s="13" t="s">
        <v>32</v>
      </c>
      <c r="AX260" s="13" t="s">
        <v>76</v>
      </c>
      <c r="AY260" s="249" t="s">
        <v>129</v>
      </c>
    </row>
    <row r="261" s="14" customFormat="1">
      <c r="A261" s="14"/>
      <c r="B261" s="250"/>
      <c r="C261" s="251"/>
      <c r="D261" s="241" t="s">
        <v>138</v>
      </c>
      <c r="E261" s="252" t="s">
        <v>1</v>
      </c>
      <c r="F261" s="253" t="s">
        <v>505</v>
      </c>
      <c r="G261" s="251"/>
      <c r="H261" s="254">
        <v>26</v>
      </c>
      <c r="I261" s="255"/>
      <c r="J261" s="251"/>
      <c r="K261" s="251"/>
      <c r="L261" s="256"/>
      <c r="M261" s="257"/>
      <c r="N261" s="258"/>
      <c r="O261" s="258"/>
      <c r="P261" s="258"/>
      <c r="Q261" s="258"/>
      <c r="R261" s="258"/>
      <c r="S261" s="258"/>
      <c r="T261" s="259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60" t="s">
        <v>138</v>
      </c>
      <c r="AU261" s="260" t="s">
        <v>85</v>
      </c>
      <c r="AV261" s="14" t="s">
        <v>85</v>
      </c>
      <c r="AW261" s="14" t="s">
        <v>32</v>
      </c>
      <c r="AX261" s="14" t="s">
        <v>76</v>
      </c>
      <c r="AY261" s="260" t="s">
        <v>129</v>
      </c>
    </row>
    <row r="262" s="15" customFormat="1">
      <c r="A262" s="15"/>
      <c r="B262" s="261"/>
      <c r="C262" s="262"/>
      <c r="D262" s="241" t="s">
        <v>138</v>
      </c>
      <c r="E262" s="263" t="s">
        <v>1</v>
      </c>
      <c r="F262" s="264" t="s">
        <v>141</v>
      </c>
      <c r="G262" s="262"/>
      <c r="H262" s="265">
        <v>26</v>
      </c>
      <c r="I262" s="266"/>
      <c r="J262" s="262"/>
      <c r="K262" s="262"/>
      <c r="L262" s="267"/>
      <c r="M262" s="268"/>
      <c r="N262" s="269"/>
      <c r="O262" s="269"/>
      <c r="P262" s="269"/>
      <c r="Q262" s="269"/>
      <c r="R262" s="269"/>
      <c r="S262" s="269"/>
      <c r="T262" s="270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71" t="s">
        <v>138</v>
      </c>
      <c r="AU262" s="271" t="s">
        <v>85</v>
      </c>
      <c r="AV262" s="15" t="s">
        <v>136</v>
      </c>
      <c r="AW262" s="15" t="s">
        <v>32</v>
      </c>
      <c r="AX262" s="15" t="s">
        <v>83</v>
      </c>
      <c r="AY262" s="271" t="s">
        <v>129</v>
      </c>
    </row>
    <row r="263" s="2" customFormat="1" ht="16.5" customHeight="1">
      <c r="A263" s="38"/>
      <c r="B263" s="39"/>
      <c r="C263" s="226" t="s">
        <v>306</v>
      </c>
      <c r="D263" s="226" t="s">
        <v>131</v>
      </c>
      <c r="E263" s="227" t="s">
        <v>506</v>
      </c>
      <c r="F263" s="228" t="s">
        <v>507</v>
      </c>
      <c r="G263" s="229" t="s">
        <v>134</v>
      </c>
      <c r="H263" s="230">
        <v>46</v>
      </c>
      <c r="I263" s="231"/>
      <c r="J263" s="232">
        <f>ROUND(I263*H263,2)</f>
        <v>0</v>
      </c>
      <c r="K263" s="228" t="s">
        <v>135</v>
      </c>
      <c r="L263" s="44"/>
      <c r="M263" s="233" t="s">
        <v>1</v>
      </c>
      <c r="N263" s="234" t="s">
        <v>41</v>
      </c>
      <c r="O263" s="91"/>
      <c r="P263" s="235">
        <f>O263*H263</f>
        <v>0</v>
      </c>
      <c r="Q263" s="235">
        <v>0</v>
      </c>
      <c r="R263" s="235">
        <f>Q263*H263</f>
        <v>0</v>
      </c>
      <c r="S263" s="235">
        <v>0</v>
      </c>
      <c r="T263" s="236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37" t="s">
        <v>136</v>
      </c>
      <c r="AT263" s="237" t="s">
        <v>131</v>
      </c>
      <c r="AU263" s="237" t="s">
        <v>85</v>
      </c>
      <c r="AY263" s="17" t="s">
        <v>129</v>
      </c>
      <c r="BE263" s="238">
        <f>IF(N263="základní",J263,0)</f>
        <v>0</v>
      </c>
      <c r="BF263" s="238">
        <f>IF(N263="snížená",J263,0)</f>
        <v>0</v>
      </c>
      <c r="BG263" s="238">
        <f>IF(N263="zákl. přenesená",J263,0)</f>
        <v>0</v>
      </c>
      <c r="BH263" s="238">
        <f>IF(N263="sníž. přenesená",J263,0)</f>
        <v>0</v>
      </c>
      <c r="BI263" s="238">
        <f>IF(N263="nulová",J263,0)</f>
        <v>0</v>
      </c>
      <c r="BJ263" s="17" t="s">
        <v>83</v>
      </c>
      <c r="BK263" s="238">
        <f>ROUND(I263*H263,2)</f>
        <v>0</v>
      </c>
      <c r="BL263" s="17" t="s">
        <v>136</v>
      </c>
      <c r="BM263" s="237" t="s">
        <v>508</v>
      </c>
    </row>
    <row r="264" s="13" customFormat="1">
      <c r="A264" s="13"/>
      <c r="B264" s="239"/>
      <c r="C264" s="240"/>
      <c r="D264" s="241" t="s">
        <v>138</v>
      </c>
      <c r="E264" s="242" t="s">
        <v>1</v>
      </c>
      <c r="F264" s="243" t="s">
        <v>504</v>
      </c>
      <c r="G264" s="240"/>
      <c r="H264" s="242" t="s">
        <v>1</v>
      </c>
      <c r="I264" s="244"/>
      <c r="J264" s="240"/>
      <c r="K264" s="240"/>
      <c r="L264" s="245"/>
      <c r="M264" s="246"/>
      <c r="N264" s="247"/>
      <c r="O264" s="247"/>
      <c r="P264" s="247"/>
      <c r="Q264" s="247"/>
      <c r="R264" s="247"/>
      <c r="S264" s="247"/>
      <c r="T264" s="248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9" t="s">
        <v>138</v>
      </c>
      <c r="AU264" s="249" t="s">
        <v>85</v>
      </c>
      <c r="AV264" s="13" t="s">
        <v>83</v>
      </c>
      <c r="AW264" s="13" t="s">
        <v>32</v>
      </c>
      <c r="AX264" s="13" t="s">
        <v>76</v>
      </c>
      <c r="AY264" s="249" t="s">
        <v>129</v>
      </c>
    </row>
    <row r="265" s="14" customFormat="1">
      <c r="A265" s="14"/>
      <c r="B265" s="250"/>
      <c r="C265" s="251"/>
      <c r="D265" s="241" t="s">
        <v>138</v>
      </c>
      <c r="E265" s="252" t="s">
        <v>1</v>
      </c>
      <c r="F265" s="253" t="s">
        <v>509</v>
      </c>
      <c r="G265" s="251"/>
      <c r="H265" s="254">
        <v>46</v>
      </c>
      <c r="I265" s="255"/>
      <c r="J265" s="251"/>
      <c r="K265" s="251"/>
      <c r="L265" s="256"/>
      <c r="M265" s="257"/>
      <c r="N265" s="258"/>
      <c r="O265" s="258"/>
      <c r="P265" s="258"/>
      <c r="Q265" s="258"/>
      <c r="R265" s="258"/>
      <c r="S265" s="258"/>
      <c r="T265" s="259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0" t="s">
        <v>138</v>
      </c>
      <c r="AU265" s="260" t="s">
        <v>85</v>
      </c>
      <c r="AV265" s="14" t="s">
        <v>85</v>
      </c>
      <c r="AW265" s="14" t="s">
        <v>32</v>
      </c>
      <c r="AX265" s="14" t="s">
        <v>76</v>
      </c>
      <c r="AY265" s="260" t="s">
        <v>129</v>
      </c>
    </row>
    <row r="266" s="15" customFormat="1">
      <c r="A266" s="15"/>
      <c r="B266" s="261"/>
      <c r="C266" s="262"/>
      <c r="D266" s="241" t="s">
        <v>138</v>
      </c>
      <c r="E266" s="263" t="s">
        <v>1</v>
      </c>
      <c r="F266" s="264" t="s">
        <v>141</v>
      </c>
      <c r="G266" s="262"/>
      <c r="H266" s="265">
        <v>46</v>
      </c>
      <c r="I266" s="266"/>
      <c r="J266" s="262"/>
      <c r="K266" s="262"/>
      <c r="L266" s="267"/>
      <c r="M266" s="268"/>
      <c r="N266" s="269"/>
      <c r="O266" s="269"/>
      <c r="P266" s="269"/>
      <c r="Q266" s="269"/>
      <c r="R266" s="269"/>
      <c r="S266" s="269"/>
      <c r="T266" s="270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71" t="s">
        <v>138</v>
      </c>
      <c r="AU266" s="271" t="s">
        <v>85</v>
      </c>
      <c r="AV266" s="15" t="s">
        <v>136</v>
      </c>
      <c r="AW266" s="15" t="s">
        <v>32</v>
      </c>
      <c r="AX266" s="15" t="s">
        <v>83</v>
      </c>
      <c r="AY266" s="271" t="s">
        <v>129</v>
      </c>
    </row>
    <row r="267" s="2" customFormat="1" ht="16.5" customHeight="1">
      <c r="A267" s="38"/>
      <c r="B267" s="39"/>
      <c r="C267" s="226" t="s">
        <v>312</v>
      </c>
      <c r="D267" s="226" t="s">
        <v>131</v>
      </c>
      <c r="E267" s="227" t="s">
        <v>510</v>
      </c>
      <c r="F267" s="228" t="s">
        <v>511</v>
      </c>
      <c r="G267" s="229" t="s">
        <v>134</v>
      </c>
      <c r="H267" s="230">
        <v>46</v>
      </c>
      <c r="I267" s="231"/>
      <c r="J267" s="232">
        <f>ROUND(I267*H267,2)</f>
        <v>0</v>
      </c>
      <c r="K267" s="228" t="s">
        <v>135</v>
      </c>
      <c r="L267" s="44"/>
      <c r="M267" s="233" t="s">
        <v>1</v>
      </c>
      <c r="N267" s="234" t="s">
        <v>41</v>
      </c>
      <c r="O267" s="91"/>
      <c r="P267" s="235">
        <f>O267*H267</f>
        <v>0</v>
      </c>
      <c r="Q267" s="235">
        <v>0</v>
      </c>
      <c r="R267" s="235">
        <f>Q267*H267</f>
        <v>0</v>
      </c>
      <c r="S267" s="235">
        <v>0</v>
      </c>
      <c r="T267" s="236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37" t="s">
        <v>136</v>
      </c>
      <c r="AT267" s="237" t="s">
        <v>131</v>
      </c>
      <c r="AU267" s="237" t="s">
        <v>85</v>
      </c>
      <c r="AY267" s="17" t="s">
        <v>129</v>
      </c>
      <c r="BE267" s="238">
        <f>IF(N267="základní",J267,0)</f>
        <v>0</v>
      </c>
      <c r="BF267" s="238">
        <f>IF(N267="snížená",J267,0)</f>
        <v>0</v>
      </c>
      <c r="BG267" s="238">
        <f>IF(N267="zákl. přenesená",J267,0)</f>
        <v>0</v>
      </c>
      <c r="BH267" s="238">
        <f>IF(N267="sníž. přenesená",J267,0)</f>
        <v>0</v>
      </c>
      <c r="BI267" s="238">
        <f>IF(N267="nulová",J267,0)</f>
        <v>0</v>
      </c>
      <c r="BJ267" s="17" t="s">
        <v>83</v>
      </c>
      <c r="BK267" s="238">
        <f>ROUND(I267*H267,2)</f>
        <v>0</v>
      </c>
      <c r="BL267" s="17" t="s">
        <v>136</v>
      </c>
      <c r="BM267" s="237" t="s">
        <v>512</v>
      </c>
    </row>
    <row r="268" s="13" customFormat="1">
      <c r="A268" s="13"/>
      <c r="B268" s="239"/>
      <c r="C268" s="240"/>
      <c r="D268" s="241" t="s">
        <v>138</v>
      </c>
      <c r="E268" s="242" t="s">
        <v>1</v>
      </c>
      <c r="F268" s="243" t="s">
        <v>504</v>
      </c>
      <c r="G268" s="240"/>
      <c r="H268" s="242" t="s">
        <v>1</v>
      </c>
      <c r="I268" s="244"/>
      <c r="J268" s="240"/>
      <c r="K268" s="240"/>
      <c r="L268" s="245"/>
      <c r="M268" s="246"/>
      <c r="N268" s="247"/>
      <c r="O268" s="247"/>
      <c r="P268" s="247"/>
      <c r="Q268" s="247"/>
      <c r="R268" s="247"/>
      <c r="S268" s="247"/>
      <c r="T268" s="248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9" t="s">
        <v>138</v>
      </c>
      <c r="AU268" s="249" t="s">
        <v>85</v>
      </c>
      <c r="AV268" s="13" t="s">
        <v>83</v>
      </c>
      <c r="AW268" s="13" t="s">
        <v>32</v>
      </c>
      <c r="AX268" s="13" t="s">
        <v>76</v>
      </c>
      <c r="AY268" s="249" t="s">
        <v>129</v>
      </c>
    </row>
    <row r="269" s="14" customFormat="1">
      <c r="A269" s="14"/>
      <c r="B269" s="250"/>
      <c r="C269" s="251"/>
      <c r="D269" s="241" t="s">
        <v>138</v>
      </c>
      <c r="E269" s="252" t="s">
        <v>1</v>
      </c>
      <c r="F269" s="253" t="s">
        <v>490</v>
      </c>
      <c r="G269" s="251"/>
      <c r="H269" s="254">
        <v>46</v>
      </c>
      <c r="I269" s="255"/>
      <c r="J269" s="251"/>
      <c r="K269" s="251"/>
      <c r="L269" s="256"/>
      <c r="M269" s="257"/>
      <c r="N269" s="258"/>
      <c r="O269" s="258"/>
      <c r="P269" s="258"/>
      <c r="Q269" s="258"/>
      <c r="R269" s="258"/>
      <c r="S269" s="258"/>
      <c r="T269" s="259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0" t="s">
        <v>138</v>
      </c>
      <c r="AU269" s="260" t="s">
        <v>85</v>
      </c>
      <c r="AV269" s="14" t="s">
        <v>85</v>
      </c>
      <c r="AW269" s="14" t="s">
        <v>32</v>
      </c>
      <c r="AX269" s="14" t="s">
        <v>76</v>
      </c>
      <c r="AY269" s="260" t="s">
        <v>129</v>
      </c>
    </row>
    <row r="270" s="15" customFormat="1">
      <c r="A270" s="15"/>
      <c r="B270" s="261"/>
      <c r="C270" s="262"/>
      <c r="D270" s="241" t="s">
        <v>138</v>
      </c>
      <c r="E270" s="263" t="s">
        <v>1</v>
      </c>
      <c r="F270" s="264" t="s">
        <v>141</v>
      </c>
      <c r="G270" s="262"/>
      <c r="H270" s="265">
        <v>46</v>
      </c>
      <c r="I270" s="266"/>
      <c r="J270" s="262"/>
      <c r="K270" s="262"/>
      <c r="L270" s="267"/>
      <c r="M270" s="268"/>
      <c r="N270" s="269"/>
      <c r="O270" s="269"/>
      <c r="P270" s="269"/>
      <c r="Q270" s="269"/>
      <c r="R270" s="269"/>
      <c r="S270" s="269"/>
      <c r="T270" s="270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71" t="s">
        <v>138</v>
      </c>
      <c r="AU270" s="271" t="s">
        <v>85</v>
      </c>
      <c r="AV270" s="15" t="s">
        <v>136</v>
      </c>
      <c r="AW270" s="15" t="s">
        <v>32</v>
      </c>
      <c r="AX270" s="15" t="s">
        <v>83</v>
      </c>
      <c r="AY270" s="271" t="s">
        <v>129</v>
      </c>
    </row>
    <row r="271" s="2" customFormat="1" ht="16.5" customHeight="1">
      <c r="A271" s="38"/>
      <c r="B271" s="39"/>
      <c r="C271" s="226" t="s">
        <v>316</v>
      </c>
      <c r="D271" s="226" t="s">
        <v>131</v>
      </c>
      <c r="E271" s="227" t="s">
        <v>513</v>
      </c>
      <c r="F271" s="228" t="s">
        <v>514</v>
      </c>
      <c r="G271" s="229" t="s">
        <v>134</v>
      </c>
      <c r="H271" s="230">
        <v>26</v>
      </c>
      <c r="I271" s="231"/>
      <c r="J271" s="232">
        <f>ROUND(I271*H271,2)</f>
        <v>0</v>
      </c>
      <c r="K271" s="228" t="s">
        <v>135</v>
      </c>
      <c r="L271" s="44"/>
      <c r="M271" s="233" t="s">
        <v>1</v>
      </c>
      <c r="N271" s="234" t="s">
        <v>41</v>
      </c>
      <c r="O271" s="91"/>
      <c r="P271" s="235">
        <f>O271*H271</f>
        <v>0</v>
      </c>
      <c r="Q271" s="235">
        <v>0</v>
      </c>
      <c r="R271" s="235">
        <f>Q271*H271</f>
        <v>0</v>
      </c>
      <c r="S271" s="235">
        <v>0</v>
      </c>
      <c r="T271" s="236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37" t="s">
        <v>136</v>
      </c>
      <c r="AT271" s="237" t="s">
        <v>131</v>
      </c>
      <c r="AU271" s="237" t="s">
        <v>85</v>
      </c>
      <c r="AY271" s="17" t="s">
        <v>129</v>
      </c>
      <c r="BE271" s="238">
        <f>IF(N271="základní",J271,0)</f>
        <v>0</v>
      </c>
      <c r="BF271" s="238">
        <f>IF(N271="snížená",J271,0)</f>
        <v>0</v>
      </c>
      <c r="BG271" s="238">
        <f>IF(N271="zákl. přenesená",J271,0)</f>
        <v>0</v>
      </c>
      <c r="BH271" s="238">
        <f>IF(N271="sníž. přenesená",J271,0)</f>
        <v>0</v>
      </c>
      <c r="BI271" s="238">
        <f>IF(N271="nulová",J271,0)</f>
        <v>0</v>
      </c>
      <c r="BJ271" s="17" t="s">
        <v>83</v>
      </c>
      <c r="BK271" s="238">
        <f>ROUND(I271*H271,2)</f>
        <v>0</v>
      </c>
      <c r="BL271" s="17" t="s">
        <v>136</v>
      </c>
      <c r="BM271" s="237" t="s">
        <v>515</v>
      </c>
    </row>
    <row r="272" s="13" customFormat="1">
      <c r="A272" s="13"/>
      <c r="B272" s="239"/>
      <c r="C272" s="240"/>
      <c r="D272" s="241" t="s">
        <v>138</v>
      </c>
      <c r="E272" s="242" t="s">
        <v>1</v>
      </c>
      <c r="F272" s="243" t="s">
        <v>516</v>
      </c>
      <c r="G272" s="240"/>
      <c r="H272" s="242" t="s">
        <v>1</v>
      </c>
      <c r="I272" s="244"/>
      <c r="J272" s="240"/>
      <c r="K272" s="240"/>
      <c r="L272" s="245"/>
      <c r="M272" s="246"/>
      <c r="N272" s="247"/>
      <c r="O272" s="247"/>
      <c r="P272" s="247"/>
      <c r="Q272" s="247"/>
      <c r="R272" s="247"/>
      <c r="S272" s="247"/>
      <c r="T272" s="248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9" t="s">
        <v>138</v>
      </c>
      <c r="AU272" s="249" t="s">
        <v>85</v>
      </c>
      <c r="AV272" s="13" t="s">
        <v>83</v>
      </c>
      <c r="AW272" s="13" t="s">
        <v>32</v>
      </c>
      <c r="AX272" s="13" t="s">
        <v>76</v>
      </c>
      <c r="AY272" s="249" t="s">
        <v>129</v>
      </c>
    </row>
    <row r="273" s="14" customFormat="1">
      <c r="A273" s="14"/>
      <c r="B273" s="250"/>
      <c r="C273" s="251"/>
      <c r="D273" s="241" t="s">
        <v>138</v>
      </c>
      <c r="E273" s="252" t="s">
        <v>1</v>
      </c>
      <c r="F273" s="253" t="s">
        <v>505</v>
      </c>
      <c r="G273" s="251"/>
      <c r="H273" s="254">
        <v>26</v>
      </c>
      <c r="I273" s="255"/>
      <c r="J273" s="251"/>
      <c r="K273" s="251"/>
      <c r="L273" s="256"/>
      <c r="M273" s="257"/>
      <c r="N273" s="258"/>
      <c r="O273" s="258"/>
      <c r="P273" s="258"/>
      <c r="Q273" s="258"/>
      <c r="R273" s="258"/>
      <c r="S273" s="258"/>
      <c r="T273" s="259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0" t="s">
        <v>138</v>
      </c>
      <c r="AU273" s="260" t="s">
        <v>85</v>
      </c>
      <c r="AV273" s="14" t="s">
        <v>85</v>
      </c>
      <c r="AW273" s="14" t="s">
        <v>32</v>
      </c>
      <c r="AX273" s="14" t="s">
        <v>76</v>
      </c>
      <c r="AY273" s="260" t="s">
        <v>129</v>
      </c>
    </row>
    <row r="274" s="15" customFormat="1">
      <c r="A274" s="15"/>
      <c r="B274" s="261"/>
      <c r="C274" s="262"/>
      <c r="D274" s="241" t="s">
        <v>138</v>
      </c>
      <c r="E274" s="263" t="s">
        <v>1</v>
      </c>
      <c r="F274" s="264" t="s">
        <v>141</v>
      </c>
      <c r="G274" s="262"/>
      <c r="H274" s="265">
        <v>26</v>
      </c>
      <c r="I274" s="266"/>
      <c r="J274" s="262"/>
      <c r="K274" s="262"/>
      <c r="L274" s="267"/>
      <c r="M274" s="268"/>
      <c r="N274" s="269"/>
      <c r="O274" s="269"/>
      <c r="P274" s="269"/>
      <c r="Q274" s="269"/>
      <c r="R274" s="269"/>
      <c r="S274" s="269"/>
      <c r="T274" s="270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71" t="s">
        <v>138</v>
      </c>
      <c r="AU274" s="271" t="s">
        <v>85</v>
      </c>
      <c r="AV274" s="15" t="s">
        <v>136</v>
      </c>
      <c r="AW274" s="15" t="s">
        <v>32</v>
      </c>
      <c r="AX274" s="15" t="s">
        <v>83</v>
      </c>
      <c r="AY274" s="271" t="s">
        <v>129</v>
      </c>
    </row>
    <row r="275" s="2" customFormat="1" ht="16.5" customHeight="1">
      <c r="A275" s="38"/>
      <c r="B275" s="39"/>
      <c r="C275" s="226" t="s">
        <v>320</v>
      </c>
      <c r="D275" s="226" t="s">
        <v>131</v>
      </c>
      <c r="E275" s="227" t="s">
        <v>513</v>
      </c>
      <c r="F275" s="228" t="s">
        <v>514</v>
      </c>
      <c r="G275" s="229" t="s">
        <v>134</v>
      </c>
      <c r="H275" s="230">
        <v>21</v>
      </c>
      <c r="I275" s="231"/>
      <c r="J275" s="232">
        <f>ROUND(I275*H275,2)</f>
        <v>0</v>
      </c>
      <c r="K275" s="228" t="s">
        <v>135</v>
      </c>
      <c r="L275" s="44"/>
      <c r="M275" s="233" t="s">
        <v>1</v>
      </c>
      <c r="N275" s="234" t="s">
        <v>41</v>
      </c>
      <c r="O275" s="91"/>
      <c r="P275" s="235">
        <f>O275*H275</f>
        <v>0</v>
      </c>
      <c r="Q275" s="235">
        <v>0</v>
      </c>
      <c r="R275" s="235">
        <f>Q275*H275</f>
        <v>0</v>
      </c>
      <c r="S275" s="235">
        <v>0</v>
      </c>
      <c r="T275" s="236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37" t="s">
        <v>136</v>
      </c>
      <c r="AT275" s="237" t="s">
        <v>131</v>
      </c>
      <c r="AU275" s="237" t="s">
        <v>85</v>
      </c>
      <c r="AY275" s="17" t="s">
        <v>129</v>
      </c>
      <c r="BE275" s="238">
        <f>IF(N275="základní",J275,0)</f>
        <v>0</v>
      </c>
      <c r="BF275" s="238">
        <f>IF(N275="snížená",J275,0)</f>
        <v>0</v>
      </c>
      <c r="BG275" s="238">
        <f>IF(N275="zákl. přenesená",J275,0)</f>
        <v>0</v>
      </c>
      <c r="BH275" s="238">
        <f>IF(N275="sníž. přenesená",J275,0)</f>
        <v>0</v>
      </c>
      <c r="BI275" s="238">
        <f>IF(N275="nulová",J275,0)</f>
        <v>0</v>
      </c>
      <c r="BJ275" s="17" t="s">
        <v>83</v>
      </c>
      <c r="BK275" s="238">
        <f>ROUND(I275*H275,2)</f>
        <v>0</v>
      </c>
      <c r="BL275" s="17" t="s">
        <v>136</v>
      </c>
      <c r="BM275" s="237" t="s">
        <v>517</v>
      </c>
    </row>
    <row r="276" s="13" customFormat="1">
      <c r="A276" s="13"/>
      <c r="B276" s="239"/>
      <c r="C276" s="240"/>
      <c r="D276" s="241" t="s">
        <v>138</v>
      </c>
      <c r="E276" s="242" t="s">
        <v>1</v>
      </c>
      <c r="F276" s="243" t="s">
        <v>518</v>
      </c>
      <c r="G276" s="240"/>
      <c r="H276" s="242" t="s">
        <v>1</v>
      </c>
      <c r="I276" s="244"/>
      <c r="J276" s="240"/>
      <c r="K276" s="240"/>
      <c r="L276" s="245"/>
      <c r="M276" s="246"/>
      <c r="N276" s="247"/>
      <c r="O276" s="247"/>
      <c r="P276" s="247"/>
      <c r="Q276" s="247"/>
      <c r="R276" s="247"/>
      <c r="S276" s="247"/>
      <c r="T276" s="248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9" t="s">
        <v>138</v>
      </c>
      <c r="AU276" s="249" t="s">
        <v>85</v>
      </c>
      <c r="AV276" s="13" t="s">
        <v>83</v>
      </c>
      <c r="AW276" s="13" t="s">
        <v>32</v>
      </c>
      <c r="AX276" s="13" t="s">
        <v>76</v>
      </c>
      <c r="AY276" s="249" t="s">
        <v>129</v>
      </c>
    </row>
    <row r="277" s="14" customFormat="1">
      <c r="A277" s="14"/>
      <c r="B277" s="250"/>
      <c r="C277" s="251"/>
      <c r="D277" s="241" t="s">
        <v>138</v>
      </c>
      <c r="E277" s="252" t="s">
        <v>1</v>
      </c>
      <c r="F277" s="253" t="s">
        <v>204</v>
      </c>
      <c r="G277" s="251"/>
      <c r="H277" s="254">
        <v>21</v>
      </c>
      <c r="I277" s="255"/>
      <c r="J277" s="251"/>
      <c r="K277" s="251"/>
      <c r="L277" s="256"/>
      <c r="M277" s="257"/>
      <c r="N277" s="258"/>
      <c r="O277" s="258"/>
      <c r="P277" s="258"/>
      <c r="Q277" s="258"/>
      <c r="R277" s="258"/>
      <c r="S277" s="258"/>
      <c r="T277" s="259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60" t="s">
        <v>138</v>
      </c>
      <c r="AU277" s="260" t="s">
        <v>85</v>
      </c>
      <c r="AV277" s="14" t="s">
        <v>85</v>
      </c>
      <c r="AW277" s="14" t="s">
        <v>32</v>
      </c>
      <c r="AX277" s="14" t="s">
        <v>76</v>
      </c>
      <c r="AY277" s="260" t="s">
        <v>129</v>
      </c>
    </row>
    <row r="278" s="15" customFormat="1">
      <c r="A278" s="15"/>
      <c r="B278" s="261"/>
      <c r="C278" s="262"/>
      <c r="D278" s="241" t="s">
        <v>138</v>
      </c>
      <c r="E278" s="263" t="s">
        <v>1</v>
      </c>
      <c r="F278" s="264" t="s">
        <v>141</v>
      </c>
      <c r="G278" s="262"/>
      <c r="H278" s="265">
        <v>21</v>
      </c>
      <c r="I278" s="266"/>
      <c r="J278" s="262"/>
      <c r="K278" s="262"/>
      <c r="L278" s="267"/>
      <c r="M278" s="268"/>
      <c r="N278" s="269"/>
      <c r="O278" s="269"/>
      <c r="P278" s="269"/>
      <c r="Q278" s="269"/>
      <c r="R278" s="269"/>
      <c r="S278" s="269"/>
      <c r="T278" s="270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71" t="s">
        <v>138</v>
      </c>
      <c r="AU278" s="271" t="s">
        <v>85</v>
      </c>
      <c r="AV278" s="15" t="s">
        <v>136</v>
      </c>
      <c r="AW278" s="15" t="s">
        <v>32</v>
      </c>
      <c r="AX278" s="15" t="s">
        <v>83</v>
      </c>
      <c r="AY278" s="271" t="s">
        <v>129</v>
      </c>
    </row>
    <row r="279" s="2" customFormat="1" ht="21.75" customHeight="1">
      <c r="A279" s="38"/>
      <c r="B279" s="39"/>
      <c r="C279" s="226" t="s">
        <v>322</v>
      </c>
      <c r="D279" s="226" t="s">
        <v>131</v>
      </c>
      <c r="E279" s="227" t="s">
        <v>519</v>
      </c>
      <c r="F279" s="228" t="s">
        <v>520</v>
      </c>
      <c r="G279" s="229" t="s">
        <v>134</v>
      </c>
      <c r="H279" s="230">
        <v>26</v>
      </c>
      <c r="I279" s="231"/>
      <c r="J279" s="232">
        <f>ROUND(I279*H279,2)</f>
        <v>0</v>
      </c>
      <c r="K279" s="228" t="s">
        <v>135</v>
      </c>
      <c r="L279" s="44"/>
      <c r="M279" s="233" t="s">
        <v>1</v>
      </c>
      <c r="N279" s="234" t="s">
        <v>41</v>
      </c>
      <c r="O279" s="91"/>
      <c r="P279" s="235">
        <f>O279*H279</f>
        <v>0</v>
      </c>
      <c r="Q279" s="235">
        <v>0</v>
      </c>
      <c r="R279" s="235">
        <f>Q279*H279</f>
        <v>0</v>
      </c>
      <c r="S279" s="235">
        <v>0</v>
      </c>
      <c r="T279" s="236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37" t="s">
        <v>136</v>
      </c>
      <c r="AT279" s="237" t="s">
        <v>131</v>
      </c>
      <c r="AU279" s="237" t="s">
        <v>85</v>
      </c>
      <c r="AY279" s="17" t="s">
        <v>129</v>
      </c>
      <c r="BE279" s="238">
        <f>IF(N279="základní",J279,0)</f>
        <v>0</v>
      </c>
      <c r="BF279" s="238">
        <f>IF(N279="snížená",J279,0)</f>
        <v>0</v>
      </c>
      <c r="BG279" s="238">
        <f>IF(N279="zákl. přenesená",J279,0)</f>
        <v>0</v>
      </c>
      <c r="BH279" s="238">
        <f>IF(N279="sníž. přenesená",J279,0)</f>
        <v>0</v>
      </c>
      <c r="BI279" s="238">
        <f>IF(N279="nulová",J279,0)</f>
        <v>0</v>
      </c>
      <c r="BJ279" s="17" t="s">
        <v>83</v>
      </c>
      <c r="BK279" s="238">
        <f>ROUND(I279*H279,2)</f>
        <v>0</v>
      </c>
      <c r="BL279" s="17" t="s">
        <v>136</v>
      </c>
      <c r="BM279" s="237" t="s">
        <v>521</v>
      </c>
    </row>
    <row r="280" s="13" customFormat="1">
      <c r="A280" s="13"/>
      <c r="B280" s="239"/>
      <c r="C280" s="240"/>
      <c r="D280" s="241" t="s">
        <v>138</v>
      </c>
      <c r="E280" s="242" t="s">
        <v>1</v>
      </c>
      <c r="F280" s="243" t="s">
        <v>504</v>
      </c>
      <c r="G280" s="240"/>
      <c r="H280" s="242" t="s">
        <v>1</v>
      </c>
      <c r="I280" s="244"/>
      <c r="J280" s="240"/>
      <c r="K280" s="240"/>
      <c r="L280" s="245"/>
      <c r="M280" s="246"/>
      <c r="N280" s="247"/>
      <c r="O280" s="247"/>
      <c r="P280" s="247"/>
      <c r="Q280" s="247"/>
      <c r="R280" s="247"/>
      <c r="S280" s="247"/>
      <c r="T280" s="248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9" t="s">
        <v>138</v>
      </c>
      <c r="AU280" s="249" t="s">
        <v>85</v>
      </c>
      <c r="AV280" s="13" t="s">
        <v>83</v>
      </c>
      <c r="AW280" s="13" t="s">
        <v>32</v>
      </c>
      <c r="AX280" s="13" t="s">
        <v>76</v>
      </c>
      <c r="AY280" s="249" t="s">
        <v>129</v>
      </c>
    </row>
    <row r="281" s="14" customFormat="1">
      <c r="A281" s="14"/>
      <c r="B281" s="250"/>
      <c r="C281" s="251"/>
      <c r="D281" s="241" t="s">
        <v>138</v>
      </c>
      <c r="E281" s="252" t="s">
        <v>1</v>
      </c>
      <c r="F281" s="253" t="s">
        <v>505</v>
      </c>
      <c r="G281" s="251"/>
      <c r="H281" s="254">
        <v>26</v>
      </c>
      <c r="I281" s="255"/>
      <c r="J281" s="251"/>
      <c r="K281" s="251"/>
      <c r="L281" s="256"/>
      <c r="M281" s="257"/>
      <c r="N281" s="258"/>
      <c r="O281" s="258"/>
      <c r="P281" s="258"/>
      <c r="Q281" s="258"/>
      <c r="R281" s="258"/>
      <c r="S281" s="258"/>
      <c r="T281" s="259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60" t="s">
        <v>138</v>
      </c>
      <c r="AU281" s="260" t="s">
        <v>85</v>
      </c>
      <c r="AV281" s="14" t="s">
        <v>85</v>
      </c>
      <c r="AW281" s="14" t="s">
        <v>32</v>
      </c>
      <c r="AX281" s="14" t="s">
        <v>76</v>
      </c>
      <c r="AY281" s="260" t="s">
        <v>129</v>
      </c>
    </row>
    <row r="282" s="15" customFormat="1">
      <c r="A282" s="15"/>
      <c r="B282" s="261"/>
      <c r="C282" s="262"/>
      <c r="D282" s="241" t="s">
        <v>138</v>
      </c>
      <c r="E282" s="263" t="s">
        <v>1</v>
      </c>
      <c r="F282" s="264" t="s">
        <v>141</v>
      </c>
      <c r="G282" s="262"/>
      <c r="H282" s="265">
        <v>26</v>
      </c>
      <c r="I282" s="266"/>
      <c r="J282" s="262"/>
      <c r="K282" s="262"/>
      <c r="L282" s="267"/>
      <c r="M282" s="268"/>
      <c r="N282" s="269"/>
      <c r="O282" s="269"/>
      <c r="P282" s="269"/>
      <c r="Q282" s="269"/>
      <c r="R282" s="269"/>
      <c r="S282" s="269"/>
      <c r="T282" s="270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71" t="s">
        <v>138</v>
      </c>
      <c r="AU282" s="271" t="s">
        <v>85</v>
      </c>
      <c r="AV282" s="15" t="s">
        <v>136</v>
      </c>
      <c r="AW282" s="15" t="s">
        <v>32</v>
      </c>
      <c r="AX282" s="15" t="s">
        <v>83</v>
      </c>
      <c r="AY282" s="271" t="s">
        <v>129</v>
      </c>
    </row>
    <row r="283" s="2" customFormat="1" ht="21.75" customHeight="1">
      <c r="A283" s="38"/>
      <c r="B283" s="39"/>
      <c r="C283" s="226" t="s">
        <v>146</v>
      </c>
      <c r="D283" s="226" t="s">
        <v>131</v>
      </c>
      <c r="E283" s="227" t="s">
        <v>519</v>
      </c>
      <c r="F283" s="228" t="s">
        <v>520</v>
      </c>
      <c r="G283" s="229" t="s">
        <v>134</v>
      </c>
      <c r="H283" s="230">
        <v>21</v>
      </c>
      <c r="I283" s="231"/>
      <c r="J283" s="232">
        <f>ROUND(I283*H283,2)</f>
        <v>0</v>
      </c>
      <c r="K283" s="228" t="s">
        <v>135</v>
      </c>
      <c r="L283" s="44"/>
      <c r="M283" s="233" t="s">
        <v>1</v>
      </c>
      <c r="N283" s="234" t="s">
        <v>41</v>
      </c>
      <c r="O283" s="91"/>
      <c r="P283" s="235">
        <f>O283*H283</f>
        <v>0</v>
      </c>
      <c r="Q283" s="235">
        <v>0</v>
      </c>
      <c r="R283" s="235">
        <f>Q283*H283</f>
        <v>0</v>
      </c>
      <c r="S283" s="235">
        <v>0</v>
      </c>
      <c r="T283" s="236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37" t="s">
        <v>136</v>
      </c>
      <c r="AT283" s="237" t="s">
        <v>131</v>
      </c>
      <c r="AU283" s="237" t="s">
        <v>85</v>
      </c>
      <c r="AY283" s="17" t="s">
        <v>129</v>
      </c>
      <c r="BE283" s="238">
        <f>IF(N283="základní",J283,0)</f>
        <v>0</v>
      </c>
      <c r="BF283" s="238">
        <f>IF(N283="snížená",J283,0)</f>
        <v>0</v>
      </c>
      <c r="BG283" s="238">
        <f>IF(N283="zákl. přenesená",J283,0)</f>
        <v>0</v>
      </c>
      <c r="BH283" s="238">
        <f>IF(N283="sníž. přenesená",J283,0)</f>
        <v>0</v>
      </c>
      <c r="BI283" s="238">
        <f>IF(N283="nulová",J283,0)</f>
        <v>0</v>
      </c>
      <c r="BJ283" s="17" t="s">
        <v>83</v>
      </c>
      <c r="BK283" s="238">
        <f>ROUND(I283*H283,2)</f>
        <v>0</v>
      </c>
      <c r="BL283" s="17" t="s">
        <v>136</v>
      </c>
      <c r="BM283" s="237" t="s">
        <v>522</v>
      </c>
    </row>
    <row r="284" s="13" customFormat="1">
      <c r="A284" s="13"/>
      <c r="B284" s="239"/>
      <c r="C284" s="240"/>
      <c r="D284" s="241" t="s">
        <v>138</v>
      </c>
      <c r="E284" s="242" t="s">
        <v>1</v>
      </c>
      <c r="F284" s="243" t="s">
        <v>523</v>
      </c>
      <c r="G284" s="240"/>
      <c r="H284" s="242" t="s">
        <v>1</v>
      </c>
      <c r="I284" s="244"/>
      <c r="J284" s="240"/>
      <c r="K284" s="240"/>
      <c r="L284" s="245"/>
      <c r="M284" s="246"/>
      <c r="N284" s="247"/>
      <c r="O284" s="247"/>
      <c r="P284" s="247"/>
      <c r="Q284" s="247"/>
      <c r="R284" s="247"/>
      <c r="S284" s="247"/>
      <c r="T284" s="248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9" t="s">
        <v>138</v>
      </c>
      <c r="AU284" s="249" t="s">
        <v>85</v>
      </c>
      <c r="AV284" s="13" t="s">
        <v>83</v>
      </c>
      <c r="AW284" s="13" t="s">
        <v>32</v>
      </c>
      <c r="AX284" s="13" t="s">
        <v>76</v>
      </c>
      <c r="AY284" s="249" t="s">
        <v>129</v>
      </c>
    </row>
    <row r="285" s="14" customFormat="1">
      <c r="A285" s="14"/>
      <c r="B285" s="250"/>
      <c r="C285" s="251"/>
      <c r="D285" s="241" t="s">
        <v>138</v>
      </c>
      <c r="E285" s="252" t="s">
        <v>1</v>
      </c>
      <c r="F285" s="253" t="s">
        <v>204</v>
      </c>
      <c r="G285" s="251"/>
      <c r="H285" s="254">
        <v>21</v>
      </c>
      <c r="I285" s="255"/>
      <c r="J285" s="251"/>
      <c r="K285" s="251"/>
      <c r="L285" s="256"/>
      <c r="M285" s="257"/>
      <c r="N285" s="258"/>
      <c r="O285" s="258"/>
      <c r="P285" s="258"/>
      <c r="Q285" s="258"/>
      <c r="R285" s="258"/>
      <c r="S285" s="258"/>
      <c r="T285" s="259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60" t="s">
        <v>138</v>
      </c>
      <c r="AU285" s="260" t="s">
        <v>85</v>
      </c>
      <c r="AV285" s="14" t="s">
        <v>85</v>
      </c>
      <c r="AW285" s="14" t="s">
        <v>32</v>
      </c>
      <c r="AX285" s="14" t="s">
        <v>76</v>
      </c>
      <c r="AY285" s="260" t="s">
        <v>129</v>
      </c>
    </row>
    <row r="286" s="15" customFormat="1">
      <c r="A286" s="15"/>
      <c r="B286" s="261"/>
      <c r="C286" s="262"/>
      <c r="D286" s="241" t="s">
        <v>138</v>
      </c>
      <c r="E286" s="263" t="s">
        <v>1</v>
      </c>
      <c r="F286" s="264" t="s">
        <v>141</v>
      </c>
      <c r="G286" s="262"/>
      <c r="H286" s="265">
        <v>21</v>
      </c>
      <c r="I286" s="266"/>
      <c r="J286" s="262"/>
      <c r="K286" s="262"/>
      <c r="L286" s="267"/>
      <c r="M286" s="268"/>
      <c r="N286" s="269"/>
      <c r="O286" s="269"/>
      <c r="P286" s="269"/>
      <c r="Q286" s="269"/>
      <c r="R286" s="269"/>
      <c r="S286" s="269"/>
      <c r="T286" s="270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71" t="s">
        <v>138</v>
      </c>
      <c r="AU286" s="271" t="s">
        <v>85</v>
      </c>
      <c r="AV286" s="15" t="s">
        <v>136</v>
      </c>
      <c r="AW286" s="15" t="s">
        <v>32</v>
      </c>
      <c r="AX286" s="15" t="s">
        <v>83</v>
      </c>
      <c r="AY286" s="271" t="s">
        <v>129</v>
      </c>
    </row>
    <row r="287" s="2" customFormat="1" ht="21.75" customHeight="1">
      <c r="A287" s="38"/>
      <c r="B287" s="39"/>
      <c r="C287" s="226" t="s">
        <v>331</v>
      </c>
      <c r="D287" s="226" t="s">
        <v>131</v>
      </c>
      <c r="E287" s="227" t="s">
        <v>524</v>
      </c>
      <c r="F287" s="228" t="s">
        <v>525</v>
      </c>
      <c r="G287" s="229" t="s">
        <v>134</v>
      </c>
      <c r="H287" s="230">
        <v>106</v>
      </c>
      <c r="I287" s="231"/>
      <c r="J287" s="232">
        <f>ROUND(I287*H287,2)</f>
        <v>0</v>
      </c>
      <c r="K287" s="228" t="s">
        <v>135</v>
      </c>
      <c r="L287" s="44"/>
      <c r="M287" s="233" t="s">
        <v>1</v>
      </c>
      <c r="N287" s="234" t="s">
        <v>41</v>
      </c>
      <c r="O287" s="91"/>
      <c r="P287" s="235">
        <f>O287*H287</f>
        <v>0</v>
      </c>
      <c r="Q287" s="235">
        <v>0.090620000000000006</v>
      </c>
      <c r="R287" s="235">
        <f>Q287*H287</f>
        <v>9.6057199999999998</v>
      </c>
      <c r="S287" s="235">
        <v>0</v>
      </c>
      <c r="T287" s="236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37" t="s">
        <v>136</v>
      </c>
      <c r="AT287" s="237" t="s">
        <v>131</v>
      </c>
      <c r="AU287" s="237" t="s">
        <v>85</v>
      </c>
      <c r="AY287" s="17" t="s">
        <v>129</v>
      </c>
      <c r="BE287" s="238">
        <f>IF(N287="základní",J287,0)</f>
        <v>0</v>
      </c>
      <c r="BF287" s="238">
        <f>IF(N287="snížená",J287,0)</f>
        <v>0</v>
      </c>
      <c r="BG287" s="238">
        <f>IF(N287="zákl. přenesená",J287,0)</f>
        <v>0</v>
      </c>
      <c r="BH287" s="238">
        <f>IF(N287="sníž. přenesená",J287,0)</f>
        <v>0</v>
      </c>
      <c r="BI287" s="238">
        <f>IF(N287="nulová",J287,0)</f>
        <v>0</v>
      </c>
      <c r="BJ287" s="17" t="s">
        <v>83</v>
      </c>
      <c r="BK287" s="238">
        <f>ROUND(I287*H287,2)</f>
        <v>0</v>
      </c>
      <c r="BL287" s="17" t="s">
        <v>136</v>
      </c>
      <c r="BM287" s="237" t="s">
        <v>526</v>
      </c>
    </row>
    <row r="288" s="13" customFormat="1">
      <c r="A288" s="13"/>
      <c r="B288" s="239"/>
      <c r="C288" s="240"/>
      <c r="D288" s="241" t="s">
        <v>138</v>
      </c>
      <c r="E288" s="242" t="s">
        <v>1</v>
      </c>
      <c r="F288" s="243" t="s">
        <v>527</v>
      </c>
      <c r="G288" s="240"/>
      <c r="H288" s="242" t="s">
        <v>1</v>
      </c>
      <c r="I288" s="244"/>
      <c r="J288" s="240"/>
      <c r="K288" s="240"/>
      <c r="L288" s="245"/>
      <c r="M288" s="246"/>
      <c r="N288" s="247"/>
      <c r="O288" s="247"/>
      <c r="P288" s="247"/>
      <c r="Q288" s="247"/>
      <c r="R288" s="247"/>
      <c r="S288" s="247"/>
      <c r="T288" s="248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9" t="s">
        <v>138</v>
      </c>
      <c r="AU288" s="249" t="s">
        <v>85</v>
      </c>
      <c r="AV288" s="13" t="s">
        <v>83</v>
      </c>
      <c r="AW288" s="13" t="s">
        <v>32</v>
      </c>
      <c r="AX288" s="13" t="s">
        <v>76</v>
      </c>
      <c r="AY288" s="249" t="s">
        <v>129</v>
      </c>
    </row>
    <row r="289" s="14" customFormat="1">
      <c r="A289" s="14"/>
      <c r="B289" s="250"/>
      <c r="C289" s="251"/>
      <c r="D289" s="241" t="s">
        <v>138</v>
      </c>
      <c r="E289" s="252" t="s">
        <v>1</v>
      </c>
      <c r="F289" s="253" t="s">
        <v>478</v>
      </c>
      <c r="G289" s="251"/>
      <c r="H289" s="254">
        <v>106</v>
      </c>
      <c r="I289" s="255"/>
      <c r="J289" s="251"/>
      <c r="K289" s="251"/>
      <c r="L289" s="256"/>
      <c r="M289" s="257"/>
      <c r="N289" s="258"/>
      <c r="O289" s="258"/>
      <c r="P289" s="258"/>
      <c r="Q289" s="258"/>
      <c r="R289" s="258"/>
      <c r="S289" s="258"/>
      <c r="T289" s="259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60" t="s">
        <v>138</v>
      </c>
      <c r="AU289" s="260" t="s">
        <v>85</v>
      </c>
      <c r="AV289" s="14" t="s">
        <v>85</v>
      </c>
      <c r="AW289" s="14" t="s">
        <v>32</v>
      </c>
      <c r="AX289" s="14" t="s">
        <v>76</v>
      </c>
      <c r="AY289" s="260" t="s">
        <v>129</v>
      </c>
    </row>
    <row r="290" s="15" customFormat="1">
      <c r="A290" s="15"/>
      <c r="B290" s="261"/>
      <c r="C290" s="262"/>
      <c r="D290" s="241" t="s">
        <v>138</v>
      </c>
      <c r="E290" s="263" t="s">
        <v>1</v>
      </c>
      <c r="F290" s="264" t="s">
        <v>141</v>
      </c>
      <c r="G290" s="262"/>
      <c r="H290" s="265">
        <v>106</v>
      </c>
      <c r="I290" s="266"/>
      <c r="J290" s="262"/>
      <c r="K290" s="262"/>
      <c r="L290" s="267"/>
      <c r="M290" s="268"/>
      <c r="N290" s="269"/>
      <c r="O290" s="269"/>
      <c r="P290" s="269"/>
      <c r="Q290" s="269"/>
      <c r="R290" s="269"/>
      <c r="S290" s="269"/>
      <c r="T290" s="270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71" t="s">
        <v>138</v>
      </c>
      <c r="AU290" s="271" t="s">
        <v>85</v>
      </c>
      <c r="AV290" s="15" t="s">
        <v>136</v>
      </c>
      <c r="AW290" s="15" t="s">
        <v>32</v>
      </c>
      <c r="AX290" s="15" t="s">
        <v>83</v>
      </c>
      <c r="AY290" s="271" t="s">
        <v>129</v>
      </c>
    </row>
    <row r="291" s="2" customFormat="1" ht="16.5" customHeight="1">
      <c r="A291" s="38"/>
      <c r="B291" s="39"/>
      <c r="C291" s="275" t="s">
        <v>335</v>
      </c>
      <c r="D291" s="275" t="s">
        <v>420</v>
      </c>
      <c r="E291" s="276" t="s">
        <v>528</v>
      </c>
      <c r="F291" s="277" t="s">
        <v>529</v>
      </c>
      <c r="G291" s="278" t="s">
        <v>134</v>
      </c>
      <c r="H291" s="279">
        <v>69.144000000000005</v>
      </c>
      <c r="I291" s="280"/>
      <c r="J291" s="281">
        <f>ROUND(I291*H291,2)</f>
        <v>0</v>
      </c>
      <c r="K291" s="277" t="s">
        <v>135</v>
      </c>
      <c r="L291" s="282"/>
      <c r="M291" s="283" t="s">
        <v>1</v>
      </c>
      <c r="N291" s="284" t="s">
        <v>41</v>
      </c>
      <c r="O291" s="91"/>
      <c r="P291" s="235">
        <f>O291*H291</f>
        <v>0</v>
      </c>
      <c r="Q291" s="235">
        <v>0.17599999999999999</v>
      </c>
      <c r="R291" s="235">
        <f>Q291*H291</f>
        <v>12.169344000000001</v>
      </c>
      <c r="S291" s="235">
        <v>0</v>
      </c>
      <c r="T291" s="236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37" t="s">
        <v>172</v>
      </c>
      <c r="AT291" s="237" t="s">
        <v>420</v>
      </c>
      <c r="AU291" s="237" t="s">
        <v>85</v>
      </c>
      <c r="AY291" s="17" t="s">
        <v>129</v>
      </c>
      <c r="BE291" s="238">
        <f>IF(N291="základní",J291,0)</f>
        <v>0</v>
      </c>
      <c r="BF291" s="238">
        <f>IF(N291="snížená",J291,0)</f>
        <v>0</v>
      </c>
      <c r="BG291" s="238">
        <f>IF(N291="zákl. přenesená",J291,0)</f>
        <v>0</v>
      </c>
      <c r="BH291" s="238">
        <f>IF(N291="sníž. přenesená",J291,0)</f>
        <v>0</v>
      </c>
      <c r="BI291" s="238">
        <f>IF(N291="nulová",J291,0)</f>
        <v>0</v>
      </c>
      <c r="BJ291" s="17" t="s">
        <v>83</v>
      </c>
      <c r="BK291" s="238">
        <f>ROUND(I291*H291,2)</f>
        <v>0</v>
      </c>
      <c r="BL291" s="17" t="s">
        <v>136</v>
      </c>
      <c r="BM291" s="237" t="s">
        <v>530</v>
      </c>
    </row>
    <row r="292" s="13" customFormat="1">
      <c r="A292" s="13"/>
      <c r="B292" s="239"/>
      <c r="C292" s="240"/>
      <c r="D292" s="241" t="s">
        <v>138</v>
      </c>
      <c r="E292" s="242" t="s">
        <v>1</v>
      </c>
      <c r="F292" s="243" t="s">
        <v>531</v>
      </c>
      <c r="G292" s="240"/>
      <c r="H292" s="242" t="s">
        <v>1</v>
      </c>
      <c r="I292" s="244"/>
      <c r="J292" s="240"/>
      <c r="K292" s="240"/>
      <c r="L292" s="245"/>
      <c r="M292" s="246"/>
      <c r="N292" s="247"/>
      <c r="O292" s="247"/>
      <c r="P292" s="247"/>
      <c r="Q292" s="247"/>
      <c r="R292" s="247"/>
      <c r="S292" s="247"/>
      <c r="T292" s="248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9" t="s">
        <v>138</v>
      </c>
      <c r="AU292" s="249" t="s">
        <v>85</v>
      </c>
      <c r="AV292" s="13" t="s">
        <v>83</v>
      </c>
      <c r="AW292" s="13" t="s">
        <v>32</v>
      </c>
      <c r="AX292" s="13" t="s">
        <v>76</v>
      </c>
      <c r="AY292" s="249" t="s">
        <v>129</v>
      </c>
    </row>
    <row r="293" s="14" customFormat="1">
      <c r="A293" s="14"/>
      <c r="B293" s="250"/>
      <c r="C293" s="251"/>
      <c r="D293" s="241" t="s">
        <v>138</v>
      </c>
      <c r="E293" s="252" t="s">
        <v>1</v>
      </c>
      <c r="F293" s="253" t="s">
        <v>532</v>
      </c>
      <c r="G293" s="251"/>
      <c r="H293" s="254">
        <v>69.144000000000005</v>
      </c>
      <c r="I293" s="255"/>
      <c r="J293" s="251"/>
      <c r="K293" s="251"/>
      <c r="L293" s="256"/>
      <c r="M293" s="257"/>
      <c r="N293" s="258"/>
      <c r="O293" s="258"/>
      <c r="P293" s="258"/>
      <c r="Q293" s="258"/>
      <c r="R293" s="258"/>
      <c r="S293" s="258"/>
      <c r="T293" s="259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60" t="s">
        <v>138</v>
      </c>
      <c r="AU293" s="260" t="s">
        <v>85</v>
      </c>
      <c r="AV293" s="14" t="s">
        <v>85</v>
      </c>
      <c r="AW293" s="14" t="s">
        <v>32</v>
      </c>
      <c r="AX293" s="14" t="s">
        <v>76</v>
      </c>
      <c r="AY293" s="260" t="s">
        <v>129</v>
      </c>
    </row>
    <row r="294" s="15" customFormat="1">
      <c r="A294" s="15"/>
      <c r="B294" s="261"/>
      <c r="C294" s="262"/>
      <c r="D294" s="241" t="s">
        <v>138</v>
      </c>
      <c r="E294" s="263" t="s">
        <v>1</v>
      </c>
      <c r="F294" s="264" t="s">
        <v>141</v>
      </c>
      <c r="G294" s="262"/>
      <c r="H294" s="265">
        <v>69.144000000000005</v>
      </c>
      <c r="I294" s="266"/>
      <c r="J294" s="262"/>
      <c r="K294" s="262"/>
      <c r="L294" s="267"/>
      <c r="M294" s="268"/>
      <c r="N294" s="269"/>
      <c r="O294" s="269"/>
      <c r="P294" s="269"/>
      <c r="Q294" s="269"/>
      <c r="R294" s="269"/>
      <c r="S294" s="269"/>
      <c r="T294" s="270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71" t="s">
        <v>138</v>
      </c>
      <c r="AU294" s="271" t="s">
        <v>85</v>
      </c>
      <c r="AV294" s="15" t="s">
        <v>136</v>
      </c>
      <c r="AW294" s="15" t="s">
        <v>32</v>
      </c>
      <c r="AX294" s="15" t="s">
        <v>83</v>
      </c>
      <c r="AY294" s="271" t="s">
        <v>129</v>
      </c>
    </row>
    <row r="295" s="2" customFormat="1" ht="16.5" customHeight="1">
      <c r="A295" s="38"/>
      <c r="B295" s="39"/>
      <c r="C295" s="275" t="s">
        <v>341</v>
      </c>
      <c r="D295" s="275" t="s">
        <v>420</v>
      </c>
      <c r="E295" s="276" t="s">
        <v>533</v>
      </c>
      <c r="F295" s="277" t="s">
        <v>534</v>
      </c>
      <c r="G295" s="278" t="s">
        <v>134</v>
      </c>
      <c r="H295" s="279">
        <v>13.957000000000001</v>
      </c>
      <c r="I295" s="280"/>
      <c r="J295" s="281">
        <f>ROUND(I295*H295,2)</f>
        <v>0</v>
      </c>
      <c r="K295" s="277" t="s">
        <v>135</v>
      </c>
      <c r="L295" s="282"/>
      <c r="M295" s="283" t="s">
        <v>1</v>
      </c>
      <c r="N295" s="284" t="s">
        <v>41</v>
      </c>
      <c r="O295" s="91"/>
      <c r="P295" s="235">
        <f>O295*H295</f>
        <v>0</v>
      </c>
      <c r="Q295" s="235">
        <v>0.17499999999999999</v>
      </c>
      <c r="R295" s="235">
        <f>Q295*H295</f>
        <v>2.442475</v>
      </c>
      <c r="S295" s="235">
        <v>0</v>
      </c>
      <c r="T295" s="236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37" t="s">
        <v>172</v>
      </c>
      <c r="AT295" s="237" t="s">
        <v>420</v>
      </c>
      <c r="AU295" s="237" t="s">
        <v>85</v>
      </c>
      <c r="AY295" s="17" t="s">
        <v>129</v>
      </c>
      <c r="BE295" s="238">
        <f>IF(N295="základní",J295,0)</f>
        <v>0</v>
      </c>
      <c r="BF295" s="238">
        <f>IF(N295="snížená",J295,0)</f>
        <v>0</v>
      </c>
      <c r="BG295" s="238">
        <f>IF(N295="zákl. přenesená",J295,0)</f>
        <v>0</v>
      </c>
      <c r="BH295" s="238">
        <f>IF(N295="sníž. přenesená",J295,0)</f>
        <v>0</v>
      </c>
      <c r="BI295" s="238">
        <f>IF(N295="nulová",J295,0)</f>
        <v>0</v>
      </c>
      <c r="BJ295" s="17" t="s">
        <v>83</v>
      </c>
      <c r="BK295" s="238">
        <f>ROUND(I295*H295,2)</f>
        <v>0</v>
      </c>
      <c r="BL295" s="17" t="s">
        <v>136</v>
      </c>
      <c r="BM295" s="237" t="s">
        <v>535</v>
      </c>
    </row>
    <row r="296" s="13" customFormat="1">
      <c r="A296" s="13"/>
      <c r="B296" s="239"/>
      <c r="C296" s="240"/>
      <c r="D296" s="241" t="s">
        <v>138</v>
      </c>
      <c r="E296" s="242" t="s">
        <v>1</v>
      </c>
      <c r="F296" s="243" t="s">
        <v>536</v>
      </c>
      <c r="G296" s="240"/>
      <c r="H296" s="242" t="s">
        <v>1</v>
      </c>
      <c r="I296" s="244"/>
      <c r="J296" s="240"/>
      <c r="K296" s="240"/>
      <c r="L296" s="245"/>
      <c r="M296" s="246"/>
      <c r="N296" s="247"/>
      <c r="O296" s="247"/>
      <c r="P296" s="247"/>
      <c r="Q296" s="247"/>
      <c r="R296" s="247"/>
      <c r="S296" s="247"/>
      <c r="T296" s="248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9" t="s">
        <v>138</v>
      </c>
      <c r="AU296" s="249" t="s">
        <v>85</v>
      </c>
      <c r="AV296" s="13" t="s">
        <v>83</v>
      </c>
      <c r="AW296" s="13" t="s">
        <v>32</v>
      </c>
      <c r="AX296" s="13" t="s">
        <v>76</v>
      </c>
      <c r="AY296" s="249" t="s">
        <v>129</v>
      </c>
    </row>
    <row r="297" s="14" customFormat="1">
      <c r="A297" s="14"/>
      <c r="B297" s="250"/>
      <c r="C297" s="251"/>
      <c r="D297" s="241" t="s">
        <v>138</v>
      </c>
      <c r="E297" s="252" t="s">
        <v>1</v>
      </c>
      <c r="F297" s="253" t="s">
        <v>537</v>
      </c>
      <c r="G297" s="251"/>
      <c r="H297" s="254">
        <v>13.957000000000001</v>
      </c>
      <c r="I297" s="255"/>
      <c r="J297" s="251"/>
      <c r="K297" s="251"/>
      <c r="L297" s="256"/>
      <c r="M297" s="257"/>
      <c r="N297" s="258"/>
      <c r="O297" s="258"/>
      <c r="P297" s="258"/>
      <c r="Q297" s="258"/>
      <c r="R297" s="258"/>
      <c r="S297" s="258"/>
      <c r="T297" s="259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60" t="s">
        <v>138</v>
      </c>
      <c r="AU297" s="260" t="s">
        <v>85</v>
      </c>
      <c r="AV297" s="14" t="s">
        <v>85</v>
      </c>
      <c r="AW297" s="14" t="s">
        <v>32</v>
      </c>
      <c r="AX297" s="14" t="s">
        <v>76</v>
      </c>
      <c r="AY297" s="260" t="s">
        <v>129</v>
      </c>
    </row>
    <row r="298" s="15" customFormat="1">
      <c r="A298" s="15"/>
      <c r="B298" s="261"/>
      <c r="C298" s="262"/>
      <c r="D298" s="241" t="s">
        <v>138</v>
      </c>
      <c r="E298" s="263" t="s">
        <v>1</v>
      </c>
      <c r="F298" s="264" t="s">
        <v>141</v>
      </c>
      <c r="G298" s="262"/>
      <c r="H298" s="265">
        <v>13.957000000000001</v>
      </c>
      <c r="I298" s="266"/>
      <c r="J298" s="262"/>
      <c r="K298" s="262"/>
      <c r="L298" s="267"/>
      <c r="M298" s="268"/>
      <c r="N298" s="269"/>
      <c r="O298" s="269"/>
      <c r="P298" s="269"/>
      <c r="Q298" s="269"/>
      <c r="R298" s="269"/>
      <c r="S298" s="269"/>
      <c r="T298" s="270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71" t="s">
        <v>138</v>
      </c>
      <c r="AU298" s="271" t="s">
        <v>85</v>
      </c>
      <c r="AV298" s="15" t="s">
        <v>136</v>
      </c>
      <c r="AW298" s="15" t="s">
        <v>32</v>
      </c>
      <c r="AX298" s="15" t="s">
        <v>83</v>
      </c>
      <c r="AY298" s="271" t="s">
        <v>129</v>
      </c>
    </row>
    <row r="299" s="2" customFormat="1" ht="16.5" customHeight="1">
      <c r="A299" s="38"/>
      <c r="B299" s="39"/>
      <c r="C299" s="275" t="s">
        <v>347</v>
      </c>
      <c r="D299" s="275" t="s">
        <v>420</v>
      </c>
      <c r="E299" s="276" t="s">
        <v>538</v>
      </c>
      <c r="F299" s="277" t="s">
        <v>539</v>
      </c>
      <c r="G299" s="278" t="s">
        <v>134</v>
      </c>
      <c r="H299" s="279">
        <v>7.1479999999999997</v>
      </c>
      <c r="I299" s="280"/>
      <c r="J299" s="281">
        <f>ROUND(I299*H299,2)</f>
        <v>0</v>
      </c>
      <c r="K299" s="277" t="s">
        <v>135</v>
      </c>
      <c r="L299" s="282"/>
      <c r="M299" s="283" t="s">
        <v>1</v>
      </c>
      <c r="N299" s="284" t="s">
        <v>41</v>
      </c>
      <c r="O299" s="91"/>
      <c r="P299" s="235">
        <f>O299*H299</f>
        <v>0</v>
      </c>
      <c r="Q299" s="235">
        <v>0.17599999999999999</v>
      </c>
      <c r="R299" s="235">
        <f>Q299*H299</f>
        <v>1.2580479999999998</v>
      </c>
      <c r="S299" s="235">
        <v>0</v>
      </c>
      <c r="T299" s="236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37" t="s">
        <v>172</v>
      </c>
      <c r="AT299" s="237" t="s">
        <v>420</v>
      </c>
      <c r="AU299" s="237" t="s">
        <v>85</v>
      </c>
      <c r="AY299" s="17" t="s">
        <v>129</v>
      </c>
      <c r="BE299" s="238">
        <f>IF(N299="základní",J299,0)</f>
        <v>0</v>
      </c>
      <c r="BF299" s="238">
        <f>IF(N299="snížená",J299,0)</f>
        <v>0</v>
      </c>
      <c r="BG299" s="238">
        <f>IF(N299="zákl. přenesená",J299,0)</f>
        <v>0</v>
      </c>
      <c r="BH299" s="238">
        <f>IF(N299="sníž. přenesená",J299,0)</f>
        <v>0</v>
      </c>
      <c r="BI299" s="238">
        <f>IF(N299="nulová",J299,0)</f>
        <v>0</v>
      </c>
      <c r="BJ299" s="17" t="s">
        <v>83</v>
      </c>
      <c r="BK299" s="238">
        <f>ROUND(I299*H299,2)</f>
        <v>0</v>
      </c>
      <c r="BL299" s="17" t="s">
        <v>136</v>
      </c>
      <c r="BM299" s="237" t="s">
        <v>540</v>
      </c>
    </row>
    <row r="300" s="13" customFormat="1">
      <c r="A300" s="13"/>
      <c r="B300" s="239"/>
      <c r="C300" s="240"/>
      <c r="D300" s="241" t="s">
        <v>138</v>
      </c>
      <c r="E300" s="242" t="s">
        <v>1</v>
      </c>
      <c r="F300" s="243" t="s">
        <v>541</v>
      </c>
      <c r="G300" s="240"/>
      <c r="H300" s="242" t="s">
        <v>1</v>
      </c>
      <c r="I300" s="244"/>
      <c r="J300" s="240"/>
      <c r="K300" s="240"/>
      <c r="L300" s="245"/>
      <c r="M300" s="246"/>
      <c r="N300" s="247"/>
      <c r="O300" s="247"/>
      <c r="P300" s="247"/>
      <c r="Q300" s="247"/>
      <c r="R300" s="247"/>
      <c r="S300" s="247"/>
      <c r="T300" s="248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9" t="s">
        <v>138</v>
      </c>
      <c r="AU300" s="249" t="s">
        <v>85</v>
      </c>
      <c r="AV300" s="13" t="s">
        <v>83</v>
      </c>
      <c r="AW300" s="13" t="s">
        <v>32</v>
      </c>
      <c r="AX300" s="13" t="s">
        <v>76</v>
      </c>
      <c r="AY300" s="249" t="s">
        <v>129</v>
      </c>
    </row>
    <row r="301" s="14" customFormat="1">
      <c r="A301" s="14"/>
      <c r="B301" s="250"/>
      <c r="C301" s="251"/>
      <c r="D301" s="241" t="s">
        <v>138</v>
      </c>
      <c r="E301" s="252" t="s">
        <v>1</v>
      </c>
      <c r="F301" s="253" t="s">
        <v>542</v>
      </c>
      <c r="G301" s="251"/>
      <c r="H301" s="254">
        <v>7.1479999999999997</v>
      </c>
      <c r="I301" s="255"/>
      <c r="J301" s="251"/>
      <c r="K301" s="251"/>
      <c r="L301" s="256"/>
      <c r="M301" s="257"/>
      <c r="N301" s="258"/>
      <c r="O301" s="258"/>
      <c r="P301" s="258"/>
      <c r="Q301" s="258"/>
      <c r="R301" s="258"/>
      <c r="S301" s="258"/>
      <c r="T301" s="259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60" t="s">
        <v>138</v>
      </c>
      <c r="AU301" s="260" t="s">
        <v>85</v>
      </c>
      <c r="AV301" s="14" t="s">
        <v>85</v>
      </c>
      <c r="AW301" s="14" t="s">
        <v>32</v>
      </c>
      <c r="AX301" s="14" t="s">
        <v>76</v>
      </c>
      <c r="AY301" s="260" t="s">
        <v>129</v>
      </c>
    </row>
    <row r="302" s="15" customFormat="1">
      <c r="A302" s="15"/>
      <c r="B302" s="261"/>
      <c r="C302" s="262"/>
      <c r="D302" s="241" t="s">
        <v>138</v>
      </c>
      <c r="E302" s="263" t="s">
        <v>1</v>
      </c>
      <c r="F302" s="264" t="s">
        <v>141</v>
      </c>
      <c r="G302" s="262"/>
      <c r="H302" s="265">
        <v>7.1479999999999997</v>
      </c>
      <c r="I302" s="266"/>
      <c r="J302" s="262"/>
      <c r="K302" s="262"/>
      <c r="L302" s="267"/>
      <c r="M302" s="268"/>
      <c r="N302" s="269"/>
      <c r="O302" s="269"/>
      <c r="P302" s="269"/>
      <c r="Q302" s="269"/>
      <c r="R302" s="269"/>
      <c r="S302" s="269"/>
      <c r="T302" s="270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71" t="s">
        <v>138</v>
      </c>
      <c r="AU302" s="271" t="s">
        <v>85</v>
      </c>
      <c r="AV302" s="15" t="s">
        <v>136</v>
      </c>
      <c r="AW302" s="15" t="s">
        <v>32</v>
      </c>
      <c r="AX302" s="15" t="s">
        <v>83</v>
      </c>
      <c r="AY302" s="271" t="s">
        <v>129</v>
      </c>
    </row>
    <row r="303" s="2" customFormat="1" ht="16.5" customHeight="1">
      <c r="A303" s="38"/>
      <c r="B303" s="39"/>
      <c r="C303" s="275" t="s">
        <v>353</v>
      </c>
      <c r="D303" s="275" t="s">
        <v>420</v>
      </c>
      <c r="E303" s="276" t="s">
        <v>543</v>
      </c>
      <c r="F303" s="277" t="s">
        <v>544</v>
      </c>
      <c r="G303" s="278" t="s">
        <v>134</v>
      </c>
      <c r="H303" s="279">
        <v>18.925999999999998</v>
      </c>
      <c r="I303" s="280"/>
      <c r="J303" s="281">
        <f>ROUND(I303*H303,2)</f>
        <v>0</v>
      </c>
      <c r="K303" s="277" t="s">
        <v>1</v>
      </c>
      <c r="L303" s="282"/>
      <c r="M303" s="283" t="s">
        <v>1</v>
      </c>
      <c r="N303" s="284" t="s">
        <v>41</v>
      </c>
      <c r="O303" s="91"/>
      <c r="P303" s="235">
        <f>O303*H303</f>
        <v>0</v>
      </c>
      <c r="Q303" s="235">
        <v>0.16300000000000001</v>
      </c>
      <c r="R303" s="235">
        <f>Q303*H303</f>
        <v>3.0849379999999997</v>
      </c>
      <c r="S303" s="235">
        <v>0</v>
      </c>
      <c r="T303" s="236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37" t="s">
        <v>172</v>
      </c>
      <c r="AT303" s="237" t="s">
        <v>420</v>
      </c>
      <c r="AU303" s="237" t="s">
        <v>85</v>
      </c>
      <c r="AY303" s="17" t="s">
        <v>129</v>
      </c>
      <c r="BE303" s="238">
        <f>IF(N303="základní",J303,0)</f>
        <v>0</v>
      </c>
      <c r="BF303" s="238">
        <f>IF(N303="snížená",J303,0)</f>
        <v>0</v>
      </c>
      <c r="BG303" s="238">
        <f>IF(N303="zákl. přenesená",J303,0)</f>
        <v>0</v>
      </c>
      <c r="BH303" s="238">
        <f>IF(N303="sníž. přenesená",J303,0)</f>
        <v>0</v>
      </c>
      <c r="BI303" s="238">
        <f>IF(N303="nulová",J303,0)</f>
        <v>0</v>
      </c>
      <c r="BJ303" s="17" t="s">
        <v>83</v>
      </c>
      <c r="BK303" s="238">
        <f>ROUND(I303*H303,2)</f>
        <v>0</v>
      </c>
      <c r="BL303" s="17" t="s">
        <v>136</v>
      </c>
      <c r="BM303" s="237" t="s">
        <v>545</v>
      </c>
    </row>
    <row r="304" s="13" customFormat="1">
      <c r="A304" s="13"/>
      <c r="B304" s="239"/>
      <c r="C304" s="240"/>
      <c r="D304" s="241" t="s">
        <v>138</v>
      </c>
      <c r="E304" s="242" t="s">
        <v>1</v>
      </c>
      <c r="F304" s="243" t="s">
        <v>546</v>
      </c>
      <c r="G304" s="240"/>
      <c r="H304" s="242" t="s">
        <v>1</v>
      </c>
      <c r="I304" s="244"/>
      <c r="J304" s="240"/>
      <c r="K304" s="240"/>
      <c r="L304" s="245"/>
      <c r="M304" s="246"/>
      <c r="N304" s="247"/>
      <c r="O304" s="247"/>
      <c r="P304" s="247"/>
      <c r="Q304" s="247"/>
      <c r="R304" s="247"/>
      <c r="S304" s="247"/>
      <c r="T304" s="248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9" t="s">
        <v>138</v>
      </c>
      <c r="AU304" s="249" t="s">
        <v>85</v>
      </c>
      <c r="AV304" s="13" t="s">
        <v>83</v>
      </c>
      <c r="AW304" s="13" t="s">
        <v>32</v>
      </c>
      <c r="AX304" s="13" t="s">
        <v>76</v>
      </c>
      <c r="AY304" s="249" t="s">
        <v>129</v>
      </c>
    </row>
    <row r="305" s="14" customFormat="1">
      <c r="A305" s="14"/>
      <c r="B305" s="250"/>
      <c r="C305" s="251"/>
      <c r="D305" s="241" t="s">
        <v>138</v>
      </c>
      <c r="E305" s="252" t="s">
        <v>1</v>
      </c>
      <c r="F305" s="253" t="s">
        <v>547</v>
      </c>
      <c r="G305" s="251"/>
      <c r="H305" s="254">
        <v>18.925999999999998</v>
      </c>
      <c r="I305" s="255"/>
      <c r="J305" s="251"/>
      <c r="K305" s="251"/>
      <c r="L305" s="256"/>
      <c r="M305" s="257"/>
      <c r="N305" s="258"/>
      <c r="O305" s="258"/>
      <c r="P305" s="258"/>
      <c r="Q305" s="258"/>
      <c r="R305" s="258"/>
      <c r="S305" s="258"/>
      <c r="T305" s="259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60" t="s">
        <v>138</v>
      </c>
      <c r="AU305" s="260" t="s">
        <v>85</v>
      </c>
      <c r="AV305" s="14" t="s">
        <v>85</v>
      </c>
      <c r="AW305" s="14" t="s">
        <v>32</v>
      </c>
      <c r="AX305" s="14" t="s">
        <v>76</v>
      </c>
      <c r="AY305" s="260" t="s">
        <v>129</v>
      </c>
    </row>
    <row r="306" s="15" customFormat="1">
      <c r="A306" s="15"/>
      <c r="B306" s="261"/>
      <c r="C306" s="262"/>
      <c r="D306" s="241" t="s">
        <v>138</v>
      </c>
      <c r="E306" s="263" t="s">
        <v>1</v>
      </c>
      <c r="F306" s="264" t="s">
        <v>141</v>
      </c>
      <c r="G306" s="262"/>
      <c r="H306" s="265">
        <v>18.925999999999998</v>
      </c>
      <c r="I306" s="266"/>
      <c r="J306" s="262"/>
      <c r="K306" s="262"/>
      <c r="L306" s="267"/>
      <c r="M306" s="268"/>
      <c r="N306" s="269"/>
      <c r="O306" s="269"/>
      <c r="P306" s="269"/>
      <c r="Q306" s="269"/>
      <c r="R306" s="269"/>
      <c r="S306" s="269"/>
      <c r="T306" s="270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71" t="s">
        <v>138</v>
      </c>
      <c r="AU306" s="271" t="s">
        <v>85</v>
      </c>
      <c r="AV306" s="15" t="s">
        <v>136</v>
      </c>
      <c r="AW306" s="15" t="s">
        <v>32</v>
      </c>
      <c r="AX306" s="15" t="s">
        <v>83</v>
      </c>
      <c r="AY306" s="271" t="s">
        <v>129</v>
      </c>
    </row>
    <row r="307" s="2" customFormat="1" ht="21.75" customHeight="1">
      <c r="A307" s="38"/>
      <c r="B307" s="39"/>
      <c r="C307" s="226" t="s">
        <v>357</v>
      </c>
      <c r="D307" s="226" t="s">
        <v>131</v>
      </c>
      <c r="E307" s="227" t="s">
        <v>524</v>
      </c>
      <c r="F307" s="228" t="s">
        <v>525</v>
      </c>
      <c r="G307" s="229" t="s">
        <v>134</v>
      </c>
      <c r="H307" s="230">
        <v>199</v>
      </c>
      <c r="I307" s="231"/>
      <c r="J307" s="232">
        <f>ROUND(I307*H307,2)</f>
        <v>0</v>
      </c>
      <c r="K307" s="228" t="s">
        <v>135</v>
      </c>
      <c r="L307" s="44"/>
      <c r="M307" s="233" t="s">
        <v>1</v>
      </c>
      <c r="N307" s="234" t="s">
        <v>41</v>
      </c>
      <c r="O307" s="91"/>
      <c r="P307" s="235">
        <f>O307*H307</f>
        <v>0</v>
      </c>
      <c r="Q307" s="235">
        <v>0.090620000000000006</v>
      </c>
      <c r="R307" s="235">
        <f>Q307*H307</f>
        <v>18.033380000000001</v>
      </c>
      <c r="S307" s="235">
        <v>0</v>
      </c>
      <c r="T307" s="236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37" t="s">
        <v>136</v>
      </c>
      <c r="AT307" s="237" t="s">
        <v>131</v>
      </c>
      <c r="AU307" s="237" t="s">
        <v>85</v>
      </c>
      <c r="AY307" s="17" t="s">
        <v>129</v>
      </c>
      <c r="BE307" s="238">
        <f>IF(N307="základní",J307,0)</f>
        <v>0</v>
      </c>
      <c r="BF307" s="238">
        <f>IF(N307="snížená",J307,0)</f>
        <v>0</v>
      </c>
      <c r="BG307" s="238">
        <f>IF(N307="zákl. přenesená",J307,0)</f>
        <v>0</v>
      </c>
      <c r="BH307" s="238">
        <f>IF(N307="sníž. přenesená",J307,0)</f>
        <v>0</v>
      </c>
      <c r="BI307" s="238">
        <f>IF(N307="nulová",J307,0)</f>
        <v>0</v>
      </c>
      <c r="BJ307" s="17" t="s">
        <v>83</v>
      </c>
      <c r="BK307" s="238">
        <f>ROUND(I307*H307,2)</f>
        <v>0</v>
      </c>
      <c r="BL307" s="17" t="s">
        <v>136</v>
      </c>
      <c r="BM307" s="237" t="s">
        <v>548</v>
      </c>
    </row>
    <row r="308" s="13" customFormat="1">
      <c r="A308" s="13"/>
      <c r="B308" s="239"/>
      <c r="C308" s="240"/>
      <c r="D308" s="241" t="s">
        <v>138</v>
      </c>
      <c r="E308" s="242" t="s">
        <v>1</v>
      </c>
      <c r="F308" s="243" t="s">
        <v>549</v>
      </c>
      <c r="G308" s="240"/>
      <c r="H308" s="242" t="s">
        <v>1</v>
      </c>
      <c r="I308" s="244"/>
      <c r="J308" s="240"/>
      <c r="K308" s="240"/>
      <c r="L308" s="245"/>
      <c r="M308" s="246"/>
      <c r="N308" s="247"/>
      <c r="O308" s="247"/>
      <c r="P308" s="247"/>
      <c r="Q308" s="247"/>
      <c r="R308" s="247"/>
      <c r="S308" s="247"/>
      <c r="T308" s="248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9" t="s">
        <v>138</v>
      </c>
      <c r="AU308" s="249" t="s">
        <v>85</v>
      </c>
      <c r="AV308" s="13" t="s">
        <v>83</v>
      </c>
      <c r="AW308" s="13" t="s">
        <v>32</v>
      </c>
      <c r="AX308" s="13" t="s">
        <v>76</v>
      </c>
      <c r="AY308" s="249" t="s">
        <v>129</v>
      </c>
    </row>
    <row r="309" s="14" customFormat="1">
      <c r="A309" s="14"/>
      <c r="B309" s="250"/>
      <c r="C309" s="251"/>
      <c r="D309" s="241" t="s">
        <v>138</v>
      </c>
      <c r="E309" s="252" t="s">
        <v>1</v>
      </c>
      <c r="F309" s="253" t="s">
        <v>483</v>
      </c>
      <c r="G309" s="251"/>
      <c r="H309" s="254">
        <v>199</v>
      </c>
      <c r="I309" s="255"/>
      <c r="J309" s="251"/>
      <c r="K309" s="251"/>
      <c r="L309" s="256"/>
      <c r="M309" s="257"/>
      <c r="N309" s="258"/>
      <c r="O309" s="258"/>
      <c r="P309" s="258"/>
      <c r="Q309" s="258"/>
      <c r="R309" s="258"/>
      <c r="S309" s="258"/>
      <c r="T309" s="259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60" t="s">
        <v>138</v>
      </c>
      <c r="AU309" s="260" t="s">
        <v>85</v>
      </c>
      <c r="AV309" s="14" t="s">
        <v>85</v>
      </c>
      <c r="AW309" s="14" t="s">
        <v>32</v>
      </c>
      <c r="AX309" s="14" t="s">
        <v>76</v>
      </c>
      <c r="AY309" s="260" t="s">
        <v>129</v>
      </c>
    </row>
    <row r="310" s="15" customFormat="1">
      <c r="A310" s="15"/>
      <c r="B310" s="261"/>
      <c r="C310" s="262"/>
      <c r="D310" s="241" t="s">
        <v>138</v>
      </c>
      <c r="E310" s="263" t="s">
        <v>1</v>
      </c>
      <c r="F310" s="264" t="s">
        <v>141</v>
      </c>
      <c r="G310" s="262"/>
      <c r="H310" s="265">
        <v>199</v>
      </c>
      <c r="I310" s="266"/>
      <c r="J310" s="262"/>
      <c r="K310" s="262"/>
      <c r="L310" s="267"/>
      <c r="M310" s="268"/>
      <c r="N310" s="269"/>
      <c r="O310" s="269"/>
      <c r="P310" s="269"/>
      <c r="Q310" s="269"/>
      <c r="R310" s="269"/>
      <c r="S310" s="269"/>
      <c r="T310" s="270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71" t="s">
        <v>138</v>
      </c>
      <c r="AU310" s="271" t="s">
        <v>85</v>
      </c>
      <c r="AV310" s="15" t="s">
        <v>136</v>
      </c>
      <c r="AW310" s="15" t="s">
        <v>32</v>
      </c>
      <c r="AX310" s="15" t="s">
        <v>83</v>
      </c>
      <c r="AY310" s="271" t="s">
        <v>129</v>
      </c>
    </row>
    <row r="311" s="2" customFormat="1" ht="16.5" customHeight="1">
      <c r="A311" s="38"/>
      <c r="B311" s="39"/>
      <c r="C311" s="275" t="s">
        <v>363</v>
      </c>
      <c r="D311" s="275" t="s">
        <v>420</v>
      </c>
      <c r="E311" s="276" t="s">
        <v>528</v>
      </c>
      <c r="F311" s="277" t="s">
        <v>529</v>
      </c>
      <c r="G311" s="278" t="s">
        <v>134</v>
      </c>
      <c r="H311" s="279">
        <v>194.83000000000001</v>
      </c>
      <c r="I311" s="280"/>
      <c r="J311" s="281">
        <f>ROUND(I311*H311,2)</f>
        <v>0</v>
      </c>
      <c r="K311" s="277" t="s">
        <v>135</v>
      </c>
      <c r="L311" s="282"/>
      <c r="M311" s="283" t="s">
        <v>1</v>
      </c>
      <c r="N311" s="284" t="s">
        <v>41</v>
      </c>
      <c r="O311" s="91"/>
      <c r="P311" s="235">
        <f>O311*H311</f>
        <v>0</v>
      </c>
      <c r="Q311" s="235">
        <v>0.17599999999999999</v>
      </c>
      <c r="R311" s="235">
        <f>Q311*H311</f>
        <v>34.290080000000003</v>
      </c>
      <c r="S311" s="235">
        <v>0</v>
      </c>
      <c r="T311" s="236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37" t="s">
        <v>172</v>
      </c>
      <c r="AT311" s="237" t="s">
        <v>420</v>
      </c>
      <c r="AU311" s="237" t="s">
        <v>85</v>
      </c>
      <c r="AY311" s="17" t="s">
        <v>129</v>
      </c>
      <c r="BE311" s="238">
        <f>IF(N311="základní",J311,0)</f>
        <v>0</v>
      </c>
      <c r="BF311" s="238">
        <f>IF(N311="snížená",J311,0)</f>
        <v>0</v>
      </c>
      <c r="BG311" s="238">
        <f>IF(N311="zákl. přenesená",J311,0)</f>
        <v>0</v>
      </c>
      <c r="BH311" s="238">
        <f>IF(N311="sníž. přenesená",J311,0)</f>
        <v>0</v>
      </c>
      <c r="BI311" s="238">
        <f>IF(N311="nulová",J311,0)</f>
        <v>0</v>
      </c>
      <c r="BJ311" s="17" t="s">
        <v>83</v>
      </c>
      <c r="BK311" s="238">
        <f>ROUND(I311*H311,2)</f>
        <v>0</v>
      </c>
      <c r="BL311" s="17" t="s">
        <v>136</v>
      </c>
      <c r="BM311" s="237" t="s">
        <v>550</v>
      </c>
    </row>
    <row r="312" s="13" customFormat="1">
      <c r="A312" s="13"/>
      <c r="B312" s="239"/>
      <c r="C312" s="240"/>
      <c r="D312" s="241" t="s">
        <v>138</v>
      </c>
      <c r="E312" s="242" t="s">
        <v>1</v>
      </c>
      <c r="F312" s="243" t="s">
        <v>551</v>
      </c>
      <c r="G312" s="240"/>
      <c r="H312" s="242" t="s">
        <v>1</v>
      </c>
      <c r="I312" s="244"/>
      <c r="J312" s="240"/>
      <c r="K312" s="240"/>
      <c r="L312" s="245"/>
      <c r="M312" s="246"/>
      <c r="N312" s="247"/>
      <c r="O312" s="247"/>
      <c r="P312" s="247"/>
      <c r="Q312" s="247"/>
      <c r="R312" s="247"/>
      <c r="S312" s="247"/>
      <c r="T312" s="248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9" t="s">
        <v>138</v>
      </c>
      <c r="AU312" s="249" t="s">
        <v>85</v>
      </c>
      <c r="AV312" s="13" t="s">
        <v>83</v>
      </c>
      <c r="AW312" s="13" t="s">
        <v>32</v>
      </c>
      <c r="AX312" s="13" t="s">
        <v>76</v>
      </c>
      <c r="AY312" s="249" t="s">
        <v>129</v>
      </c>
    </row>
    <row r="313" s="14" customFormat="1">
      <c r="A313" s="14"/>
      <c r="B313" s="250"/>
      <c r="C313" s="251"/>
      <c r="D313" s="241" t="s">
        <v>138</v>
      </c>
      <c r="E313" s="252" t="s">
        <v>1</v>
      </c>
      <c r="F313" s="253" t="s">
        <v>552</v>
      </c>
      <c r="G313" s="251"/>
      <c r="H313" s="254">
        <v>194.83000000000001</v>
      </c>
      <c r="I313" s="255"/>
      <c r="J313" s="251"/>
      <c r="K313" s="251"/>
      <c r="L313" s="256"/>
      <c r="M313" s="257"/>
      <c r="N313" s="258"/>
      <c r="O313" s="258"/>
      <c r="P313" s="258"/>
      <c r="Q313" s="258"/>
      <c r="R313" s="258"/>
      <c r="S313" s="258"/>
      <c r="T313" s="259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60" t="s">
        <v>138</v>
      </c>
      <c r="AU313" s="260" t="s">
        <v>85</v>
      </c>
      <c r="AV313" s="14" t="s">
        <v>85</v>
      </c>
      <c r="AW313" s="14" t="s">
        <v>32</v>
      </c>
      <c r="AX313" s="14" t="s">
        <v>76</v>
      </c>
      <c r="AY313" s="260" t="s">
        <v>129</v>
      </c>
    </row>
    <row r="314" s="15" customFormat="1">
      <c r="A314" s="15"/>
      <c r="B314" s="261"/>
      <c r="C314" s="262"/>
      <c r="D314" s="241" t="s">
        <v>138</v>
      </c>
      <c r="E314" s="263" t="s">
        <v>1</v>
      </c>
      <c r="F314" s="264" t="s">
        <v>141</v>
      </c>
      <c r="G314" s="262"/>
      <c r="H314" s="265">
        <v>194.83000000000001</v>
      </c>
      <c r="I314" s="266"/>
      <c r="J314" s="262"/>
      <c r="K314" s="262"/>
      <c r="L314" s="267"/>
      <c r="M314" s="268"/>
      <c r="N314" s="269"/>
      <c r="O314" s="269"/>
      <c r="P314" s="269"/>
      <c r="Q314" s="269"/>
      <c r="R314" s="269"/>
      <c r="S314" s="269"/>
      <c r="T314" s="270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71" t="s">
        <v>138</v>
      </c>
      <c r="AU314" s="271" t="s">
        <v>85</v>
      </c>
      <c r="AV314" s="15" t="s">
        <v>136</v>
      </c>
      <c r="AW314" s="15" t="s">
        <v>32</v>
      </c>
      <c r="AX314" s="15" t="s">
        <v>83</v>
      </c>
      <c r="AY314" s="271" t="s">
        <v>129</v>
      </c>
    </row>
    <row r="315" s="2" customFormat="1" ht="16.5" customHeight="1">
      <c r="A315" s="38"/>
      <c r="B315" s="39"/>
      <c r="C315" s="275" t="s">
        <v>553</v>
      </c>
      <c r="D315" s="275" t="s">
        <v>420</v>
      </c>
      <c r="E315" s="276" t="s">
        <v>533</v>
      </c>
      <c r="F315" s="277" t="s">
        <v>534</v>
      </c>
      <c r="G315" s="278" t="s">
        <v>134</v>
      </c>
      <c r="H315" s="279">
        <v>4.5940000000000003</v>
      </c>
      <c r="I315" s="280"/>
      <c r="J315" s="281">
        <f>ROUND(I315*H315,2)</f>
        <v>0</v>
      </c>
      <c r="K315" s="277" t="s">
        <v>135</v>
      </c>
      <c r="L315" s="282"/>
      <c r="M315" s="283" t="s">
        <v>1</v>
      </c>
      <c r="N315" s="284" t="s">
        <v>41</v>
      </c>
      <c r="O315" s="91"/>
      <c r="P315" s="235">
        <f>O315*H315</f>
        <v>0</v>
      </c>
      <c r="Q315" s="235">
        <v>0.17499999999999999</v>
      </c>
      <c r="R315" s="235">
        <f>Q315*H315</f>
        <v>0.80395000000000005</v>
      </c>
      <c r="S315" s="235">
        <v>0</v>
      </c>
      <c r="T315" s="236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37" t="s">
        <v>172</v>
      </c>
      <c r="AT315" s="237" t="s">
        <v>420</v>
      </c>
      <c r="AU315" s="237" t="s">
        <v>85</v>
      </c>
      <c r="AY315" s="17" t="s">
        <v>129</v>
      </c>
      <c r="BE315" s="238">
        <f>IF(N315="základní",J315,0)</f>
        <v>0</v>
      </c>
      <c r="BF315" s="238">
        <f>IF(N315="snížená",J315,0)</f>
        <v>0</v>
      </c>
      <c r="BG315" s="238">
        <f>IF(N315="zákl. přenesená",J315,0)</f>
        <v>0</v>
      </c>
      <c r="BH315" s="238">
        <f>IF(N315="sníž. přenesená",J315,0)</f>
        <v>0</v>
      </c>
      <c r="BI315" s="238">
        <f>IF(N315="nulová",J315,0)</f>
        <v>0</v>
      </c>
      <c r="BJ315" s="17" t="s">
        <v>83</v>
      </c>
      <c r="BK315" s="238">
        <f>ROUND(I315*H315,2)</f>
        <v>0</v>
      </c>
      <c r="BL315" s="17" t="s">
        <v>136</v>
      </c>
      <c r="BM315" s="237" t="s">
        <v>554</v>
      </c>
    </row>
    <row r="316" s="13" customFormat="1">
      <c r="A316" s="13"/>
      <c r="B316" s="239"/>
      <c r="C316" s="240"/>
      <c r="D316" s="241" t="s">
        <v>138</v>
      </c>
      <c r="E316" s="242" t="s">
        <v>1</v>
      </c>
      <c r="F316" s="243" t="s">
        <v>555</v>
      </c>
      <c r="G316" s="240"/>
      <c r="H316" s="242" t="s">
        <v>1</v>
      </c>
      <c r="I316" s="244"/>
      <c r="J316" s="240"/>
      <c r="K316" s="240"/>
      <c r="L316" s="245"/>
      <c r="M316" s="246"/>
      <c r="N316" s="247"/>
      <c r="O316" s="247"/>
      <c r="P316" s="247"/>
      <c r="Q316" s="247"/>
      <c r="R316" s="247"/>
      <c r="S316" s="247"/>
      <c r="T316" s="248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9" t="s">
        <v>138</v>
      </c>
      <c r="AU316" s="249" t="s">
        <v>85</v>
      </c>
      <c r="AV316" s="13" t="s">
        <v>83</v>
      </c>
      <c r="AW316" s="13" t="s">
        <v>32</v>
      </c>
      <c r="AX316" s="13" t="s">
        <v>76</v>
      </c>
      <c r="AY316" s="249" t="s">
        <v>129</v>
      </c>
    </row>
    <row r="317" s="14" customFormat="1">
      <c r="A317" s="14"/>
      <c r="B317" s="250"/>
      <c r="C317" s="251"/>
      <c r="D317" s="241" t="s">
        <v>138</v>
      </c>
      <c r="E317" s="252" t="s">
        <v>1</v>
      </c>
      <c r="F317" s="253" t="s">
        <v>556</v>
      </c>
      <c r="G317" s="251"/>
      <c r="H317" s="254">
        <v>4.5940000000000003</v>
      </c>
      <c r="I317" s="255"/>
      <c r="J317" s="251"/>
      <c r="K317" s="251"/>
      <c r="L317" s="256"/>
      <c r="M317" s="257"/>
      <c r="N317" s="258"/>
      <c r="O317" s="258"/>
      <c r="P317" s="258"/>
      <c r="Q317" s="258"/>
      <c r="R317" s="258"/>
      <c r="S317" s="258"/>
      <c r="T317" s="259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60" t="s">
        <v>138</v>
      </c>
      <c r="AU317" s="260" t="s">
        <v>85</v>
      </c>
      <c r="AV317" s="14" t="s">
        <v>85</v>
      </c>
      <c r="AW317" s="14" t="s">
        <v>32</v>
      </c>
      <c r="AX317" s="14" t="s">
        <v>76</v>
      </c>
      <c r="AY317" s="260" t="s">
        <v>129</v>
      </c>
    </row>
    <row r="318" s="15" customFormat="1">
      <c r="A318" s="15"/>
      <c r="B318" s="261"/>
      <c r="C318" s="262"/>
      <c r="D318" s="241" t="s">
        <v>138</v>
      </c>
      <c r="E318" s="263" t="s">
        <v>1</v>
      </c>
      <c r="F318" s="264" t="s">
        <v>141</v>
      </c>
      <c r="G318" s="262"/>
      <c r="H318" s="265">
        <v>4.5940000000000003</v>
      </c>
      <c r="I318" s="266"/>
      <c r="J318" s="262"/>
      <c r="K318" s="262"/>
      <c r="L318" s="267"/>
      <c r="M318" s="268"/>
      <c r="N318" s="269"/>
      <c r="O318" s="269"/>
      <c r="P318" s="269"/>
      <c r="Q318" s="269"/>
      <c r="R318" s="269"/>
      <c r="S318" s="269"/>
      <c r="T318" s="270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71" t="s">
        <v>138</v>
      </c>
      <c r="AU318" s="271" t="s">
        <v>85</v>
      </c>
      <c r="AV318" s="15" t="s">
        <v>136</v>
      </c>
      <c r="AW318" s="15" t="s">
        <v>32</v>
      </c>
      <c r="AX318" s="15" t="s">
        <v>83</v>
      </c>
      <c r="AY318" s="271" t="s">
        <v>129</v>
      </c>
    </row>
    <row r="319" s="2" customFormat="1" ht="16.5" customHeight="1">
      <c r="A319" s="38"/>
      <c r="B319" s="39"/>
      <c r="C319" s="275" t="s">
        <v>557</v>
      </c>
      <c r="D319" s="275" t="s">
        <v>420</v>
      </c>
      <c r="E319" s="276" t="s">
        <v>543</v>
      </c>
      <c r="F319" s="277" t="s">
        <v>544</v>
      </c>
      <c r="G319" s="278" t="s">
        <v>134</v>
      </c>
      <c r="H319" s="279">
        <v>3.6339999999999999</v>
      </c>
      <c r="I319" s="280"/>
      <c r="J319" s="281">
        <f>ROUND(I319*H319,2)</f>
        <v>0</v>
      </c>
      <c r="K319" s="277" t="s">
        <v>1</v>
      </c>
      <c r="L319" s="282"/>
      <c r="M319" s="283" t="s">
        <v>1</v>
      </c>
      <c r="N319" s="284" t="s">
        <v>41</v>
      </c>
      <c r="O319" s="91"/>
      <c r="P319" s="235">
        <f>O319*H319</f>
        <v>0</v>
      </c>
      <c r="Q319" s="235">
        <v>0.16300000000000001</v>
      </c>
      <c r="R319" s="235">
        <f>Q319*H319</f>
        <v>0.59234200000000004</v>
      </c>
      <c r="S319" s="235">
        <v>0</v>
      </c>
      <c r="T319" s="236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37" t="s">
        <v>172</v>
      </c>
      <c r="AT319" s="237" t="s">
        <v>420</v>
      </c>
      <c r="AU319" s="237" t="s">
        <v>85</v>
      </c>
      <c r="AY319" s="17" t="s">
        <v>129</v>
      </c>
      <c r="BE319" s="238">
        <f>IF(N319="základní",J319,0)</f>
        <v>0</v>
      </c>
      <c r="BF319" s="238">
        <f>IF(N319="snížená",J319,0)</f>
        <v>0</v>
      </c>
      <c r="BG319" s="238">
        <f>IF(N319="zákl. přenesená",J319,0)</f>
        <v>0</v>
      </c>
      <c r="BH319" s="238">
        <f>IF(N319="sníž. přenesená",J319,0)</f>
        <v>0</v>
      </c>
      <c r="BI319" s="238">
        <f>IF(N319="nulová",J319,0)</f>
        <v>0</v>
      </c>
      <c r="BJ319" s="17" t="s">
        <v>83</v>
      </c>
      <c r="BK319" s="238">
        <f>ROUND(I319*H319,2)</f>
        <v>0</v>
      </c>
      <c r="BL319" s="17" t="s">
        <v>136</v>
      </c>
      <c r="BM319" s="237" t="s">
        <v>558</v>
      </c>
    </row>
    <row r="320" s="13" customFormat="1">
      <c r="A320" s="13"/>
      <c r="B320" s="239"/>
      <c r="C320" s="240"/>
      <c r="D320" s="241" t="s">
        <v>138</v>
      </c>
      <c r="E320" s="242" t="s">
        <v>1</v>
      </c>
      <c r="F320" s="243" t="s">
        <v>559</v>
      </c>
      <c r="G320" s="240"/>
      <c r="H320" s="242" t="s">
        <v>1</v>
      </c>
      <c r="I320" s="244"/>
      <c r="J320" s="240"/>
      <c r="K320" s="240"/>
      <c r="L320" s="245"/>
      <c r="M320" s="246"/>
      <c r="N320" s="247"/>
      <c r="O320" s="247"/>
      <c r="P320" s="247"/>
      <c r="Q320" s="247"/>
      <c r="R320" s="247"/>
      <c r="S320" s="247"/>
      <c r="T320" s="248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9" t="s">
        <v>138</v>
      </c>
      <c r="AU320" s="249" t="s">
        <v>85</v>
      </c>
      <c r="AV320" s="13" t="s">
        <v>83</v>
      </c>
      <c r="AW320" s="13" t="s">
        <v>32</v>
      </c>
      <c r="AX320" s="13" t="s">
        <v>76</v>
      </c>
      <c r="AY320" s="249" t="s">
        <v>129</v>
      </c>
    </row>
    <row r="321" s="14" customFormat="1">
      <c r="A321" s="14"/>
      <c r="B321" s="250"/>
      <c r="C321" s="251"/>
      <c r="D321" s="241" t="s">
        <v>138</v>
      </c>
      <c r="E321" s="252" t="s">
        <v>1</v>
      </c>
      <c r="F321" s="253" t="s">
        <v>560</v>
      </c>
      <c r="G321" s="251"/>
      <c r="H321" s="254">
        <v>3.6339999999999999</v>
      </c>
      <c r="I321" s="255"/>
      <c r="J321" s="251"/>
      <c r="K321" s="251"/>
      <c r="L321" s="256"/>
      <c r="M321" s="257"/>
      <c r="N321" s="258"/>
      <c r="O321" s="258"/>
      <c r="P321" s="258"/>
      <c r="Q321" s="258"/>
      <c r="R321" s="258"/>
      <c r="S321" s="258"/>
      <c r="T321" s="259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60" t="s">
        <v>138</v>
      </c>
      <c r="AU321" s="260" t="s">
        <v>85</v>
      </c>
      <c r="AV321" s="14" t="s">
        <v>85</v>
      </c>
      <c r="AW321" s="14" t="s">
        <v>32</v>
      </c>
      <c r="AX321" s="14" t="s">
        <v>76</v>
      </c>
      <c r="AY321" s="260" t="s">
        <v>129</v>
      </c>
    </row>
    <row r="322" s="15" customFormat="1">
      <c r="A322" s="15"/>
      <c r="B322" s="261"/>
      <c r="C322" s="262"/>
      <c r="D322" s="241" t="s">
        <v>138</v>
      </c>
      <c r="E322" s="263" t="s">
        <v>1</v>
      </c>
      <c r="F322" s="264" t="s">
        <v>141</v>
      </c>
      <c r="G322" s="262"/>
      <c r="H322" s="265">
        <v>3.6339999999999999</v>
      </c>
      <c r="I322" s="266"/>
      <c r="J322" s="262"/>
      <c r="K322" s="262"/>
      <c r="L322" s="267"/>
      <c r="M322" s="268"/>
      <c r="N322" s="269"/>
      <c r="O322" s="269"/>
      <c r="P322" s="269"/>
      <c r="Q322" s="269"/>
      <c r="R322" s="269"/>
      <c r="S322" s="269"/>
      <c r="T322" s="270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71" t="s">
        <v>138</v>
      </c>
      <c r="AU322" s="271" t="s">
        <v>85</v>
      </c>
      <c r="AV322" s="15" t="s">
        <v>136</v>
      </c>
      <c r="AW322" s="15" t="s">
        <v>32</v>
      </c>
      <c r="AX322" s="15" t="s">
        <v>83</v>
      </c>
      <c r="AY322" s="271" t="s">
        <v>129</v>
      </c>
    </row>
    <row r="323" s="2" customFormat="1" ht="21.75" customHeight="1">
      <c r="A323" s="38"/>
      <c r="B323" s="39"/>
      <c r="C323" s="226" t="s">
        <v>561</v>
      </c>
      <c r="D323" s="226" t="s">
        <v>131</v>
      </c>
      <c r="E323" s="227" t="s">
        <v>562</v>
      </c>
      <c r="F323" s="228" t="s">
        <v>563</v>
      </c>
      <c r="G323" s="229" t="s">
        <v>134</v>
      </c>
      <c r="H323" s="230">
        <v>106</v>
      </c>
      <c r="I323" s="231"/>
      <c r="J323" s="232">
        <f>ROUND(I323*H323,2)</f>
        <v>0</v>
      </c>
      <c r="K323" s="228" t="s">
        <v>135</v>
      </c>
      <c r="L323" s="44"/>
      <c r="M323" s="233" t="s">
        <v>1</v>
      </c>
      <c r="N323" s="234" t="s">
        <v>41</v>
      </c>
      <c r="O323" s="91"/>
      <c r="P323" s="235">
        <f>O323*H323</f>
        <v>0</v>
      </c>
      <c r="Q323" s="235">
        <v>0</v>
      </c>
      <c r="R323" s="235">
        <f>Q323*H323</f>
        <v>0</v>
      </c>
      <c r="S323" s="235">
        <v>0</v>
      </c>
      <c r="T323" s="236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37" t="s">
        <v>136</v>
      </c>
      <c r="AT323" s="237" t="s">
        <v>131</v>
      </c>
      <c r="AU323" s="237" t="s">
        <v>85</v>
      </c>
      <c r="AY323" s="17" t="s">
        <v>129</v>
      </c>
      <c r="BE323" s="238">
        <f>IF(N323="základní",J323,0)</f>
        <v>0</v>
      </c>
      <c r="BF323" s="238">
        <f>IF(N323="snížená",J323,0)</f>
        <v>0</v>
      </c>
      <c r="BG323" s="238">
        <f>IF(N323="zákl. přenesená",J323,0)</f>
        <v>0</v>
      </c>
      <c r="BH323" s="238">
        <f>IF(N323="sníž. přenesená",J323,0)</f>
        <v>0</v>
      </c>
      <c r="BI323" s="238">
        <f>IF(N323="nulová",J323,0)</f>
        <v>0</v>
      </c>
      <c r="BJ323" s="17" t="s">
        <v>83</v>
      </c>
      <c r="BK323" s="238">
        <f>ROUND(I323*H323,2)</f>
        <v>0</v>
      </c>
      <c r="BL323" s="17" t="s">
        <v>136</v>
      </c>
      <c r="BM323" s="237" t="s">
        <v>564</v>
      </c>
    </row>
    <row r="324" s="13" customFormat="1">
      <c r="A324" s="13"/>
      <c r="B324" s="239"/>
      <c r="C324" s="240"/>
      <c r="D324" s="241" t="s">
        <v>138</v>
      </c>
      <c r="E324" s="242" t="s">
        <v>1</v>
      </c>
      <c r="F324" s="243" t="s">
        <v>527</v>
      </c>
      <c r="G324" s="240"/>
      <c r="H324" s="242" t="s">
        <v>1</v>
      </c>
      <c r="I324" s="244"/>
      <c r="J324" s="240"/>
      <c r="K324" s="240"/>
      <c r="L324" s="245"/>
      <c r="M324" s="246"/>
      <c r="N324" s="247"/>
      <c r="O324" s="247"/>
      <c r="P324" s="247"/>
      <c r="Q324" s="247"/>
      <c r="R324" s="247"/>
      <c r="S324" s="247"/>
      <c r="T324" s="248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9" t="s">
        <v>138</v>
      </c>
      <c r="AU324" s="249" t="s">
        <v>85</v>
      </c>
      <c r="AV324" s="13" t="s">
        <v>83</v>
      </c>
      <c r="AW324" s="13" t="s">
        <v>32</v>
      </c>
      <c r="AX324" s="13" t="s">
        <v>76</v>
      </c>
      <c r="AY324" s="249" t="s">
        <v>129</v>
      </c>
    </row>
    <row r="325" s="14" customFormat="1">
      <c r="A325" s="14"/>
      <c r="B325" s="250"/>
      <c r="C325" s="251"/>
      <c r="D325" s="241" t="s">
        <v>138</v>
      </c>
      <c r="E325" s="252" t="s">
        <v>1</v>
      </c>
      <c r="F325" s="253" t="s">
        <v>565</v>
      </c>
      <c r="G325" s="251"/>
      <c r="H325" s="254">
        <v>106</v>
      </c>
      <c r="I325" s="255"/>
      <c r="J325" s="251"/>
      <c r="K325" s="251"/>
      <c r="L325" s="256"/>
      <c r="M325" s="257"/>
      <c r="N325" s="258"/>
      <c r="O325" s="258"/>
      <c r="P325" s="258"/>
      <c r="Q325" s="258"/>
      <c r="R325" s="258"/>
      <c r="S325" s="258"/>
      <c r="T325" s="259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60" t="s">
        <v>138</v>
      </c>
      <c r="AU325" s="260" t="s">
        <v>85</v>
      </c>
      <c r="AV325" s="14" t="s">
        <v>85</v>
      </c>
      <c r="AW325" s="14" t="s">
        <v>32</v>
      </c>
      <c r="AX325" s="14" t="s">
        <v>76</v>
      </c>
      <c r="AY325" s="260" t="s">
        <v>129</v>
      </c>
    </row>
    <row r="326" s="15" customFormat="1">
      <c r="A326" s="15"/>
      <c r="B326" s="261"/>
      <c r="C326" s="262"/>
      <c r="D326" s="241" t="s">
        <v>138</v>
      </c>
      <c r="E326" s="263" t="s">
        <v>1</v>
      </c>
      <c r="F326" s="264" t="s">
        <v>141</v>
      </c>
      <c r="G326" s="262"/>
      <c r="H326" s="265">
        <v>106</v>
      </c>
      <c r="I326" s="266"/>
      <c r="J326" s="262"/>
      <c r="K326" s="262"/>
      <c r="L326" s="267"/>
      <c r="M326" s="268"/>
      <c r="N326" s="269"/>
      <c r="O326" s="269"/>
      <c r="P326" s="269"/>
      <c r="Q326" s="269"/>
      <c r="R326" s="269"/>
      <c r="S326" s="269"/>
      <c r="T326" s="270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271" t="s">
        <v>138</v>
      </c>
      <c r="AU326" s="271" t="s">
        <v>85</v>
      </c>
      <c r="AV326" s="15" t="s">
        <v>136</v>
      </c>
      <c r="AW326" s="15" t="s">
        <v>32</v>
      </c>
      <c r="AX326" s="15" t="s">
        <v>83</v>
      </c>
      <c r="AY326" s="271" t="s">
        <v>129</v>
      </c>
    </row>
    <row r="327" s="2" customFormat="1" ht="21.75" customHeight="1">
      <c r="A327" s="38"/>
      <c r="B327" s="39"/>
      <c r="C327" s="226" t="s">
        <v>566</v>
      </c>
      <c r="D327" s="226" t="s">
        <v>131</v>
      </c>
      <c r="E327" s="227" t="s">
        <v>562</v>
      </c>
      <c r="F327" s="228" t="s">
        <v>563</v>
      </c>
      <c r="G327" s="229" t="s">
        <v>134</v>
      </c>
      <c r="H327" s="230">
        <v>199</v>
      </c>
      <c r="I327" s="231"/>
      <c r="J327" s="232">
        <f>ROUND(I327*H327,2)</f>
        <v>0</v>
      </c>
      <c r="K327" s="228" t="s">
        <v>135</v>
      </c>
      <c r="L327" s="44"/>
      <c r="M327" s="233" t="s">
        <v>1</v>
      </c>
      <c r="N327" s="234" t="s">
        <v>41</v>
      </c>
      <c r="O327" s="91"/>
      <c r="P327" s="235">
        <f>O327*H327</f>
        <v>0</v>
      </c>
      <c r="Q327" s="235">
        <v>0</v>
      </c>
      <c r="R327" s="235">
        <f>Q327*H327</f>
        <v>0</v>
      </c>
      <c r="S327" s="235">
        <v>0</v>
      </c>
      <c r="T327" s="236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37" t="s">
        <v>136</v>
      </c>
      <c r="AT327" s="237" t="s">
        <v>131</v>
      </c>
      <c r="AU327" s="237" t="s">
        <v>85</v>
      </c>
      <c r="AY327" s="17" t="s">
        <v>129</v>
      </c>
      <c r="BE327" s="238">
        <f>IF(N327="základní",J327,0)</f>
        <v>0</v>
      </c>
      <c r="BF327" s="238">
        <f>IF(N327="snížená",J327,0)</f>
        <v>0</v>
      </c>
      <c r="BG327" s="238">
        <f>IF(N327="zákl. přenesená",J327,0)</f>
        <v>0</v>
      </c>
      <c r="BH327" s="238">
        <f>IF(N327="sníž. přenesená",J327,0)</f>
        <v>0</v>
      </c>
      <c r="BI327" s="238">
        <f>IF(N327="nulová",J327,0)</f>
        <v>0</v>
      </c>
      <c r="BJ327" s="17" t="s">
        <v>83</v>
      </c>
      <c r="BK327" s="238">
        <f>ROUND(I327*H327,2)</f>
        <v>0</v>
      </c>
      <c r="BL327" s="17" t="s">
        <v>136</v>
      </c>
      <c r="BM327" s="237" t="s">
        <v>567</v>
      </c>
    </row>
    <row r="328" s="13" customFormat="1">
      <c r="A328" s="13"/>
      <c r="B328" s="239"/>
      <c r="C328" s="240"/>
      <c r="D328" s="241" t="s">
        <v>138</v>
      </c>
      <c r="E328" s="242" t="s">
        <v>1</v>
      </c>
      <c r="F328" s="243" t="s">
        <v>568</v>
      </c>
      <c r="G328" s="240"/>
      <c r="H328" s="242" t="s">
        <v>1</v>
      </c>
      <c r="I328" s="244"/>
      <c r="J328" s="240"/>
      <c r="K328" s="240"/>
      <c r="L328" s="245"/>
      <c r="M328" s="246"/>
      <c r="N328" s="247"/>
      <c r="O328" s="247"/>
      <c r="P328" s="247"/>
      <c r="Q328" s="247"/>
      <c r="R328" s="247"/>
      <c r="S328" s="247"/>
      <c r="T328" s="248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9" t="s">
        <v>138</v>
      </c>
      <c r="AU328" s="249" t="s">
        <v>85</v>
      </c>
      <c r="AV328" s="13" t="s">
        <v>83</v>
      </c>
      <c r="AW328" s="13" t="s">
        <v>32</v>
      </c>
      <c r="AX328" s="13" t="s">
        <v>76</v>
      </c>
      <c r="AY328" s="249" t="s">
        <v>129</v>
      </c>
    </row>
    <row r="329" s="14" customFormat="1">
      <c r="A329" s="14"/>
      <c r="B329" s="250"/>
      <c r="C329" s="251"/>
      <c r="D329" s="241" t="s">
        <v>138</v>
      </c>
      <c r="E329" s="252" t="s">
        <v>1</v>
      </c>
      <c r="F329" s="253" t="s">
        <v>569</v>
      </c>
      <c r="G329" s="251"/>
      <c r="H329" s="254">
        <v>199</v>
      </c>
      <c r="I329" s="255"/>
      <c r="J329" s="251"/>
      <c r="K329" s="251"/>
      <c r="L329" s="256"/>
      <c r="M329" s="257"/>
      <c r="N329" s="258"/>
      <c r="O329" s="258"/>
      <c r="P329" s="258"/>
      <c r="Q329" s="258"/>
      <c r="R329" s="258"/>
      <c r="S329" s="258"/>
      <c r="T329" s="259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60" t="s">
        <v>138</v>
      </c>
      <c r="AU329" s="260" t="s">
        <v>85</v>
      </c>
      <c r="AV329" s="14" t="s">
        <v>85</v>
      </c>
      <c r="AW329" s="14" t="s">
        <v>32</v>
      </c>
      <c r="AX329" s="14" t="s">
        <v>76</v>
      </c>
      <c r="AY329" s="260" t="s">
        <v>129</v>
      </c>
    </row>
    <row r="330" s="15" customFormat="1">
      <c r="A330" s="15"/>
      <c r="B330" s="261"/>
      <c r="C330" s="262"/>
      <c r="D330" s="241" t="s">
        <v>138</v>
      </c>
      <c r="E330" s="263" t="s">
        <v>1</v>
      </c>
      <c r="F330" s="264" t="s">
        <v>141</v>
      </c>
      <c r="G330" s="262"/>
      <c r="H330" s="265">
        <v>199</v>
      </c>
      <c r="I330" s="266"/>
      <c r="J330" s="262"/>
      <c r="K330" s="262"/>
      <c r="L330" s="267"/>
      <c r="M330" s="268"/>
      <c r="N330" s="269"/>
      <c r="O330" s="269"/>
      <c r="P330" s="269"/>
      <c r="Q330" s="269"/>
      <c r="R330" s="269"/>
      <c r="S330" s="269"/>
      <c r="T330" s="270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T330" s="271" t="s">
        <v>138</v>
      </c>
      <c r="AU330" s="271" t="s">
        <v>85</v>
      </c>
      <c r="AV330" s="15" t="s">
        <v>136</v>
      </c>
      <c r="AW330" s="15" t="s">
        <v>32</v>
      </c>
      <c r="AX330" s="15" t="s">
        <v>83</v>
      </c>
      <c r="AY330" s="271" t="s">
        <v>129</v>
      </c>
    </row>
    <row r="331" s="12" customFormat="1" ht="22.8" customHeight="1">
      <c r="A331" s="12"/>
      <c r="B331" s="210"/>
      <c r="C331" s="211"/>
      <c r="D331" s="212" t="s">
        <v>75</v>
      </c>
      <c r="E331" s="224" t="s">
        <v>175</v>
      </c>
      <c r="F331" s="224" t="s">
        <v>239</v>
      </c>
      <c r="G331" s="211"/>
      <c r="H331" s="211"/>
      <c r="I331" s="214"/>
      <c r="J331" s="225">
        <f>BK331</f>
        <v>0</v>
      </c>
      <c r="K331" s="211"/>
      <c r="L331" s="216"/>
      <c r="M331" s="217"/>
      <c r="N331" s="218"/>
      <c r="O331" s="218"/>
      <c r="P331" s="219">
        <f>SUM(P332:P360)</f>
        <v>0</v>
      </c>
      <c r="Q331" s="218"/>
      <c r="R331" s="219">
        <f>SUM(R332:R360)</f>
        <v>34.90663</v>
      </c>
      <c r="S331" s="218"/>
      <c r="T331" s="220">
        <f>SUM(T332:T360)</f>
        <v>0.20999999999999999</v>
      </c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R331" s="221" t="s">
        <v>83</v>
      </c>
      <c r="AT331" s="222" t="s">
        <v>75</v>
      </c>
      <c r="AU331" s="222" t="s">
        <v>83</v>
      </c>
      <c r="AY331" s="221" t="s">
        <v>129</v>
      </c>
      <c r="BK331" s="223">
        <f>SUM(BK332:BK360)</f>
        <v>0</v>
      </c>
    </row>
    <row r="332" s="2" customFormat="1" ht="16.5" customHeight="1">
      <c r="A332" s="38"/>
      <c r="B332" s="39"/>
      <c r="C332" s="226" t="s">
        <v>570</v>
      </c>
      <c r="D332" s="226" t="s">
        <v>131</v>
      </c>
      <c r="E332" s="227" t="s">
        <v>571</v>
      </c>
      <c r="F332" s="228" t="s">
        <v>572</v>
      </c>
      <c r="G332" s="229" t="s">
        <v>208</v>
      </c>
      <c r="H332" s="230">
        <v>65</v>
      </c>
      <c r="I332" s="231"/>
      <c r="J332" s="232">
        <f>ROUND(I332*H332,2)</f>
        <v>0</v>
      </c>
      <c r="K332" s="228" t="s">
        <v>135</v>
      </c>
      <c r="L332" s="44"/>
      <c r="M332" s="233" t="s">
        <v>1</v>
      </c>
      <c r="N332" s="234" t="s">
        <v>41</v>
      </c>
      <c r="O332" s="91"/>
      <c r="P332" s="235">
        <f>O332*H332</f>
        <v>0</v>
      </c>
      <c r="Q332" s="235">
        <v>0.14066999999999999</v>
      </c>
      <c r="R332" s="235">
        <f>Q332*H332</f>
        <v>9.1435499999999994</v>
      </c>
      <c r="S332" s="235">
        <v>0</v>
      </c>
      <c r="T332" s="236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237" t="s">
        <v>136</v>
      </c>
      <c r="AT332" s="237" t="s">
        <v>131</v>
      </c>
      <c r="AU332" s="237" t="s">
        <v>85</v>
      </c>
      <c r="AY332" s="17" t="s">
        <v>129</v>
      </c>
      <c r="BE332" s="238">
        <f>IF(N332="základní",J332,0)</f>
        <v>0</v>
      </c>
      <c r="BF332" s="238">
        <f>IF(N332="snížená",J332,0)</f>
        <v>0</v>
      </c>
      <c r="BG332" s="238">
        <f>IF(N332="zákl. přenesená",J332,0)</f>
        <v>0</v>
      </c>
      <c r="BH332" s="238">
        <f>IF(N332="sníž. přenesená",J332,0)</f>
        <v>0</v>
      </c>
      <c r="BI332" s="238">
        <f>IF(N332="nulová",J332,0)</f>
        <v>0</v>
      </c>
      <c r="BJ332" s="17" t="s">
        <v>83</v>
      </c>
      <c r="BK332" s="238">
        <f>ROUND(I332*H332,2)</f>
        <v>0</v>
      </c>
      <c r="BL332" s="17" t="s">
        <v>136</v>
      </c>
      <c r="BM332" s="237" t="s">
        <v>573</v>
      </c>
    </row>
    <row r="333" s="13" customFormat="1">
      <c r="A333" s="13"/>
      <c r="B333" s="239"/>
      <c r="C333" s="240"/>
      <c r="D333" s="241" t="s">
        <v>138</v>
      </c>
      <c r="E333" s="242" t="s">
        <v>1</v>
      </c>
      <c r="F333" s="243" t="s">
        <v>574</v>
      </c>
      <c r="G333" s="240"/>
      <c r="H333" s="242" t="s">
        <v>1</v>
      </c>
      <c r="I333" s="244"/>
      <c r="J333" s="240"/>
      <c r="K333" s="240"/>
      <c r="L333" s="245"/>
      <c r="M333" s="246"/>
      <c r="N333" s="247"/>
      <c r="O333" s="247"/>
      <c r="P333" s="247"/>
      <c r="Q333" s="247"/>
      <c r="R333" s="247"/>
      <c r="S333" s="247"/>
      <c r="T333" s="248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9" t="s">
        <v>138</v>
      </c>
      <c r="AU333" s="249" t="s">
        <v>85</v>
      </c>
      <c r="AV333" s="13" t="s">
        <v>83</v>
      </c>
      <c r="AW333" s="13" t="s">
        <v>32</v>
      </c>
      <c r="AX333" s="13" t="s">
        <v>76</v>
      </c>
      <c r="AY333" s="249" t="s">
        <v>129</v>
      </c>
    </row>
    <row r="334" s="13" customFormat="1">
      <c r="A334" s="13"/>
      <c r="B334" s="239"/>
      <c r="C334" s="240"/>
      <c r="D334" s="241" t="s">
        <v>138</v>
      </c>
      <c r="E334" s="242" t="s">
        <v>1</v>
      </c>
      <c r="F334" s="243" t="s">
        <v>575</v>
      </c>
      <c r="G334" s="240"/>
      <c r="H334" s="242" t="s">
        <v>1</v>
      </c>
      <c r="I334" s="244"/>
      <c r="J334" s="240"/>
      <c r="K334" s="240"/>
      <c r="L334" s="245"/>
      <c r="M334" s="246"/>
      <c r="N334" s="247"/>
      <c r="O334" s="247"/>
      <c r="P334" s="247"/>
      <c r="Q334" s="247"/>
      <c r="R334" s="247"/>
      <c r="S334" s="247"/>
      <c r="T334" s="248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9" t="s">
        <v>138</v>
      </c>
      <c r="AU334" s="249" t="s">
        <v>85</v>
      </c>
      <c r="AV334" s="13" t="s">
        <v>83</v>
      </c>
      <c r="AW334" s="13" t="s">
        <v>32</v>
      </c>
      <c r="AX334" s="13" t="s">
        <v>76</v>
      </c>
      <c r="AY334" s="249" t="s">
        <v>129</v>
      </c>
    </row>
    <row r="335" s="14" customFormat="1">
      <c r="A335" s="14"/>
      <c r="B335" s="250"/>
      <c r="C335" s="251"/>
      <c r="D335" s="241" t="s">
        <v>138</v>
      </c>
      <c r="E335" s="252" t="s">
        <v>1</v>
      </c>
      <c r="F335" s="253" t="s">
        <v>576</v>
      </c>
      <c r="G335" s="251"/>
      <c r="H335" s="254">
        <v>65</v>
      </c>
      <c r="I335" s="255"/>
      <c r="J335" s="251"/>
      <c r="K335" s="251"/>
      <c r="L335" s="256"/>
      <c r="M335" s="257"/>
      <c r="N335" s="258"/>
      <c r="O335" s="258"/>
      <c r="P335" s="258"/>
      <c r="Q335" s="258"/>
      <c r="R335" s="258"/>
      <c r="S335" s="258"/>
      <c r="T335" s="259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60" t="s">
        <v>138</v>
      </c>
      <c r="AU335" s="260" t="s">
        <v>85</v>
      </c>
      <c r="AV335" s="14" t="s">
        <v>85</v>
      </c>
      <c r="AW335" s="14" t="s">
        <v>32</v>
      </c>
      <c r="AX335" s="14" t="s">
        <v>76</v>
      </c>
      <c r="AY335" s="260" t="s">
        <v>129</v>
      </c>
    </row>
    <row r="336" s="15" customFormat="1">
      <c r="A336" s="15"/>
      <c r="B336" s="261"/>
      <c r="C336" s="262"/>
      <c r="D336" s="241" t="s">
        <v>138</v>
      </c>
      <c r="E336" s="263" t="s">
        <v>1</v>
      </c>
      <c r="F336" s="264" t="s">
        <v>141</v>
      </c>
      <c r="G336" s="262"/>
      <c r="H336" s="265">
        <v>65</v>
      </c>
      <c r="I336" s="266"/>
      <c r="J336" s="262"/>
      <c r="K336" s="262"/>
      <c r="L336" s="267"/>
      <c r="M336" s="268"/>
      <c r="N336" s="269"/>
      <c r="O336" s="269"/>
      <c r="P336" s="269"/>
      <c r="Q336" s="269"/>
      <c r="R336" s="269"/>
      <c r="S336" s="269"/>
      <c r="T336" s="270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T336" s="271" t="s">
        <v>138</v>
      </c>
      <c r="AU336" s="271" t="s">
        <v>85</v>
      </c>
      <c r="AV336" s="15" t="s">
        <v>136</v>
      </c>
      <c r="AW336" s="15" t="s">
        <v>32</v>
      </c>
      <c r="AX336" s="15" t="s">
        <v>83</v>
      </c>
      <c r="AY336" s="271" t="s">
        <v>129</v>
      </c>
    </row>
    <row r="337" s="2" customFormat="1" ht="16.5" customHeight="1">
      <c r="A337" s="38"/>
      <c r="B337" s="39"/>
      <c r="C337" s="275" t="s">
        <v>577</v>
      </c>
      <c r="D337" s="275" t="s">
        <v>420</v>
      </c>
      <c r="E337" s="276" t="s">
        <v>578</v>
      </c>
      <c r="F337" s="277" t="s">
        <v>579</v>
      </c>
      <c r="G337" s="278" t="s">
        <v>208</v>
      </c>
      <c r="H337" s="279">
        <v>41.82</v>
      </c>
      <c r="I337" s="280"/>
      <c r="J337" s="281">
        <f>ROUND(I337*H337,2)</f>
        <v>0</v>
      </c>
      <c r="K337" s="277" t="s">
        <v>135</v>
      </c>
      <c r="L337" s="282"/>
      <c r="M337" s="283" t="s">
        <v>1</v>
      </c>
      <c r="N337" s="284" t="s">
        <v>41</v>
      </c>
      <c r="O337" s="91"/>
      <c r="P337" s="235">
        <f>O337*H337</f>
        <v>0</v>
      </c>
      <c r="Q337" s="235">
        <v>0.082000000000000003</v>
      </c>
      <c r="R337" s="235">
        <f>Q337*H337</f>
        <v>3.4292400000000001</v>
      </c>
      <c r="S337" s="235">
        <v>0</v>
      </c>
      <c r="T337" s="236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237" t="s">
        <v>172</v>
      </c>
      <c r="AT337" s="237" t="s">
        <v>420</v>
      </c>
      <c r="AU337" s="237" t="s">
        <v>85</v>
      </c>
      <c r="AY337" s="17" t="s">
        <v>129</v>
      </c>
      <c r="BE337" s="238">
        <f>IF(N337="základní",J337,0)</f>
        <v>0</v>
      </c>
      <c r="BF337" s="238">
        <f>IF(N337="snížená",J337,0)</f>
        <v>0</v>
      </c>
      <c r="BG337" s="238">
        <f>IF(N337="zákl. přenesená",J337,0)</f>
        <v>0</v>
      </c>
      <c r="BH337" s="238">
        <f>IF(N337="sníž. přenesená",J337,0)</f>
        <v>0</v>
      </c>
      <c r="BI337" s="238">
        <f>IF(N337="nulová",J337,0)</f>
        <v>0</v>
      </c>
      <c r="BJ337" s="17" t="s">
        <v>83</v>
      </c>
      <c r="BK337" s="238">
        <f>ROUND(I337*H337,2)</f>
        <v>0</v>
      </c>
      <c r="BL337" s="17" t="s">
        <v>136</v>
      </c>
      <c r="BM337" s="237" t="s">
        <v>580</v>
      </c>
    </row>
    <row r="338" s="13" customFormat="1">
      <c r="A338" s="13"/>
      <c r="B338" s="239"/>
      <c r="C338" s="240"/>
      <c r="D338" s="241" t="s">
        <v>138</v>
      </c>
      <c r="E338" s="242" t="s">
        <v>1</v>
      </c>
      <c r="F338" s="243" t="s">
        <v>581</v>
      </c>
      <c r="G338" s="240"/>
      <c r="H338" s="242" t="s">
        <v>1</v>
      </c>
      <c r="I338" s="244"/>
      <c r="J338" s="240"/>
      <c r="K338" s="240"/>
      <c r="L338" s="245"/>
      <c r="M338" s="246"/>
      <c r="N338" s="247"/>
      <c r="O338" s="247"/>
      <c r="P338" s="247"/>
      <c r="Q338" s="247"/>
      <c r="R338" s="247"/>
      <c r="S338" s="247"/>
      <c r="T338" s="248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9" t="s">
        <v>138</v>
      </c>
      <c r="AU338" s="249" t="s">
        <v>85</v>
      </c>
      <c r="AV338" s="13" t="s">
        <v>83</v>
      </c>
      <c r="AW338" s="13" t="s">
        <v>32</v>
      </c>
      <c r="AX338" s="13" t="s">
        <v>76</v>
      </c>
      <c r="AY338" s="249" t="s">
        <v>129</v>
      </c>
    </row>
    <row r="339" s="14" customFormat="1">
      <c r="A339" s="14"/>
      <c r="B339" s="250"/>
      <c r="C339" s="251"/>
      <c r="D339" s="241" t="s">
        <v>138</v>
      </c>
      <c r="E339" s="252" t="s">
        <v>1</v>
      </c>
      <c r="F339" s="253" t="s">
        <v>582</v>
      </c>
      <c r="G339" s="251"/>
      <c r="H339" s="254">
        <v>41.82</v>
      </c>
      <c r="I339" s="255"/>
      <c r="J339" s="251"/>
      <c r="K339" s="251"/>
      <c r="L339" s="256"/>
      <c r="M339" s="257"/>
      <c r="N339" s="258"/>
      <c r="O339" s="258"/>
      <c r="P339" s="258"/>
      <c r="Q339" s="258"/>
      <c r="R339" s="258"/>
      <c r="S339" s="258"/>
      <c r="T339" s="259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60" t="s">
        <v>138</v>
      </c>
      <c r="AU339" s="260" t="s">
        <v>85</v>
      </c>
      <c r="AV339" s="14" t="s">
        <v>85</v>
      </c>
      <c r="AW339" s="14" t="s">
        <v>32</v>
      </c>
      <c r="AX339" s="14" t="s">
        <v>76</v>
      </c>
      <c r="AY339" s="260" t="s">
        <v>129</v>
      </c>
    </row>
    <row r="340" s="15" customFormat="1">
      <c r="A340" s="15"/>
      <c r="B340" s="261"/>
      <c r="C340" s="262"/>
      <c r="D340" s="241" t="s">
        <v>138</v>
      </c>
      <c r="E340" s="263" t="s">
        <v>1</v>
      </c>
      <c r="F340" s="264" t="s">
        <v>141</v>
      </c>
      <c r="G340" s="262"/>
      <c r="H340" s="265">
        <v>41.82</v>
      </c>
      <c r="I340" s="266"/>
      <c r="J340" s="262"/>
      <c r="K340" s="262"/>
      <c r="L340" s="267"/>
      <c r="M340" s="268"/>
      <c r="N340" s="269"/>
      <c r="O340" s="269"/>
      <c r="P340" s="269"/>
      <c r="Q340" s="269"/>
      <c r="R340" s="269"/>
      <c r="S340" s="269"/>
      <c r="T340" s="270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71" t="s">
        <v>138</v>
      </c>
      <c r="AU340" s="271" t="s">
        <v>85</v>
      </c>
      <c r="AV340" s="15" t="s">
        <v>136</v>
      </c>
      <c r="AW340" s="15" t="s">
        <v>32</v>
      </c>
      <c r="AX340" s="15" t="s">
        <v>83</v>
      </c>
      <c r="AY340" s="271" t="s">
        <v>129</v>
      </c>
    </row>
    <row r="341" s="2" customFormat="1" ht="16.5" customHeight="1">
      <c r="A341" s="38"/>
      <c r="B341" s="39"/>
      <c r="C341" s="226" t="s">
        <v>583</v>
      </c>
      <c r="D341" s="226" t="s">
        <v>131</v>
      </c>
      <c r="E341" s="227" t="s">
        <v>584</v>
      </c>
      <c r="F341" s="228" t="s">
        <v>585</v>
      </c>
      <c r="G341" s="229" t="s">
        <v>208</v>
      </c>
      <c r="H341" s="230">
        <v>126</v>
      </c>
      <c r="I341" s="231"/>
      <c r="J341" s="232">
        <f>ROUND(I341*H341,2)</f>
        <v>0</v>
      </c>
      <c r="K341" s="228" t="s">
        <v>135</v>
      </c>
      <c r="L341" s="44"/>
      <c r="M341" s="233" t="s">
        <v>1</v>
      </c>
      <c r="N341" s="234" t="s">
        <v>41</v>
      </c>
      <c r="O341" s="91"/>
      <c r="P341" s="235">
        <f>O341*H341</f>
        <v>0</v>
      </c>
      <c r="Q341" s="235">
        <v>0.10095</v>
      </c>
      <c r="R341" s="235">
        <f>Q341*H341</f>
        <v>12.7197</v>
      </c>
      <c r="S341" s="235">
        <v>0</v>
      </c>
      <c r="T341" s="236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237" t="s">
        <v>136</v>
      </c>
      <c r="AT341" s="237" t="s">
        <v>131</v>
      </c>
      <c r="AU341" s="237" t="s">
        <v>85</v>
      </c>
      <c r="AY341" s="17" t="s">
        <v>129</v>
      </c>
      <c r="BE341" s="238">
        <f>IF(N341="základní",J341,0)</f>
        <v>0</v>
      </c>
      <c r="BF341" s="238">
        <f>IF(N341="snížená",J341,0)</f>
        <v>0</v>
      </c>
      <c r="BG341" s="238">
        <f>IF(N341="zákl. přenesená",J341,0)</f>
        <v>0</v>
      </c>
      <c r="BH341" s="238">
        <f>IF(N341="sníž. přenesená",J341,0)</f>
        <v>0</v>
      </c>
      <c r="BI341" s="238">
        <f>IF(N341="nulová",J341,0)</f>
        <v>0</v>
      </c>
      <c r="BJ341" s="17" t="s">
        <v>83</v>
      </c>
      <c r="BK341" s="238">
        <f>ROUND(I341*H341,2)</f>
        <v>0</v>
      </c>
      <c r="BL341" s="17" t="s">
        <v>136</v>
      </c>
      <c r="BM341" s="237" t="s">
        <v>586</v>
      </c>
    </row>
    <row r="342" s="13" customFormat="1">
      <c r="A342" s="13"/>
      <c r="B342" s="239"/>
      <c r="C342" s="240"/>
      <c r="D342" s="241" t="s">
        <v>138</v>
      </c>
      <c r="E342" s="242" t="s">
        <v>1</v>
      </c>
      <c r="F342" s="243" t="s">
        <v>587</v>
      </c>
      <c r="G342" s="240"/>
      <c r="H342" s="242" t="s">
        <v>1</v>
      </c>
      <c r="I342" s="244"/>
      <c r="J342" s="240"/>
      <c r="K342" s="240"/>
      <c r="L342" s="245"/>
      <c r="M342" s="246"/>
      <c r="N342" s="247"/>
      <c r="O342" s="247"/>
      <c r="P342" s="247"/>
      <c r="Q342" s="247"/>
      <c r="R342" s="247"/>
      <c r="S342" s="247"/>
      <c r="T342" s="248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9" t="s">
        <v>138</v>
      </c>
      <c r="AU342" s="249" t="s">
        <v>85</v>
      </c>
      <c r="AV342" s="13" t="s">
        <v>83</v>
      </c>
      <c r="AW342" s="13" t="s">
        <v>32</v>
      </c>
      <c r="AX342" s="13" t="s">
        <v>76</v>
      </c>
      <c r="AY342" s="249" t="s">
        <v>129</v>
      </c>
    </row>
    <row r="343" s="14" customFormat="1">
      <c r="A343" s="14"/>
      <c r="B343" s="250"/>
      <c r="C343" s="251"/>
      <c r="D343" s="241" t="s">
        <v>138</v>
      </c>
      <c r="E343" s="252" t="s">
        <v>1</v>
      </c>
      <c r="F343" s="253" t="s">
        <v>588</v>
      </c>
      <c r="G343" s="251"/>
      <c r="H343" s="254">
        <v>126</v>
      </c>
      <c r="I343" s="255"/>
      <c r="J343" s="251"/>
      <c r="K343" s="251"/>
      <c r="L343" s="256"/>
      <c r="M343" s="257"/>
      <c r="N343" s="258"/>
      <c r="O343" s="258"/>
      <c r="P343" s="258"/>
      <c r="Q343" s="258"/>
      <c r="R343" s="258"/>
      <c r="S343" s="258"/>
      <c r="T343" s="259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60" t="s">
        <v>138</v>
      </c>
      <c r="AU343" s="260" t="s">
        <v>85</v>
      </c>
      <c r="AV343" s="14" t="s">
        <v>85</v>
      </c>
      <c r="AW343" s="14" t="s">
        <v>32</v>
      </c>
      <c r="AX343" s="14" t="s">
        <v>76</v>
      </c>
      <c r="AY343" s="260" t="s">
        <v>129</v>
      </c>
    </row>
    <row r="344" s="15" customFormat="1">
      <c r="A344" s="15"/>
      <c r="B344" s="261"/>
      <c r="C344" s="262"/>
      <c r="D344" s="241" t="s">
        <v>138</v>
      </c>
      <c r="E344" s="263" t="s">
        <v>1</v>
      </c>
      <c r="F344" s="264" t="s">
        <v>141</v>
      </c>
      <c r="G344" s="262"/>
      <c r="H344" s="265">
        <v>126</v>
      </c>
      <c r="I344" s="266"/>
      <c r="J344" s="262"/>
      <c r="K344" s="262"/>
      <c r="L344" s="267"/>
      <c r="M344" s="268"/>
      <c r="N344" s="269"/>
      <c r="O344" s="269"/>
      <c r="P344" s="269"/>
      <c r="Q344" s="269"/>
      <c r="R344" s="269"/>
      <c r="S344" s="269"/>
      <c r="T344" s="270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71" t="s">
        <v>138</v>
      </c>
      <c r="AU344" s="271" t="s">
        <v>85</v>
      </c>
      <c r="AV344" s="15" t="s">
        <v>136</v>
      </c>
      <c r="AW344" s="15" t="s">
        <v>32</v>
      </c>
      <c r="AX344" s="15" t="s">
        <v>83</v>
      </c>
      <c r="AY344" s="271" t="s">
        <v>129</v>
      </c>
    </row>
    <row r="345" s="2" customFormat="1" ht="16.5" customHeight="1">
      <c r="A345" s="38"/>
      <c r="B345" s="39"/>
      <c r="C345" s="275" t="s">
        <v>589</v>
      </c>
      <c r="D345" s="275" t="s">
        <v>420</v>
      </c>
      <c r="E345" s="276" t="s">
        <v>590</v>
      </c>
      <c r="F345" s="277" t="s">
        <v>591</v>
      </c>
      <c r="G345" s="278" t="s">
        <v>208</v>
      </c>
      <c r="H345" s="279">
        <v>128.52000000000001</v>
      </c>
      <c r="I345" s="280"/>
      <c r="J345" s="281">
        <f>ROUND(I345*H345,2)</f>
        <v>0</v>
      </c>
      <c r="K345" s="277" t="s">
        <v>135</v>
      </c>
      <c r="L345" s="282"/>
      <c r="M345" s="283" t="s">
        <v>1</v>
      </c>
      <c r="N345" s="284" t="s">
        <v>41</v>
      </c>
      <c r="O345" s="91"/>
      <c r="P345" s="235">
        <f>O345*H345</f>
        <v>0</v>
      </c>
      <c r="Q345" s="235">
        <v>0.021999999999999999</v>
      </c>
      <c r="R345" s="235">
        <f>Q345*H345</f>
        <v>2.8274400000000002</v>
      </c>
      <c r="S345" s="235">
        <v>0</v>
      </c>
      <c r="T345" s="236">
        <f>S345*H345</f>
        <v>0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R345" s="237" t="s">
        <v>172</v>
      </c>
      <c r="AT345" s="237" t="s">
        <v>420</v>
      </c>
      <c r="AU345" s="237" t="s">
        <v>85</v>
      </c>
      <c r="AY345" s="17" t="s">
        <v>129</v>
      </c>
      <c r="BE345" s="238">
        <f>IF(N345="základní",J345,0)</f>
        <v>0</v>
      </c>
      <c r="BF345" s="238">
        <f>IF(N345="snížená",J345,0)</f>
        <v>0</v>
      </c>
      <c r="BG345" s="238">
        <f>IF(N345="zákl. přenesená",J345,0)</f>
        <v>0</v>
      </c>
      <c r="BH345" s="238">
        <f>IF(N345="sníž. přenesená",J345,0)</f>
        <v>0</v>
      </c>
      <c r="BI345" s="238">
        <f>IF(N345="nulová",J345,0)</f>
        <v>0</v>
      </c>
      <c r="BJ345" s="17" t="s">
        <v>83</v>
      </c>
      <c r="BK345" s="238">
        <f>ROUND(I345*H345,2)</f>
        <v>0</v>
      </c>
      <c r="BL345" s="17" t="s">
        <v>136</v>
      </c>
      <c r="BM345" s="237" t="s">
        <v>592</v>
      </c>
    </row>
    <row r="346" s="13" customFormat="1">
      <c r="A346" s="13"/>
      <c r="B346" s="239"/>
      <c r="C346" s="240"/>
      <c r="D346" s="241" t="s">
        <v>138</v>
      </c>
      <c r="E346" s="242" t="s">
        <v>1</v>
      </c>
      <c r="F346" s="243" t="s">
        <v>593</v>
      </c>
      <c r="G346" s="240"/>
      <c r="H346" s="242" t="s">
        <v>1</v>
      </c>
      <c r="I346" s="244"/>
      <c r="J346" s="240"/>
      <c r="K346" s="240"/>
      <c r="L346" s="245"/>
      <c r="M346" s="246"/>
      <c r="N346" s="247"/>
      <c r="O346" s="247"/>
      <c r="P346" s="247"/>
      <c r="Q346" s="247"/>
      <c r="R346" s="247"/>
      <c r="S346" s="247"/>
      <c r="T346" s="248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9" t="s">
        <v>138</v>
      </c>
      <c r="AU346" s="249" t="s">
        <v>85</v>
      </c>
      <c r="AV346" s="13" t="s">
        <v>83</v>
      </c>
      <c r="AW346" s="13" t="s">
        <v>32</v>
      </c>
      <c r="AX346" s="13" t="s">
        <v>76</v>
      </c>
      <c r="AY346" s="249" t="s">
        <v>129</v>
      </c>
    </row>
    <row r="347" s="14" customFormat="1">
      <c r="A347" s="14"/>
      <c r="B347" s="250"/>
      <c r="C347" s="251"/>
      <c r="D347" s="241" t="s">
        <v>138</v>
      </c>
      <c r="E347" s="252" t="s">
        <v>1</v>
      </c>
      <c r="F347" s="253" t="s">
        <v>594</v>
      </c>
      <c r="G347" s="251"/>
      <c r="H347" s="254">
        <v>128.52000000000001</v>
      </c>
      <c r="I347" s="255"/>
      <c r="J347" s="251"/>
      <c r="K347" s="251"/>
      <c r="L347" s="256"/>
      <c r="M347" s="257"/>
      <c r="N347" s="258"/>
      <c r="O347" s="258"/>
      <c r="P347" s="258"/>
      <c r="Q347" s="258"/>
      <c r="R347" s="258"/>
      <c r="S347" s="258"/>
      <c r="T347" s="259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60" t="s">
        <v>138</v>
      </c>
      <c r="AU347" s="260" t="s">
        <v>85</v>
      </c>
      <c r="AV347" s="14" t="s">
        <v>85</v>
      </c>
      <c r="AW347" s="14" t="s">
        <v>32</v>
      </c>
      <c r="AX347" s="14" t="s">
        <v>76</v>
      </c>
      <c r="AY347" s="260" t="s">
        <v>129</v>
      </c>
    </row>
    <row r="348" s="15" customFormat="1">
      <c r="A348" s="15"/>
      <c r="B348" s="261"/>
      <c r="C348" s="262"/>
      <c r="D348" s="241" t="s">
        <v>138</v>
      </c>
      <c r="E348" s="263" t="s">
        <v>1</v>
      </c>
      <c r="F348" s="264" t="s">
        <v>141</v>
      </c>
      <c r="G348" s="262"/>
      <c r="H348" s="265">
        <v>128.52000000000001</v>
      </c>
      <c r="I348" s="266"/>
      <c r="J348" s="262"/>
      <c r="K348" s="262"/>
      <c r="L348" s="267"/>
      <c r="M348" s="268"/>
      <c r="N348" s="269"/>
      <c r="O348" s="269"/>
      <c r="P348" s="269"/>
      <c r="Q348" s="269"/>
      <c r="R348" s="269"/>
      <c r="S348" s="269"/>
      <c r="T348" s="270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T348" s="271" t="s">
        <v>138</v>
      </c>
      <c r="AU348" s="271" t="s">
        <v>85</v>
      </c>
      <c r="AV348" s="15" t="s">
        <v>136</v>
      </c>
      <c r="AW348" s="15" t="s">
        <v>32</v>
      </c>
      <c r="AX348" s="15" t="s">
        <v>83</v>
      </c>
      <c r="AY348" s="271" t="s">
        <v>129</v>
      </c>
    </row>
    <row r="349" s="2" customFormat="1" ht="16.5" customHeight="1">
      <c r="A349" s="38"/>
      <c r="B349" s="39"/>
      <c r="C349" s="226" t="s">
        <v>595</v>
      </c>
      <c r="D349" s="226" t="s">
        <v>131</v>
      </c>
      <c r="E349" s="227" t="s">
        <v>596</v>
      </c>
      <c r="F349" s="228" t="s">
        <v>597</v>
      </c>
      <c r="G349" s="229" t="s">
        <v>231</v>
      </c>
      <c r="H349" s="230">
        <v>3</v>
      </c>
      <c r="I349" s="231"/>
      <c r="J349" s="232">
        <f>ROUND(I349*H349,2)</f>
        <v>0</v>
      </c>
      <c r="K349" s="228" t="s">
        <v>135</v>
      </c>
      <c r="L349" s="44"/>
      <c r="M349" s="233" t="s">
        <v>1</v>
      </c>
      <c r="N349" s="234" t="s">
        <v>41</v>
      </c>
      <c r="O349" s="91"/>
      <c r="P349" s="235">
        <f>O349*H349</f>
        <v>0</v>
      </c>
      <c r="Q349" s="235">
        <v>2.2563399999999998</v>
      </c>
      <c r="R349" s="235">
        <f>Q349*H349</f>
        <v>6.7690199999999994</v>
      </c>
      <c r="S349" s="235">
        <v>0</v>
      </c>
      <c r="T349" s="236">
        <f>S349*H349</f>
        <v>0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237" t="s">
        <v>136</v>
      </c>
      <c r="AT349" s="237" t="s">
        <v>131</v>
      </c>
      <c r="AU349" s="237" t="s">
        <v>85</v>
      </c>
      <c r="AY349" s="17" t="s">
        <v>129</v>
      </c>
      <c r="BE349" s="238">
        <f>IF(N349="základní",J349,0)</f>
        <v>0</v>
      </c>
      <c r="BF349" s="238">
        <f>IF(N349="snížená",J349,0)</f>
        <v>0</v>
      </c>
      <c r="BG349" s="238">
        <f>IF(N349="zákl. přenesená",J349,0)</f>
        <v>0</v>
      </c>
      <c r="BH349" s="238">
        <f>IF(N349="sníž. přenesená",J349,0)</f>
        <v>0</v>
      </c>
      <c r="BI349" s="238">
        <f>IF(N349="nulová",J349,0)</f>
        <v>0</v>
      </c>
      <c r="BJ349" s="17" t="s">
        <v>83</v>
      </c>
      <c r="BK349" s="238">
        <f>ROUND(I349*H349,2)</f>
        <v>0</v>
      </c>
      <c r="BL349" s="17" t="s">
        <v>136</v>
      </c>
      <c r="BM349" s="237" t="s">
        <v>598</v>
      </c>
    </row>
    <row r="350" s="13" customFormat="1">
      <c r="A350" s="13"/>
      <c r="B350" s="239"/>
      <c r="C350" s="240"/>
      <c r="D350" s="241" t="s">
        <v>138</v>
      </c>
      <c r="E350" s="242" t="s">
        <v>1</v>
      </c>
      <c r="F350" s="243" t="s">
        <v>599</v>
      </c>
      <c r="G350" s="240"/>
      <c r="H350" s="242" t="s">
        <v>1</v>
      </c>
      <c r="I350" s="244"/>
      <c r="J350" s="240"/>
      <c r="K350" s="240"/>
      <c r="L350" s="245"/>
      <c r="M350" s="246"/>
      <c r="N350" s="247"/>
      <c r="O350" s="247"/>
      <c r="P350" s="247"/>
      <c r="Q350" s="247"/>
      <c r="R350" s="247"/>
      <c r="S350" s="247"/>
      <c r="T350" s="248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9" t="s">
        <v>138</v>
      </c>
      <c r="AU350" s="249" t="s">
        <v>85</v>
      </c>
      <c r="AV350" s="13" t="s">
        <v>83</v>
      </c>
      <c r="AW350" s="13" t="s">
        <v>32</v>
      </c>
      <c r="AX350" s="13" t="s">
        <v>76</v>
      </c>
      <c r="AY350" s="249" t="s">
        <v>129</v>
      </c>
    </row>
    <row r="351" s="14" customFormat="1">
      <c r="A351" s="14"/>
      <c r="B351" s="250"/>
      <c r="C351" s="251"/>
      <c r="D351" s="241" t="s">
        <v>138</v>
      </c>
      <c r="E351" s="252" t="s">
        <v>1</v>
      </c>
      <c r="F351" s="253" t="s">
        <v>147</v>
      </c>
      <c r="G351" s="251"/>
      <c r="H351" s="254">
        <v>3</v>
      </c>
      <c r="I351" s="255"/>
      <c r="J351" s="251"/>
      <c r="K351" s="251"/>
      <c r="L351" s="256"/>
      <c r="M351" s="257"/>
      <c r="N351" s="258"/>
      <c r="O351" s="258"/>
      <c r="P351" s="258"/>
      <c r="Q351" s="258"/>
      <c r="R351" s="258"/>
      <c r="S351" s="258"/>
      <c r="T351" s="259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60" t="s">
        <v>138</v>
      </c>
      <c r="AU351" s="260" t="s">
        <v>85</v>
      </c>
      <c r="AV351" s="14" t="s">
        <v>85</v>
      </c>
      <c r="AW351" s="14" t="s">
        <v>32</v>
      </c>
      <c r="AX351" s="14" t="s">
        <v>76</v>
      </c>
      <c r="AY351" s="260" t="s">
        <v>129</v>
      </c>
    </row>
    <row r="352" s="15" customFormat="1">
      <c r="A352" s="15"/>
      <c r="B352" s="261"/>
      <c r="C352" s="262"/>
      <c r="D352" s="241" t="s">
        <v>138</v>
      </c>
      <c r="E352" s="263" t="s">
        <v>1</v>
      </c>
      <c r="F352" s="264" t="s">
        <v>141</v>
      </c>
      <c r="G352" s="262"/>
      <c r="H352" s="265">
        <v>3</v>
      </c>
      <c r="I352" s="266"/>
      <c r="J352" s="262"/>
      <c r="K352" s="262"/>
      <c r="L352" s="267"/>
      <c r="M352" s="268"/>
      <c r="N352" s="269"/>
      <c r="O352" s="269"/>
      <c r="P352" s="269"/>
      <c r="Q352" s="269"/>
      <c r="R352" s="269"/>
      <c r="S352" s="269"/>
      <c r="T352" s="270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T352" s="271" t="s">
        <v>138</v>
      </c>
      <c r="AU352" s="271" t="s">
        <v>85</v>
      </c>
      <c r="AV352" s="15" t="s">
        <v>136</v>
      </c>
      <c r="AW352" s="15" t="s">
        <v>32</v>
      </c>
      <c r="AX352" s="15" t="s">
        <v>83</v>
      </c>
      <c r="AY352" s="271" t="s">
        <v>129</v>
      </c>
    </row>
    <row r="353" s="2" customFormat="1" ht="16.5" customHeight="1">
      <c r="A353" s="38"/>
      <c r="B353" s="39"/>
      <c r="C353" s="226" t="s">
        <v>600</v>
      </c>
      <c r="D353" s="226" t="s">
        <v>131</v>
      </c>
      <c r="E353" s="227" t="s">
        <v>601</v>
      </c>
      <c r="F353" s="228" t="s">
        <v>602</v>
      </c>
      <c r="G353" s="229" t="s">
        <v>208</v>
      </c>
      <c r="H353" s="230">
        <v>52</v>
      </c>
      <c r="I353" s="231"/>
      <c r="J353" s="232">
        <f>ROUND(I353*H353,2)</f>
        <v>0</v>
      </c>
      <c r="K353" s="228" t="s">
        <v>135</v>
      </c>
      <c r="L353" s="44"/>
      <c r="M353" s="233" t="s">
        <v>1</v>
      </c>
      <c r="N353" s="234" t="s">
        <v>41</v>
      </c>
      <c r="O353" s="91"/>
      <c r="P353" s="235">
        <f>O353*H353</f>
        <v>0</v>
      </c>
      <c r="Q353" s="235">
        <v>0.00034000000000000002</v>
      </c>
      <c r="R353" s="235">
        <f>Q353*H353</f>
        <v>0.017680000000000001</v>
      </c>
      <c r="S353" s="235">
        <v>0</v>
      </c>
      <c r="T353" s="236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237" t="s">
        <v>136</v>
      </c>
      <c r="AT353" s="237" t="s">
        <v>131</v>
      </c>
      <c r="AU353" s="237" t="s">
        <v>85</v>
      </c>
      <c r="AY353" s="17" t="s">
        <v>129</v>
      </c>
      <c r="BE353" s="238">
        <f>IF(N353="základní",J353,0)</f>
        <v>0</v>
      </c>
      <c r="BF353" s="238">
        <f>IF(N353="snížená",J353,0)</f>
        <v>0</v>
      </c>
      <c r="BG353" s="238">
        <f>IF(N353="zákl. přenesená",J353,0)</f>
        <v>0</v>
      </c>
      <c r="BH353" s="238">
        <f>IF(N353="sníž. přenesená",J353,0)</f>
        <v>0</v>
      </c>
      <c r="BI353" s="238">
        <f>IF(N353="nulová",J353,0)</f>
        <v>0</v>
      </c>
      <c r="BJ353" s="17" t="s">
        <v>83</v>
      </c>
      <c r="BK353" s="238">
        <f>ROUND(I353*H353,2)</f>
        <v>0</v>
      </c>
      <c r="BL353" s="17" t="s">
        <v>136</v>
      </c>
      <c r="BM353" s="237" t="s">
        <v>603</v>
      </c>
    </row>
    <row r="354" s="13" customFormat="1">
      <c r="A354" s="13"/>
      <c r="B354" s="239"/>
      <c r="C354" s="240"/>
      <c r="D354" s="241" t="s">
        <v>138</v>
      </c>
      <c r="E354" s="242" t="s">
        <v>1</v>
      </c>
      <c r="F354" s="243" t="s">
        <v>604</v>
      </c>
      <c r="G354" s="240"/>
      <c r="H354" s="242" t="s">
        <v>1</v>
      </c>
      <c r="I354" s="244"/>
      <c r="J354" s="240"/>
      <c r="K354" s="240"/>
      <c r="L354" s="245"/>
      <c r="M354" s="246"/>
      <c r="N354" s="247"/>
      <c r="O354" s="247"/>
      <c r="P354" s="247"/>
      <c r="Q354" s="247"/>
      <c r="R354" s="247"/>
      <c r="S354" s="247"/>
      <c r="T354" s="248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9" t="s">
        <v>138</v>
      </c>
      <c r="AU354" s="249" t="s">
        <v>85</v>
      </c>
      <c r="AV354" s="13" t="s">
        <v>83</v>
      </c>
      <c r="AW354" s="13" t="s">
        <v>32</v>
      </c>
      <c r="AX354" s="13" t="s">
        <v>76</v>
      </c>
      <c r="AY354" s="249" t="s">
        <v>129</v>
      </c>
    </row>
    <row r="355" s="14" customFormat="1">
      <c r="A355" s="14"/>
      <c r="B355" s="250"/>
      <c r="C355" s="251"/>
      <c r="D355" s="241" t="s">
        <v>138</v>
      </c>
      <c r="E355" s="252" t="s">
        <v>1</v>
      </c>
      <c r="F355" s="253" t="s">
        <v>245</v>
      </c>
      <c r="G355" s="251"/>
      <c r="H355" s="254">
        <v>52</v>
      </c>
      <c r="I355" s="255"/>
      <c r="J355" s="251"/>
      <c r="K355" s="251"/>
      <c r="L355" s="256"/>
      <c r="M355" s="257"/>
      <c r="N355" s="258"/>
      <c r="O355" s="258"/>
      <c r="P355" s="258"/>
      <c r="Q355" s="258"/>
      <c r="R355" s="258"/>
      <c r="S355" s="258"/>
      <c r="T355" s="259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60" t="s">
        <v>138</v>
      </c>
      <c r="AU355" s="260" t="s">
        <v>85</v>
      </c>
      <c r="AV355" s="14" t="s">
        <v>85</v>
      </c>
      <c r="AW355" s="14" t="s">
        <v>32</v>
      </c>
      <c r="AX355" s="14" t="s">
        <v>76</v>
      </c>
      <c r="AY355" s="260" t="s">
        <v>129</v>
      </c>
    </row>
    <row r="356" s="15" customFormat="1">
      <c r="A356" s="15"/>
      <c r="B356" s="261"/>
      <c r="C356" s="262"/>
      <c r="D356" s="241" t="s">
        <v>138</v>
      </c>
      <c r="E356" s="263" t="s">
        <v>1</v>
      </c>
      <c r="F356" s="264" t="s">
        <v>141</v>
      </c>
      <c r="G356" s="262"/>
      <c r="H356" s="265">
        <v>52</v>
      </c>
      <c r="I356" s="266"/>
      <c r="J356" s="262"/>
      <c r="K356" s="262"/>
      <c r="L356" s="267"/>
      <c r="M356" s="268"/>
      <c r="N356" s="269"/>
      <c r="O356" s="269"/>
      <c r="P356" s="269"/>
      <c r="Q356" s="269"/>
      <c r="R356" s="269"/>
      <c r="S356" s="269"/>
      <c r="T356" s="270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T356" s="271" t="s">
        <v>138</v>
      </c>
      <c r="AU356" s="271" t="s">
        <v>85</v>
      </c>
      <c r="AV356" s="15" t="s">
        <v>136</v>
      </c>
      <c r="AW356" s="15" t="s">
        <v>32</v>
      </c>
      <c r="AX356" s="15" t="s">
        <v>83</v>
      </c>
      <c r="AY356" s="271" t="s">
        <v>129</v>
      </c>
    </row>
    <row r="357" s="2" customFormat="1" ht="16.5" customHeight="1">
      <c r="A357" s="38"/>
      <c r="B357" s="39"/>
      <c r="C357" s="226" t="s">
        <v>605</v>
      </c>
      <c r="D357" s="226" t="s">
        <v>131</v>
      </c>
      <c r="E357" s="227" t="s">
        <v>606</v>
      </c>
      <c r="F357" s="228" t="s">
        <v>607</v>
      </c>
      <c r="G357" s="229" t="s">
        <v>134</v>
      </c>
      <c r="H357" s="230">
        <v>21</v>
      </c>
      <c r="I357" s="231"/>
      <c r="J357" s="232">
        <f>ROUND(I357*H357,2)</f>
        <v>0</v>
      </c>
      <c r="K357" s="228" t="s">
        <v>135</v>
      </c>
      <c r="L357" s="44"/>
      <c r="M357" s="233" t="s">
        <v>1</v>
      </c>
      <c r="N357" s="234" t="s">
        <v>41</v>
      </c>
      <c r="O357" s="91"/>
      <c r="P357" s="235">
        <f>O357*H357</f>
        <v>0</v>
      </c>
      <c r="Q357" s="235">
        <v>0</v>
      </c>
      <c r="R357" s="235">
        <f>Q357*H357</f>
        <v>0</v>
      </c>
      <c r="S357" s="235">
        <v>0.01</v>
      </c>
      <c r="T357" s="236">
        <f>S357*H357</f>
        <v>0.20999999999999999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237" t="s">
        <v>136</v>
      </c>
      <c r="AT357" s="237" t="s">
        <v>131</v>
      </c>
      <c r="AU357" s="237" t="s">
        <v>85</v>
      </c>
      <c r="AY357" s="17" t="s">
        <v>129</v>
      </c>
      <c r="BE357" s="238">
        <f>IF(N357="základní",J357,0)</f>
        <v>0</v>
      </c>
      <c r="BF357" s="238">
        <f>IF(N357="snížená",J357,0)</f>
        <v>0</v>
      </c>
      <c r="BG357" s="238">
        <f>IF(N357="zákl. přenesená",J357,0)</f>
        <v>0</v>
      </c>
      <c r="BH357" s="238">
        <f>IF(N357="sníž. přenesená",J357,0)</f>
        <v>0</v>
      </c>
      <c r="BI357" s="238">
        <f>IF(N357="nulová",J357,0)</f>
        <v>0</v>
      </c>
      <c r="BJ357" s="17" t="s">
        <v>83</v>
      </c>
      <c r="BK357" s="238">
        <f>ROUND(I357*H357,2)</f>
        <v>0</v>
      </c>
      <c r="BL357" s="17" t="s">
        <v>136</v>
      </c>
      <c r="BM357" s="237" t="s">
        <v>608</v>
      </c>
    </row>
    <row r="358" s="13" customFormat="1">
      <c r="A358" s="13"/>
      <c r="B358" s="239"/>
      <c r="C358" s="240"/>
      <c r="D358" s="241" t="s">
        <v>138</v>
      </c>
      <c r="E358" s="242" t="s">
        <v>1</v>
      </c>
      <c r="F358" s="243" t="s">
        <v>523</v>
      </c>
      <c r="G358" s="240"/>
      <c r="H358" s="242" t="s">
        <v>1</v>
      </c>
      <c r="I358" s="244"/>
      <c r="J358" s="240"/>
      <c r="K358" s="240"/>
      <c r="L358" s="245"/>
      <c r="M358" s="246"/>
      <c r="N358" s="247"/>
      <c r="O358" s="247"/>
      <c r="P358" s="247"/>
      <c r="Q358" s="247"/>
      <c r="R358" s="247"/>
      <c r="S358" s="247"/>
      <c r="T358" s="248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9" t="s">
        <v>138</v>
      </c>
      <c r="AU358" s="249" t="s">
        <v>85</v>
      </c>
      <c r="AV358" s="13" t="s">
        <v>83</v>
      </c>
      <c r="AW358" s="13" t="s">
        <v>32</v>
      </c>
      <c r="AX358" s="13" t="s">
        <v>76</v>
      </c>
      <c r="AY358" s="249" t="s">
        <v>129</v>
      </c>
    </row>
    <row r="359" s="14" customFormat="1">
      <c r="A359" s="14"/>
      <c r="B359" s="250"/>
      <c r="C359" s="251"/>
      <c r="D359" s="241" t="s">
        <v>138</v>
      </c>
      <c r="E359" s="252" t="s">
        <v>1</v>
      </c>
      <c r="F359" s="253" t="s">
        <v>204</v>
      </c>
      <c r="G359" s="251"/>
      <c r="H359" s="254">
        <v>21</v>
      </c>
      <c r="I359" s="255"/>
      <c r="J359" s="251"/>
      <c r="K359" s="251"/>
      <c r="L359" s="256"/>
      <c r="M359" s="257"/>
      <c r="N359" s="258"/>
      <c r="O359" s="258"/>
      <c r="P359" s="258"/>
      <c r="Q359" s="258"/>
      <c r="R359" s="258"/>
      <c r="S359" s="258"/>
      <c r="T359" s="259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60" t="s">
        <v>138</v>
      </c>
      <c r="AU359" s="260" t="s">
        <v>85</v>
      </c>
      <c r="AV359" s="14" t="s">
        <v>85</v>
      </c>
      <c r="AW359" s="14" t="s">
        <v>32</v>
      </c>
      <c r="AX359" s="14" t="s">
        <v>76</v>
      </c>
      <c r="AY359" s="260" t="s">
        <v>129</v>
      </c>
    </row>
    <row r="360" s="15" customFormat="1">
      <c r="A360" s="15"/>
      <c r="B360" s="261"/>
      <c r="C360" s="262"/>
      <c r="D360" s="241" t="s">
        <v>138</v>
      </c>
      <c r="E360" s="263" t="s">
        <v>1</v>
      </c>
      <c r="F360" s="264" t="s">
        <v>141</v>
      </c>
      <c r="G360" s="262"/>
      <c r="H360" s="265">
        <v>21</v>
      </c>
      <c r="I360" s="266"/>
      <c r="J360" s="262"/>
      <c r="K360" s="262"/>
      <c r="L360" s="267"/>
      <c r="M360" s="268"/>
      <c r="N360" s="269"/>
      <c r="O360" s="269"/>
      <c r="P360" s="269"/>
      <c r="Q360" s="269"/>
      <c r="R360" s="269"/>
      <c r="S360" s="269"/>
      <c r="T360" s="270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T360" s="271" t="s">
        <v>138</v>
      </c>
      <c r="AU360" s="271" t="s">
        <v>85</v>
      </c>
      <c r="AV360" s="15" t="s">
        <v>136</v>
      </c>
      <c r="AW360" s="15" t="s">
        <v>32</v>
      </c>
      <c r="AX360" s="15" t="s">
        <v>83</v>
      </c>
      <c r="AY360" s="271" t="s">
        <v>129</v>
      </c>
    </row>
    <row r="361" s="12" customFormat="1" ht="22.8" customHeight="1">
      <c r="A361" s="12"/>
      <c r="B361" s="210"/>
      <c r="C361" s="211"/>
      <c r="D361" s="212" t="s">
        <v>75</v>
      </c>
      <c r="E361" s="224" t="s">
        <v>609</v>
      </c>
      <c r="F361" s="224" t="s">
        <v>610</v>
      </c>
      <c r="G361" s="211"/>
      <c r="H361" s="211"/>
      <c r="I361" s="214"/>
      <c r="J361" s="225">
        <f>BK361</f>
        <v>0</v>
      </c>
      <c r="K361" s="211"/>
      <c r="L361" s="216"/>
      <c r="M361" s="217"/>
      <c r="N361" s="218"/>
      <c r="O361" s="218"/>
      <c r="P361" s="219">
        <f>SUM(P362:P363)</f>
        <v>0</v>
      </c>
      <c r="Q361" s="218"/>
      <c r="R361" s="219">
        <f>SUM(R362:R363)</f>
        <v>0</v>
      </c>
      <c r="S361" s="218"/>
      <c r="T361" s="220">
        <f>SUM(T362:T363)</f>
        <v>0</v>
      </c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R361" s="221" t="s">
        <v>83</v>
      </c>
      <c r="AT361" s="222" t="s">
        <v>75</v>
      </c>
      <c r="AU361" s="222" t="s">
        <v>83</v>
      </c>
      <c r="AY361" s="221" t="s">
        <v>129</v>
      </c>
      <c r="BK361" s="223">
        <f>SUM(BK362:BK363)</f>
        <v>0</v>
      </c>
    </row>
    <row r="362" s="2" customFormat="1" ht="16.5" customHeight="1">
      <c r="A362" s="38"/>
      <c r="B362" s="39"/>
      <c r="C362" s="226" t="s">
        <v>611</v>
      </c>
      <c r="D362" s="226" t="s">
        <v>131</v>
      </c>
      <c r="E362" s="227" t="s">
        <v>612</v>
      </c>
      <c r="F362" s="228" t="s">
        <v>613</v>
      </c>
      <c r="G362" s="229" t="s">
        <v>282</v>
      </c>
      <c r="H362" s="230">
        <v>137.89099999999999</v>
      </c>
      <c r="I362" s="231"/>
      <c r="J362" s="232">
        <f>ROUND(I362*H362,2)</f>
        <v>0</v>
      </c>
      <c r="K362" s="228" t="s">
        <v>135</v>
      </c>
      <c r="L362" s="44"/>
      <c r="M362" s="233" t="s">
        <v>1</v>
      </c>
      <c r="N362" s="234" t="s">
        <v>41</v>
      </c>
      <c r="O362" s="91"/>
      <c r="P362" s="235">
        <f>O362*H362</f>
        <v>0</v>
      </c>
      <c r="Q362" s="235">
        <v>0</v>
      </c>
      <c r="R362" s="235">
        <f>Q362*H362</f>
        <v>0</v>
      </c>
      <c r="S362" s="235">
        <v>0</v>
      </c>
      <c r="T362" s="236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37" t="s">
        <v>136</v>
      </c>
      <c r="AT362" s="237" t="s">
        <v>131</v>
      </c>
      <c r="AU362" s="237" t="s">
        <v>85</v>
      </c>
      <c r="AY362" s="17" t="s">
        <v>129</v>
      </c>
      <c r="BE362" s="238">
        <f>IF(N362="základní",J362,0)</f>
        <v>0</v>
      </c>
      <c r="BF362" s="238">
        <f>IF(N362="snížená",J362,0)</f>
        <v>0</v>
      </c>
      <c r="BG362" s="238">
        <f>IF(N362="zákl. přenesená",J362,0)</f>
        <v>0</v>
      </c>
      <c r="BH362" s="238">
        <f>IF(N362="sníž. přenesená",J362,0)</f>
        <v>0</v>
      </c>
      <c r="BI362" s="238">
        <f>IF(N362="nulová",J362,0)</f>
        <v>0</v>
      </c>
      <c r="BJ362" s="17" t="s">
        <v>83</v>
      </c>
      <c r="BK362" s="238">
        <f>ROUND(I362*H362,2)</f>
        <v>0</v>
      </c>
      <c r="BL362" s="17" t="s">
        <v>136</v>
      </c>
      <c r="BM362" s="237" t="s">
        <v>614</v>
      </c>
    </row>
    <row r="363" s="2" customFormat="1" ht="21.75" customHeight="1">
      <c r="A363" s="38"/>
      <c r="B363" s="39"/>
      <c r="C363" s="226" t="s">
        <v>615</v>
      </c>
      <c r="D363" s="226" t="s">
        <v>131</v>
      </c>
      <c r="E363" s="227" t="s">
        <v>616</v>
      </c>
      <c r="F363" s="228" t="s">
        <v>617</v>
      </c>
      <c r="G363" s="229" t="s">
        <v>282</v>
      </c>
      <c r="H363" s="230">
        <v>137.89099999999999</v>
      </c>
      <c r="I363" s="231"/>
      <c r="J363" s="232">
        <f>ROUND(I363*H363,2)</f>
        <v>0</v>
      </c>
      <c r="K363" s="228" t="s">
        <v>135</v>
      </c>
      <c r="L363" s="44"/>
      <c r="M363" s="233" t="s">
        <v>1</v>
      </c>
      <c r="N363" s="234" t="s">
        <v>41</v>
      </c>
      <c r="O363" s="91"/>
      <c r="P363" s="235">
        <f>O363*H363</f>
        <v>0</v>
      </c>
      <c r="Q363" s="235">
        <v>0</v>
      </c>
      <c r="R363" s="235">
        <f>Q363*H363</f>
        <v>0</v>
      </c>
      <c r="S363" s="235">
        <v>0</v>
      </c>
      <c r="T363" s="236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237" t="s">
        <v>136</v>
      </c>
      <c r="AT363" s="237" t="s">
        <v>131</v>
      </c>
      <c r="AU363" s="237" t="s">
        <v>85</v>
      </c>
      <c r="AY363" s="17" t="s">
        <v>129</v>
      </c>
      <c r="BE363" s="238">
        <f>IF(N363="základní",J363,0)</f>
        <v>0</v>
      </c>
      <c r="BF363" s="238">
        <f>IF(N363="snížená",J363,0)</f>
        <v>0</v>
      </c>
      <c r="BG363" s="238">
        <f>IF(N363="zákl. přenesená",J363,0)</f>
        <v>0</v>
      </c>
      <c r="BH363" s="238">
        <f>IF(N363="sníž. přenesená",J363,0)</f>
        <v>0</v>
      </c>
      <c r="BI363" s="238">
        <f>IF(N363="nulová",J363,0)</f>
        <v>0</v>
      </c>
      <c r="BJ363" s="17" t="s">
        <v>83</v>
      </c>
      <c r="BK363" s="238">
        <f>ROUND(I363*H363,2)</f>
        <v>0</v>
      </c>
      <c r="BL363" s="17" t="s">
        <v>136</v>
      </c>
      <c r="BM363" s="237" t="s">
        <v>618</v>
      </c>
    </row>
    <row r="364" s="12" customFormat="1" ht="25.92" customHeight="1">
      <c r="A364" s="12"/>
      <c r="B364" s="210"/>
      <c r="C364" s="211"/>
      <c r="D364" s="212" t="s">
        <v>75</v>
      </c>
      <c r="E364" s="213" t="s">
        <v>619</v>
      </c>
      <c r="F364" s="213" t="s">
        <v>620</v>
      </c>
      <c r="G364" s="211"/>
      <c r="H364" s="211"/>
      <c r="I364" s="214"/>
      <c r="J364" s="215">
        <f>BK364</f>
        <v>0</v>
      </c>
      <c r="K364" s="211"/>
      <c r="L364" s="216"/>
      <c r="M364" s="217"/>
      <c r="N364" s="218"/>
      <c r="O364" s="218"/>
      <c r="P364" s="219">
        <f>P365</f>
        <v>0</v>
      </c>
      <c r="Q364" s="218"/>
      <c r="R364" s="219">
        <f>R365</f>
        <v>0.016</v>
      </c>
      <c r="S364" s="218"/>
      <c r="T364" s="220">
        <f>T365</f>
        <v>0</v>
      </c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R364" s="221" t="s">
        <v>85</v>
      </c>
      <c r="AT364" s="222" t="s">
        <v>75</v>
      </c>
      <c r="AU364" s="222" t="s">
        <v>76</v>
      </c>
      <c r="AY364" s="221" t="s">
        <v>129</v>
      </c>
      <c r="BK364" s="223">
        <f>BK365</f>
        <v>0</v>
      </c>
    </row>
    <row r="365" s="12" customFormat="1" ht="22.8" customHeight="1">
      <c r="A365" s="12"/>
      <c r="B365" s="210"/>
      <c r="C365" s="211"/>
      <c r="D365" s="212" t="s">
        <v>75</v>
      </c>
      <c r="E365" s="224" t="s">
        <v>621</v>
      </c>
      <c r="F365" s="224" t="s">
        <v>622</v>
      </c>
      <c r="G365" s="211"/>
      <c r="H365" s="211"/>
      <c r="I365" s="214"/>
      <c r="J365" s="225">
        <f>BK365</f>
        <v>0</v>
      </c>
      <c r="K365" s="211"/>
      <c r="L365" s="216"/>
      <c r="M365" s="217"/>
      <c r="N365" s="218"/>
      <c r="O365" s="218"/>
      <c r="P365" s="219">
        <f>SUM(P366:P369)</f>
        <v>0</v>
      </c>
      <c r="Q365" s="218"/>
      <c r="R365" s="219">
        <f>SUM(R366:R369)</f>
        <v>0.016</v>
      </c>
      <c r="S365" s="218"/>
      <c r="T365" s="220">
        <f>SUM(T366:T369)</f>
        <v>0</v>
      </c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R365" s="221" t="s">
        <v>85</v>
      </c>
      <c r="AT365" s="222" t="s">
        <v>75</v>
      </c>
      <c r="AU365" s="222" t="s">
        <v>83</v>
      </c>
      <c r="AY365" s="221" t="s">
        <v>129</v>
      </c>
      <c r="BK365" s="223">
        <f>SUM(BK366:BK369)</f>
        <v>0</v>
      </c>
    </row>
    <row r="366" s="2" customFormat="1" ht="16.5" customHeight="1">
      <c r="A366" s="38"/>
      <c r="B366" s="39"/>
      <c r="C366" s="226" t="s">
        <v>623</v>
      </c>
      <c r="D366" s="226" t="s">
        <v>131</v>
      </c>
      <c r="E366" s="227" t="s">
        <v>624</v>
      </c>
      <c r="F366" s="228" t="s">
        <v>625</v>
      </c>
      <c r="G366" s="229" t="s">
        <v>134</v>
      </c>
      <c r="H366" s="230">
        <v>40</v>
      </c>
      <c r="I366" s="231"/>
      <c r="J366" s="232">
        <f>ROUND(I366*H366,2)</f>
        <v>0</v>
      </c>
      <c r="K366" s="228" t="s">
        <v>135</v>
      </c>
      <c r="L366" s="44"/>
      <c r="M366" s="233" t="s">
        <v>1</v>
      </c>
      <c r="N366" s="234" t="s">
        <v>41</v>
      </c>
      <c r="O366" s="91"/>
      <c r="P366" s="235">
        <f>O366*H366</f>
        <v>0</v>
      </c>
      <c r="Q366" s="235">
        <v>0.00040000000000000002</v>
      </c>
      <c r="R366" s="235">
        <f>Q366*H366</f>
        <v>0.016</v>
      </c>
      <c r="S366" s="235">
        <v>0</v>
      </c>
      <c r="T366" s="236">
        <f>S366*H366</f>
        <v>0</v>
      </c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R366" s="237" t="s">
        <v>205</v>
      </c>
      <c r="AT366" s="237" t="s">
        <v>131</v>
      </c>
      <c r="AU366" s="237" t="s">
        <v>85</v>
      </c>
      <c r="AY366" s="17" t="s">
        <v>129</v>
      </c>
      <c r="BE366" s="238">
        <f>IF(N366="základní",J366,0)</f>
        <v>0</v>
      </c>
      <c r="BF366" s="238">
        <f>IF(N366="snížená",J366,0)</f>
        <v>0</v>
      </c>
      <c r="BG366" s="238">
        <f>IF(N366="zákl. přenesená",J366,0)</f>
        <v>0</v>
      </c>
      <c r="BH366" s="238">
        <f>IF(N366="sníž. přenesená",J366,0)</f>
        <v>0</v>
      </c>
      <c r="BI366" s="238">
        <f>IF(N366="nulová",J366,0)</f>
        <v>0</v>
      </c>
      <c r="BJ366" s="17" t="s">
        <v>83</v>
      </c>
      <c r="BK366" s="238">
        <f>ROUND(I366*H366,2)</f>
        <v>0</v>
      </c>
      <c r="BL366" s="17" t="s">
        <v>205</v>
      </c>
      <c r="BM366" s="237" t="s">
        <v>626</v>
      </c>
    </row>
    <row r="367" s="13" customFormat="1">
      <c r="A367" s="13"/>
      <c r="B367" s="239"/>
      <c r="C367" s="240"/>
      <c r="D367" s="241" t="s">
        <v>138</v>
      </c>
      <c r="E367" s="242" t="s">
        <v>1</v>
      </c>
      <c r="F367" s="243" t="s">
        <v>627</v>
      </c>
      <c r="G367" s="240"/>
      <c r="H367" s="242" t="s">
        <v>1</v>
      </c>
      <c r="I367" s="244"/>
      <c r="J367" s="240"/>
      <c r="K367" s="240"/>
      <c r="L367" s="245"/>
      <c r="M367" s="246"/>
      <c r="N367" s="247"/>
      <c r="O367" s="247"/>
      <c r="P367" s="247"/>
      <c r="Q367" s="247"/>
      <c r="R367" s="247"/>
      <c r="S367" s="247"/>
      <c r="T367" s="248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9" t="s">
        <v>138</v>
      </c>
      <c r="AU367" s="249" t="s">
        <v>85</v>
      </c>
      <c r="AV367" s="13" t="s">
        <v>83</v>
      </c>
      <c r="AW367" s="13" t="s">
        <v>32</v>
      </c>
      <c r="AX367" s="13" t="s">
        <v>76</v>
      </c>
      <c r="AY367" s="249" t="s">
        <v>129</v>
      </c>
    </row>
    <row r="368" s="14" customFormat="1">
      <c r="A368" s="14"/>
      <c r="B368" s="250"/>
      <c r="C368" s="251"/>
      <c r="D368" s="241" t="s">
        <v>138</v>
      </c>
      <c r="E368" s="252" t="s">
        <v>1</v>
      </c>
      <c r="F368" s="253" t="s">
        <v>628</v>
      </c>
      <c r="G368" s="251"/>
      <c r="H368" s="254">
        <v>40</v>
      </c>
      <c r="I368" s="255"/>
      <c r="J368" s="251"/>
      <c r="K368" s="251"/>
      <c r="L368" s="256"/>
      <c r="M368" s="257"/>
      <c r="N368" s="258"/>
      <c r="O368" s="258"/>
      <c r="P368" s="258"/>
      <c r="Q368" s="258"/>
      <c r="R368" s="258"/>
      <c r="S368" s="258"/>
      <c r="T368" s="259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60" t="s">
        <v>138</v>
      </c>
      <c r="AU368" s="260" t="s">
        <v>85</v>
      </c>
      <c r="AV368" s="14" t="s">
        <v>85</v>
      </c>
      <c r="AW368" s="14" t="s">
        <v>32</v>
      </c>
      <c r="AX368" s="14" t="s">
        <v>76</v>
      </c>
      <c r="AY368" s="260" t="s">
        <v>129</v>
      </c>
    </row>
    <row r="369" s="15" customFormat="1">
      <c r="A369" s="15"/>
      <c r="B369" s="261"/>
      <c r="C369" s="262"/>
      <c r="D369" s="241" t="s">
        <v>138</v>
      </c>
      <c r="E369" s="263" t="s">
        <v>1</v>
      </c>
      <c r="F369" s="264" t="s">
        <v>141</v>
      </c>
      <c r="G369" s="262"/>
      <c r="H369" s="265">
        <v>40</v>
      </c>
      <c r="I369" s="266"/>
      <c r="J369" s="262"/>
      <c r="K369" s="262"/>
      <c r="L369" s="267"/>
      <c r="M369" s="272"/>
      <c r="N369" s="273"/>
      <c r="O369" s="273"/>
      <c r="P369" s="273"/>
      <c r="Q369" s="273"/>
      <c r="R369" s="273"/>
      <c r="S369" s="273"/>
      <c r="T369" s="274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T369" s="271" t="s">
        <v>138</v>
      </c>
      <c r="AU369" s="271" t="s">
        <v>85</v>
      </c>
      <c r="AV369" s="15" t="s">
        <v>136</v>
      </c>
      <c r="AW369" s="15" t="s">
        <v>32</v>
      </c>
      <c r="AX369" s="15" t="s">
        <v>83</v>
      </c>
      <c r="AY369" s="271" t="s">
        <v>129</v>
      </c>
    </row>
    <row r="370" s="2" customFormat="1" ht="6.96" customHeight="1">
      <c r="A370" s="38"/>
      <c r="B370" s="66"/>
      <c r="C370" s="67"/>
      <c r="D370" s="67"/>
      <c r="E370" s="67"/>
      <c r="F370" s="67"/>
      <c r="G370" s="67"/>
      <c r="H370" s="67"/>
      <c r="I370" s="67"/>
      <c r="J370" s="67"/>
      <c r="K370" s="67"/>
      <c r="L370" s="44"/>
      <c r="M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</row>
  </sheetData>
  <sheetProtection sheet="1" autoFilter="0" formatColumns="0" formatRows="0" objects="1" scenarios="1" spinCount="100000" saltValue="sJ9Xi89Y7b8u+HPst7Ae1dDcVIilvYOmJhj1dC4YlQa9VPpVqG6+ZjBK8WmGnL9F/w7OFGtQz3g0pUlNP4IrqA==" hashValue="iMR+9QmssBnTKUGY+tdBdWNkdh7nE+Xmj5+ymvpaigkKRKbhB2/mKKL/ZKrSTghnpJlLppF8LI2kPirDy+1rIg==" algorithmName="SHA-512" password="CC35"/>
  <autoFilter ref="C126:K36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5:H115"/>
    <mergeCell ref="E117:H117"/>
    <mergeCell ref="E119:H11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96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100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Oprava chodníku v ulici Kutnohorská, Hradec Králové</v>
      </c>
      <c r="F7" s="150"/>
      <c r="G7" s="150"/>
      <c r="H7" s="150"/>
      <c r="L7" s="20"/>
    </row>
    <row r="8" s="1" customFormat="1" ht="12" customHeight="1">
      <c r="B8" s="20"/>
      <c r="D8" s="150" t="s">
        <v>101</v>
      </c>
      <c r="L8" s="20"/>
    </row>
    <row r="9" s="2" customFormat="1" ht="16.5" customHeight="1">
      <c r="A9" s="38"/>
      <c r="B9" s="44"/>
      <c r="C9" s="38"/>
      <c r="D9" s="38"/>
      <c r="E9" s="151" t="s">
        <v>102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103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629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2. 8. 2024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tr">
        <f>IF('Rekapitulace stavby'!AN10="","",'Rekapitulace stavby'!AN10)</f>
        <v/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tr">
        <f>IF('Rekapitulace stavby'!E11="","",'Rekapitulace stavby'!E11)</f>
        <v xml:space="preserve"> </v>
      </c>
      <c r="F17" s="38"/>
      <c r="G17" s="38"/>
      <c r="H17" s="38"/>
      <c r="I17" s="150" t="s">
        <v>27</v>
      </c>
      <c r="J17" s="141" t="str">
        <f>IF('Rekapitulace stavby'!AN11="","",'Rekapitulace stavby'!AN11)</f>
        <v/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34</v>
      </c>
      <c r="F26" s="38"/>
      <c r="G26" s="38"/>
      <c r="H26" s="38"/>
      <c r="I26" s="150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ROUND(J125,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ROUND((SUM(BE125:BE180)),  2)</f>
        <v>0</v>
      </c>
      <c r="G35" s="38"/>
      <c r="H35" s="38"/>
      <c r="I35" s="164">
        <v>0.20999999999999999</v>
      </c>
      <c r="J35" s="163">
        <f>ROUND(((SUM(BE125:BE180))*I35),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ROUND((SUM(BF125:BF180)),  2)</f>
        <v>0</v>
      </c>
      <c r="G36" s="38"/>
      <c r="H36" s="38"/>
      <c r="I36" s="164">
        <v>0.12</v>
      </c>
      <c r="J36" s="163">
        <f>ROUND(((SUM(BF125:BF180))*I36),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ROUND((SUM(BG125:BG180)),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ROUND((SUM(BH125:BH180)),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ROUND((SUM(BI125:BI180)),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Oprava chodníku v ulici Kutnohorská, Hradec Králové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101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102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103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c - kabelové žlaby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Hradec Králové</v>
      </c>
      <c r="G91" s="40"/>
      <c r="H91" s="40"/>
      <c r="I91" s="32" t="s">
        <v>22</v>
      </c>
      <c r="J91" s="79" t="str">
        <f>IF(J14="","",J14)</f>
        <v>2. 8. 2024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24</v>
      </c>
      <c r="D93" s="40"/>
      <c r="E93" s="40"/>
      <c r="F93" s="27" t="str">
        <f>E17</f>
        <v xml:space="preserve"> </v>
      </c>
      <c r="G93" s="40"/>
      <c r="H93" s="40"/>
      <c r="I93" s="32" t="s">
        <v>30</v>
      </c>
      <c r="J93" s="36" t="str">
        <f>E23</f>
        <v>VIAPROJEKT s.r.o. HK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>B.Burešová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106</v>
      </c>
      <c r="D96" s="185"/>
      <c r="E96" s="185"/>
      <c r="F96" s="185"/>
      <c r="G96" s="185"/>
      <c r="H96" s="185"/>
      <c r="I96" s="185"/>
      <c r="J96" s="186" t="s">
        <v>107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108</v>
      </c>
      <c r="D98" s="40"/>
      <c r="E98" s="40"/>
      <c r="F98" s="40"/>
      <c r="G98" s="40"/>
      <c r="H98" s="40"/>
      <c r="I98" s="40"/>
      <c r="J98" s="110">
        <f>J125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109</v>
      </c>
    </row>
    <row r="99" s="9" customFormat="1" ht="24.96" customHeight="1">
      <c r="A99" s="9"/>
      <c r="B99" s="188"/>
      <c r="C99" s="189"/>
      <c r="D99" s="190" t="s">
        <v>110</v>
      </c>
      <c r="E99" s="191"/>
      <c r="F99" s="191"/>
      <c r="G99" s="191"/>
      <c r="H99" s="191"/>
      <c r="I99" s="191"/>
      <c r="J99" s="192">
        <f>J126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111</v>
      </c>
      <c r="E100" s="196"/>
      <c r="F100" s="196"/>
      <c r="G100" s="196"/>
      <c r="H100" s="196"/>
      <c r="I100" s="196"/>
      <c r="J100" s="197">
        <f>J127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371</v>
      </c>
      <c r="E101" s="196"/>
      <c r="F101" s="196"/>
      <c r="G101" s="196"/>
      <c r="H101" s="196"/>
      <c r="I101" s="196"/>
      <c r="J101" s="197">
        <f>J168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8"/>
      <c r="C102" s="189"/>
      <c r="D102" s="190" t="s">
        <v>630</v>
      </c>
      <c r="E102" s="191"/>
      <c r="F102" s="191"/>
      <c r="G102" s="191"/>
      <c r="H102" s="191"/>
      <c r="I102" s="191"/>
      <c r="J102" s="192">
        <f>J171</f>
        <v>0</v>
      </c>
      <c r="K102" s="189"/>
      <c r="L102" s="19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94"/>
      <c r="C103" s="133"/>
      <c r="D103" s="195" t="s">
        <v>631</v>
      </c>
      <c r="E103" s="196"/>
      <c r="F103" s="196"/>
      <c r="G103" s="196"/>
      <c r="H103" s="196"/>
      <c r="I103" s="196"/>
      <c r="J103" s="197">
        <f>J172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114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183" t="str">
        <f>E7</f>
        <v>Oprava chodníku v ulici Kutnohorská, Hradec Králové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1" customFormat="1" ht="12" customHeight="1">
      <c r="B114" s="21"/>
      <c r="C114" s="32" t="s">
        <v>101</v>
      </c>
      <c r="D114" s="22"/>
      <c r="E114" s="22"/>
      <c r="F114" s="22"/>
      <c r="G114" s="22"/>
      <c r="H114" s="22"/>
      <c r="I114" s="22"/>
      <c r="J114" s="22"/>
      <c r="K114" s="22"/>
      <c r="L114" s="20"/>
    </row>
    <row r="115" s="2" customFormat="1" ht="16.5" customHeight="1">
      <c r="A115" s="38"/>
      <c r="B115" s="39"/>
      <c r="C115" s="40"/>
      <c r="D115" s="40"/>
      <c r="E115" s="183" t="s">
        <v>102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103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76" t="str">
        <f>E11</f>
        <v>c - kabelové žlaby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20</v>
      </c>
      <c r="D119" s="40"/>
      <c r="E119" s="40"/>
      <c r="F119" s="27" t="str">
        <f>F14</f>
        <v>Hradec Králové</v>
      </c>
      <c r="G119" s="40"/>
      <c r="H119" s="40"/>
      <c r="I119" s="32" t="s">
        <v>22</v>
      </c>
      <c r="J119" s="79" t="str">
        <f>IF(J14="","",J14)</f>
        <v>2. 8. 2024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25.65" customHeight="1">
      <c r="A121" s="38"/>
      <c r="B121" s="39"/>
      <c r="C121" s="32" t="s">
        <v>24</v>
      </c>
      <c r="D121" s="40"/>
      <c r="E121" s="40"/>
      <c r="F121" s="27" t="str">
        <f>E17</f>
        <v xml:space="preserve"> </v>
      </c>
      <c r="G121" s="40"/>
      <c r="H121" s="40"/>
      <c r="I121" s="32" t="s">
        <v>30</v>
      </c>
      <c r="J121" s="36" t="str">
        <f>E23</f>
        <v>VIAPROJEKT s.r.o. HK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28</v>
      </c>
      <c r="D122" s="40"/>
      <c r="E122" s="40"/>
      <c r="F122" s="27" t="str">
        <f>IF(E20="","",E20)</f>
        <v>Vyplň údaj</v>
      </c>
      <c r="G122" s="40"/>
      <c r="H122" s="40"/>
      <c r="I122" s="32" t="s">
        <v>33</v>
      </c>
      <c r="J122" s="36" t="str">
        <f>E26</f>
        <v>B.Burešová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99"/>
      <c r="B124" s="200"/>
      <c r="C124" s="201" t="s">
        <v>115</v>
      </c>
      <c r="D124" s="202" t="s">
        <v>61</v>
      </c>
      <c r="E124" s="202" t="s">
        <v>57</v>
      </c>
      <c r="F124" s="202" t="s">
        <v>58</v>
      </c>
      <c r="G124" s="202" t="s">
        <v>116</v>
      </c>
      <c r="H124" s="202" t="s">
        <v>117</v>
      </c>
      <c r="I124" s="202" t="s">
        <v>118</v>
      </c>
      <c r="J124" s="202" t="s">
        <v>107</v>
      </c>
      <c r="K124" s="203" t="s">
        <v>119</v>
      </c>
      <c r="L124" s="204"/>
      <c r="M124" s="100" t="s">
        <v>1</v>
      </c>
      <c r="N124" s="101" t="s">
        <v>40</v>
      </c>
      <c r="O124" s="101" t="s">
        <v>120</v>
      </c>
      <c r="P124" s="101" t="s">
        <v>121</v>
      </c>
      <c r="Q124" s="101" t="s">
        <v>122</v>
      </c>
      <c r="R124" s="101" t="s">
        <v>123</v>
      </c>
      <c r="S124" s="101" t="s">
        <v>124</v>
      </c>
      <c r="T124" s="102" t="s">
        <v>125</v>
      </c>
      <c r="U124" s="199"/>
      <c r="V124" s="199"/>
      <c r="W124" s="199"/>
      <c r="X124" s="199"/>
      <c r="Y124" s="199"/>
      <c r="Z124" s="199"/>
      <c r="AA124" s="199"/>
      <c r="AB124" s="199"/>
      <c r="AC124" s="199"/>
      <c r="AD124" s="199"/>
      <c r="AE124" s="199"/>
    </row>
    <row r="125" s="2" customFormat="1" ht="22.8" customHeight="1">
      <c r="A125" s="38"/>
      <c r="B125" s="39"/>
      <c r="C125" s="107" t="s">
        <v>126</v>
      </c>
      <c r="D125" s="40"/>
      <c r="E125" s="40"/>
      <c r="F125" s="40"/>
      <c r="G125" s="40"/>
      <c r="H125" s="40"/>
      <c r="I125" s="40"/>
      <c r="J125" s="205">
        <f>BK125</f>
        <v>0</v>
      </c>
      <c r="K125" s="40"/>
      <c r="L125" s="44"/>
      <c r="M125" s="103"/>
      <c r="N125" s="206"/>
      <c r="O125" s="104"/>
      <c r="P125" s="207">
        <f>P126+P171</f>
        <v>0</v>
      </c>
      <c r="Q125" s="104"/>
      <c r="R125" s="207">
        <f>R126+R171</f>
        <v>52.012999999999998</v>
      </c>
      <c r="S125" s="104"/>
      <c r="T125" s="208">
        <f>T126+T171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75</v>
      </c>
      <c r="AU125" s="17" t="s">
        <v>109</v>
      </c>
      <c r="BK125" s="209">
        <f>BK126+BK171</f>
        <v>0</v>
      </c>
    </row>
    <row r="126" s="12" customFormat="1" ht="25.92" customHeight="1">
      <c r="A126" s="12"/>
      <c r="B126" s="210"/>
      <c r="C126" s="211"/>
      <c r="D126" s="212" t="s">
        <v>75</v>
      </c>
      <c r="E126" s="213" t="s">
        <v>127</v>
      </c>
      <c r="F126" s="213" t="s">
        <v>128</v>
      </c>
      <c r="G126" s="211"/>
      <c r="H126" s="211"/>
      <c r="I126" s="214"/>
      <c r="J126" s="215">
        <f>BK126</f>
        <v>0</v>
      </c>
      <c r="K126" s="211"/>
      <c r="L126" s="216"/>
      <c r="M126" s="217"/>
      <c r="N126" s="218"/>
      <c r="O126" s="218"/>
      <c r="P126" s="219">
        <f>P127+P168</f>
        <v>0</v>
      </c>
      <c r="Q126" s="218"/>
      <c r="R126" s="219">
        <f>R127+R168</f>
        <v>47.704000000000001</v>
      </c>
      <c r="S126" s="218"/>
      <c r="T126" s="220">
        <f>T127+T168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1" t="s">
        <v>83</v>
      </c>
      <c r="AT126" s="222" t="s">
        <v>75</v>
      </c>
      <c r="AU126" s="222" t="s">
        <v>76</v>
      </c>
      <c r="AY126" s="221" t="s">
        <v>129</v>
      </c>
      <c r="BK126" s="223">
        <f>BK127+BK168</f>
        <v>0</v>
      </c>
    </row>
    <row r="127" s="12" customFormat="1" ht="22.8" customHeight="1">
      <c r="A127" s="12"/>
      <c r="B127" s="210"/>
      <c r="C127" s="211"/>
      <c r="D127" s="212" t="s">
        <v>75</v>
      </c>
      <c r="E127" s="224" t="s">
        <v>83</v>
      </c>
      <c r="F127" s="224" t="s">
        <v>130</v>
      </c>
      <c r="G127" s="211"/>
      <c r="H127" s="211"/>
      <c r="I127" s="214"/>
      <c r="J127" s="225">
        <f>BK127</f>
        <v>0</v>
      </c>
      <c r="K127" s="211"/>
      <c r="L127" s="216"/>
      <c r="M127" s="217"/>
      <c r="N127" s="218"/>
      <c r="O127" s="218"/>
      <c r="P127" s="219">
        <f>SUM(P128:P167)</f>
        <v>0</v>
      </c>
      <c r="Q127" s="218"/>
      <c r="R127" s="219">
        <f>SUM(R128:R167)</f>
        <v>47.704000000000001</v>
      </c>
      <c r="S127" s="218"/>
      <c r="T127" s="220">
        <f>SUM(T128:T167)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1" t="s">
        <v>83</v>
      </c>
      <c r="AT127" s="222" t="s">
        <v>75</v>
      </c>
      <c r="AU127" s="222" t="s">
        <v>83</v>
      </c>
      <c r="AY127" s="221" t="s">
        <v>129</v>
      </c>
      <c r="BK127" s="223">
        <f>SUM(BK128:BK167)</f>
        <v>0</v>
      </c>
    </row>
    <row r="128" s="2" customFormat="1" ht="21.75" customHeight="1">
      <c r="A128" s="38"/>
      <c r="B128" s="39"/>
      <c r="C128" s="226" t="s">
        <v>83</v>
      </c>
      <c r="D128" s="226" t="s">
        <v>131</v>
      </c>
      <c r="E128" s="227" t="s">
        <v>632</v>
      </c>
      <c r="F128" s="228" t="s">
        <v>633</v>
      </c>
      <c r="G128" s="229" t="s">
        <v>231</v>
      </c>
      <c r="H128" s="230">
        <v>111.2</v>
      </c>
      <c r="I128" s="231"/>
      <c r="J128" s="232">
        <f>ROUND(I128*H128,2)</f>
        <v>0</v>
      </c>
      <c r="K128" s="228" t="s">
        <v>135</v>
      </c>
      <c r="L128" s="44"/>
      <c r="M128" s="233" t="s">
        <v>1</v>
      </c>
      <c r="N128" s="234" t="s">
        <v>41</v>
      </c>
      <c r="O128" s="91"/>
      <c r="P128" s="235">
        <f>O128*H128</f>
        <v>0</v>
      </c>
      <c r="Q128" s="235">
        <v>0</v>
      </c>
      <c r="R128" s="235">
        <f>Q128*H128</f>
        <v>0</v>
      </c>
      <c r="S128" s="235">
        <v>0</v>
      </c>
      <c r="T128" s="236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7" t="s">
        <v>136</v>
      </c>
      <c r="AT128" s="237" t="s">
        <v>131</v>
      </c>
      <c r="AU128" s="237" t="s">
        <v>85</v>
      </c>
      <c r="AY128" s="17" t="s">
        <v>129</v>
      </c>
      <c r="BE128" s="238">
        <f>IF(N128="základní",J128,0)</f>
        <v>0</v>
      </c>
      <c r="BF128" s="238">
        <f>IF(N128="snížená",J128,0)</f>
        <v>0</v>
      </c>
      <c r="BG128" s="238">
        <f>IF(N128="zákl. přenesená",J128,0)</f>
        <v>0</v>
      </c>
      <c r="BH128" s="238">
        <f>IF(N128="sníž. přenesená",J128,0)</f>
        <v>0</v>
      </c>
      <c r="BI128" s="238">
        <f>IF(N128="nulová",J128,0)</f>
        <v>0</v>
      </c>
      <c r="BJ128" s="17" t="s">
        <v>83</v>
      </c>
      <c r="BK128" s="238">
        <f>ROUND(I128*H128,2)</f>
        <v>0</v>
      </c>
      <c r="BL128" s="17" t="s">
        <v>136</v>
      </c>
      <c r="BM128" s="237" t="s">
        <v>634</v>
      </c>
    </row>
    <row r="129" s="13" customFormat="1">
      <c r="A129" s="13"/>
      <c r="B129" s="239"/>
      <c r="C129" s="240"/>
      <c r="D129" s="241" t="s">
        <v>138</v>
      </c>
      <c r="E129" s="242" t="s">
        <v>1</v>
      </c>
      <c r="F129" s="243" t="s">
        <v>635</v>
      </c>
      <c r="G129" s="240"/>
      <c r="H129" s="242" t="s">
        <v>1</v>
      </c>
      <c r="I129" s="244"/>
      <c r="J129" s="240"/>
      <c r="K129" s="240"/>
      <c r="L129" s="245"/>
      <c r="M129" s="246"/>
      <c r="N129" s="247"/>
      <c r="O129" s="247"/>
      <c r="P129" s="247"/>
      <c r="Q129" s="247"/>
      <c r="R129" s="247"/>
      <c r="S129" s="247"/>
      <c r="T129" s="248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9" t="s">
        <v>138</v>
      </c>
      <c r="AU129" s="249" t="s">
        <v>85</v>
      </c>
      <c r="AV129" s="13" t="s">
        <v>83</v>
      </c>
      <c r="AW129" s="13" t="s">
        <v>32</v>
      </c>
      <c r="AX129" s="13" t="s">
        <v>76</v>
      </c>
      <c r="AY129" s="249" t="s">
        <v>129</v>
      </c>
    </row>
    <row r="130" s="14" customFormat="1">
      <c r="A130" s="14"/>
      <c r="B130" s="250"/>
      <c r="C130" s="251"/>
      <c r="D130" s="241" t="s">
        <v>138</v>
      </c>
      <c r="E130" s="252" t="s">
        <v>1</v>
      </c>
      <c r="F130" s="253" t="s">
        <v>636</v>
      </c>
      <c r="G130" s="251"/>
      <c r="H130" s="254">
        <v>111.2</v>
      </c>
      <c r="I130" s="255"/>
      <c r="J130" s="251"/>
      <c r="K130" s="251"/>
      <c r="L130" s="256"/>
      <c r="M130" s="257"/>
      <c r="N130" s="258"/>
      <c r="O130" s="258"/>
      <c r="P130" s="258"/>
      <c r="Q130" s="258"/>
      <c r="R130" s="258"/>
      <c r="S130" s="258"/>
      <c r="T130" s="259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0" t="s">
        <v>138</v>
      </c>
      <c r="AU130" s="260" t="s">
        <v>85</v>
      </c>
      <c r="AV130" s="14" t="s">
        <v>85</v>
      </c>
      <c r="AW130" s="14" t="s">
        <v>32</v>
      </c>
      <c r="AX130" s="14" t="s">
        <v>76</v>
      </c>
      <c r="AY130" s="260" t="s">
        <v>129</v>
      </c>
    </row>
    <row r="131" s="15" customFormat="1">
      <c r="A131" s="15"/>
      <c r="B131" s="261"/>
      <c r="C131" s="262"/>
      <c r="D131" s="241" t="s">
        <v>138</v>
      </c>
      <c r="E131" s="263" t="s">
        <v>1</v>
      </c>
      <c r="F131" s="264" t="s">
        <v>141</v>
      </c>
      <c r="G131" s="262"/>
      <c r="H131" s="265">
        <v>111.2</v>
      </c>
      <c r="I131" s="266"/>
      <c r="J131" s="262"/>
      <c r="K131" s="262"/>
      <c r="L131" s="267"/>
      <c r="M131" s="268"/>
      <c r="N131" s="269"/>
      <c r="O131" s="269"/>
      <c r="P131" s="269"/>
      <c r="Q131" s="269"/>
      <c r="R131" s="269"/>
      <c r="S131" s="269"/>
      <c r="T131" s="270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71" t="s">
        <v>138</v>
      </c>
      <c r="AU131" s="271" t="s">
        <v>85</v>
      </c>
      <c r="AV131" s="15" t="s">
        <v>136</v>
      </c>
      <c r="AW131" s="15" t="s">
        <v>32</v>
      </c>
      <c r="AX131" s="15" t="s">
        <v>83</v>
      </c>
      <c r="AY131" s="271" t="s">
        <v>129</v>
      </c>
    </row>
    <row r="132" s="2" customFormat="1" ht="16.5" customHeight="1">
      <c r="A132" s="38"/>
      <c r="B132" s="39"/>
      <c r="C132" s="226" t="s">
        <v>85</v>
      </c>
      <c r="D132" s="226" t="s">
        <v>131</v>
      </c>
      <c r="E132" s="227" t="s">
        <v>383</v>
      </c>
      <c r="F132" s="228" t="s">
        <v>384</v>
      </c>
      <c r="G132" s="229" t="s">
        <v>231</v>
      </c>
      <c r="H132" s="230">
        <v>11.119999999999999</v>
      </c>
      <c r="I132" s="231"/>
      <c r="J132" s="232">
        <f>ROUND(I132*H132,2)</f>
        <v>0</v>
      </c>
      <c r="K132" s="228" t="s">
        <v>135</v>
      </c>
      <c r="L132" s="44"/>
      <c r="M132" s="233" t="s">
        <v>1</v>
      </c>
      <c r="N132" s="234" t="s">
        <v>41</v>
      </c>
      <c r="O132" s="91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7" t="s">
        <v>136</v>
      </c>
      <c r="AT132" s="237" t="s">
        <v>131</v>
      </c>
      <c r="AU132" s="237" t="s">
        <v>85</v>
      </c>
      <c r="AY132" s="17" t="s">
        <v>129</v>
      </c>
      <c r="BE132" s="238">
        <f>IF(N132="základní",J132,0)</f>
        <v>0</v>
      </c>
      <c r="BF132" s="238">
        <f>IF(N132="snížená",J132,0)</f>
        <v>0</v>
      </c>
      <c r="BG132" s="238">
        <f>IF(N132="zákl. přenesená",J132,0)</f>
        <v>0</v>
      </c>
      <c r="BH132" s="238">
        <f>IF(N132="sníž. přenesená",J132,0)</f>
        <v>0</v>
      </c>
      <c r="BI132" s="238">
        <f>IF(N132="nulová",J132,0)</f>
        <v>0</v>
      </c>
      <c r="BJ132" s="17" t="s">
        <v>83</v>
      </c>
      <c r="BK132" s="238">
        <f>ROUND(I132*H132,2)</f>
        <v>0</v>
      </c>
      <c r="BL132" s="17" t="s">
        <v>136</v>
      </c>
      <c r="BM132" s="237" t="s">
        <v>637</v>
      </c>
    </row>
    <row r="133" s="13" customFormat="1">
      <c r="A133" s="13"/>
      <c r="B133" s="239"/>
      <c r="C133" s="240"/>
      <c r="D133" s="241" t="s">
        <v>138</v>
      </c>
      <c r="E133" s="242" t="s">
        <v>1</v>
      </c>
      <c r="F133" s="243" t="s">
        <v>638</v>
      </c>
      <c r="G133" s="240"/>
      <c r="H133" s="242" t="s">
        <v>1</v>
      </c>
      <c r="I133" s="244"/>
      <c r="J133" s="240"/>
      <c r="K133" s="240"/>
      <c r="L133" s="245"/>
      <c r="M133" s="246"/>
      <c r="N133" s="247"/>
      <c r="O133" s="247"/>
      <c r="P133" s="247"/>
      <c r="Q133" s="247"/>
      <c r="R133" s="247"/>
      <c r="S133" s="247"/>
      <c r="T133" s="24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9" t="s">
        <v>138</v>
      </c>
      <c r="AU133" s="249" t="s">
        <v>85</v>
      </c>
      <c r="AV133" s="13" t="s">
        <v>83</v>
      </c>
      <c r="AW133" s="13" t="s">
        <v>32</v>
      </c>
      <c r="AX133" s="13" t="s">
        <v>76</v>
      </c>
      <c r="AY133" s="249" t="s">
        <v>129</v>
      </c>
    </row>
    <row r="134" s="14" customFormat="1">
      <c r="A134" s="14"/>
      <c r="B134" s="250"/>
      <c r="C134" s="251"/>
      <c r="D134" s="241" t="s">
        <v>138</v>
      </c>
      <c r="E134" s="252" t="s">
        <v>1</v>
      </c>
      <c r="F134" s="253" t="s">
        <v>639</v>
      </c>
      <c r="G134" s="251"/>
      <c r="H134" s="254">
        <v>11.119999999999999</v>
      </c>
      <c r="I134" s="255"/>
      <c r="J134" s="251"/>
      <c r="K134" s="251"/>
      <c r="L134" s="256"/>
      <c r="M134" s="257"/>
      <c r="N134" s="258"/>
      <c r="O134" s="258"/>
      <c r="P134" s="258"/>
      <c r="Q134" s="258"/>
      <c r="R134" s="258"/>
      <c r="S134" s="258"/>
      <c r="T134" s="259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0" t="s">
        <v>138</v>
      </c>
      <c r="AU134" s="260" t="s">
        <v>85</v>
      </c>
      <c r="AV134" s="14" t="s">
        <v>85</v>
      </c>
      <c r="AW134" s="14" t="s">
        <v>32</v>
      </c>
      <c r="AX134" s="14" t="s">
        <v>76</v>
      </c>
      <c r="AY134" s="260" t="s">
        <v>129</v>
      </c>
    </row>
    <row r="135" s="15" customFormat="1">
      <c r="A135" s="15"/>
      <c r="B135" s="261"/>
      <c r="C135" s="262"/>
      <c r="D135" s="241" t="s">
        <v>138</v>
      </c>
      <c r="E135" s="263" t="s">
        <v>1</v>
      </c>
      <c r="F135" s="264" t="s">
        <v>141</v>
      </c>
      <c r="G135" s="262"/>
      <c r="H135" s="265">
        <v>11.119999999999999</v>
      </c>
      <c r="I135" s="266"/>
      <c r="J135" s="262"/>
      <c r="K135" s="262"/>
      <c r="L135" s="267"/>
      <c r="M135" s="268"/>
      <c r="N135" s="269"/>
      <c r="O135" s="269"/>
      <c r="P135" s="269"/>
      <c r="Q135" s="269"/>
      <c r="R135" s="269"/>
      <c r="S135" s="269"/>
      <c r="T135" s="270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71" t="s">
        <v>138</v>
      </c>
      <c r="AU135" s="271" t="s">
        <v>85</v>
      </c>
      <c r="AV135" s="15" t="s">
        <v>136</v>
      </c>
      <c r="AW135" s="15" t="s">
        <v>32</v>
      </c>
      <c r="AX135" s="15" t="s">
        <v>83</v>
      </c>
      <c r="AY135" s="271" t="s">
        <v>129</v>
      </c>
    </row>
    <row r="136" s="2" customFormat="1" ht="21.75" customHeight="1">
      <c r="A136" s="38"/>
      <c r="B136" s="39"/>
      <c r="C136" s="226" t="s">
        <v>147</v>
      </c>
      <c r="D136" s="226" t="s">
        <v>131</v>
      </c>
      <c r="E136" s="227" t="s">
        <v>391</v>
      </c>
      <c r="F136" s="228" t="s">
        <v>392</v>
      </c>
      <c r="G136" s="229" t="s">
        <v>231</v>
      </c>
      <c r="H136" s="230">
        <v>29.411999999999999</v>
      </c>
      <c r="I136" s="231"/>
      <c r="J136" s="232">
        <f>ROUND(I136*H136,2)</f>
        <v>0</v>
      </c>
      <c r="K136" s="228" t="s">
        <v>135</v>
      </c>
      <c r="L136" s="44"/>
      <c r="M136" s="233" t="s">
        <v>1</v>
      </c>
      <c r="N136" s="234" t="s">
        <v>41</v>
      </c>
      <c r="O136" s="91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6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7" t="s">
        <v>136</v>
      </c>
      <c r="AT136" s="237" t="s">
        <v>131</v>
      </c>
      <c r="AU136" s="237" t="s">
        <v>85</v>
      </c>
      <c r="AY136" s="17" t="s">
        <v>129</v>
      </c>
      <c r="BE136" s="238">
        <f>IF(N136="základní",J136,0)</f>
        <v>0</v>
      </c>
      <c r="BF136" s="238">
        <f>IF(N136="snížená",J136,0)</f>
        <v>0</v>
      </c>
      <c r="BG136" s="238">
        <f>IF(N136="zákl. přenesená",J136,0)</f>
        <v>0</v>
      </c>
      <c r="BH136" s="238">
        <f>IF(N136="sníž. přenesená",J136,0)</f>
        <v>0</v>
      </c>
      <c r="BI136" s="238">
        <f>IF(N136="nulová",J136,0)</f>
        <v>0</v>
      </c>
      <c r="BJ136" s="17" t="s">
        <v>83</v>
      </c>
      <c r="BK136" s="238">
        <f>ROUND(I136*H136,2)</f>
        <v>0</v>
      </c>
      <c r="BL136" s="17" t="s">
        <v>136</v>
      </c>
      <c r="BM136" s="237" t="s">
        <v>640</v>
      </c>
    </row>
    <row r="137" s="13" customFormat="1">
      <c r="A137" s="13"/>
      <c r="B137" s="239"/>
      <c r="C137" s="240"/>
      <c r="D137" s="241" t="s">
        <v>138</v>
      </c>
      <c r="E137" s="242" t="s">
        <v>1</v>
      </c>
      <c r="F137" s="243" t="s">
        <v>635</v>
      </c>
      <c r="G137" s="240"/>
      <c r="H137" s="242" t="s">
        <v>1</v>
      </c>
      <c r="I137" s="244"/>
      <c r="J137" s="240"/>
      <c r="K137" s="240"/>
      <c r="L137" s="245"/>
      <c r="M137" s="246"/>
      <c r="N137" s="247"/>
      <c r="O137" s="247"/>
      <c r="P137" s="247"/>
      <c r="Q137" s="247"/>
      <c r="R137" s="247"/>
      <c r="S137" s="247"/>
      <c r="T137" s="24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9" t="s">
        <v>138</v>
      </c>
      <c r="AU137" s="249" t="s">
        <v>85</v>
      </c>
      <c r="AV137" s="13" t="s">
        <v>83</v>
      </c>
      <c r="AW137" s="13" t="s">
        <v>32</v>
      </c>
      <c r="AX137" s="13" t="s">
        <v>76</v>
      </c>
      <c r="AY137" s="249" t="s">
        <v>129</v>
      </c>
    </row>
    <row r="138" s="14" customFormat="1">
      <c r="A138" s="14"/>
      <c r="B138" s="250"/>
      <c r="C138" s="251"/>
      <c r="D138" s="241" t="s">
        <v>138</v>
      </c>
      <c r="E138" s="252" t="s">
        <v>1</v>
      </c>
      <c r="F138" s="253" t="s">
        <v>641</v>
      </c>
      <c r="G138" s="251"/>
      <c r="H138" s="254">
        <v>29.411999999999999</v>
      </c>
      <c r="I138" s="255"/>
      <c r="J138" s="251"/>
      <c r="K138" s="251"/>
      <c r="L138" s="256"/>
      <c r="M138" s="257"/>
      <c r="N138" s="258"/>
      <c r="O138" s="258"/>
      <c r="P138" s="258"/>
      <c r="Q138" s="258"/>
      <c r="R138" s="258"/>
      <c r="S138" s="258"/>
      <c r="T138" s="259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0" t="s">
        <v>138</v>
      </c>
      <c r="AU138" s="260" t="s">
        <v>85</v>
      </c>
      <c r="AV138" s="14" t="s">
        <v>85</v>
      </c>
      <c r="AW138" s="14" t="s">
        <v>32</v>
      </c>
      <c r="AX138" s="14" t="s">
        <v>76</v>
      </c>
      <c r="AY138" s="260" t="s">
        <v>129</v>
      </c>
    </row>
    <row r="139" s="15" customFormat="1">
      <c r="A139" s="15"/>
      <c r="B139" s="261"/>
      <c r="C139" s="262"/>
      <c r="D139" s="241" t="s">
        <v>138</v>
      </c>
      <c r="E139" s="263" t="s">
        <v>1</v>
      </c>
      <c r="F139" s="264" t="s">
        <v>141</v>
      </c>
      <c r="G139" s="262"/>
      <c r="H139" s="265">
        <v>29.411999999999999</v>
      </c>
      <c r="I139" s="266"/>
      <c r="J139" s="262"/>
      <c r="K139" s="262"/>
      <c r="L139" s="267"/>
      <c r="M139" s="268"/>
      <c r="N139" s="269"/>
      <c r="O139" s="269"/>
      <c r="P139" s="269"/>
      <c r="Q139" s="269"/>
      <c r="R139" s="269"/>
      <c r="S139" s="269"/>
      <c r="T139" s="270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71" t="s">
        <v>138</v>
      </c>
      <c r="AU139" s="271" t="s">
        <v>85</v>
      </c>
      <c r="AV139" s="15" t="s">
        <v>136</v>
      </c>
      <c r="AW139" s="15" t="s">
        <v>32</v>
      </c>
      <c r="AX139" s="15" t="s">
        <v>83</v>
      </c>
      <c r="AY139" s="271" t="s">
        <v>129</v>
      </c>
    </row>
    <row r="140" s="2" customFormat="1" ht="24.15" customHeight="1">
      <c r="A140" s="38"/>
      <c r="B140" s="39"/>
      <c r="C140" s="226" t="s">
        <v>136</v>
      </c>
      <c r="D140" s="226" t="s">
        <v>131</v>
      </c>
      <c r="E140" s="227" t="s">
        <v>400</v>
      </c>
      <c r="F140" s="228" t="s">
        <v>401</v>
      </c>
      <c r="G140" s="229" t="s">
        <v>231</v>
      </c>
      <c r="H140" s="230">
        <v>147.06200000000001</v>
      </c>
      <c r="I140" s="231"/>
      <c r="J140" s="232">
        <f>ROUND(I140*H140,2)</f>
        <v>0</v>
      </c>
      <c r="K140" s="228" t="s">
        <v>135</v>
      </c>
      <c r="L140" s="44"/>
      <c r="M140" s="233" t="s">
        <v>1</v>
      </c>
      <c r="N140" s="234" t="s">
        <v>41</v>
      </c>
      <c r="O140" s="91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7" t="s">
        <v>136</v>
      </c>
      <c r="AT140" s="237" t="s">
        <v>131</v>
      </c>
      <c r="AU140" s="237" t="s">
        <v>85</v>
      </c>
      <c r="AY140" s="17" t="s">
        <v>129</v>
      </c>
      <c r="BE140" s="238">
        <f>IF(N140="základní",J140,0)</f>
        <v>0</v>
      </c>
      <c r="BF140" s="238">
        <f>IF(N140="snížená",J140,0)</f>
        <v>0</v>
      </c>
      <c r="BG140" s="238">
        <f>IF(N140="zákl. přenesená",J140,0)</f>
        <v>0</v>
      </c>
      <c r="BH140" s="238">
        <f>IF(N140="sníž. přenesená",J140,0)</f>
        <v>0</v>
      </c>
      <c r="BI140" s="238">
        <f>IF(N140="nulová",J140,0)</f>
        <v>0</v>
      </c>
      <c r="BJ140" s="17" t="s">
        <v>83</v>
      </c>
      <c r="BK140" s="238">
        <f>ROUND(I140*H140,2)</f>
        <v>0</v>
      </c>
      <c r="BL140" s="17" t="s">
        <v>136</v>
      </c>
      <c r="BM140" s="237" t="s">
        <v>642</v>
      </c>
    </row>
    <row r="141" s="13" customFormat="1">
      <c r="A141" s="13"/>
      <c r="B141" s="239"/>
      <c r="C141" s="240"/>
      <c r="D141" s="241" t="s">
        <v>138</v>
      </c>
      <c r="E141" s="242" t="s">
        <v>1</v>
      </c>
      <c r="F141" s="243" t="s">
        <v>643</v>
      </c>
      <c r="G141" s="240"/>
      <c r="H141" s="242" t="s">
        <v>1</v>
      </c>
      <c r="I141" s="244"/>
      <c r="J141" s="240"/>
      <c r="K141" s="240"/>
      <c r="L141" s="245"/>
      <c r="M141" s="246"/>
      <c r="N141" s="247"/>
      <c r="O141" s="247"/>
      <c r="P141" s="247"/>
      <c r="Q141" s="247"/>
      <c r="R141" s="247"/>
      <c r="S141" s="247"/>
      <c r="T141" s="24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9" t="s">
        <v>138</v>
      </c>
      <c r="AU141" s="249" t="s">
        <v>85</v>
      </c>
      <c r="AV141" s="13" t="s">
        <v>83</v>
      </c>
      <c r="AW141" s="13" t="s">
        <v>32</v>
      </c>
      <c r="AX141" s="13" t="s">
        <v>76</v>
      </c>
      <c r="AY141" s="249" t="s">
        <v>129</v>
      </c>
    </row>
    <row r="142" s="14" customFormat="1">
      <c r="A142" s="14"/>
      <c r="B142" s="250"/>
      <c r="C142" s="251"/>
      <c r="D142" s="241" t="s">
        <v>138</v>
      </c>
      <c r="E142" s="252" t="s">
        <v>1</v>
      </c>
      <c r="F142" s="253" t="s">
        <v>644</v>
      </c>
      <c r="G142" s="251"/>
      <c r="H142" s="254">
        <v>147.06200000000001</v>
      </c>
      <c r="I142" s="255"/>
      <c r="J142" s="251"/>
      <c r="K142" s="251"/>
      <c r="L142" s="256"/>
      <c r="M142" s="257"/>
      <c r="N142" s="258"/>
      <c r="O142" s="258"/>
      <c r="P142" s="258"/>
      <c r="Q142" s="258"/>
      <c r="R142" s="258"/>
      <c r="S142" s="258"/>
      <c r="T142" s="259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0" t="s">
        <v>138</v>
      </c>
      <c r="AU142" s="260" t="s">
        <v>85</v>
      </c>
      <c r="AV142" s="14" t="s">
        <v>85</v>
      </c>
      <c r="AW142" s="14" t="s">
        <v>32</v>
      </c>
      <c r="AX142" s="14" t="s">
        <v>76</v>
      </c>
      <c r="AY142" s="260" t="s">
        <v>129</v>
      </c>
    </row>
    <row r="143" s="15" customFormat="1">
      <c r="A143" s="15"/>
      <c r="B143" s="261"/>
      <c r="C143" s="262"/>
      <c r="D143" s="241" t="s">
        <v>138</v>
      </c>
      <c r="E143" s="263" t="s">
        <v>1</v>
      </c>
      <c r="F143" s="264" t="s">
        <v>141</v>
      </c>
      <c r="G143" s="262"/>
      <c r="H143" s="265">
        <v>147.06200000000001</v>
      </c>
      <c r="I143" s="266"/>
      <c r="J143" s="262"/>
      <c r="K143" s="262"/>
      <c r="L143" s="267"/>
      <c r="M143" s="268"/>
      <c r="N143" s="269"/>
      <c r="O143" s="269"/>
      <c r="P143" s="269"/>
      <c r="Q143" s="269"/>
      <c r="R143" s="269"/>
      <c r="S143" s="269"/>
      <c r="T143" s="270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71" t="s">
        <v>138</v>
      </c>
      <c r="AU143" s="271" t="s">
        <v>85</v>
      </c>
      <c r="AV143" s="15" t="s">
        <v>136</v>
      </c>
      <c r="AW143" s="15" t="s">
        <v>32</v>
      </c>
      <c r="AX143" s="15" t="s">
        <v>83</v>
      </c>
      <c r="AY143" s="271" t="s">
        <v>129</v>
      </c>
    </row>
    <row r="144" s="2" customFormat="1" ht="16.5" customHeight="1">
      <c r="A144" s="38"/>
      <c r="B144" s="39"/>
      <c r="C144" s="226" t="s">
        <v>158</v>
      </c>
      <c r="D144" s="226" t="s">
        <v>131</v>
      </c>
      <c r="E144" s="227" t="s">
        <v>426</v>
      </c>
      <c r="F144" s="228" t="s">
        <v>343</v>
      </c>
      <c r="G144" s="229" t="s">
        <v>282</v>
      </c>
      <c r="H144" s="230">
        <v>15.882999999999999</v>
      </c>
      <c r="I144" s="231"/>
      <c r="J144" s="232">
        <f>ROUND(I144*H144,2)</f>
        <v>0</v>
      </c>
      <c r="K144" s="228" t="s">
        <v>135</v>
      </c>
      <c r="L144" s="44"/>
      <c r="M144" s="233" t="s">
        <v>1</v>
      </c>
      <c r="N144" s="234" t="s">
        <v>41</v>
      </c>
      <c r="O144" s="91"/>
      <c r="P144" s="235">
        <f>O144*H144</f>
        <v>0</v>
      </c>
      <c r="Q144" s="235">
        <v>0</v>
      </c>
      <c r="R144" s="235">
        <f>Q144*H144</f>
        <v>0</v>
      </c>
      <c r="S144" s="235">
        <v>0</v>
      </c>
      <c r="T144" s="23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7" t="s">
        <v>136</v>
      </c>
      <c r="AT144" s="237" t="s">
        <v>131</v>
      </c>
      <c r="AU144" s="237" t="s">
        <v>85</v>
      </c>
      <c r="AY144" s="17" t="s">
        <v>129</v>
      </c>
      <c r="BE144" s="238">
        <f>IF(N144="základní",J144,0)</f>
        <v>0</v>
      </c>
      <c r="BF144" s="238">
        <f>IF(N144="snížená",J144,0)</f>
        <v>0</v>
      </c>
      <c r="BG144" s="238">
        <f>IF(N144="zákl. přenesená",J144,0)</f>
        <v>0</v>
      </c>
      <c r="BH144" s="238">
        <f>IF(N144="sníž. přenesená",J144,0)</f>
        <v>0</v>
      </c>
      <c r="BI144" s="238">
        <f>IF(N144="nulová",J144,0)</f>
        <v>0</v>
      </c>
      <c r="BJ144" s="17" t="s">
        <v>83</v>
      </c>
      <c r="BK144" s="238">
        <f>ROUND(I144*H144,2)</f>
        <v>0</v>
      </c>
      <c r="BL144" s="17" t="s">
        <v>136</v>
      </c>
      <c r="BM144" s="237" t="s">
        <v>645</v>
      </c>
    </row>
    <row r="145" s="13" customFormat="1">
      <c r="A145" s="13"/>
      <c r="B145" s="239"/>
      <c r="C145" s="240"/>
      <c r="D145" s="241" t="s">
        <v>138</v>
      </c>
      <c r="E145" s="242" t="s">
        <v>1</v>
      </c>
      <c r="F145" s="243" t="s">
        <v>646</v>
      </c>
      <c r="G145" s="240"/>
      <c r="H145" s="242" t="s">
        <v>1</v>
      </c>
      <c r="I145" s="244"/>
      <c r="J145" s="240"/>
      <c r="K145" s="240"/>
      <c r="L145" s="245"/>
      <c r="M145" s="246"/>
      <c r="N145" s="247"/>
      <c r="O145" s="247"/>
      <c r="P145" s="247"/>
      <c r="Q145" s="247"/>
      <c r="R145" s="247"/>
      <c r="S145" s="247"/>
      <c r="T145" s="24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9" t="s">
        <v>138</v>
      </c>
      <c r="AU145" s="249" t="s">
        <v>85</v>
      </c>
      <c r="AV145" s="13" t="s">
        <v>83</v>
      </c>
      <c r="AW145" s="13" t="s">
        <v>32</v>
      </c>
      <c r="AX145" s="13" t="s">
        <v>76</v>
      </c>
      <c r="AY145" s="249" t="s">
        <v>129</v>
      </c>
    </row>
    <row r="146" s="14" customFormat="1">
      <c r="A146" s="14"/>
      <c r="B146" s="250"/>
      <c r="C146" s="251"/>
      <c r="D146" s="241" t="s">
        <v>138</v>
      </c>
      <c r="E146" s="252" t="s">
        <v>1</v>
      </c>
      <c r="F146" s="253" t="s">
        <v>647</v>
      </c>
      <c r="G146" s="251"/>
      <c r="H146" s="254">
        <v>15.882999999999999</v>
      </c>
      <c r="I146" s="255"/>
      <c r="J146" s="251"/>
      <c r="K146" s="251"/>
      <c r="L146" s="256"/>
      <c r="M146" s="257"/>
      <c r="N146" s="258"/>
      <c r="O146" s="258"/>
      <c r="P146" s="258"/>
      <c r="Q146" s="258"/>
      <c r="R146" s="258"/>
      <c r="S146" s="258"/>
      <c r="T146" s="259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0" t="s">
        <v>138</v>
      </c>
      <c r="AU146" s="260" t="s">
        <v>85</v>
      </c>
      <c r="AV146" s="14" t="s">
        <v>85</v>
      </c>
      <c r="AW146" s="14" t="s">
        <v>32</v>
      </c>
      <c r="AX146" s="14" t="s">
        <v>76</v>
      </c>
      <c r="AY146" s="260" t="s">
        <v>129</v>
      </c>
    </row>
    <row r="147" s="15" customFormat="1">
      <c r="A147" s="15"/>
      <c r="B147" s="261"/>
      <c r="C147" s="262"/>
      <c r="D147" s="241" t="s">
        <v>138</v>
      </c>
      <c r="E147" s="263" t="s">
        <v>1</v>
      </c>
      <c r="F147" s="264" t="s">
        <v>141</v>
      </c>
      <c r="G147" s="262"/>
      <c r="H147" s="265">
        <v>15.882999999999999</v>
      </c>
      <c r="I147" s="266"/>
      <c r="J147" s="262"/>
      <c r="K147" s="262"/>
      <c r="L147" s="267"/>
      <c r="M147" s="268"/>
      <c r="N147" s="269"/>
      <c r="O147" s="269"/>
      <c r="P147" s="269"/>
      <c r="Q147" s="269"/>
      <c r="R147" s="269"/>
      <c r="S147" s="269"/>
      <c r="T147" s="270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71" t="s">
        <v>138</v>
      </c>
      <c r="AU147" s="271" t="s">
        <v>85</v>
      </c>
      <c r="AV147" s="15" t="s">
        <v>136</v>
      </c>
      <c r="AW147" s="15" t="s">
        <v>32</v>
      </c>
      <c r="AX147" s="15" t="s">
        <v>83</v>
      </c>
      <c r="AY147" s="271" t="s">
        <v>129</v>
      </c>
    </row>
    <row r="148" s="2" customFormat="1" ht="16.5" customHeight="1">
      <c r="A148" s="38"/>
      <c r="B148" s="39"/>
      <c r="C148" s="226" t="s">
        <v>163</v>
      </c>
      <c r="D148" s="226" t="s">
        <v>131</v>
      </c>
      <c r="E148" s="227" t="s">
        <v>430</v>
      </c>
      <c r="F148" s="228" t="s">
        <v>431</v>
      </c>
      <c r="G148" s="229" t="s">
        <v>282</v>
      </c>
      <c r="H148" s="230">
        <v>37.060000000000002</v>
      </c>
      <c r="I148" s="231"/>
      <c r="J148" s="232">
        <f>ROUND(I148*H148,2)</f>
        <v>0</v>
      </c>
      <c r="K148" s="228" t="s">
        <v>135</v>
      </c>
      <c r="L148" s="44"/>
      <c r="M148" s="233" t="s">
        <v>1</v>
      </c>
      <c r="N148" s="234" t="s">
        <v>41</v>
      </c>
      <c r="O148" s="91"/>
      <c r="P148" s="235">
        <f>O148*H148</f>
        <v>0</v>
      </c>
      <c r="Q148" s="235">
        <v>0</v>
      </c>
      <c r="R148" s="235">
        <f>Q148*H148</f>
        <v>0</v>
      </c>
      <c r="S148" s="235">
        <v>0</v>
      </c>
      <c r="T148" s="236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7" t="s">
        <v>136</v>
      </c>
      <c r="AT148" s="237" t="s">
        <v>131</v>
      </c>
      <c r="AU148" s="237" t="s">
        <v>85</v>
      </c>
      <c r="AY148" s="17" t="s">
        <v>129</v>
      </c>
      <c r="BE148" s="238">
        <f>IF(N148="základní",J148,0)</f>
        <v>0</v>
      </c>
      <c r="BF148" s="238">
        <f>IF(N148="snížená",J148,0)</f>
        <v>0</v>
      </c>
      <c r="BG148" s="238">
        <f>IF(N148="zákl. přenesená",J148,0)</f>
        <v>0</v>
      </c>
      <c r="BH148" s="238">
        <f>IF(N148="sníž. přenesená",J148,0)</f>
        <v>0</v>
      </c>
      <c r="BI148" s="238">
        <f>IF(N148="nulová",J148,0)</f>
        <v>0</v>
      </c>
      <c r="BJ148" s="17" t="s">
        <v>83</v>
      </c>
      <c r="BK148" s="238">
        <f>ROUND(I148*H148,2)</f>
        <v>0</v>
      </c>
      <c r="BL148" s="17" t="s">
        <v>136</v>
      </c>
      <c r="BM148" s="237" t="s">
        <v>648</v>
      </c>
    </row>
    <row r="149" s="13" customFormat="1">
      <c r="A149" s="13"/>
      <c r="B149" s="239"/>
      <c r="C149" s="240"/>
      <c r="D149" s="241" t="s">
        <v>138</v>
      </c>
      <c r="E149" s="242" t="s">
        <v>1</v>
      </c>
      <c r="F149" s="243" t="s">
        <v>649</v>
      </c>
      <c r="G149" s="240"/>
      <c r="H149" s="242" t="s">
        <v>1</v>
      </c>
      <c r="I149" s="244"/>
      <c r="J149" s="240"/>
      <c r="K149" s="240"/>
      <c r="L149" s="245"/>
      <c r="M149" s="246"/>
      <c r="N149" s="247"/>
      <c r="O149" s="247"/>
      <c r="P149" s="247"/>
      <c r="Q149" s="247"/>
      <c r="R149" s="247"/>
      <c r="S149" s="247"/>
      <c r="T149" s="24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9" t="s">
        <v>138</v>
      </c>
      <c r="AU149" s="249" t="s">
        <v>85</v>
      </c>
      <c r="AV149" s="13" t="s">
        <v>83</v>
      </c>
      <c r="AW149" s="13" t="s">
        <v>32</v>
      </c>
      <c r="AX149" s="13" t="s">
        <v>76</v>
      </c>
      <c r="AY149" s="249" t="s">
        <v>129</v>
      </c>
    </row>
    <row r="150" s="14" customFormat="1">
      <c r="A150" s="14"/>
      <c r="B150" s="250"/>
      <c r="C150" s="251"/>
      <c r="D150" s="241" t="s">
        <v>138</v>
      </c>
      <c r="E150" s="252" t="s">
        <v>1</v>
      </c>
      <c r="F150" s="253" t="s">
        <v>650</v>
      </c>
      <c r="G150" s="251"/>
      <c r="H150" s="254">
        <v>37.060000000000002</v>
      </c>
      <c r="I150" s="255"/>
      <c r="J150" s="251"/>
      <c r="K150" s="251"/>
      <c r="L150" s="256"/>
      <c r="M150" s="257"/>
      <c r="N150" s="258"/>
      <c r="O150" s="258"/>
      <c r="P150" s="258"/>
      <c r="Q150" s="258"/>
      <c r="R150" s="258"/>
      <c r="S150" s="258"/>
      <c r="T150" s="259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0" t="s">
        <v>138</v>
      </c>
      <c r="AU150" s="260" t="s">
        <v>85</v>
      </c>
      <c r="AV150" s="14" t="s">
        <v>85</v>
      </c>
      <c r="AW150" s="14" t="s">
        <v>32</v>
      </c>
      <c r="AX150" s="14" t="s">
        <v>76</v>
      </c>
      <c r="AY150" s="260" t="s">
        <v>129</v>
      </c>
    </row>
    <row r="151" s="15" customFormat="1">
      <c r="A151" s="15"/>
      <c r="B151" s="261"/>
      <c r="C151" s="262"/>
      <c r="D151" s="241" t="s">
        <v>138</v>
      </c>
      <c r="E151" s="263" t="s">
        <v>1</v>
      </c>
      <c r="F151" s="264" t="s">
        <v>141</v>
      </c>
      <c r="G151" s="262"/>
      <c r="H151" s="265">
        <v>37.060000000000002</v>
      </c>
      <c r="I151" s="266"/>
      <c r="J151" s="262"/>
      <c r="K151" s="262"/>
      <c r="L151" s="267"/>
      <c r="M151" s="268"/>
      <c r="N151" s="269"/>
      <c r="O151" s="269"/>
      <c r="P151" s="269"/>
      <c r="Q151" s="269"/>
      <c r="R151" s="269"/>
      <c r="S151" s="269"/>
      <c r="T151" s="270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71" t="s">
        <v>138</v>
      </c>
      <c r="AU151" s="271" t="s">
        <v>85</v>
      </c>
      <c r="AV151" s="15" t="s">
        <v>136</v>
      </c>
      <c r="AW151" s="15" t="s">
        <v>32</v>
      </c>
      <c r="AX151" s="15" t="s">
        <v>83</v>
      </c>
      <c r="AY151" s="271" t="s">
        <v>129</v>
      </c>
    </row>
    <row r="152" s="2" customFormat="1" ht="16.5" customHeight="1">
      <c r="A152" s="38"/>
      <c r="B152" s="39"/>
      <c r="C152" s="226" t="s">
        <v>169</v>
      </c>
      <c r="D152" s="226" t="s">
        <v>131</v>
      </c>
      <c r="E152" s="227" t="s">
        <v>435</v>
      </c>
      <c r="F152" s="228" t="s">
        <v>436</v>
      </c>
      <c r="G152" s="229" t="s">
        <v>231</v>
      </c>
      <c r="H152" s="230">
        <v>29.411999999999999</v>
      </c>
      <c r="I152" s="231"/>
      <c r="J152" s="232">
        <f>ROUND(I152*H152,2)</f>
        <v>0</v>
      </c>
      <c r="K152" s="228" t="s">
        <v>135</v>
      </c>
      <c r="L152" s="44"/>
      <c r="M152" s="233" t="s">
        <v>1</v>
      </c>
      <c r="N152" s="234" t="s">
        <v>41</v>
      </c>
      <c r="O152" s="91"/>
      <c r="P152" s="235">
        <f>O152*H152</f>
        <v>0</v>
      </c>
      <c r="Q152" s="235">
        <v>0</v>
      </c>
      <c r="R152" s="235">
        <f>Q152*H152</f>
        <v>0</v>
      </c>
      <c r="S152" s="235">
        <v>0</v>
      </c>
      <c r="T152" s="236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7" t="s">
        <v>136</v>
      </c>
      <c r="AT152" s="237" t="s">
        <v>131</v>
      </c>
      <c r="AU152" s="237" t="s">
        <v>85</v>
      </c>
      <c r="AY152" s="17" t="s">
        <v>129</v>
      </c>
      <c r="BE152" s="238">
        <f>IF(N152="základní",J152,0)</f>
        <v>0</v>
      </c>
      <c r="BF152" s="238">
        <f>IF(N152="snížená",J152,0)</f>
        <v>0</v>
      </c>
      <c r="BG152" s="238">
        <f>IF(N152="zákl. přenesená",J152,0)</f>
        <v>0</v>
      </c>
      <c r="BH152" s="238">
        <f>IF(N152="sníž. přenesená",J152,0)</f>
        <v>0</v>
      </c>
      <c r="BI152" s="238">
        <f>IF(N152="nulová",J152,0)</f>
        <v>0</v>
      </c>
      <c r="BJ152" s="17" t="s">
        <v>83</v>
      </c>
      <c r="BK152" s="238">
        <f>ROUND(I152*H152,2)</f>
        <v>0</v>
      </c>
      <c r="BL152" s="17" t="s">
        <v>136</v>
      </c>
      <c r="BM152" s="237" t="s">
        <v>651</v>
      </c>
    </row>
    <row r="153" s="13" customFormat="1">
      <c r="A153" s="13"/>
      <c r="B153" s="239"/>
      <c r="C153" s="240"/>
      <c r="D153" s="241" t="s">
        <v>138</v>
      </c>
      <c r="E153" s="242" t="s">
        <v>1</v>
      </c>
      <c r="F153" s="243" t="s">
        <v>635</v>
      </c>
      <c r="G153" s="240"/>
      <c r="H153" s="242" t="s">
        <v>1</v>
      </c>
      <c r="I153" s="244"/>
      <c r="J153" s="240"/>
      <c r="K153" s="240"/>
      <c r="L153" s="245"/>
      <c r="M153" s="246"/>
      <c r="N153" s="247"/>
      <c r="O153" s="247"/>
      <c r="P153" s="247"/>
      <c r="Q153" s="247"/>
      <c r="R153" s="247"/>
      <c r="S153" s="247"/>
      <c r="T153" s="24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9" t="s">
        <v>138</v>
      </c>
      <c r="AU153" s="249" t="s">
        <v>85</v>
      </c>
      <c r="AV153" s="13" t="s">
        <v>83</v>
      </c>
      <c r="AW153" s="13" t="s">
        <v>32</v>
      </c>
      <c r="AX153" s="13" t="s">
        <v>76</v>
      </c>
      <c r="AY153" s="249" t="s">
        <v>129</v>
      </c>
    </row>
    <row r="154" s="14" customFormat="1">
      <c r="A154" s="14"/>
      <c r="B154" s="250"/>
      <c r="C154" s="251"/>
      <c r="D154" s="241" t="s">
        <v>138</v>
      </c>
      <c r="E154" s="252" t="s">
        <v>1</v>
      </c>
      <c r="F154" s="253" t="s">
        <v>641</v>
      </c>
      <c r="G154" s="251"/>
      <c r="H154" s="254">
        <v>29.411999999999999</v>
      </c>
      <c r="I154" s="255"/>
      <c r="J154" s="251"/>
      <c r="K154" s="251"/>
      <c r="L154" s="256"/>
      <c r="M154" s="257"/>
      <c r="N154" s="258"/>
      <c r="O154" s="258"/>
      <c r="P154" s="258"/>
      <c r="Q154" s="258"/>
      <c r="R154" s="258"/>
      <c r="S154" s="258"/>
      <c r="T154" s="259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0" t="s">
        <v>138</v>
      </c>
      <c r="AU154" s="260" t="s">
        <v>85</v>
      </c>
      <c r="AV154" s="14" t="s">
        <v>85</v>
      </c>
      <c r="AW154" s="14" t="s">
        <v>32</v>
      </c>
      <c r="AX154" s="14" t="s">
        <v>76</v>
      </c>
      <c r="AY154" s="260" t="s">
        <v>129</v>
      </c>
    </row>
    <row r="155" s="15" customFormat="1">
      <c r="A155" s="15"/>
      <c r="B155" s="261"/>
      <c r="C155" s="262"/>
      <c r="D155" s="241" t="s">
        <v>138</v>
      </c>
      <c r="E155" s="263" t="s">
        <v>1</v>
      </c>
      <c r="F155" s="264" t="s">
        <v>141</v>
      </c>
      <c r="G155" s="262"/>
      <c r="H155" s="265">
        <v>29.411999999999999</v>
      </c>
      <c r="I155" s="266"/>
      <c r="J155" s="262"/>
      <c r="K155" s="262"/>
      <c r="L155" s="267"/>
      <c r="M155" s="268"/>
      <c r="N155" s="269"/>
      <c r="O155" s="269"/>
      <c r="P155" s="269"/>
      <c r="Q155" s="269"/>
      <c r="R155" s="269"/>
      <c r="S155" s="269"/>
      <c r="T155" s="270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71" t="s">
        <v>138</v>
      </c>
      <c r="AU155" s="271" t="s">
        <v>85</v>
      </c>
      <c r="AV155" s="15" t="s">
        <v>136</v>
      </c>
      <c r="AW155" s="15" t="s">
        <v>32</v>
      </c>
      <c r="AX155" s="15" t="s">
        <v>83</v>
      </c>
      <c r="AY155" s="271" t="s">
        <v>129</v>
      </c>
    </row>
    <row r="156" s="2" customFormat="1" ht="21.75" customHeight="1">
      <c r="A156" s="38"/>
      <c r="B156" s="39"/>
      <c r="C156" s="226" t="s">
        <v>172</v>
      </c>
      <c r="D156" s="226" t="s">
        <v>131</v>
      </c>
      <c r="E156" s="227" t="s">
        <v>652</v>
      </c>
      <c r="F156" s="228" t="s">
        <v>653</v>
      </c>
      <c r="G156" s="229" t="s">
        <v>231</v>
      </c>
      <c r="H156" s="230">
        <v>81.787999999999997</v>
      </c>
      <c r="I156" s="231"/>
      <c r="J156" s="232">
        <f>ROUND(I156*H156,2)</f>
        <v>0</v>
      </c>
      <c r="K156" s="228" t="s">
        <v>135</v>
      </c>
      <c r="L156" s="44"/>
      <c r="M156" s="233" t="s">
        <v>1</v>
      </c>
      <c r="N156" s="234" t="s">
        <v>41</v>
      </c>
      <c r="O156" s="91"/>
      <c r="P156" s="235">
        <f>O156*H156</f>
        <v>0</v>
      </c>
      <c r="Q156" s="235">
        <v>0</v>
      </c>
      <c r="R156" s="235">
        <f>Q156*H156</f>
        <v>0</v>
      </c>
      <c r="S156" s="235">
        <v>0</v>
      </c>
      <c r="T156" s="236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7" t="s">
        <v>136</v>
      </c>
      <c r="AT156" s="237" t="s">
        <v>131</v>
      </c>
      <c r="AU156" s="237" t="s">
        <v>85</v>
      </c>
      <c r="AY156" s="17" t="s">
        <v>129</v>
      </c>
      <c r="BE156" s="238">
        <f>IF(N156="základní",J156,0)</f>
        <v>0</v>
      </c>
      <c r="BF156" s="238">
        <f>IF(N156="snížená",J156,0)</f>
        <v>0</v>
      </c>
      <c r="BG156" s="238">
        <f>IF(N156="zákl. přenesená",J156,0)</f>
        <v>0</v>
      </c>
      <c r="BH156" s="238">
        <f>IF(N156="sníž. přenesená",J156,0)</f>
        <v>0</v>
      </c>
      <c r="BI156" s="238">
        <f>IF(N156="nulová",J156,0)</f>
        <v>0</v>
      </c>
      <c r="BJ156" s="17" t="s">
        <v>83</v>
      </c>
      <c r="BK156" s="238">
        <f>ROUND(I156*H156,2)</f>
        <v>0</v>
      </c>
      <c r="BL156" s="17" t="s">
        <v>136</v>
      </c>
      <c r="BM156" s="237" t="s">
        <v>654</v>
      </c>
    </row>
    <row r="157" s="13" customFormat="1">
      <c r="A157" s="13"/>
      <c r="B157" s="239"/>
      <c r="C157" s="240"/>
      <c r="D157" s="241" t="s">
        <v>138</v>
      </c>
      <c r="E157" s="242" t="s">
        <v>1</v>
      </c>
      <c r="F157" s="243" t="s">
        <v>635</v>
      </c>
      <c r="G157" s="240"/>
      <c r="H157" s="242" t="s">
        <v>1</v>
      </c>
      <c r="I157" s="244"/>
      <c r="J157" s="240"/>
      <c r="K157" s="240"/>
      <c r="L157" s="245"/>
      <c r="M157" s="246"/>
      <c r="N157" s="247"/>
      <c r="O157" s="247"/>
      <c r="P157" s="247"/>
      <c r="Q157" s="247"/>
      <c r="R157" s="247"/>
      <c r="S157" s="247"/>
      <c r="T157" s="24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9" t="s">
        <v>138</v>
      </c>
      <c r="AU157" s="249" t="s">
        <v>85</v>
      </c>
      <c r="AV157" s="13" t="s">
        <v>83</v>
      </c>
      <c r="AW157" s="13" t="s">
        <v>32</v>
      </c>
      <c r="AX157" s="13" t="s">
        <v>76</v>
      </c>
      <c r="AY157" s="249" t="s">
        <v>129</v>
      </c>
    </row>
    <row r="158" s="14" customFormat="1">
      <c r="A158" s="14"/>
      <c r="B158" s="250"/>
      <c r="C158" s="251"/>
      <c r="D158" s="241" t="s">
        <v>138</v>
      </c>
      <c r="E158" s="252" t="s">
        <v>1</v>
      </c>
      <c r="F158" s="253" t="s">
        <v>655</v>
      </c>
      <c r="G158" s="251"/>
      <c r="H158" s="254">
        <v>81.787999999999997</v>
      </c>
      <c r="I158" s="255"/>
      <c r="J158" s="251"/>
      <c r="K158" s="251"/>
      <c r="L158" s="256"/>
      <c r="M158" s="257"/>
      <c r="N158" s="258"/>
      <c r="O158" s="258"/>
      <c r="P158" s="258"/>
      <c r="Q158" s="258"/>
      <c r="R158" s="258"/>
      <c r="S158" s="258"/>
      <c r="T158" s="259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0" t="s">
        <v>138</v>
      </c>
      <c r="AU158" s="260" t="s">
        <v>85</v>
      </c>
      <c r="AV158" s="14" t="s">
        <v>85</v>
      </c>
      <c r="AW158" s="14" t="s">
        <v>32</v>
      </c>
      <c r="AX158" s="14" t="s">
        <v>76</v>
      </c>
      <c r="AY158" s="260" t="s">
        <v>129</v>
      </c>
    </row>
    <row r="159" s="15" customFormat="1">
      <c r="A159" s="15"/>
      <c r="B159" s="261"/>
      <c r="C159" s="262"/>
      <c r="D159" s="241" t="s">
        <v>138</v>
      </c>
      <c r="E159" s="263" t="s">
        <v>1</v>
      </c>
      <c r="F159" s="264" t="s">
        <v>141</v>
      </c>
      <c r="G159" s="262"/>
      <c r="H159" s="265">
        <v>81.787999999999997</v>
      </c>
      <c r="I159" s="266"/>
      <c r="J159" s="262"/>
      <c r="K159" s="262"/>
      <c r="L159" s="267"/>
      <c r="M159" s="268"/>
      <c r="N159" s="269"/>
      <c r="O159" s="269"/>
      <c r="P159" s="269"/>
      <c r="Q159" s="269"/>
      <c r="R159" s="269"/>
      <c r="S159" s="269"/>
      <c r="T159" s="270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71" t="s">
        <v>138</v>
      </c>
      <c r="AU159" s="271" t="s">
        <v>85</v>
      </c>
      <c r="AV159" s="15" t="s">
        <v>136</v>
      </c>
      <c r="AW159" s="15" t="s">
        <v>32</v>
      </c>
      <c r="AX159" s="15" t="s">
        <v>83</v>
      </c>
      <c r="AY159" s="271" t="s">
        <v>129</v>
      </c>
    </row>
    <row r="160" s="2" customFormat="1" ht="16.5" customHeight="1">
      <c r="A160" s="38"/>
      <c r="B160" s="39"/>
      <c r="C160" s="226" t="s">
        <v>175</v>
      </c>
      <c r="D160" s="226" t="s">
        <v>131</v>
      </c>
      <c r="E160" s="227" t="s">
        <v>656</v>
      </c>
      <c r="F160" s="228" t="s">
        <v>657</v>
      </c>
      <c r="G160" s="229" t="s">
        <v>231</v>
      </c>
      <c r="H160" s="230">
        <v>23.852</v>
      </c>
      <c r="I160" s="231"/>
      <c r="J160" s="232">
        <f>ROUND(I160*H160,2)</f>
        <v>0</v>
      </c>
      <c r="K160" s="228" t="s">
        <v>135</v>
      </c>
      <c r="L160" s="44"/>
      <c r="M160" s="233" t="s">
        <v>1</v>
      </c>
      <c r="N160" s="234" t="s">
        <v>41</v>
      </c>
      <c r="O160" s="91"/>
      <c r="P160" s="235">
        <f>O160*H160</f>
        <v>0</v>
      </c>
      <c r="Q160" s="235">
        <v>0</v>
      </c>
      <c r="R160" s="235">
        <f>Q160*H160</f>
        <v>0</v>
      </c>
      <c r="S160" s="235">
        <v>0</v>
      </c>
      <c r="T160" s="236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7" t="s">
        <v>136</v>
      </c>
      <c r="AT160" s="237" t="s">
        <v>131</v>
      </c>
      <c r="AU160" s="237" t="s">
        <v>85</v>
      </c>
      <c r="AY160" s="17" t="s">
        <v>129</v>
      </c>
      <c r="BE160" s="238">
        <f>IF(N160="základní",J160,0)</f>
        <v>0</v>
      </c>
      <c r="BF160" s="238">
        <f>IF(N160="snížená",J160,0)</f>
        <v>0</v>
      </c>
      <c r="BG160" s="238">
        <f>IF(N160="zákl. přenesená",J160,0)</f>
        <v>0</v>
      </c>
      <c r="BH160" s="238">
        <f>IF(N160="sníž. přenesená",J160,0)</f>
        <v>0</v>
      </c>
      <c r="BI160" s="238">
        <f>IF(N160="nulová",J160,0)</f>
        <v>0</v>
      </c>
      <c r="BJ160" s="17" t="s">
        <v>83</v>
      </c>
      <c r="BK160" s="238">
        <f>ROUND(I160*H160,2)</f>
        <v>0</v>
      </c>
      <c r="BL160" s="17" t="s">
        <v>136</v>
      </c>
      <c r="BM160" s="237" t="s">
        <v>658</v>
      </c>
    </row>
    <row r="161" s="13" customFormat="1">
      <c r="A161" s="13"/>
      <c r="B161" s="239"/>
      <c r="C161" s="240"/>
      <c r="D161" s="241" t="s">
        <v>138</v>
      </c>
      <c r="E161" s="242" t="s">
        <v>1</v>
      </c>
      <c r="F161" s="243" t="s">
        <v>635</v>
      </c>
      <c r="G161" s="240"/>
      <c r="H161" s="242" t="s">
        <v>1</v>
      </c>
      <c r="I161" s="244"/>
      <c r="J161" s="240"/>
      <c r="K161" s="240"/>
      <c r="L161" s="245"/>
      <c r="M161" s="246"/>
      <c r="N161" s="247"/>
      <c r="O161" s="247"/>
      <c r="P161" s="247"/>
      <c r="Q161" s="247"/>
      <c r="R161" s="247"/>
      <c r="S161" s="247"/>
      <c r="T161" s="248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9" t="s">
        <v>138</v>
      </c>
      <c r="AU161" s="249" t="s">
        <v>85</v>
      </c>
      <c r="AV161" s="13" t="s">
        <v>83</v>
      </c>
      <c r="AW161" s="13" t="s">
        <v>32</v>
      </c>
      <c r="AX161" s="13" t="s">
        <v>76</v>
      </c>
      <c r="AY161" s="249" t="s">
        <v>129</v>
      </c>
    </row>
    <row r="162" s="14" customFormat="1">
      <c r="A162" s="14"/>
      <c r="B162" s="250"/>
      <c r="C162" s="251"/>
      <c r="D162" s="241" t="s">
        <v>138</v>
      </c>
      <c r="E162" s="252" t="s">
        <v>1</v>
      </c>
      <c r="F162" s="253" t="s">
        <v>659</v>
      </c>
      <c r="G162" s="251"/>
      <c r="H162" s="254">
        <v>23.852</v>
      </c>
      <c r="I162" s="255"/>
      <c r="J162" s="251"/>
      <c r="K162" s="251"/>
      <c r="L162" s="256"/>
      <c r="M162" s="257"/>
      <c r="N162" s="258"/>
      <c r="O162" s="258"/>
      <c r="P162" s="258"/>
      <c r="Q162" s="258"/>
      <c r="R162" s="258"/>
      <c r="S162" s="258"/>
      <c r="T162" s="259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0" t="s">
        <v>138</v>
      </c>
      <c r="AU162" s="260" t="s">
        <v>85</v>
      </c>
      <c r="AV162" s="14" t="s">
        <v>85</v>
      </c>
      <c r="AW162" s="14" t="s">
        <v>32</v>
      </c>
      <c r="AX162" s="14" t="s">
        <v>76</v>
      </c>
      <c r="AY162" s="260" t="s">
        <v>129</v>
      </c>
    </row>
    <row r="163" s="15" customFormat="1">
      <c r="A163" s="15"/>
      <c r="B163" s="261"/>
      <c r="C163" s="262"/>
      <c r="D163" s="241" t="s">
        <v>138</v>
      </c>
      <c r="E163" s="263" t="s">
        <v>1</v>
      </c>
      <c r="F163" s="264" t="s">
        <v>141</v>
      </c>
      <c r="G163" s="262"/>
      <c r="H163" s="265">
        <v>23.852</v>
      </c>
      <c r="I163" s="266"/>
      <c r="J163" s="262"/>
      <c r="K163" s="262"/>
      <c r="L163" s="267"/>
      <c r="M163" s="268"/>
      <c r="N163" s="269"/>
      <c r="O163" s="269"/>
      <c r="P163" s="269"/>
      <c r="Q163" s="269"/>
      <c r="R163" s="269"/>
      <c r="S163" s="269"/>
      <c r="T163" s="270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71" t="s">
        <v>138</v>
      </c>
      <c r="AU163" s="271" t="s">
        <v>85</v>
      </c>
      <c r="AV163" s="15" t="s">
        <v>136</v>
      </c>
      <c r="AW163" s="15" t="s">
        <v>32</v>
      </c>
      <c r="AX163" s="15" t="s">
        <v>83</v>
      </c>
      <c r="AY163" s="271" t="s">
        <v>129</v>
      </c>
    </row>
    <row r="164" s="2" customFormat="1" ht="16.5" customHeight="1">
      <c r="A164" s="38"/>
      <c r="B164" s="39"/>
      <c r="C164" s="275" t="s">
        <v>140</v>
      </c>
      <c r="D164" s="275" t="s">
        <v>420</v>
      </c>
      <c r="E164" s="276" t="s">
        <v>660</v>
      </c>
      <c r="F164" s="277" t="s">
        <v>661</v>
      </c>
      <c r="G164" s="278" t="s">
        <v>282</v>
      </c>
      <c r="H164" s="279">
        <v>47.704000000000001</v>
      </c>
      <c r="I164" s="280"/>
      <c r="J164" s="281">
        <f>ROUND(I164*H164,2)</f>
        <v>0</v>
      </c>
      <c r="K164" s="277" t="s">
        <v>135</v>
      </c>
      <c r="L164" s="282"/>
      <c r="M164" s="283" t="s">
        <v>1</v>
      </c>
      <c r="N164" s="284" t="s">
        <v>41</v>
      </c>
      <c r="O164" s="91"/>
      <c r="P164" s="235">
        <f>O164*H164</f>
        <v>0</v>
      </c>
      <c r="Q164" s="235">
        <v>1</v>
      </c>
      <c r="R164" s="235">
        <f>Q164*H164</f>
        <v>47.704000000000001</v>
      </c>
      <c r="S164" s="235">
        <v>0</v>
      </c>
      <c r="T164" s="236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7" t="s">
        <v>172</v>
      </c>
      <c r="AT164" s="237" t="s">
        <v>420</v>
      </c>
      <c r="AU164" s="237" t="s">
        <v>85</v>
      </c>
      <c r="AY164" s="17" t="s">
        <v>129</v>
      </c>
      <c r="BE164" s="238">
        <f>IF(N164="základní",J164,0)</f>
        <v>0</v>
      </c>
      <c r="BF164" s="238">
        <f>IF(N164="snížená",J164,0)</f>
        <v>0</v>
      </c>
      <c r="BG164" s="238">
        <f>IF(N164="zákl. přenesená",J164,0)</f>
        <v>0</v>
      </c>
      <c r="BH164" s="238">
        <f>IF(N164="sníž. přenesená",J164,0)</f>
        <v>0</v>
      </c>
      <c r="BI164" s="238">
        <f>IF(N164="nulová",J164,0)</f>
        <v>0</v>
      </c>
      <c r="BJ164" s="17" t="s">
        <v>83</v>
      </c>
      <c r="BK164" s="238">
        <f>ROUND(I164*H164,2)</f>
        <v>0</v>
      </c>
      <c r="BL164" s="17" t="s">
        <v>136</v>
      </c>
      <c r="BM164" s="237" t="s">
        <v>662</v>
      </c>
    </row>
    <row r="165" s="13" customFormat="1">
      <c r="A165" s="13"/>
      <c r="B165" s="239"/>
      <c r="C165" s="240"/>
      <c r="D165" s="241" t="s">
        <v>138</v>
      </c>
      <c r="E165" s="242" t="s">
        <v>1</v>
      </c>
      <c r="F165" s="243" t="s">
        <v>635</v>
      </c>
      <c r="G165" s="240"/>
      <c r="H165" s="242" t="s">
        <v>1</v>
      </c>
      <c r="I165" s="244"/>
      <c r="J165" s="240"/>
      <c r="K165" s="240"/>
      <c r="L165" s="245"/>
      <c r="M165" s="246"/>
      <c r="N165" s="247"/>
      <c r="O165" s="247"/>
      <c r="P165" s="247"/>
      <c r="Q165" s="247"/>
      <c r="R165" s="247"/>
      <c r="S165" s="247"/>
      <c r="T165" s="248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9" t="s">
        <v>138</v>
      </c>
      <c r="AU165" s="249" t="s">
        <v>85</v>
      </c>
      <c r="AV165" s="13" t="s">
        <v>83</v>
      </c>
      <c r="AW165" s="13" t="s">
        <v>32</v>
      </c>
      <c r="AX165" s="13" t="s">
        <v>76</v>
      </c>
      <c r="AY165" s="249" t="s">
        <v>129</v>
      </c>
    </row>
    <row r="166" s="14" customFormat="1">
      <c r="A166" s="14"/>
      <c r="B166" s="250"/>
      <c r="C166" s="251"/>
      <c r="D166" s="241" t="s">
        <v>138</v>
      </c>
      <c r="E166" s="252" t="s">
        <v>1</v>
      </c>
      <c r="F166" s="253" t="s">
        <v>663</v>
      </c>
      <c r="G166" s="251"/>
      <c r="H166" s="254">
        <v>47.704000000000001</v>
      </c>
      <c r="I166" s="255"/>
      <c r="J166" s="251"/>
      <c r="K166" s="251"/>
      <c r="L166" s="256"/>
      <c r="M166" s="257"/>
      <c r="N166" s="258"/>
      <c r="O166" s="258"/>
      <c r="P166" s="258"/>
      <c r="Q166" s="258"/>
      <c r="R166" s="258"/>
      <c r="S166" s="258"/>
      <c r="T166" s="259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0" t="s">
        <v>138</v>
      </c>
      <c r="AU166" s="260" t="s">
        <v>85</v>
      </c>
      <c r="AV166" s="14" t="s">
        <v>85</v>
      </c>
      <c r="AW166" s="14" t="s">
        <v>32</v>
      </c>
      <c r="AX166" s="14" t="s">
        <v>76</v>
      </c>
      <c r="AY166" s="260" t="s">
        <v>129</v>
      </c>
    </row>
    <row r="167" s="15" customFormat="1">
      <c r="A167" s="15"/>
      <c r="B167" s="261"/>
      <c r="C167" s="262"/>
      <c r="D167" s="241" t="s">
        <v>138</v>
      </c>
      <c r="E167" s="263" t="s">
        <v>1</v>
      </c>
      <c r="F167" s="264" t="s">
        <v>141</v>
      </c>
      <c r="G167" s="262"/>
      <c r="H167" s="265">
        <v>47.704000000000001</v>
      </c>
      <c r="I167" s="266"/>
      <c r="J167" s="262"/>
      <c r="K167" s="262"/>
      <c r="L167" s="267"/>
      <c r="M167" s="268"/>
      <c r="N167" s="269"/>
      <c r="O167" s="269"/>
      <c r="P167" s="269"/>
      <c r="Q167" s="269"/>
      <c r="R167" s="269"/>
      <c r="S167" s="269"/>
      <c r="T167" s="270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71" t="s">
        <v>138</v>
      </c>
      <c r="AU167" s="271" t="s">
        <v>85</v>
      </c>
      <c r="AV167" s="15" t="s">
        <v>136</v>
      </c>
      <c r="AW167" s="15" t="s">
        <v>32</v>
      </c>
      <c r="AX167" s="15" t="s">
        <v>83</v>
      </c>
      <c r="AY167" s="271" t="s">
        <v>129</v>
      </c>
    </row>
    <row r="168" s="12" customFormat="1" ht="22.8" customHeight="1">
      <c r="A168" s="12"/>
      <c r="B168" s="210"/>
      <c r="C168" s="211"/>
      <c r="D168" s="212" t="s">
        <v>75</v>
      </c>
      <c r="E168" s="224" t="s">
        <v>609</v>
      </c>
      <c r="F168" s="224" t="s">
        <v>610</v>
      </c>
      <c r="G168" s="211"/>
      <c r="H168" s="211"/>
      <c r="I168" s="214"/>
      <c r="J168" s="225">
        <f>BK168</f>
        <v>0</v>
      </c>
      <c r="K168" s="211"/>
      <c r="L168" s="216"/>
      <c r="M168" s="217"/>
      <c r="N168" s="218"/>
      <c r="O168" s="218"/>
      <c r="P168" s="219">
        <f>SUM(P169:P170)</f>
        <v>0</v>
      </c>
      <c r="Q168" s="218"/>
      <c r="R168" s="219">
        <f>SUM(R169:R170)</f>
        <v>0</v>
      </c>
      <c r="S168" s="218"/>
      <c r="T168" s="220">
        <f>SUM(T169:T170)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21" t="s">
        <v>83</v>
      </c>
      <c r="AT168" s="222" t="s">
        <v>75</v>
      </c>
      <c r="AU168" s="222" t="s">
        <v>83</v>
      </c>
      <c r="AY168" s="221" t="s">
        <v>129</v>
      </c>
      <c r="BK168" s="223">
        <f>SUM(BK169:BK170)</f>
        <v>0</v>
      </c>
    </row>
    <row r="169" s="2" customFormat="1" ht="16.5" customHeight="1">
      <c r="A169" s="38"/>
      <c r="B169" s="39"/>
      <c r="C169" s="226" t="s">
        <v>181</v>
      </c>
      <c r="D169" s="226" t="s">
        <v>131</v>
      </c>
      <c r="E169" s="227" t="s">
        <v>612</v>
      </c>
      <c r="F169" s="228" t="s">
        <v>613</v>
      </c>
      <c r="G169" s="229" t="s">
        <v>282</v>
      </c>
      <c r="H169" s="230">
        <v>47.704000000000001</v>
      </c>
      <c r="I169" s="231"/>
      <c r="J169" s="232">
        <f>ROUND(I169*H169,2)</f>
        <v>0</v>
      </c>
      <c r="K169" s="228" t="s">
        <v>135</v>
      </c>
      <c r="L169" s="44"/>
      <c r="M169" s="233" t="s">
        <v>1</v>
      </c>
      <c r="N169" s="234" t="s">
        <v>41</v>
      </c>
      <c r="O169" s="91"/>
      <c r="P169" s="235">
        <f>O169*H169</f>
        <v>0</v>
      </c>
      <c r="Q169" s="235">
        <v>0</v>
      </c>
      <c r="R169" s="235">
        <f>Q169*H169</f>
        <v>0</v>
      </c>
      <c r="S169" s="235">
        <v>0</v>
      </c>
      <c r="T169" s="236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7" t="s">
        <v>136</v>
      </c>
      <c r="AT169" s="237" t="s">
        <v>131</v>
      </c>
      <c r="AU169" s="237" t="s">
        <v>85</v>
      </c>
      <c r="AY169" s="17" t="s">
        <v>129</v>
      </c>
      <c r="BE169" s="238">
        <f>IF(N169="základní",J169,0)</f>
        <v>0</v>
      </c>
      <c r="BF169" s="238">
        <f>IF(N169="snížená",J169,0)</f>
        <v>0</v>
      </c>
      <c r="BG169" s="238">
        <f>IF(N169="zákl. přenesená",J169,0)</f>
        <v>0</v>
      </c>
      <c r="BH169" s="238">
        <f>IF(N169="sníž. přenesená",J169,0)</f>
        <v>0</v>
      </c>
      <c r="BI169" s="238">
        <f>IF(N169="nulová",J169,0)</f>
        <v>0</v>
      </c>
      <c r="BJ169" s="17" t="s">
        <v>83</v>
      </c>
      <c r="BK169" s="238">
        <f>ROUND(I169*H169,2)</f>
        <v>0</v>
      </c>
      <c r="BL169" s="17" t="s">
        <v>136</v>
      </c>
      <c r="BM169" s="237" t="s">
        <v>664</v>
      </c>
    </row>
    <row r="170" s="2" customFormat="1" ht="21.75" customHeight="1">
      <c r="A170" s="38"/>
      <c r="B170" s="39"/>
      <c r="C170" s="226" t="s">
        <v>8</v>
      </c>
      <c r="D170" s="226" t="s">
        <v>131</v>
      </c>
      <c r="E170" s="227" t="s">
        <v>616</v>
      </c>
      <c r="F170" s="228" t="s">
        <v>617</v>
      </c>
      <c r="G170" s="229" t="s">
        <v>282</v>
      </c>
      <c r="H170" s="230">
        <v>47.704000000000001</v>
      </c>
      <c r="I170" s="231"/>
      <c r="J170" s="232">
        <f>ROUND(I170*H170,2)</f>
        <v>0</v>
      </c>
      <c r="K170" s="228" t="s">
        <v>135</v>
      </c>
      <c r="L170" s="44"/>
      <c r="M170" s="233" t="s">
        <v>1</v>
      </c>
      <c r="N170" s="234" t="s">
        <v>41</v>
      </c>
      <c r="O170" s="91"/>
      <c r="P170" s="235">
        <f>O170*H170</f>
        <v>0</v>
      </c>
      <c r="Q170" s="235">
        <v>0</v>
      </c>
      <c r="R170" s="235">
        <f>Q170*H170</f>
        <v>0</v>
      </c>
      <c r="S170" s="235">
        <v>0</v>
      </c>
      <c r="T170" s="236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7" t="s">
        <v>136</v>
      </c>
      <c r="AT170" s="237" t="s">
        <v>131</v>
      </c>
      <c r="AU170" s="237" t="s">
        <v>85</v>
      </c>
      <c r="AY170" s="17" t="s">
        <v>129</v>
      </c>
      <c r="BE170" s="238">
        <f>IF(N170="základní",J170,0)</f>
        <v>0</v>
      </c>
      <c r="BF170" s="238">
        <f>IF(N170="snížená",J170,0)</f>
        <v>0</v>
      </c>
      <c r="BG170" s="238">
        <f>IF(N170="zákl. přenesená",J170,0)</f>
        <v>0</v>
      </c>
      <c r="BH170" s="238">
        <f>IF(N170="sníž. přenesená",J170,0)</f>
        <v>0</v>
      </c>
      <c r="BI170" s="238">
        <f>IF(N170="nulová",J170,0)</f>
        <v>0</v>
      </c>
      <c r="BJ170" s="17" t="s">
        <v>83</v>
      </c>
      <c r="BK170" s="238">
        <f>ROUND(I170*H170,2)</f>
        <v>0</v>
      </c>
      <c r="BL170" s="17" t="s">
        <v>136</v>
      </c>
      <c r="BM170" s="237" t="s">
        <v>665</v>
      </c>
    </row>
    <row r="171" s="12" customFormat="1" ht="25.92" customHeight="1">
      <c r="A171" s="12"/>
      <c r="B171" s="210"/>
      <c r="C171" s="211"/>
      <c r="D171" s="212" t="s">
        <v>75</v>
      </c>
      <c r="E171" s="213" t="s">
        <v>420</v>
      </c>
      <c r="F171" s="213" t="s">
        <v>666</v>
      </c>
      <c r="G171" s="211"/>
      <c r="H171" s="211"/>
      <c r="I171" s="214"/>
      <c r="J171" s="215">
        <f>BK171</f>
        <v>0</v>
      </c>
      <c r="K171" s="211"/>
      <c r="L171" s="216"/>
      <c r="M171" s="217"/>
      <c r="N171" s="218"/>
      <c r="O171" s="218"/>
      <c r="P171" s="219">
        <f>P172</f>
        <v>0</v>
      </c>
      <c r="Q171" s="218"/>
      <c r="R171" s="219">
        <f>R172</f>
        <v>4.3090000000000002</v>
      </c>
      <c r="S171" s="218"/>
      <c r="T171" s="220">
        <f>T172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21" t="s">
        <v>147</v>
      </c>
      <c r="AT171" s="222" t="s">
        <v>75</v>
      </c>
      <c r="AU171" s="222" t="s">
        <v>76</v>
      </c>
      <c r="AY171" s="221" t="s">
        <v>129</v>
      </c>
      <c r="BK171" s="223">
        <f>BK172</f>
        <v>0</v>
      </c>
    </row>
    <row r="172" s="12" customFormat="1" ht="22.8" customHeight="1">
      <c r="A172" s="12"/>
      <c r="B172" s="210"/>
      <c r="C172" s="211"/>
      <c r="D172" s="212" t="s">
        <v>75</v>
      </c>
      <c r="E172" s="224" t="s">
        <v>667</v>
      </c>
      <c r="F172" s="224" t="s">
        <v>668</v>
      </c>
      <c r="G172" s="211"/>
      <c r="H172" s="211"/>
      <c r="I172" s="214"/>
      <c r="J172" s="225">
        <f>BK172</f>
        <v>0</v>
      </c>
      <c r="K172" s="211"/>
      <c r="L172" s="216"/>
      <c r="M172" s="217"/>
      <c r="N172" s="218"/>
      <c r="O172" s="218"/>
      <c r="P172" s="219">
        <f>SUM(P173:P180)</f>
        <v>0</v>
      </c>
      <c r="Q172" s="218"/>
      <c r="R172" s="219">
        <f>SUM(R173:R180)</f>
        <v>4.3090000000000002</v>
      </c>
      <c r="S172" s="218"/>
      <c r="T172" s="220">
        <f>SUM(T173:T180)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21" t="s">
        <v>147</v>
      </c>
      <c r="AT172" s="222" t="s">
        <v>75</v>
      </c>
      <c r="AU172" s="222" t="s">
        <v>83</v>
      </c>
      <c r="AY172" s="221" t="s">
        <v>129</v>
      </c>
      <c r="BK172" s="223">
        <f>SUM(BK173:BK180)</f>
        <v>0</v>
      </c>
    </row>
    <row r="173" s="2" customFormat="1" ht="16.5" customHeight="1">
      <c r="A173" s="38"/>
      <c r="B173" s="39"/>
      <c r="C173" s="226" t="s">
        <v>189</v>
      </c>
      <c r="D173" s="226" t="s">
        <v>131</v>
      </c>
      <c r="E173" s="227" t="s">
        <v>669</v>
      </c>
      <c r="F173" s="228" t="s">
        <v>670</v>
      </c>
      <c r="G173" s="229" t="s">
        <v>208</v>
      </c>
      <c r="H173" s="230">
        <v>139</v>
      </c>
      <c r="I173" s="231"/>
      <c r="J173" s="232">
        <f>ROUND(I173*H173,2)</f>
        <v>0</v>
      </c>
      <c r="K173" s="228" t="s">
        <v>135</v>
      </c>
      <c r="L173" s="44"/>
      <c r="M173" s="233" t="s">
        <v>1</v>
      </c>
      <c r="N173" s="234" t="s">
        <v>41</v>
      </c>
      <c r="O173" s="91"/>
      <c r="P173" s="235">
        <f>O173*H173</f>
        <v>0</v>
      </c>
      <c r="Q173" s="235">
        <v>0</v>
      </c>
      <c r="R173" s="235">
        <f>Q173*H173</f>
        <v>0</v>
      </c>
      <c r="S173" s="235">
        <v>0</v>
      </c>
      <c r="T173" s="236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7" t="s">
        <v>671</v>
      </c>
      <c r="AT173" s="237" t="s">
        <v>131</v>
      </c>
      <c r="AU173" s="237" t="s">
        <v>85</v>
      </c>
      <c r="AY173" s="17" t="s">
        <v>129</v>
      </c>
      <c r="BE173" s="238">
        <f>IF(N173="základní",J173,0)</f>
        <v>0</v>
      </c>
      <c r="BF173" s="238">
        <f>IF(N173="snížená",J173,0)</f>
        <v>0</v>
      </c>
      <c r="BG173" s="238">
        <f>IF(N173="zákl. přenesená",J173,0)</f>
        <v>0</v>
      </c>
      <c r="BH173" s="238">
        <f>IF(N173="sníž. přenesená",J173,0)</f>
        <v>0</v>
      </c>
      <c r="BI173" s="238">
        <f>IF(N173="nulová",J173,0)</f>
        <v>0</v>
      </c>
      <c r="BJ173" s="17" t="s">
        <v>83</v>
      </c>
      <c r="BK173" s="238">
        <f>ROUND(I173*H173,2)</f>
        <v>0</v>
      </c>
      <c r="BL173" s="17" t="s">
        <v>671</v>
      </c>
      <c r="BM173" s="237" t="s">
        <v>672</v>
      </c>
    </row>
    <row r="174" s="13" customFormat="1">
      <c r="A174" s="13"/>
      <c r="B174" s="239"/>
      <c r="C174" s="240"/>
      <c r="D174" s="241" t="s">
        <v>138</v>
      </c>
      <c r="E174" s="242" t="s">
        <v>1</v>
      </c>
      <c r="F174" s="243" t="s">
        <v>673</v>
      </c>
      <c r="G174" s="240"/>
      <c r="H174" s="242" t="s">
        <v>1</v>
      </c>
      <c r="I174" s="244"/>
      <c r="J174" s="240"/>
      <c r="K174" s="240"/>
      <c r="L174" s="245"/>
      <c r="M174" s="246"/>
      <c r="N174" s="247"/>
      <c r="O174" s="247"/>
      <c r="P174" s="247"/>
      <c r="Q174" s="247"/>
      <c r="R174" s="247"/>
      <c r="S174" s="247"/>
      <c r="T174" s="248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9" t="s">
        <v>138</v>
      </c>
      <c r="AU174" s="249" t="s">
        <v>85</v>
      </c>
      <c r="AV174" s="13" t="s">
        <v>83</v>
      </c>
      <c r="AW174" s="13" t="s">
        <v>32</v>
      </c>
      <c r="AX174" s="13" t="s">
        <v>76</v>
      </c>
      <c r="AY174" s="249" t="s">
        <v>129</v>
      </c>
    </row>
    <row r="175" s="14" customFormat="1">
      <c r="A175" s="14"/>
      <c r="B175" s="250"/>
      <c r="C175" s="251"/>
      <c r="D175" s="241" t="s">
        <v>138</v>
      </c>
      <c r="E175" s="252" t="s">
        <v>1</v>
      </c>
      <c r="F175" s="253" t="s">
        <v>674</v>
      </c>
      <c r="G175" s="251"/>
      <c r="H175" s="254">
        <v>139</v>
      </c>
      <c r="I175" s="255"/>
      <c r="J175" s="251"/>
      <c r="K175" s="251"/>
      <c r="L175" s="256"/>
      <c r="M175" s="257"/>
      <c r="N175" s="258"/>
      <c r="O175" s="258"/>
      <c r="P175" s="258"/>
      <c r="Q175" s="258"/>
      <c r="R175" s="258"/>
      <c r="S175" s="258"/>
      <c r="T175" s="259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0" t="s">
        <v>138</v>
      </c>
      <c r="AU175" s="260" t="s">
        <v>85</v>
      </c>
      <c r="AV175" s="14" t="s">
        <v>85</v>
      </c>
      <c r="AW175" s="14" t="s">
        <v>32</v>
      </c>
      <c r="AX175" s="14" t="s">
        <v>76</v>
      </c>
      <c r="AY175" s="260" t="s">
        <v>129</v>
      </c>
    </row>
    <row r="176" s="15" customFormat="1">
      <c r="A176" s="15"/>
      <c r="B176" s="261"/>
      <c r="C176" s="262"/>
      <c r="D176" s="241" t="s">
        <v>138</v>
      </c>
      <c r="E176" s="263" t="s">
        <v>1</v>
      </c>
      <c r="F176" s="264" t="s">
        <v>141</v>
      </c>
      <c r="G176" s="262"/>
      <c r="H176" s="265">
        <v>139</v>
      </c>
      <c r="I176" s="266"/>
      <c r="J176" s="262"/>
      <c r="K176" s="262"/>
      <c r="L176" s="267"/>
      <c r="M176" s="268"/>
      <c r="N176" s="269"/>
      <c r="O176" s="269"/>
      <c r="P176" s="269"/>
      <c r="Q176" s="269"/>
      <c r="R176" s="269"/>
      <c r="S176" s="269"/>
      <c r="T176" s="270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71" t="s">
        <v>138</v>
      </c>
      <c r="AU176" s="271" t="s">
        <v>85</v>
      </c>
      <c r="AV176" s="15" t="s">
        <v>136</v>
      </c>
      <c r="AW176" s="15" t="s">
        <v>32</v>
      </c>
      <c r="AX176" s="15" t="s">
        <v>83</v>
      </c>
      <c r="AY176" s="271" t="s">
        <v>129</v>
      </c>
    </row>
    <row r="177" s="2" customFormat="1" ht="16.5" customHeight="1">
      <c r="A177" s="38"/>
      <c r="B177" s="39"/>
      <c r="C177" s="275" t="s">
        <v>194</v>
      </c>
      <c r="D177" s="275" t="s">
        <v>420</v>
      </c>
      <c r="E177" s="276" t="s">
        <v>675</v>
      </c>
      <c r="F177" s="277" t="s">
        <v>676</v>
      </c>
      <c r="G177" s="278" t="s">
        <v>208</v>
      </c>
      <c r="H177" s="279">
        <v>139</v>
      </c>
      <c r="I177" s="280"/>
      <c r="J177" s="281">
        <f>ROUND(I177*H177,2)</f>
        <v>0</v>
      </c>
      <c r="K177" s="277" t="s">
        <v>135</v>
      </c>
      <c r="L177" s="282"/>
      <c r="M177" s="283" t="s">
        <v>1</v>
      </c>
      <c r="N177" s="284" t="s">
        <v>41</v>
      </c>
      <c r="O177" s="91"/>
      <c r="P177" s="235">
        <f>O177*H177</f>
        <v>0</v>
      </c>
      <c r="Q177" s="235">
        <v>0.031</v>
      </c>
      <c r="R177" s="235">
        <f>Q177*H177</f>
        <v>4.3090000000000002</v>
      </c>
      <c r="S177" s="235">
        <v>0</v>
      </c>
      <c r="T177" s="236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7" t="s">
        <v>677</v>
      </c>
      <c r="AT177" s="237" t="s">
        <v>420</v>
      </c>
      <c r="AU177" s="237" t="s">
        <v>85</v>
      </c>
      <c r="AY177" s="17" t="s">
        <v>129</v>
      </c>
      <c r="BE177" s="238">
        <f>IF(N177="základní",J177,0)</f>
        <v>0</v>
      </c>
      <c r="BF177" s="238">
        <f>IF(N177="snížená",J177,0)</f>
        <v>0</v>
      </c>
      <c r="BG177" s="238">
        <f>IF(N177="zákl. přenesená",J177,0)</f>
        <v>0</v>
      </c>
      <c r="BH177" s="238">
        <f>IF(N177="sníž. přenesená",J177,0)</f>
        <v>0</v>
      </c>
      <c r="BI177" s="238">
        <f>IF(N177="nulová",J177,0)</f>
        <v>0</v>
      </c>
      <c r="BJ177" s="17" t="s">
        <v>83</v>
      </c>
      <c r="BK177" s="238">
        <f>ROUND(I177*H177,2)</f>
        <v>0</v>
      </c>
      <c r="BL177" s="17" t="s">
        <v>677</v>
      </c>
      <c r="BM177" s="237" t="s">
        <v>678</v>
      </c>
    </row>
    <row r="178" s="13" customFormat="1">
      <c r="A178" s="13"/>
      <c r="B178" s="239"/>
      <c r="C178" s="240"/>
      <c r="D178" s="241" t="s">
        <v>138</v>
      </c>
      <c r="E178" s="242" t="s">
        <v>1</v>
      </c>
      <c r="F178" s="243" t="s">
        <v>673</v>
      </c>
      <c r="G178" s="240"/>
      <c r="H178" s="242" t="s">
        <v>1</v>
      </c>
      <c r="I178" s="244"/>
      <c r="J178" s="240"/>
      <c r="K178" s="240"/>
      <c r="L178" s="245"/>
      <c r="M178" s="246"/>
      <c r="N178" s="247"/>
      <c r="O178" s="247"/>
      <c r="P178" s="247"/>
      <c r="Q178" s="247"/>
      <c r="R178" s="247"/>
      <c r="S178" s="247"/>
      <c r="T178" s="248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9" t="s">
        <v>138</v>
      </c>
      <c r="AU178" s="249" t="s">
        <v>85</v>
      </c>
      <c r="AV178" s="13" t="s">
        <v>83</v>
      </c>
      <c r="AW178" s="13" t="s">
        <v>32</v>
      </c>
      <c r="AX178" s="13" t="s">
        <v>76</v>
      </c>
      <c r="AY178" s="249" t="s">
        <v>129</v>
      </c>
    </row>
    <row r="179" s="14" customFormat="1">
      <c r="A179" s="14"/>
      <c r="B179" s="250"/>
      <c r="C179" s="251"/>
      <c r="D179" s="241" t="s">
        <v>138</v>
      </c>
      <c r="E179" s="252" t="s">
        <v>1</v>
      </c>
      <c r="F179" s="253" t="s">
        <v>679</v>
      </c>
      <c r="G179" s="251"/>
      <c r="H179" s="254">
        <v>139</v>
      </c>
      <c r="I179" s="255"/>
      <c r="J179" s="251"/>
      <c r="K179" s="251"/>
      <c r="L179" s="256"/>
      <c r="M179" s="257"/>
      <c r="N179" s="258"/>
      <c r="O179" s="258"/>
      <c r="P179" s="258"/>
      <c r="Q179" s="258"/>
      <c r="R179" s="258"/>
      <c r="S179" s="258"/>
      <c r="T179" s="259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0" t="s">
        <v>138</v>
      </c>
      <c r="AU179" s="260" t="s">
        <v>85</v>
      </c>
      <c r="AV179" s="14" t="s">
        <v>85</v>
      </c>
      <c r="AW179" s="14" t="s">
        <v>32</v>
      </c>
      <c r="AX179" s="14" t="s">
        <v>76</v>
      </c>
      <c r="AY179" s="260" t="s">
        <v>129</v>
      </c>
    </row>
    <row r="180" s="15" customFormat="1">
      <c r="A180" s="15"/>
      <c r="B180" s="261"/>
      <c r="C180" s="262"/>
      <c r="D180" s="241" t="s">
        <v>138</v>
      </c>
      <c r="E180" s="263" t="s">
        <v>1</v>
      </c>
      <c r="F180" s="264" t="s">
        <v>141</v>
      </c>
      <c r="G180" s="262"/>
      <c r="H180" s="265">
        <v>139</v>
      </c>
      <c r="I180" s="266"/>
      <c r="J180" s="262"/>
      <c r="K180" s="262"/>
      <c r="L180" s="267"/>
      <c r="M180" s="272"/>
      <c r="N180" s="273"/>
      <c r="O180" s="273"/>
      <c r="P180" s="273"/>
      <c r="Q180" s="273"/>
      <c r="R180" s="273"/>
      <c r="S180" s="273"/>
      <c r="T180" s="274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71" t="s">
        <v>138</v>
      </c>
      <c r="AU180" s="271" t="s">
        <v>85</v>
      </c>
      <c r="AV180" s="15" t="s">
        <v>136</v>
      </c>
      <c r="AW180" s="15" t="s">
        <v>32</v>
      </c>
      <c r="AX180" s="15" t="s">
        <v>83</v>
      </c>
      <c r="AY180" s="271" t="s">
        <v>129</v>
      </c>
    </row>
    <row r="181" s="2" customFormat="1" ht="6.96" customHeight="1">
      <c r="A181" s="38"/>
      <c r="B181" s="66"/>
      <c r="C181" s="67"/>
      <c r="D181" s="67"/>
      <c r="E181" s="67"/>
      <c r="F181" s="67"/>
      <c r="G181" s="67"/>
      <c r="H181" s="67"/>
      <c r="I181" s="67"/>
      <c r="J181" s="67"/>
      <c r="K181" s="67"/>
      <c r="L181" s="44"/>
      <c r="M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</row>
  </sheetData>
  <sheetProtection sheet="1" autoFilter="0" formatColumns="0" formatRows="0" objects="1" scenarios="1" spinCount="100000" saltValue="phjF9LMpaRFu/O8f9hEyHUV3Ey5vBiBx5psLGif/kBN2gPqOA9wdWn892Zl/oTtVHpZbR0FhqlPAEtS/ds8ivw==" hashValue="w9VT6YH8Y+l6Xsq/w225bohY/mBTyhYwbhZTKuY7OER7yuFuzwPbTtq3pzjX8rNghj21o5BtxU85yN2ihAmQpg==" algorithmName="SHA-512" password="CC35"/>
  <autoFilter ref="C124:K18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99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100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Oprava chodníku v ulici Kutnohorská, Hradec Králové</v>
      </c>
      <c r="F7" s="150"/>
      <c r="G7" s="150"/>
      <c r="H7" s="150"/>
      <c r="L7" s="20"/>
    </row>
    <row r="8" s="2" customFormat="1" ht="12" customHeight="1">
      <c r="A8" s="38"/>
      <c r="B8" s="44"/>
      <c r="C8" s="38"/>
      <c r="D8" s="150" t="s">
        <v>101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2" t="s">
        <v>680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0" t="s">
        <v>18</v>
      </c>
      <c r="E11" s="38"/>
      <c r="F11" s="141" t="s">
        <v>1</v>
      </c>
      <c r="G11" s="38"/>
      <c r="H11" s="38"/>
      <c r="I11" s="150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0" t="s">
        <v>20</v>
      </c>
      <c r="E12" s="38"/>
      <c r="F12" s="141" t="s">
        <v>21</v>
      </c>
      <c r="G12" s="38"/>
      <c r="H12" s="38"/>
      <c r="I12" s="150" t="s">
        <v>22</v>
      </c>
      <c r="J12" s="153" t="str">
        <f>'Rekapitulace stavby'!AN8</f>
        <v>2. 8. 2024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24</v>
      </c>
      <c r="E14" s="38"/>
      <c r="F14" s="38"/>
      <c r="G14" s="38"/>
      <c r="H14" s="38"/>
      <c r="I14" s="150" t="s">
        <v>25</v>
      </c>
      <c r="J14" s="141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tr">
        <f>IF('Rekapitulace stavby'!E11="","",'Rekapitulace stavby'!E11)</f>
        <v xml:space="preserve"> </v>
      </c>
      <c r="F15" s="38"/>
      <c r="G15" s="38"/>
      <c r="H15" s="38"/>
      <c r="I15" s="150" t="s">
        <v>27</v>
      </c>
      <c r="J15" s="141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0" t="s">
        <v>28</v>
      </c>
      <c r="E17" s="38"/>
      <c r="F17" s="38"/>
      <c r="G17" s="38"/>
      <c r="H17" s="38"/>
      <c r="I17" s="15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0" t="s">
        <v>30</v>
      </c>
      <c r="E20" s="38"/>
      <c r="F20" s="38"/>
      <c r="G20" s="38"/>
      <c r="H20" s="38"/>
      <c r="I20" s="150" t="s">
        <v>25</v>
      </c>
      <c r="J20" s="141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31</v>
      </c>
      <c r="F21" s="38"/>
      <c r="G21" s="38"/>
      <c r="H21" s="38"/>
      <c r="I21" s="150" t="s">
        <v>27</v>
      </c>
      <c r="J21" s="141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0" t="s">
        <v>33</v>
      </c>
      <c r="E23" s="38"/>
      <c r="F23" s="38"/>
      <c r="G23" s="38"/>
      <c r="H23" s="38"/>
      <c r="I23" s="150" t="s">
        <v>25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">
        <v>34</v>
      </c>
      <c r="F24" s="38"/>
      <c r="G24" s="38"/>
      <c r="H24" s="38"/>
      <c r="I24" s="150" t="s">
        <v>27</v>
      </c>
      <c r="J24" s="141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4"/>
      <c r="B27" s="155"/>
      <c r="C27" s="154"/>
      <c r="D27" s="154"/>
      <c r="E27" s="156" t="s">
        <v>1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8"/>
      <c r="E29" s="158"/>
      <c r="F29" s="158"/>
      <c r="G29" s="158"/>
      <c r="H29" s="158"/>
      <c r="I29" s="158"/>
      <c r="J29" s="158"/>
      <c r="K29" s="15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9" t="s">
        <v>36</v>
      </c>
      <c r="E30" s="38"/>
      <c r="F30" s="38"/>
      <c r="G30" s="38"/>
      <c r="H30" s="38"/>
      <c r="I30" s="38"/>
      <c r="J30" s="160">
        <f>ROUND(J122,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1" t="s">
        <v>38</v>
      </c>
      <c r="G32" s="38"/>
      <c r="H32" s="38"/>
      <c r="I32" s="161" t="s">
        <v>37</v>
      </c>
      <c r="J32" s="161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2" t="s">
        <v>40</v>
      </c>
      <c r="E33" s="150" t="s">
        <v>41</v>
      </c>
      <c r="F33" s="163">
        <f>ROUND((SUM(BE122:BE149)),  2)</f>
        <v>0</v>
      </c>
      <c r="G33" s="38"/>
      <c r="H33" s="38"/>
      <c r="I33" s="164">
        <v>0.20999999999999999</v>
      </c>
      <c r="J33" s="163">
        <f>ROUND(((SUM(BE122:BE149))*I33),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0" t="s">
        <v>42</v>
      </c>
      <c r="F34" s="163">
        <f>ROUND((SUM(BF122:BF149)),  2)</f>
        <v>0</v>
      </c>
      <c r="G34" s="38"/>
      <c r="H34" s="38"/>
      <c r="I34" s="164">
        <v>0.12</v>
      </c>
      <c r="J34" s="163">
        <f>ROUND(((SUM(BF122:BF149))*I34),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0" t="s">
        <v>43</v>
      </c>
      <c r="F35" s="163">
        <f>ROUND((SUM(BG122:BG149)),  2)</f>
        <v>0</v>
      </c>
      <c r="G35" s="38"/>
      <c r="H35" s="38"/>
      <c r="I35" s="164">
        <v>0.20999999999999999</v>
      </c>
      <c r="J35" s="163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44</v>
      </c>
      <c r="F36" s="163">
        <f>ROUND((SUM(BH122:BH149)),  2)</f>
        <v>0</v>
      </c>
      <c r="G36" s="38"/>
      <c r="H36" s="38"/>
      <c r="I36" s="164">
        <v>0.12</v>
      </c>
      <c r="J36" s="163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45</v>
      </c>
      <c r="F37" s="163">
        <f>ROUND((SUM(BI122:BI149)),  2)</f>
        <v>0</v>
      </c>
      <c r="G37" s="38"/>
      <c r="H37" s="38"/>
      <c r="I37" s="164">
        <v>0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5"/>
      <c r="D39" s="166" t="s">
        <v>46</v>
      </c>
      <c r="E39" s="167"/>
      <c r="F39" s="167"/>
      <c r="G39" s="168" t="s">
        <v>47</v>
      </c>
      <c r="H39" s="169" t="s">
        <v>48</v>
      </c>
      <c r="I39" s="167"/>
      <c r="J39" s="170">
        <f>SUM(J30:J37)</f>
        <v>0</v>
      </c>
      <c r="K39" s="171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Oprava chodníku v ulici Kutnohorská, Hradec Králové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B - Vedlejší a ostatní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Hradec Králové</v>
      </c>
      <c r="G89" s="40"/>
      <c r="H89" s="40"/>
      <c r="I89" s="32" t="s">
        <v>22</v>
      </c>
      <c r="J89" s="79" t="str">
        <f>IF(J12="","",J12)</f>
        <v>2. 8. 2024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>VIAPROJEKT s.r.o. HK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B.Burešová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4" t="s">
        <v>106</v>
      </c>
      <c r="D94" s="185"/>
      <c r="E94" s="185"/>
      <c r="F94" s="185"/>
      <c r="G94" s="185"/>
      <c r="H94" s="185"/>
      <c r="I94" s="185"/>
      <c r="J94" s="186" t="s">
        <v>107</v>
      </c>
      <c r="K94" s="185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7" t="s">
        <v>108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109</v>
      </c>
    </row>
    <row r="97" s="9" customFormat="1" ht="24.96" customHeight="1">
      <c r="A97" s="9"/>
      <c r="B97" s="188"/>
      <c r="C97" s="189"/>
      <c r="D97" s="190" t="s">
        <v>681</v>
      </c>
      <c r="E97" s="191"/>
      <c r="F97" s="191"/>
      <c r="G97" s="191"/>
      <c r="H97" s="191"/>
      <c r="I97" s="191"/>
      <c r="J97" s="192">
        <f>J123</f>
        <v>0</v>
      </c>
      <c r="K97" s="189"/>
      <c r="L97" s="19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4"/>
      <c r="C98" s="133"/>
      <c r="D98" s="195" t="s">
        <v>682</v>
      </c>
      <c r="E98" s="196"/>
      <c r="F98" s="196"/>
      <c r="G98" s="196"/>
      <c r="H98" s="196"/>
      <c r="I98" s="196"/>
      <c r="J98" s="197">
        <f>J124</f>
        <v>0</v>
      </c>
      <c r="K98" s="133"/>
      <c r="L98" s="19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4"/>
      <c r="C99" s="133"/>
      <c r="D99" s="195" t="s">
        <v>683</v>
      </c>
      <c r="E99" s="196"/>
      <c r="F99" s="196"/>
      <c r="G99" s="196"/>
      <c r="H99" s="196"/>
      <c r="I99" s="196"/>
      <c r="J99" s="197">
        <f>J131</f>
        <v>0</v>
      </c>
      <c r="K99" s="133"/>
      <c r="L99" s="19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4"/>
      <c r="C100" s="133"/>
      <c r="D100" s="195" t="s">
        <v>684</v>
      </c>
      <c r="E100" s="196"/>
      <c r="F100" s="196"/>
      <c r="G100" s="196"/>
      <c r="H100" s="196"/>
      <c r="I100" s="196"/>
      <c r="J100" s="197">
        <f>J140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685</v>
      </c>
      <c r="E101" s="196"/>
      <c r="F101" s="196"/>
      <c r="G101" s="196"/>
      <c r="H101" s="196"/>
      <c r="I101" s="196"/>
      <c r="J101" s="197">
        <f>J142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686</v>
      </c>
      <c r="E102" s="196"/>
      <c r="F102" s="196"/>
      <c r="G102" s="196"/>
      <c r="H102" s="196"/>
      <c r="I102" s="196"/>
      <c r="J102" s="197">
        <f>J148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114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83" t="str">
        <f>E7</f>
        <v>Oprava chodníku v ulici Kutnohorská, Hradec Králové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101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E9</f>
        <v>B - Vedlejší a ostatní náklady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F12</f>
        <v>Hradec Králové</v>
      </c>
      <c r="G116" s="40"/>
      <c r="H116" s="40"/>
      <c r="I116" s="32" t="s">
        <v>22</v>
      </c>
      <c r="J116" s="79" t="str">
        <f>IF(J12="","",J12)</f>
        <v>2. 8. 2024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5.65" customHeight="1">
      <c r="A118" s="38"/>
      <c r="B118" s="39"/>
      <c r="C118" s="32" t="s">
        <v>24</v>
      </c>
      <c r="D118" s="40"/>
      <c r="E118" s="40"/>
      <c r="F118" s="27" t="str">
        <f>E15</f>
        <v xml:space="preserve"> </v>
      </c>
      <c r="G118" s="40"/>
      <c r="H118" s="40"/>
      <c r="I118" s="32" t="s">
        <v>30</v>
      </c>
      <c r="J118" s="36" t="str">
        <f>E21</f>
        <v>VIAPROJEKT s.r.o. HK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28</v>
      </c>
      <c r="D119" s="40"/>
      <c r="E119" s="40"/>
      <c r="F119" s="27" t="str">
        <f>IF(E18="","",E18)</f>
        <v>Vyplň údaj</v>
      </c>
      <c r="G119" s="40"/>
      <c r="H119" s="40"/>
      <c r="I119" s="32" t="s">
        <v>33</v>
      </c>
      <c r="J119" s="36" t="str">
        <f>E24</f>
        <v>B.Burešová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9"/>
      <c r="B121" s="200"/>
      <c r="C121" s="201" t="s">
        <v>115</v>
      </c>
      <c r="D121" s="202" t="s">
        <v>61</v>
      </c>
      <c r="E121" s="202" t="s">
        <v>57</v>
      </c>
      <c r="F121" s="202" t="s">
        <v>58</v>
      </c>
      <c r="G121" s="202" t="s">
        <v>116</v>
      </c>
      <c r="H121" s="202" t="s">
        <v>117</v>
      </c>
      <c r="I121" s="202" t="s">
        <v>118</v>
      </c>
      <c r="J121" s="202" t="s">
        <v>107</v>
      </c>
      <c r="K121" s="203" t="s">
        <v>119</v>
      </c>
      <c r="L121" s="204"/>
      <c r="M121" s="100" t="s">
        <v>1</v>
      </c>
      <c r="N121" s="101" t="s">
        <v>40</v>
      </c>
      <c r="O121" s="101" t="s">
        <v>120</v>
      </c>
      <c r="P121" s="101" t="s">
        <v>121</v>
      </c>
      <c r="Q121" s="101" t="s">
        <v>122</v>
      </c>
      <c r="R121" s="101" t="s">
        <v>123</v>
      </c>
      <c r="S121" s="101" t="s">
        <v>124</v>
      </c>
      <c r="T121" s="102" t="s">
        <v>125</v>
      </c>
      <c r="U121" s="199"/>
      <c r="V121" s="199"/>
      <c r="W121" s="199"/>
      <c r="X121" s="199"/>
      <c r="Y121" s="199"/>
      <c r="Z121" s="199"/>
      <c r="AA121" s="199"/>
      <c r="AB121" s="199"/>
      <c r="AC121" s="199"/>
      <c r="AD121" s="199"/>
      <c r="AE121" s="199"/>
    </row>
    <row r="122" s="2" customFormat="1" ht="22.8" customHeight="1">
      <c r="A122" s="38"/>
      <c r="B122" s="39"/>
      <c r="C122" s="107" t="s">
        <v>126</v>
      </c>
      <c r="D122" s="40"/>
      <c r="E122" s="40"/>
      <c r="F122" s="40"/>
      <c r="G122" s="40"/>
      <c r="H122" s="40"/>
      <c r="I122" s="40"/>
      <c r="J122" s="205">
        <f>BK122</f>
        <v>0</v>
      </c>
      <c r="K122" s="40"/>
      <c r="L122" s="44"/>
      <c r="M122" s="103"/>
      <c r="N122" s="206"/>
      <c r="O122" s="104"/>
      <c r="P122" s="207">
        <f>P123</f>
        <v>0</v>
      </c>
      <c r="Q122" s="104"/>
      <c r="R122" s="207">
        <f>R123</f>
        <v>0</v>
      </c>
      <c r="S122" s="104"/>
      <c r="T122" s="208">
        <f>T123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75</v>
      </c>
      <c r="AU122" s="17" t="s">
        <v>109</v>
      </c>
      <c r="BK122" s="209">
        <f>BK123</f>
        <v>0</v>
      </c>
    </row>
    <row r="123" s="12" customFormat="1" ht="25.92" customHeight="1">
      <c r="A123" s="12"/>
      <c r="B123" s="210"/>
      <c r="C123" s="211"/>
      <c r="D123" s="212" t="s">
        <v>75</v>
      </c>
      <c r="E123" s="213" t="s">
        <v>687</v>
      </c>
      <c r="F123" s="213" t="s">
        <v>688</v>
      </c>
      <c r="G123" s="211"/>
      <c r="H123" s="211"/>
      <c r="I123" s="214"/>
      <c r="J123" s="215">
        <f>BK123</f>
        <v>0</v>
      </c>
      <c r="K123" s="211"/>
      <c r="L123" s="216"/>
      <c r="M123" s="217"/>
      <c r="N123" s="218"/>
      <c r="O123" s="218"/>
      <c r="P123" s="219">
        <f>P124+P131+P140+P142+P148</f>
        <v>0</v>
      </c>
      <c r="Q123" s="218"/>
      <c r="R123" s="219">
        <f>R124+R131+R140+R142+R148</f>
        <v>0</v>
      </c>
      <c r="S123" s="218"/>
      <c r="T123" s="220">
        <f>T124+T131+T140+T142+T148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1" t="s">
        <v>158</v>
      </c>
      <c r="AT123" s="222" t="s">
        <v>75</v>
      </c>
      <c r="AU123" s="222" t="s">
        <v>76</v>
      </c>
      <c r="AY123" s="221" t="s">
        <v>129</v>
      </c>
      <c r="BK123" s="223">
        <f>BK124+BK131+BK140+BK142+BK148</f>
        <v>0</v>
      </c>
    </row>
    <row r="124" s="12" customFormat="1" ht="22.8" customHeight="1">
      <c r="A124" s="12"/>
      <c r="B124" s="210"/>
      <c r="C124" s="211"/>
      <c r="D124" s="212" t="s">
        <v>75</v>
      </c>
      <c r="E124" s="224" t="s">
        <v>689</v>
      </c>
      <c r="F124" s="224" t="s">
        <v>690</v>
      </c>
      <c r="G124" s="211"/>
      <c r="H124" s="211"/>
      <c r="I124" s="214"/>
      <c r="J124" s="225">
        <f>BK124</f>
        <v>0</v>
      </c>
      <c r="K124" s="211"/>
      <c r="L124" s="216"/>
      <c r="M124" s="217"/>
      <c r="N124" s="218"/>
      <c r="O124" s="218"/>
      <c r="P124" s="219">
        <f>SUM(P125:P130)</f>
        <v>0</v>
      </c>
      <c r="Q124" s="218"/>
      <c r="R124" s="219">
        <f>SUM(R125:R130)</f>
        <v>0</v>
      </c>
      <c r="S124" s="218"/>
      <c r="T124" s="220">
        <f>SUM(T125:T130)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1" t="s">
        <v>158</v>
      </c>
      <c r="AT124" s="222" t="s">
        <v>75</v>
      </c>
      <c r="AU124" s="222" t="s">
        <v>83</v>
      </c>
      <c r="AY124" s="221" t="s">
        <v>129</v>
      </c>
      <c r="BK124" s="223">
        <f>SUM(BK125:BK130)</f>
        <v>0</v>
      </c>
    </row>
    <row r="125" s="2" customFormat="1" ht="16.5" customHeight="1">
      <c r="A125" s="38"/>
      <c r="B125" s="39"/>
      <c r="C125" s="226" t="s">
        <v>83</v>
      </c>
      <c r="D125" s="226" t="s">
        <v>131</v>
      </c>
      <c r="E125" s="227" t="s">
        <v>691</v>
      </c>
      <c r="F125" s="228" t="s">
        <v>692</v>
      </c>
      <c r="G125" s="229" t="s">
        <v>693</v>
      </c>
      <c r="H125" s="230">
        <v>1</v>
      </c>
      <c r="I125" s="231"/>
      <c r="J125" s="232">
        <f>ROUND(I125*H125,2)</f>
        <v>0</v>
      </c>
      <c r="K125" s="228" t="s">
        <v>135</v>
      </c>
      <c r="L125" s="44"/>
      <c r="M125" s="233" t="s">
        <v>1</v>
      </c>
      <c r="N125" s="234" t="s">
        <v>41</v>
      </c>
      <c r="O125" s="91"/>
      <c r="P125" s="235">
        <f>O125*H125</f>
        <v>0</v>
      </c>
      <c r="Q125" s="235">
        <v>0</v>
      </c>
      <c r="R125" s="235">
        <f>Q125*H125</f>
        <v>0</v>
      </c>
      <c r="S125" s="235">
        <v>0</v>
      </c>
      <c r="T125" s="236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7" t="s">
        <v>694</v>
      </c>
      <c r="AT125" s="237" t="s">
        <v>131</v>
      </c>
      <c r="AU125" s="237" t="s">
        <v>85</v>
      </c>
      <c r="AY125" s="17" t="s">
        <v>129</v>
      </c>
      <c r="BE125" s="238">
        <f>IF(N125="základní",J125,0)</f>
        <v>0</v>
      </c>
      <c r="BF125" s="238">
        <f>IF(N125="snížená",J125,0)</f>
        <v>0</v>
      </c>
      <c r="BG125" s="238">
        <f>IF(N125="zákl. přenesená",J125,0)</f>
        <v>0</v>
      </c>
      <c r="BH125" s="238">
        <f>IF(N125="sníž. přenesená",J125,0)</f>
        <v>0</v>
      </c>
      <c r="BI125" s="238">
        <f>IF(N125="nulová",J125,0)</f>
        <v>0</v>
      </c>
      <c r="BJ125" s="17" t="s">
        <v>83</v>
      </c>
      <c r="BK125" s="238">
        <f>ROUND(I125*H125,2)</f>
        <v>0</v>
      </c>
      <c r="BL125" s="17" t="s">
        <v>694</v>
      </c>
      <c r="BM125" s="237" t="s">
        <v>695</v>
      </c>
    </row>
    <row r="126" s="13" customFormat="1">
      <c r="A126" s="13"/>
      <c r="B126" s="239"/>
      <c r="C126" s="240"/>
      <c r="D126" s="241" t="s">
        <v>138</v>
      </c>
      <c r="E126" s="242" t="s">
        <v>1</v>
      </c>
      <c r="F126" s="243" t="s">
        <v>696</v>
      </c>
      <c r="G126" s="240"/>
      <c r="H126" s="242" t="s">
        <v>1</v>
      </c>
      <c r="I126" s="244"/>
      <c r="J126" s="240"/>
      <c r="K126" s="240"/>
      <c r="L126" s="245"/>
      <c r="M126" s="246"/>
      <c r="N126" s="247"/>
      <c r="O126" s="247"/>
      <c r="P126" s="247"/>
      <c r="Q126" s="247"/>
      <c r="R126" s="247"/>
      <c r="S126" s="247"/>
      <c r="T126" s="248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9" t="s">
        <v>138</v>
      </c>
      <c r="AU126" s="249" t="s">
        <v>85</v>
      </c>
      <c r="AV126" s="13" t="s">
        <v>83</v>
      </c>
      <c r="AW126" s="13" t="s">
        <v>32</v>
      </c>
      <c r="AX126" s="13" t="s">
        <v>76</v>
      </c>
      <c r="AY126" s="249" t="s">
        <v>129</v>
      </c>
    </row>
    <row r="127" s="14" customFormat="1">
      <c r="A127" s="14"/>
      <c r="B127" s="250"/>
      <c r="C127" s="251"/>
      <c r="D127" s="241" t="s">
        <v>138</v>
      </c>
      <c r="E127" s="252" t="s">
        <v>1</v>
      </c>
      <c r="F127" s="253" t="s">
        <v>83</v>
      </c>
      <c r="G127" s="251"/>
      <c r="H127" s="254">
        <v>1</v>
      </c>
      <c r="I127" s="255"/>
      <c r="J127" s="251"/>
      <c r="K127" s="251"/>
      <c r="L127" s="256"/>
      <c r="M127" s="257"/>
      <c r="N127" s="258"/>
      <c r="O127" s="258"/>
      <c r="P127" s="258"/>
      <c r="Q127" s="258"/>
      <c r="R127" s="258"/>
      <c r="S127" s="258"/>
      <c r="T127" s="259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60" t="s">
        <v>138</v>
      </c>
      <c r="AU127" s="260" t="s">
        <v>85</v>
      </c>
      <c r="AV127" s="14" t="s">
        <v>85</v>
      </c>
      <c r="AW127" s="14" t="s">
        <v>32</v>
      </c>
      <c r="AX127" s="14" t="s">
        <v>76</v>
      </c>
      <c r="AY127" s="260" t="s">
        <v>129</v>
      </c>
    </row>
    <row r="128" s="15" customFormat="1">
      <c r="A128" s="15"/>
      <c r="B128" s="261"/>
      <c r="C128" s="262"/>
      <c r="D128" s="241" t="s">
        <v>138</v>
      </c>
      <c r="E128" s="263" t="s">
        <v>1</v>
      </c>
      <c r="F128" s="264" t="s">
        <v>141</v>
      </c>
      <c r="G128" s="262"/>
      <c r="H128" s="265">
        <v>1</v>
      </c>
      <c r="I128" s="266"/>
      <c r="J128" s="262"/>
      <c r="K128" s="262"/>
      <c r="L128" s="267"/>
      <c r="M128" s="268"/>
      <c r="N128" s="269"/>
      <c r="O128" s="269"/>
      <c r="P128" s="269"/>
      <c r="Q128" s="269"/>
      <c r="R128" s="269"/>
      <c r="S128" s="269"/>
      <c r="T128" s="270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71" t="s">
        <v>138</v>
      </c>
      <c r="AU128" s="271" t="s">
        <v>85</v>
      </c>
      <c r="AV128" s="15" t="s">
        <v>136</v>
      </c>
      <c r="AW128" s="15" t="s">
        <v>32</v>
      </c>
      <c r="AX128" s="15" t="s">
        <v>83</v>
      </c>
      <c r="AY128" s="271" t="s">
        <v>129</v>
      </c>
    </row>
    <row r="129" s="2" customFormat="1" ht="16.5" customHeight="1">
      <c r="A129" s="38"/>
      <c r="B129" s="39"/>
      <c r="C129" s="226" t="s">
        <v>85</v>
      </c>
      <c r="D129" s="226" t="s">
        <v>131</v>
      </c>
      <c r="E129" s="227" t="s">
        <v>697</v>
      </c>
      <c r="F129" s="228" t="s">
        <v>698</v>
      </c>
      <c r="G129" s="229" t="s">
        <v>693</v>
      </c>
      <c r="H129" s="230">
        <v>1</v>
      </c>
      <c r="I129" s="231"/>
      <c r="J129" s="232">
        <f>ROUND(I129*H129,2)</f>
        <v>0</v>
      </c>
      <c r="K129" s="228" t="s">
        <v>135</v>
      </c>
      <c r="L129" s="44"/>
      <c r="M129" s="233" t="s">
        <v>1</v>
      </c>
      <c r="N129" s="234" t="s">
        <v>41</v>
      </c>
      <c r="O129" s="91"/>
      <c r="P129" s="235">
        <f>O129*H129</f>
        <v>0</v>
      </c>
      <c r="Q129" s="235">
        <v>0</v>
      </c>
      <c r="R129" s="235">
        <f>Q129*H129</f>
        <v>0</v>
      </c>
      <c r="S129" s="235">
        <v>0</v>
      </c>
      <c r="T129" s="236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7" t="s">
        <v>694</v>
      </c>
      <c r="AT129" s="237" t="s">
        <v>131</v>
      </c>
      <c r="AU129" s="237" t="s">
        <v>85</v>
      </c>
      <c r="AY129" s="17" t="s">
        <v>129</v>
      </c>
      <c r="BE129" s="238">
        <f>IF(N129="základní",J129,0)</f>
        <v>0</v>
      </c>
      <c r="BF129" s="238">
        <f>IF(N129="snížená",J129,0)</f>
        <v>0</v>
      </c>
      <c r="BG129" s="238">
        <f>IF(N129="zákl. přenesená",J129,0)</f>
        <v>0</v>
      </c>
      <c r="BH129" s="238">
        <f>IF(N129="sníž. přenesená",J129,0)</f>
        <v>0</v>
      </c>
      <c r="BI129" s="238">
        <f>IF(N129="nulová",J129,0)</f>
        <v>0</v>
      </c>
      <c r="BJ129" s="17" t="s">
        <v>83</v>
      </c>
      <c r="BK129" s="238">
        <f>ROUND(I129*H129,2)</f>
        <v>0</v>
      </c>
      <c r="BL129" s="17" t="s">
        <v>694</v>
      </c>
      <c r="BM129" s="237" t="s">
        <v>699</v>
      </c>
    </row>
    <row r="130" s="2" customFormat="1" ht="16.5" customHeight="1">
      <c r="A130" s="38"/>
      <c r="B130" s="39"/>
      <c r="C130" s="226" t="s">
        <v>147</v>
      </c>
      <c r="D130" s="226" t="s">
        <v>131</v>
      </c>
      <c r="E130" s="227" t="s">
        <v>700</v>
      </c>
      <c r="F130" s="228" t="s">
        <v>701</v>
      </c>
      <c r="G130" s="229" t="s">
        <v>693</v>
      </c>
      <c r="H130" s="230">
        <v>1</v>
      </c>
      <c r="I130" s="231"/>
      <c r="J130" s="232">
        <f>ROUND(I130*H130,2)</f>
        <v>0</v>
      </c>
      <c r="K130" s="228" t="s">
        <v>135</v>
      </c>
      <c r="L130" s="44"/>
      <c r="M130" s="233" t="s">
        <v>1</v>
      </c>
      <c r="N130" s="234" t="s">
        <v>41</v>
      </c>
      <c r="O130" s="91"/>
      <c r="P130" s="235">
        <f>O130*H130</f>
        <v>0</v>
      </c>
      <c r="Q130" s="235">
        <v>0</v>
      </c>
      <c r="R130" s="235">
        <f>Q130*H130</f>
        <v>0</v>
      </c>
      <c r="S130" s="235">
        <v>0</v>
      </c>
      <c r="T130" s="236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7" t="s">
        <v>694</v>
      </c>
      <c r="AT130" s="237" t="s">
        <v>131</v>
      </c>
      <c r="AU130" s="237" t="s">
        <v>85</v>
      </c>
      <c r="AY130" s="17" t="s">
        <v>129</v>
      </c>
      <c r="BE130" s="238">
        <f>IF(N130="základní",J130,0)</f>
        <v>0</v>
      </c>
      <c r="BF130" s="238">
        <f>IF(N130="snížená",J130,0)</f>
        <v>0</v>
      </c>
      <c r="BG130" s="238">
        <f>IF(N130="zákl. přenesená",J130,0)</f>
        <v>0</v>
      </c>
      <c r="BH130" s="238">
        <f>IF(N130="sníž. přenesená",J130,0)</f>
        <v>0</v>
      </c>
      <c r="BI130" s="238">
        <f>IF(N130="nulová",J130,0)</f>
        <v>0</v>
      </c>
      <c r="BJ130" s="17" t="s">
        <v>83</v>
      </c>
      <c r="BK130" s="238">
        <f>ROUND(I130*H130,2)</f>
        <v>0</v>
      </c>
      <c r="BL130" s="17" t="s">
        <v>694</v>
      </c>
      <c r="BM130" s="237" t="s">
        <v>702</v>
      </c>
    </row>
    <row r="131" s="12" customFormat="1" ht="22.8" customHeight="1">
      <c r="A131" s="12"/>
      <c r="B131" s="210"/>
      <c r="C131" s="211"/>
      <c r="D131" s="212" t="s">
        <v>75</v>
      </c>
      <c r="E131" s="224" t="s">
        <v>703</v>
      </c>
      <c r="F131" s="224" t="s">
        <v>704</v>
      </c>
      <c r="G131" s="211"/>
      <c r="H131" s="211"/>
      <c r="I131" s="214"/>
      <c r="J131" s="225">
        <f>BK131</f>
        <v>0</v>
      </c>
      <c r="K131" s="211"/>
      <c r="L131" s="216"/>
      <c r="M131" s="217"/>
      <c r="N131" s="218"/>
      <c r="O131" s="218"/>
      <c r="P131" s="219">
        <f>SUM(P132:P139)</f>
        <v>0</v>
      </c>
      <c r="Q131" s="218"/>
      <c r="R131" s="219">
        <f>SUM(R132:R139)</f>
        <v>0</v>
      </c>
      <c r="S131" s="218"/>
      <c r="T131" s="220">
        <f>SUM(T132:T139)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1" t="s">
        <v>158</v>
      </c>
      <c r="AT131" s="222" t="s">
        <v>75</v>
      </c>
      <c r="AU131" s="222" t="s">
        <v>83</v>
      </c>
      <c r="AY131" s="221" t="s">
        <v>129</v>
      </c>
      <c r="BK131" s="223">
        <f>SUM(BK132:BK139)</f>
        <v>0</v>
      </c>
    </row>
    <row r="132" s="2" customFormat="1" ht="16.5" customHeight="1">
      <c r="A132" s="38"/>
      <c r="B132" s="39"/>
      <c r="C132" s="226" t="s">
        <v>136</v>
      </c>
      <c r="D132" s="226" t="s">
        <v>131</v>
      </c>
      <c r="E132" s="227" t="s">
        <v>705</v>
      </c>
      <c r="F132" s="228" t="s">
        <v>704</v>
      </c>
      <c r="G132" s="229" t="s">
        <v>693</v>
      </c>
      <c r="H132" s="230">
        <v>1</v>
      </c>
      <c r="I132" s="231"/>
      <c r="J132" s="232">
        <f>ROUND(I132*H132,2)</f>
        <v>0</v>
      </c>
      <c r="K132" s="228" t="s">
        <v>135</v>
      </c>
      <c r="L132" s="44"/>
      <c r="M132" s="233" t="s">
        <v>1</v>
      </c>
      <c r="N132" s="234" t="s">
        <v>41</v>
      </c>
      <c r="O132" s="91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7" t="s">
        <v>694</v>
      </c>
      <c r="AT132" s="237" t="s">
        <v>131</v>
      </c>
      <c r="AU132" s="237" t="s">
        <v>85</v>
      </c>
      <c r="AY132" s="17" t="s">
        <v>129</v>
      </c>
      <c r="BE132" s="238">
        <f>IF(N132="základní",J132,0)</f>
        <v>0</v>
      </c>
      <c r="BF132" s="238">
        <f>IF(N132="snížená",J132,0)</f>
        <v>0</v>
      </c>
      <c r="BG132" s="238">
        <f>IF(N132="zákl. přenesená",J132,0)</f>
        <v>0</v>
      </c>
      <c r="BH132" s="238">
        <f>IF(N132="sníž. přenesená",J132,0)</f>
        <v>0</v>
      </c>
      <c r="BI132" s="238">
        <f>IF(N132="nulová",J132,0)</f>
        <v>0</v>
      </c>
      <c r="BJ132" s="17" t="s">
        <v>83</v>
      </c>
      <c r="BK132" s="238">
        <f>ROUND(I132*H132,2)</f>
        <v>0</v>
      </c>
      <c r="BL132" s="17" t="s">
        <v>694</v>
      </c>
      <c r="BM132" s="237" t="s">
        <v>706</v>
      </c>
    </row>
    <row r="133" s="13" customFormat="1">
      <c r="A133" s="13"/>
      <c r="B133" s="239"/>
      <c r="C133" s="240"/>
      <c r="D133" s="241" t="s">
        <v>138</v>
      </c>
      <c r="E133" s="242" t="s">
        <v>1</v>
      </c>
      <c r="F133" s="243" t="s">
        <v>707</v>
      </c>
      <c r="G133" s="240"/>
      <c r="H133" s="242" t="s">
        <v>1</v>
      </c>
      <c r="I133" s="244"/>
      <c r="J133" s="240"/>
      <c r="K133" s="240"/>
      <c r="L133" s="245"/>
      <c r="M133" s="246"/>
      <c r="N133" s="247"/>
      <c r="O133" s="247"/>
      <c r="P133" s="247"/>
      <c r="Q133" s="247"/>
      <c r="R133" s="247"/>
      <c r="S133" s="247"/>
      <c r="T133" s="24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9" t="s">
        <v>138</v>
      </c>
      <c r="AU133" s="249" t="s">
        <v>85</v>
      </c>
      <c r="AV133" s="13" t="s">
        <v>83</v>
      </c>
      <c r="AW133" s="13" t="s">
        <v>32</v>
      </c>
      <c r="AX133" s="13" t="s">
        <v>76</v>
      </c>
      <c r="AY133" s="249" t="s">
        <v>129</v>
      </c>
    </row>
    <row r="134" s="14" customFormat="1">
      <c r="A134" s="14"/>
      <c r="B134" s="250"/>
      <c r="C134" s="251"/>
      <c r="D134" s="241" t="s">
        <v>138</v>
      </c>
      <c r="E134" s="252" t="s">
        <v>1</v>
      </c>
      <c r="F134" s="253" t="s">
        <v>83</v>
      </c>
      <c r="G134" s="251"/>
      <c r="H134" s="254">
        <v>1</v>
      </c>
      <c r="I134" s="255"/>
      <c r="J134" s="251"/>
      <c r="K134" s="251"/>
      <c r="L134" s="256"/>
      <c r="M134" s="257"/>
      <c r="N134" s="258"/>
      <c r="O134" s="258"/>
      <c r="P134" s="258"/>
      <c r="Q134" s="258"/>
      <c r="R134" s="258"/>
      <c r="S134" s="258"/>
      <c r="T134" s="259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0" t="s">
        <v>138</v>
      </c>
      <c r="AU134" s="260" t="s">
        <v>85</v>
      </c>
      <c r="AV134" s="14" t="s">
        <v>85</v>
      </c>
      <c r="AW134" s="14" t="s">
        <v>32</v>
      </c>
      <c r="AX134" s="14" t="s">
        <v>76</v>
      </c>
      <c r="AY134" s="260" t="s">
        <v>129</v>
      </c>
    </row>
    <row r="135" s="15" customFormat="1">
      <c r="A135" s="15"/>
      <c r="B135" s="261"/>
      <c r="C135" s="262"/>
      <c r="D135" s="241" t="s">
        <v>138</v>
      </c>
      <c r="E135" s="263" t="s">
        <v>1</v>
      </c>
      <c r="F135" s="264" t="s">
        <v>141</v>
      </c>
      <c r="G135" s="262"/>
      <c r="H135" s="265">
        <v>1</v>
      </c>
      <c r="I135" s="266"/>
      <c r="J135" s="262"/>
      <c r="K135" s="262"/>
      <c r="L135" s="267"/>
      <c r="M135" s="268"/>
      <c r="N135" s="269"/>
      <c r="O135" s="269"/>
      <c r="P135" s="269"/>
      <c r="Q135" s="269"/>
      <c r="R135" s="269"/>
      <c r="S135" s="269"/>
      <c r="T135" s="270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71" t="s">
        <v>138</v>
      </c>
      <c r="AU135" s="271" t="s">
        <v>85</v>
      </c>
      <c r="AV135" s="15" t="s">
        <v>136</v>
      </c>
      <c r="AW135" s="15" t="s">
        <v>32</v>
      </c>
      <c r="AX135" s="15" t="s">
        <v>83</v>
      </c>
      <c r="AY135" s="271" t="s">
        <v>129</v>
      </c>
    </row>
    <row r="136" s="2" customFormat="1" ht="16.5" customHeight="1">
      <c r="A136" s="38"/>
      <c r="B136" s="39"/>
      <c r="C136" s="226" t="s">
        <v>158</v>
      </c>
      <c r="D136" s="226" t="s">
        <v>131</v>
      </c>
      <c r="E136" s="227" t="s">
        <v>708</v>
      </c>
      <c r="F136" s="228" t="s">
        <v>709</v>
      </c>
      <c r="G136" s="229" t="s">
        <v>693</v>
      </c>
      <c r="H136" s="230">
        <v>1</v>
      </c>
      <c r="I136" s="231"/>
      <c r="J136" s="232">
        <f>ROUND(I136*H136,2)</f>
        <v>0</v>
      </c>
      <c r="K136" s="228" t="s">
        <v>135</v>
      </c>
      <c r="L136" s="44"/>
      <c r="M136" s="233" t="s">
        <v>1</v>
      </c>
      <c r="N136" s="234" t="s">
        <v>41</v>
      </c>
      <c r="O136" s="91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6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7" t="s">
        <v>694</v>
      </c>
      <c r="AT136" s="237" t="s">
        <v>131</v>
      </c>
      <c r="AU136" s="237" t="s">
        <v>85</v>
      </c>
      <c r="AY136" s="17" t="s">
        <v>129</v>
      </c>
      <c r="BE136" s="238">
        <f>IF(N136="základní",J136,0)</f>
        <v>0</v>
      </c>
      <c r="BF136" s="238">
        <f>IF(N136="snížená",J136,0)</f>
        <v>0</v>
      </c>
      <c r="BG136" s="238">
        <f>IF(N136="zákl. přenesená",J136,0)</f>
        <v>0</v>
      </c>
      <c r="BH136" s="238">
        <f>IF(N136="sníž. přenesená",J136,0)</f>
        <v>0</v>
      </c>
      <c r="BI136" s="238">
        <f>IF(N136="nulová",J136,0)</f>
        <v>0</v>
      </c>
      <c r="BJ136" s="17" t="s">
        <v>83</v>
      </c>
      <c r="BK136" s="238">
        <f>ROUND(I136*H136,2)</f>
        <v>0</v>
      </c>
      <c r="BL136" s="17" t="s">
        <v>694</v>
      </c>
      <c r="BM136" s="237" t="s">
        <v>710</v>
      </c>
    </row>
    <row r="137" s="13" customFormat="1">
      <c r="A137" s="13"/>
      <c r="B137" s="239"/>
      <c r="C137" s="240"/>
      <c r="D137" s="241" t="s">
        <v>138</v>
      </c>
      <c r="E137" s="242" t="s">
        <v>1</v>
      </c>
      <c r="F137" s="243" t="s">
        <v>711</v>
      </c>
      <c r="G137" s="240"/>
      <c r="H137" s="242" t="s">
        <v>1</v>
      </c>
      <c r="I137" s="244"/>
      <c r="J137" s="240"/>
      <c r="K137" s="240"/>
      <c r="L137" s="245"/>
      <c r="M137" s="246"/>
      <c r="N137" s="247"/>
      <c r="O137" s="247"/>
      <c r="P137" s="247"/>
      <c r="Q137" s="247"/>
      <c r="R137" s="247"/>
      <c r="S137" s="247"/>
      <c r="T137" s="24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9" t="s">
        <v>138</v>
      </c>
      <c r="AU137" s="249" t="s">
        <v>85</v>
      </c>
      <c r="AV137" s="13" t="s">
        <v>83</v>
      </c>
      <c r="AW137" s="13" t="s">
        <v>32</v>
      </c>
      <c r="AX137" s="13" t="s">
        <v>76</v>
      </c>
      <c r="AY137" s="249" t="s">
        <v>129</v>
      </c>
    </row>
    <row r="138" s="14" customFormat="1">
      <c r="A138" s="14"/>
      <c r="B138" s="250"/>
      <c r="C138" s="251"/>
      <c r="D138" s="241" t="s">
        <v>138</v>
      </c>
      <c r="E138" s="252" t="s">
        <v>1</v>
      </c>
      <c r="F138" s="253" t="s">
        <v>83</v>
      </c>
      <c r="G138" s="251"/>
      <c r="H138" s="254">
        <v>1</v>
      </c>
      <c r="I138" s="255"/>
      <c r="J138" s="251"/>
      <c r="K138" s="251"/>
      <c r="L138" s="256"/>
      <c r="M138" s="257"/>
      <c r="N138" s="258"/>
      <c r="O138" s="258"/>
      <c r="P138" s="258"/>
      <c r="Q138" s="258"/>
      <c r="R138" s="258"/>
      <c r="S138" s="258"/>
      <c r="T138" s="259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0" t="s">
        <v>138</v>
      </c>
      <c r="AU138" s="260" t="s">
        <v>85</v>
      </c>
      <c r="AV138" s="14" t="s">
        <v>85</v>
      </c>
      <c r="AW138" s="14" t="s">
        <v>32</v>
      </c>
      <c r="AX138" s="14" t="s">
        <v>76</v>
      </c>
      <c r="AY138" s="260" t="s">
        <v>129</v>
      </c>
    </row>
    <row r="139" s="15" customFormat="1">
      <c r="A139" s="15"/>
      <c r="B139" s="261"/>
      <c r="C139" s="262"/>
      <c r="D139" s="241" t="s">
        <v>138</v>
      </c>
      <c r="E139" s="263" t="s">
        <v>1</v>
      </c>
      <c r="F139" s="264" t="s">
        <v>141</v>
      </c>
      <c r="G139" s="262"/>
      <c r="H139" s="265">
        <v>1</v>
      </c>
      <c r="I139" s="266"/>
      <c r="J139" s="262"/>
      <c r="K139" s="262"/>
      <c r="L139" s="267"/>
      <c r="M139" s="268"/>
      <c r="N139" s="269"/>
      <c r="O139" s="269"/>
      <c r="P139" s="269"/>
      <c r="Q139" s="269"/>
      <c r="R139" s="269"/>
      <c r="S139" s="269"/>
      <c r="T139" s="270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71" t="s">
        <v>138</v>
      </c>
      <c r="AU139" s="271" t="s">
        <v>85</v>
      </c>
      <c r="AV139" s="15" t="s">
        <v>136</v>
      </c>
      <c r="AW139" s="15" t="s">
        <v>32</v>
      </c>
      <c r="AX139" s="15" t="s">
        <v>83</v>
      </c>
      <c r="AY139" s="271" t="s">
        <v>129</v>
      </c>
    </row>
    <row r="140" s="12" customFormat="1" ht="22.8" customHeight="1">
      <c r="A140" s="12"/>
      <c r="B140" s="210"/>
      <c r="C140" s="211"/>
      <c r="D140" s="212" t="s">
        <v>75</v>
      </c>
      <c r="E140" s="224" t="s">
        <v>712</v>
      </c>
      <c r="F140" s="224" t="s">
        <v>713</v>
      </c>
      <c r="G140" s="211"/>
      <c r="H140" s="211"/>
      <c r="I140" s="214"/>
      <c r="J140" s="225">
        <f>BK140</f>
        <v>0</v>
      </c>
      <c r="K140" s="211"/>
      <c r="L140" s="216"/>
      <c r="M140" s="217"/>
      <c r="N140" s="218"/>
      <c r="O140" s="218"/>
      <c r="P140" s="219">
        <f>P141</f>
        <v>0</v>
      </c>
      <c r="Q140" s="218"/>
      <c r="R140" s="219">
        <f>R141</f>
        <v>0</v>
      </c>
      <c r="S140" s="218"/>
      <c r="T140" s="220">
        <f>T141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1" t="s">
        <v>158</v>
      </c>
      <c r="AT140" s="222" t="s">
        <v>75</v>
      </c>
      <c r="AU140" s="222" t="s">
        <v>83</v>
      </c>
      <c r="AY140" s="221" t="s">
        <v>129</v>
      </c>
      <c r="BK140" s="223">
        <f>BK141</f>
        <v>0</v>
      </c>
    </row>
    <row r="141" s="2" customFormat="1" ht="16.5" customHeight="1">
      <c r="A141" s="38"/>
      <c r="B141" s="39"/>
      <c r="C141" s="226" t="s">
        <v>163</v>
      </c>
      <c r="D141" s="226" t="s">
        <v>131</v>
      </c>
      <c r="E141" s="227" t="s">
        <v>714</v>
      </c>
      <c r="F141" s="228" t="s">
        <v>715</v>
      </c>
      <c r="G141" s="229" t="s">
        <v>693</v>
      </c>
      <c r="H141" s="230">
        <v>3</v>
      </c>
      <c r="I141" s="231"/>
      <c r="J141" s="232">
        <f>ROUND(I141*H141,2)</f>
        <v>0</v>
      </c>
      <c r="K141" s="228" t="s">
        <v>135</v>
      </c>
      <c r="L141" s="44"/>
      <c r="M141" s="233" t="s">
        <v>1</v>
      </c>
      <c r="N141" s="234" t="s">
        <v>41</v>
      </c>
      <c r="O141" s="91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7" t="s">
        <v>694</v>
      </c>
      <c r="AT141" s="237" t="s">
        <v>131</v>
      </c>
      <c r="AU141" s="237" t="s">
        <v>85</v>
      </c>
      <c r="AY141" s="17" t="s">
        <v>129</v>
      </c>
      <c r="BE141" s="238">
        <f>IF(N141="základní",J141,0)</f>
        <v>0</v>
      </c>
      <c r="BF141" s="238">
        <f>IF(N141="snížená",J141,0)</f>
        <v>0</v>
      </c>
      <c r="BG141" s="238">
        <f>IF(N141="zákl. přenesená",J141,0)</f>
        <v>0</v>
      </c>
      <c r="BH141" s="238">
        <f>IF(N141="sníž. přenesená",J141,0)</f>
        <v>0</v>
      </c>
      <c r="BI141" s="238">
        <f>IF(N141="nulová",J141,0)</f>
        <v>0</v>
      </c>
      <c r="BJ141" s="17" t="s">
        <v>83</v>
      </c>
      <c r="BK141" s="238">
        <f>ROUND(I141*H141,2)</f>
        <v>0</v>
      </c>
      <c r="BL141" s="17" t="s">
        <v>694</v>
      </c>
      <c r="BM141" s="237" t="s">
        <v>716</v>
      </c>
    </row>
    <row r="142" s="12" customFormat="1" ht="22.8" customHeight="1">
      <c r="A142" s="12"/>
      <c r="B142" s="210"/>
      <c r="C142" s="211"/>
      <c r="D142" s="212" t="s">
        <v>75</v>
      </c>
      <c r="E142" s="224" t="s">
        <v>717</v>
      </c>
      <c r="F142" s="224" t="s">
        <v>718</v>
      </c>
      <c r="G142" s="211"/>
      <c r="H142" s="211"/>
      <c r="I142" s="214"/>
      <c r="J142" s="225">
        <f>BK142</f>
        <v>0</v>
      </c>
      <c r="K142" s="211"/>
      <c r="L142" s="216"/>
      <c r="M142" s="217"/>
      <c r="N142" s="218"/>
      <c r="O142" s="218"/>
      <c r="P142" s="219">
        <f>SUM(P143:P147)</f>
        <v>0</v>
      </c>
      <c r="Q142" s="218"/>
      <c r="R142" s="219">
        <f>SUM(R143:R147)</f>
        <v>0</v>
      </c>
      <c r="S142" s="218"/>
      <c r="T142" s="220">
        <f>SUM(T143:T147)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21" t="s">
        <v>158</v>
      </c>
      <c r="AT142" s="222" t="s">
        <v>75</v>
      </c>
      <c r="AU142" s="222" t="s">
        <v>83</v>
      </c>
      <c r="AY142" s="221" t="s">
        <v>129</v>
      </c>
      <c r="BK142" s="223">
        <f>SUM(BK143:BK147)</f>
        <v>0</v>
      </c>
    </row>
    <row r="143" s="2" customFormat="1" ht="16.5" customHeight="1">
      <c r="A143" s="38"/>
      <c r="B143" s="39"/>
      <c r="C143" s="226" t="s">
        <v>169</v>
      </c>
      <c r="D143" s="226" t="s">
        <v>131</v>
      </c>
      <c r="E143" s="227" t="s">
        <v>719</v>
      </c>
      <c r="F143" s="228" t="s">
        <v>718</v>
      </c>
      <c r="G143" s="229" t="s">
        <v>693</v>
      </c>
      <c r="H143" s="230">
        <v>1</v>
      </c>
      <c r="I143" s="231"/>
      <c r="J143" s="232">
        <f>ROUND(I143*H143,2)</f>
        <v>0</v>
      </c>
      <c r="K143" s="228" t="s">
        <v>135</v>
      </c>
      <c r="L143" s="44"/>
      <c r="M143" s="233" t="s">
        <v>1</v>
      </c>
      <c r="N143" s="234" t="s">
        <v>41</v>
      </c>
      <c r="O143" s="91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7" t="s">
        <v>694</v>
      </c>
      <c r="AT143" s="237" t="s">
        <v>131</v>
      </c>
      <c r="AU143" s="237" t="s">
        <v>85</v>
      </c>
      <c r="AY143" s="17" t="s">
        <v>129</v>
      </c>
      <c r="BE143" s="238">
        <f>IF(N143="základní",J143,0)</f>
        <v>0</v>
      </c>
      <c r="BF143" s="238">
        <f>IF(N143="snížená",J143,0)</f>
        <v>0</v>
      </c>
      <c r="BG143" s="238">
        <f>IF(N143="zákl. přenesená",J143,0)</f>
        <v>0</v>
      </c>
      <c r="BH143" s="238">
        <f>IF(N143="sníž. přenesená",J143,0)</f>
        <v>0</v>
      </c>
      <c r="BI143" s="238">
        <f>IF(N143="nulová",J143,0)</f>
        <v>0</v>
      </c>
      <c r="BJ143" s="17" t="s">
        <v>83</v>
      </c>
      <c r="BK143" s="238">
        <f>ROUND(I143*H143,2)</f>
        <v>0</v>
      </c>
      <c r="BL143" s="17" t="s">
        <v>694</v>
      </c>
      <c r="BM143" s="237" t="s">
        <v>720</v>
      </c>
    </row>
    <row r="144" s="2" customFormat="1" ht="16.5" customHeight="1">
      <c r="A144" s="38"/>
      <c r="B144" s="39"/>
      <c r="C144" s="226" t="s">
        <v>172</v>
      </c>
      <c r="D144" s="226" t="s">
        <v>131</v>
      </c>
      <c r="E144" s="227" t="s">
        <v>721</v>
      </c>
      <c r="F144" s="228" t="s">
        <v>722</v>
      </c>
      <c r="G144" s="229" t="s">
        <v>693</v>
      </c>
      <c r="H144" s="230">
        <v>1</v>
      </c>
      <c r="I144" s="231"/>
      <c r="J144" s="232">
        <f>ROUND(I144*H144,2)</f>
        <v>0</v>
      </c>
      <c r="K144" s="228" t="s">
        <v>135</v>
      </c>
      <c r="L144" s="44"/>
      <c r="M144" s="233" t="s">
        <v>1</v>
      </c>
      <c r="N144" s="234" t="s">
        <v>41</v>
      </c>
      <c r="O144" s="91"/>
      <c r="P144" s="235">
        <f>O144*H144</f>
        <v>0</v>
      </c>
      <c r="Q144" s="235">
        <v>0</v>
      </c>
      <c r="R144" s="235">
        <f>Q144*H144</f>
        <v>0</v>
      </c>
      <c r="S144" s="235">
        <v>0</v>
      </c>
      <c r="T144" s="23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7" t="s">
        <v>694</v>
      </c>
      <c r="AT144" s="237" t="s">
        <v>131</v>
      </c>
      <c r="AU144" s="237" t="s">
        <v>85</v>
      </c>
      <c r="AY144" s="17" t="s">
        <v>129</v>
      </c>
      <c r="BE144" s="238">
        <f>IF(N144="základní",J144,0)</f>
        <v>0</v>
      </c>
      <c r="BF144" s="238">
        <f>IF(N144="snížená",J144,0)</f>
        <v>0</v>
      </c>
      <c r="BG144" s="238">
        <f>IF(N144="zákl. přenesená",J144,0)</f>
        <v>0</v>
      </c>
      <c r="BH144" s="238">
        <f>IF(N144="sníž. přenesená",J144,0)</f>
        <v>0</v>
      </c>
      <c r="BI144" s="238">
        <f>IF(N144="nulová",J144,0)</f>
        <v>0</v>
      </c>
      <c r="BJ144" s="17" t="s">
        <v>83</v>
      </c>
      <c r="BK144" s="238">
        <f>ROUND(I144*H144,2)</f>
        <v>0</v>
      </c>
      <c r="BL144" s="17" t="s">
        <v>694</v>
      </c>
      <c r="BM144" s="237" t="s">
        <v>723</v>
      </c>
    </row>
    <row r="145" s="13" customFormat="1">
      <c r="A145" s="13"/>
      <c r="B145" s="239"/>
      <c r="C145" s="240"/>
      <c r="D145" s="241" t="s">
        <v>138</v>
      </c>
      <c r="E145" s="242" t="s">
        <v>1</v>
      </c>
      <c r="F145" s="243" t="s">
        <v>724</v>
      </c>
      <c r="G145" s="240"/>
      <c r="H145" s="242" t="s">
        <v>1</v>
      </c>
      <c r="I145" s="244"/>
      <c r="J145" s="240"/>
      <c r="K145" s="240"/>
      <c r="L145" s="245"/>
      <c r="M145" s="246"/>
      <c r="N145" s="247"/>
      <c r="O145" s="247"/>
      <c r="P145" s="247"/>
      <c r="Q145" s="247"/>
      <c r="R145" s="247"/>
      <c r="S145" s="247"/>
      <c r="T145" s="24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9" t="s">
        <v>138</v>
      </c>
      <c r="AU145" s="249" t="s">
        <v>85</v>
      </c>
      <c r="AV145" s="13" t="s">
        <v>83</v>
      </c>
      <c r="AW145" s="13" t="s">
        <v>32</v>
      </c>
      <c r="AX145" s="13" t="s">
        <v>76</v>
      </c>
      <c r="AY145" s="249" t="s">
        <v>129</v>
      </c>
    </row>
    <row r="146" s="14" customFormat="1">
      <c r="A146" s="14"/>
      <c r="B146" s="250"/>
      <c r="C146" s="251"/>
      <c r="D146" s="241" t="s">
        <v>138</v>
      </c>
      <c r="E146" s="252" t="s">
        <v>1</v>
      </c>
      <c r="F146" s="253" t="s">
        <v>83</v>
      </c>
      <c r="G146" s="251"/>
      <c r="H146" s="254">
        <v>1</v>
      </c>
      <c r="I146" s="255"/>
      <c r="J146" s="251"/>
      <c r="K146" s="251"/>
      <c r="L146" s="256"/>
      <c r="M146" s="257"/>
      <c r="N146" s="258"/>
      <c r="O146" s="258"/>
      <c r="P146" s="258"/>
      <c r="Q146" s="258"/>
      <c r="R146" s="258"/>
      <c r="S146" s="258"/>
      <c r="T146" s="259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0" t="s">
        <v>138</v>
      </c>
      <c r="AU146" s="260" t="s">
        <v>85</v>
      </c>
      <c r="AV146" s="14" t="s">
        <v>85</v>
      </c>
      <c r="AW146" s="14" t="s">
        <v>32</v>
      </c>
      <c r="AX146" s="14" t="s">
        <v>76</v>
      </c>
      <c r="AY146" s="260" t="s">
        <v>129</v>
      </c>
    </row>
    <row r="147" s="15" customFormat="1">
      <c r="A147" s="15"/>
      <c r="B147" s="261"/>
      <c r="C147" s="262"/>
      <c r="D147" s="241" t="s">
        <v>138</v>
      </c>
      <c r="E147" s="263" t="s">
        <v>1</v>
      </c>
      <c r="F147" s="264" t="s">
        <v>141</v>
      </c>
      <c r="G147" s="262"/>
      <c r="H147" s="265">
        <v>1</v>
      </c>
      <c r="I147" s="266"/>
      <c r="J147" s="262"/>
      <c r="K147" s="262"/>
      <c r="L147" s="267"/>
      <c r="M147" s="268"/>
      <c r="N147" s="269"/>
      <c r="O147" s="269"/>
      <c r="P147" s="269"/>
      <c r="Q147" s="269"/>
      <c r="R147" s="269"/>
      <c r="S147" s="269"/>
      <c r="T147" s="270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71" t="s">
        <v>138</v>
      </c>
      <c r="AU147" s="271" t="s">
        <v>85</v>
      </c>
      <c r="AV147" s="15" t="s">
        <v>136</v>
      </c>
      <c r="AW147" s="15" t="s">
        <v>32</v>
      </c>
      <c r="AX147" s="15" t="s">
        <v>83</v>
      </c>
      <c r="AY147" s="271" t="s">
        <v>129</v>
      </c>
    </row>
    <row r="148" s="12" customFormat="1" ht="22.8" customHeight="1">
      <c r="A148" s="12"/>
      <c r="B148" s="210"/>
      <c r="C148" s="211"/>
      <c r="D148" s="212" t="s">
        <v>75</v>
      </c>
      <c r="E148" s="224" t="s">
        <v>725</v>
      </c>
      <c r="F148" s="224" t="s">
        <v>726</v>
      </c>
      <c r="G148" s="211"/>
      <c r="H148" s="211"/>
      <c r="I148" s="214"/>
      <c r="J148" s="225">
        <f>BK148</f>
        <v>0</v>
      </c>
      <c r="K148" s="211"/>
      <c r="L148" s="216"/>
      <c r="M148" s="217"/>
      <c r="N148" s="218"/>
      <c r="O148" s="218"/>
      <c r="P148" s="219">
        <f>P149</f>
        <v>0</v>
      </c>
      <c r="Q148" s="218"/>
      <c r="R148" s="219">
        <f>R149</f>
        <v>0</v>
      </c>
      <c r="S148" s="218"/>
      <c r="T148" s="220">
        <f>T149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21" t="s">
        <v>158</v>
      </c>
      <c r="AT148" s="222" t="s">
        <v>75</v>
      </c>
      <c r="AU148" s="222" t="s">
        <v>83</v>
      </c>
      <c r="AY148" s="221" t="s">
        <v>129</v>
      </c>
      <c r="BK148" s="223">
        <f>BK149</f>
        <v>0</v>
      </c>
    </row>
    <row r="149" s="2" customFormat="1" ht="16.5" customHeight="1">
      <c r="A149" s="38"/>
      <c r="B149" s="39"/>
      <c r="C149" s="226" t="s">
        <v>175</v>
      </c>
      <c r="D149" s="226" t="s">
        <v>131</v>
      </c>
      <c r="E149" s="227" t="s">
        <v>727</v>
      </c>
      <c r="F149" s="228" t="s">
        <v>728</v>
      </c>
      <c r="G149" s="229" t="s">
        <v>693</v>
      </c>
      <c r="H149" s="230">
        <v>1</v>
      </c>
      <c r="I149" s="231"/>
      <c r="J149" s="232">
        <f>ROUND(I149*H149,2)</f>
        <v>0</v>
      </c>
      <c r="K149" s="228" t="s">
        <v>135</v>
      </c>
      <c r="L149" s="44"/>
      <c r="M149" s="285" t="s">
        <v>1</v>
      </c>
      <c r="N149" s="286" t="s">
        <v>41</v>
      </c>
      <c r="O149" s="287"/>
      <c r="P149" s="288">
        <f>O149*H149</f>
        <v>0</v>
      </c>
      <c r="Q149" s="288">
        <v>0</v>
      </c>
      <c r="R149" s="288">
        <f>Q149*H149</f>
        <v>0</v>
      </c>
      <c r="S149" s="288">
        <v>0</v>
      </c>
      <c r="T149" s="289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7" t="s">
        <v>694</v>
      </c>
      <c r="AT149" s="237" t="s">
        <v>131</v>
      </c>
      <c r="AU149" s="237" t="s">
        <v>85</v>
      </c>
      <c r="AY149" s="17" t="s">
        <v>129</v>
      </c>
      <c r="BE149" s="238">
        <f>IF(N149="základní",J149,0)</f>
        <v>0</v>
      </c>
      <c r="BF149" s="238">
        <f>IF(N149="snížená",J149,0)</f>
        <v>0</v>
      </c>
      <c r="BG149" s="238">
        <f>IF(N149="zákl. přenesená",J149,0)</f>
        <v>0</v>
      </c>
      <c r="BH149" s="238">
        <f>IF(N149="sníž. přenesená",J149,0)</f>
        <v>0</v>
      </c>
      <c r="BI149" s="238">
        <f>IF(N149="nulová",J149,0)</f>
        <v>0</v>
      </c>
      <c r="BJ149" s="17" t="s">
        <v>83</v>
      </c>
      <c r="BK149" s="238">
        <f>ROUND(I149*H149,2)</f>
        <v>0</v>
      </c>
      <c r="BL149" s="17" t="s">
        <v>694</v>
      </c>
      <c r="BM149" s="237" t="s">
        <v>729</v>
      </c>
    </row>
    <row r="150" s="2" customFormat="1" ht="6.96" customHeight="1">
      <c r="A150" s="38"/>
      <c r="B150" s="66"/>
      <c r="C150" s="67"/>
      <c r="D150" s="67"/>
      <c r="E150" s="67"/>
      <c r="F150" s="67"/>
      <c r="G150" s="67"/>
      <c r="H150" s="67"/>
      <c r="I150" s="67"/>
      <c r="J150" s="67"/>
      <c r="K150" s="67"/>
      <c r="L150" s="44"/>
      <c r="M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</row>
  </sheetData>
  <sheetProtection sheet="1" autoFilter="0" formatColumns="0" formatRows="0" objects="1" scenarios="1" spinCount="100000" saltValue="l2vqq3GRswzfN1EbHO6E7uwMkYK2dtsptcH3k5kP/vMtGrCwtlPdnNA89Rr0dflikeezp4X871LwsxfWBtmlLQ==" hashValue="2RE9ZXTok+hD4a0GOaMhV9AEUi8TDPwP5wXseGFb19LGMbA0hv6RIc4P31wOjYxiVAvkFdEvXMdAaGQyQK+AMw==" algorithmName="SHA-512" password="CC35"/>
  <autoFilter ref="C121:K149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BOBINA2\Bobina</dc:creator>
  <cp:lastModifiedBy>BOBINA2\Bobina</cp:lastModifiedBy>
  <dcterms:created xsi:type="dcterms:W3CDTF">2024-09-03T10:42:44Z</dcterms:created>
  <dcterms:modified xsi:type="dcterms:W3CDTF">2024-09-03T10:42:50Z</dcterms:modified>
</cp:coreProperties>
</file>