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flId1" Type="http://schemas.openxmlformats.org/officeDocument/2006/relationships/officeDocument" Target="xl/workbook.xml" /><Relationship Id="flId2" Type="http://schemas.openxmlformats.org/package/2006/relationships/metadata/core-properties" Target="docProps/core.xml" /><Relationship Id="fl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rupBuild="4506" lastEdited="4" lowestEdited="4"/>
  <workbookPr defaultThemeVersion="164011"/>
  <bookViews>
    <workbookView xWindow="0" yWindow="0" windowWidth="25200" windowHeight="12045"/>
  </bookViews>
  <sheets>
    <sheet name="Krycí List" sheetId="1" r:id="flId1"/>
    <sheet name="Rekapitulace" sheetId="3" r:id="flId2"/>
    <sheet name="Zakázka" sheetId="4" r:id="flId3"/>
    <sheet name="Figury" sheetId="5" r:id="flId4"/>
  </sheets>
  <definedNames>
    <definedName name="GROUP_ID">'Zakázka'!$B$6:$B$398</definedName>
    <definedName name="ITEM_COUNTS">'Zakázka'!$T$6:$T$398</definedName>
    <definedName name="ITEM_FULLDESCR2">'Zakázka'!$X$10</definedName>
    <definedName name="ITEM_PRICES">'Zakázka'!$J$6:$J$398</definedName>
    <definedName name="_xlnm.Print_Titles" localSheetId="2">'Zakázka'!$4:$5</definedName>
    <definedName name="_xlnm.Print_Titles" localSheetId="3">Figury!$1:$2</definedName>
    <definedName name="_xlnm.Print_Titles" localSheetId="1">Rekapitulace!$4:$5</definedName>
    <definedName name="_xlnm.Print_Area" localSheetId="2">'Zakázka'!$C$1:$T$398</definedName>
    <definedName name="_xlnm.Print_Area" localSheetId="3">Figury!$B$1:$E$2</definedName>
    <definedName name="_xlnm.Print_Area" localSheetId="0">'Krycí List'!$C$2:$F$37</definedName>
    <definedName name="_xlnm.Print_Area" localSheetId="1">Rekapitulace!$B$1:$G$24</definedName>
    <definedName name="VAT_RATES">'Zakázka'!$O$6:$O$398</definedName>
    <definedName name="__290850C4_052B_4FF6_A0B3_6D189B03D21D_FIGURE__">Figury!#REF!</definedName>
    <definedName name="__290850C4_052B_4FF6_A0B3_6D189B03D21D_ITEM__">'Zakázka'!$A$9:$T$11</definedName>
    <definedName name="__290850C4_052B_4FF6_A0B3_6D189B03D21D_ITEM_GROUP1__">'Zakázka'!$A$6:$T$397</definedName>
    <definedName name="__290850C4_052B_4FF6_A0B3_6D189B03D21D_ITEM_GROUP1_RECAP__">Rekapitulace!$A$6:$G$8</definedName>
    <definedName name="__290850C4_052B_4FF6_A0B3_6D189B03D21D_ITEM_GROUP2__">'Zakázka'!$A$7:$T$61</definedName>
    <definedName name="__290850C4_052B_4FF6_A0B3_6D189B03D21D_ITEM_GROUP2_RECAP__">Rekapitulace!$A$7:$G$8</definedName>
    <definedName name="__290850C4_052B_4FF6_A0B3_6D189B03D21D_ITEM_GROUP3__X">'Zakázka'!$A$8:$T$29</definedName>
    <definedName name="__290850C4_052B_4FF6_A0B3_6D189B03D21D_ITEM_GROUP3_RECAP__">Rekapitulace!$A$8:$G$8</definedName>
    <definedName name="__290850C4_052B_4FF6_A0B3_6D189B03D21D_QBILL__">'Zakázka'!#REF!</definedName>
    <definedName name="__290850C4_052B_4FF6_A0B3_6D189B03D21D_QBILLFIG__">Figury!#REF!</definedName>
    <definedName name="__290850C4_052B_4FF6_A0B3_6D189B03D21D_QINDEX__">'Zakázka'!#REF!</definedName>
  </definedNames>
</workbook>
</file>

<file path=xl/sharedStrings.xml><?xml version="1.0" encoding="utf-8"?>
<sst xmlns="http://schemas.openxmlformats.org/spreadsheetml/2006/main" count="759" uniqueCount="394">
  <si>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</si>
  <si>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</si>
  <si>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</si>
  <si>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</si>
  <si>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</si>
  <si>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</si>
  <si>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</si>
  <si>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</si>
  <si>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</si>
  <si>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</si>
  <si>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</si>
  <si>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</si>
  <si>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</si>
  <si>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</si>
  <si>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</si>
  <si>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</si>
  <si>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</si>
  <si>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</si>
  <si>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</si>
  <si>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</si>
  <si>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</si>
  <si>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</si>
  <si>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</si>
  <si>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</si>
  <si>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</si>
  <si>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</si>
  <si>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</si>
  <si>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CENOVÁ NABÍDKA</t>
  </si>
  <si>
    <t>Set Column width to</t>
  </si>
  <si>
    <t>ZAKÁZKA</t>
  </si>
  <si>
    <t>Číslo:</t>
  </si>
  <si>
    <t>Zakázka:</t>
  </si>
  <si>
    <t>Rekonstrukce č.p. 118, Husova ulice, Choceň_SO 02 Zpevněné plochy_PARKOVÁNÍ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</si>
  <si>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</si>
  <si>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</si>
  <si>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</si>
  <si>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</si>
  <si>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</si>
  <si>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</si>
  <si>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</si>
  <si>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</si>
  <si>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</si>
  <si>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</si>
  <si>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</si>
  <si>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</si>
  <si>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</si>
  <si>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</si>
  <si>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</si>
  <si>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</si>
  <si>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</si>
  <si>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</si>
  <si>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</si>
  <si>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</si>
  <si>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SO 001</t>
  </si>
  <si>
    <t>Všeobecné položky</t>
  </si>
  <si>
    <t>SO 02</t>
  </si>
  <si>
    <t>Zpevněné plochy</t>
  </si>
  <si>
    <t>SO 801</t>
  </si>
  <si>
    <t>Vegetace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</si>
  <si>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</si>
  <si>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</si>
  <si>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</si>
  <si>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</si>
  <si>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</si>
  <si>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</si>
  <si>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</si>
  <si>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</si>
  <si>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</si>
  <si>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</si>
  <si>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</si>
  <si>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 xml:space="preserve">SO </t>
  </si>
  <si>
    <t>SO : Rekonstrukce č.p. 118, Husova ulice, Choceň – projektová dokumentace</t>
  </si>
  <si>
    <t>SO /SO 001</t>
  </si>
  <si>
    <t>SO 001: Všeobecné položky</t>
  </si>
  <si>
    <t>SO /SO 001/V01</t>
  </si>
  <si>
    <t>V01: Průzkumné, geodetické a projektové práce</t>
  </si>
  <si>
    <t>SO /SO 001/V03</t>
  </si>
  <si>
    <t>V03: Zařízení staveniště</t>
  </si>
  <si>
    <t>SO /SO 02</t>
  </si>
  <si>
    <t>SO 02: Zpevněné plochy</t>
  </si>
  <si>
    <t>SO /SO 02/001</t>
  </si>
  <si>
    <t>001: Zemní práce</t>
  </si>
  <si>
    <t>SO /SO 02/002</t>
  </si>
  <si>
    <t>002: Základy</t>
  </si>
  <si>
    <t>SO /SO 02/003</t>
  </si>
  <si>
    <t>003: Svislé a kompletní konstrukce</t>
  </si>
  <si>
    <t>SO /SO 02/005</t>
  </si>
  <si>
    <t>005: Komunikace</t>
  </si>
  <si>
    <t>SO /SO 02/008</t>
  </si>
  <si>
    <t>008: Trubní vedení</t>
  </si>
  <si>
    <t>SO /SO 02/009</t>
  </si>
  <si>
    <t>009: Ostatní konstrukce a práce</t>
  </si>
  <si>
    <t>SO /SO 02/099</t>
  </si>
  <si>
    <t>099: Přesun hmot HSV</t>
  </si>
  <si>
    <t>Rekonstrukce č.p. 118, Husova ulice, Choceň_SO 02 Zpevněné plochy_PARKOVÁNÍ - Nabídka</t>
  </si>
  <si>
    <t xml:space="preserve"> </t>
  </si>
  <si>
    <t>Stavba</t>
  </si>
  <si>
    <t>Objekt</t>
  </si>
  <si>
    <t>Oddíl</t>
  </si>
  <si>
    <t>ON</t>
  </si>
  <si>
    <t>012103000</t>
  </si>
  <si>
    <t>Geodetické práce před výstavbou</t>
  </si>
  <si>
    <t>ks</t>
  </si>
  <si>
    <t>012203000</t>
  </si>
  <si>
    <t>Geodetické práce při provádění stavby</t>
  </si>
  <si>
    <t>012303000</t>
  </si>
  <si>
    <t>Geodetické práce po výstavbě</t>
  </si>
  <si>
    <t>012403000</t>
  </si>
  <si>
    <t>Kartografické práce</t>
  </si>
  <si>
    <t>zápis do technické mapy města; 1</t>
  </si>
  <si>
    <t>013254000</t>
  </si>
  <si>
    <t>Dokumentace skutečného provedení stavby</t>
  </si>
  <si>
    <t>3x v tištěné formě + 1 x diitálně formě na CD nosiči v obecně dostupných formátech</t>
  </si>
  <si>
    <t>1</t>
  </si>
  <si>
    <t>030001000</t>
  </si>
  <si>
    <t>Zařízení staveniště</t>
  </si>
  <si>
    <t>Zařízení staveniště (přípravné práce, vybavení staveniště, skládka staveniště, zabezpečení staveniště)</t>
  </si>
  <si>
    <t>034303000</t>
  </si>
  <si>
    <t>Dopravní značení na staveništi</t>
  </si>
  <si>
    <t>034503000</t>
  </si>
  <si>
    <t>Informační tabule na staveništi</t>
  </si>
  <si>
    <t>049002000</t>
  </si>
  <si>
    <t>Ostatní inženýrská činnost</t>
  </si>
  <si>
    <t>zajištění dokladů pro předání stavby a kolaudační souhlas</t>
  </si>
  <si>
    <t>049203000</t>
  </si>
  <si>
    <t>Náklady stanovené zvláštními předpisy</t>
  </si>
  <si>
    <t>zajištění povolení zvláštního užívání komunikace vč. poplatku, realizace požadovaného dopravního značení</t>
  </si>
  <si>
    <t>075002000</t>
  </si>
  <si>
    <t>Ochranná pásma</t>
  </si>
  <si>
    <t>Ochranná pásma inženýrských sítí vč. jejich vytyčení</t>
  </si>
  <si>
    <t>SP</t>
  </si>
  <si>
    <t>112151012</t>
  </si>
  <si>
    <t>Volné kácení stromů s rozřezáním a odvětvením D kmene přes 200 do 300 mm</t>
  </si>
  <si>
    <t>kus</t>
  </si>
  <si>
    <t>Pokácení stromu volné v celku s odřezáním kmene a s odvětvením průměru kmene přes 200 do 300 mm</t>
  </si>
  <si>
    <t>112251101</t>
  </si>
  <si>
    <t>Odstranění pařezů průměru přes 100 do 300 mm</t>
  </si>
  <si>
    <t>Odstranění pařezů strojně s jejich vykopáním nebo vytrháním průměru přes 100 do 300 mm</t>
  </si>
  <si>
    <t>112151014</t>
  </si>
  <si>
    <t>Volné kácení stromů s rozřezáním a odvětvením D kmene přes 400 do 500 mm</t>
  </si>
  <si>
    <t>Pokácení stromu volné v celku s odřezáním kmene a s odvětvením průměru kmene přes 400 do 500 mm</t>
  </si>
  <si>
    <t>112251102</t>
  </si>
  <si>
    <t>Odstranění pařezů průměru přes 300 do 500 mm</t>
  </si>
  <si>
    <t>Odstranění pařezů strojně s jejich vykopáním nebo vytrháním průměru přes 300 do 500 mm</t>
  </si>
  <si>
    <t>112151.1</t>
  </si>
  <si>
    <t>Odvoz pokácených stromů a pařezů do vzd.5km</t>
  </si>
  <si>
    <t>113107323</t>
  </si>
  <si>
    <t>Odstranění podkladu z kameniva drceného tl přes 200 do 300 mm strojně pl do 50 m2</t>
  </si>
  <si>
    <t>m2</t>
  </si>
  <si>
    <t xml:space="preserve">Odstranění podkladů nebo krytů 
  strojně 
    plochy jednotlivě přes 50 m2 do 200 m2 
    s přemístěním hmot na skládku na vzdálenost do 20 m nebo s naložením na dopravní prostředek 
    z kameniva těženého, o tl. vrstvy 
      přes 200 do 300 mm</t>
  </si>
  <si>
    <t>Pro osazení proužku; 55,0*0,25</t>
  </si>
  <si>
    <t>113107344</t>
  </si>
  <si>
    <t>Odstranění podkladu živičného tl přes 150 do 200 mm strojně pl do 50 m2</t>
  </si>
  <si>
    <t xml:space="preserve">Odstranění podkladů nebo krytů 
  strojně 
    plochy jednotlivě přes 50 m2 do 200 m2 
    s přemístěním hmot na skládku na vzdálenost do 20 m nebo s naložením na dopravní prostředek 
    živičných, o tl. vrstvy 
      přes 100 do 150 mm</t>
  </si>
  <si>
    <t>Pro osazení proužku; 55,0*0,5</t>
  </si>
  <si>
    <t>113201112</t>
  </si>
  <si>
    <t>Vytrhání obrub silničních ležatých</t>
  </si>
  <si>
    <t>m</t>
  </si>
  <si>
    <t>Vytrhání obrub s vybouráním lože, s přemístěním hmot na skládku na vzdálenost do 3 m nebo s naložením na dopravní prostředek silničních ležatých</t>
  </si>
  <si>
    <t>55,0</t>
  </si>
  <si>
    <t>122251102</t>
  </si>
  <si>
    <t>Odkopávky a prokopávky nezapažené v hornině třídy těžitelnosti I skupiny 3 objem do 50 m3 strojně</t>
  </si>
  <si>
    <t>m3</t>
  </si>
  <si>
    <t>Odkopávky a prokopávky nezapažené strojně v hornině třídy těžitelnosti I skupiny 3 přes 20 do 50 m3</t>
  </si>
  <si>
    <t>Odečteno z řezů</t>
  </si>
  <si>
    <t>1,83*(5,50+9,5)+1,34*(9,5+8,0)+1,32*(8,0+15,5)</t>
  </si>
  <si>
    <t>132251102</t>
  </si>
  <si>
    <t>Hloubení rýh nezapažených š do 800 mm v hornině třídy těžitelnosti I skupiny 3 objem do 50 m3 strojně</t>
  </si>
  <si>
    <t>Hloubení nezapažených rýh šířky do 800 mm strojně s urovnáním dna do předepsaného profilu a spádu v hornině třídy těžitelnosti I skupiny 3 přes 20 do 50 m3</t>
  </si>
  <si>
    <t>Hloubení zasakovací rýhy; 62,0*0,6*0,7</t>
  </si>
  <si>
    <t>Hloubení zasakovací galerie; 1,5*1,5*1,5</t>
  </si>
  <si>
    <t>Pro osazení sloupků oplocení; 8*0,4*0,4*0,6</t>
  </si>
  <si>
    <t>162651111</t>
  </si>
  <si>
    <t>Vodorovné přemístění přes 3 000 do 4000 m výkopku/sypaniny z horniny třídy těžitelnosti I skupiny 1 až 3</t>
  </si>
  <si>
    <t xml:space="preserve">Vodorovné přemístění výkopku nebo sypaniny po suchu 
  na obvyklém dopravním prostředku, bez naložení výkopku, avšak se složením bez rozhrnutí 
    z horniny třídy těžitelnosti II 
    skupiny 4 a 5 na vzdálenost 
      přes 4 000 do 5 000 m</t>
  </si>
  <si>
    <t>Hloubení rýh; 30,183</t>
  </si>
  <si>
    <t>Odkopávky; 81,92</t>
  </si>
  <si>
    <t>Uložení zeminy do násypu 106,66m3=použito 50%; -106,66/2</t>
  </si>
  <si>
    <t>167151101</t>
  </si>
  <si>
    <t>Nakládání výkopku z hornin třídy těžitelnosti I skupiny 1 až 3 do 100 m3</t>
  </si>
  <si>
    <t xml:space="preserve">Nakládání, skládání a překládání neulehlého výkopku nebo sypaniny strojně 
  nakládání, množství 
    přes 100 m3, z hornin 
      třídy těžitelnosti I, skupiny 1 až 3</t>
  </si>
  <si>
    <t>171251201</t>
  </si>
  <si>
    <t>Uložení sypaniny na skládky nebo meziskládky</t>
  </si>
  <si>
    <t xml:space="preserve">Uložení sypaniny na skládky nebo meziskládky 
  bez hutnění s upravením uložené sypaniny do předepsaného tvaru</t>
  </si>
  <si>
    <t>171201221</t>
  </si>
  <si>
    <t>Poplatek za uložení na skládce (skládkovné) zeminy a kamení kód odpadu 17 05 04</t>
  </si>
  <si>
    <t>t</t>
  </si>
  <si>
    <t>Poplatek za uložení stavebního odpadu na skládce (skládkovné) zeminy a kamení zatříděného do Katalogu odpadů pod kódem 17 05 04</t>
  </si>
  <si>
    <t>58,773*1,9</t>
  </si>
  <si>
    <t>171152501</t>
  </si>
  <si>
    <t>Zhutnění podloží z hornin soudržných nebo nesoudržných pod násypy</t>
  </si>
  <si>
    <t>Zhutnění podloží pod násypy z rostlé horniny třídy těžitelnosti I a II, skupiny 1 až 4 z hornin soudružných a nesoudržných</t>
  </si>
  <si>
    <t>Zasakovací rýha; (49,0+13,0)*0,6</t>
  </si>
  <si>
    <t>Zasakovací galerie; 1,5*1,5</t>
  </si>
  <si>
    <t>171152101</t>
  </si>
  <si>
    <t>Uložení sypaniny z hornin soudržných do násypů zhutněných silnic a dálnic</t>
  </si>
  <si>
    <t>Uložení sypaniny do zhutněných násypů pro silnice, dálnice a letiště s rozprostřením sypaniny ve vrstvách, s hrubým urovnáním a uzavřením povrchu násypu z hornin soudržných</t>
  </si>
  <si>
    <t>0,7*(5,5+9,5)+2,93*(9,5+8,0)+1,91*(8,0+15,5)</t>
  </si>
  <si>
    <t>171152101.1</t>
  </si>
  <si>
    <t>Nákup vhodné zeminy do násypu, včetně dopravy do vzd.5km</t>
  </si>
  <si>
    <t>106,66*0,5</t>
  </si>
  <si>
    <t>174151101</t>
  </si>
  <si>
    <t>Zásyp jam, šachet rýh nebo kolem objektů sypaninou se zhutněním</t>
  </si>
  <si>
    <t xml:space="preserve">Zásyp sypaninou z jakékoliv horniny strojně 
  s uložením výkopku ve vrstvách 
    se zhutněním 
      jam, šachet, rýh nebo kolem objektů v těchto vykopávkách</t>
  </si>
  <si>
    <t>Zasakovací rýha</t>
  </si>
  <si>
    <t>(49,0+13,0)*0,7*0,6</t>
  </si>
  <si>
    <t>Zasakovací galerie; 1,5*1,5*1,5</t>
  </si>
  <si>
    <t>H</t>
  </si>
  <si>
    <t>58343872x</t>
  </si>
  <si>
    <t>Betonový recyklát frakce 8/16</t>
  </si>
  <si>
    <t>63,0*0,2*0,6*1,9</t>
  </si>
  <si>
    <t>58343930x</t>
  </si>
  <si>
    <t>Betonový recyklát frakce 16/32</t>
  </si>
  <si>
    <t>58343959x</t>
  </si>
  <si>
    <t>Betonový recyklát frakce 32/63</t>
  </si>
  <si>
    <t>Zasakovací galerie; 1,5*1,5*1,5*1,9</t>
  </si>
  <si>
    <t>181152302</t>
  </si>
  <si>
    <t>Úprava pláně pro silnice a dálnice v zářezech se zhutněním</t>
  </si>
  <si>
    <t>Úprava pláně na stavbách silnic a dálnic strojně v zářezech mimo skalních se zhutněním</t>
  </si>
  <si>
    <t xml:space="preserve">Vyhrazené stání;  17,0</t>
  </si>
  <si>
    <t>Plocha pro kontejnery; 23,0</t>
  </si>
  <si>
    <t>Parkovací stání; 210,0</t>
  </si>
  <si>
    <t>181411131</t>
  </si>
  <si>
    <t>Založení parkového trávníku výsevem pl do 1000 m2 v rovině a ve svahu do 1:5</t>
  </si>
  <si>
    <t xml:space="preserve">Založení trávníku 
  na půdě předem připravené 
    plochy do 1000 m2 
    výsevem včetně utažení 
    parkového 
      v rovině nebo na svahu do 1:5</t>
  </si>
  <si>
    <t>(55,0+4,5+4,5)*1,5</t>
  </si>
  <si>
    <t>181311103</t>
  </si>
  <si>
    <t>Rozprostření ornice tl vrstvy do 200 mm v rovině nebo ve svahu do 1:5 ručně</t>
  </si>
  <si>
    <t xml:space="preserve">Rozprostření a urovnání ornice v rovině nebo ve svahu sklonu do 1:5 strojně 
  při souvislé ploše 
    přes 100 do 500 m2, tl. vrstvy 
      do 200 mm</t>
  </si>
  <si>
    <t>00572410</t>
  </si>
  <si>
    <t>osivo směs travní parková</t>
  </si>
  <si>
    <t>kg</t>
  </si>
  <si>
    <t>96,0*0,035</t>
  </si>
  <si>
    <t>x182101</t>
  </si>
  <si>
    <t>Nákup ornice včetně dovozu do 5km</t>
  </si>
  <si>
    <t>96,0*0,1</t>
  </si>
  <si>
    <t>211971121</t>
  </si>
  <si>
    <t>Zřízení opláštění žeber nebo trativodů geotextilií v rýze nebo zářezu sklonu přes 1:2 š do 2,5 m</t>
  </si>
  <si>
    <t>Zřízení opláštění výplně z geotextilie odvodňovacích žeber nebo trativodů v rýze nebo zářezu se stěnami svislými nebo šikmými o sklonu přes 1:2 při rozvinuté šířce opláštění do 2,5 m</t>
  </si>
  <si>
    <t>(49,0+13,0)*(0,7+0,6+0,7+0,6)</t>
  </si>
  <si>
    <t>Zasakovací galerie</t>
  </si>
  <si>
    <t>1,5*1,5*5*1,2</t>
  </si>
  <si>
    <t>69311270</t>
  </si>
  <si>
    <t>geotextilie netkaná separační, ochranná, filtrační, drenážní PES 400g/m2</t>
  </si>
  <si>
    <t>212751106</t>
  </si>
  <si>
    <t>Trativod z drenážních trubek flexibilních PVC-U SN 4 perforace 360° včetně lože otevřený výkop DN 160 pro meliorace</t>
  </si>
  <si>
    <t>Trativody z drenážních a melioračních trubek pro meliorace, dočasné nebo odlehčovací drenáže se zřízením štěrkového lože pod trubky a s jejich obsypem v otevřeném výkopu trubka flexibilní PVC-U SN 4 celoperforovaná 360° DN 160</t>
  </si>
  <si>
    <t>348181116</t>
  </si>
  <si>
    <t>Montáž dřevěného oplocení z dílců v přes 1,5 do 2,0 m</t>
  </si>
  <si>
    <t>Montáž oplocení z dílců dřevěných na předem osazené sloupky, výšky přes 1,5 do 2,0 m</t>
  </si>
  <si>
    <t xml:space="preserve">Oplocení kontejnerové plochy;  3,8+4,8+3,8</t>
  </si>
  <si>
    <t>338171123</t>
  </si>
  <si>
    <t>Osazování sloupků a vzpěr plotových ocelových v přes 2 do 2,6 m se zabetonováním</t>
  </si>
  <si>
    <t>Montáž sloupků a vzpěr plotových ocelových trubkových nebo profilovaných výšky přes 2 do 2,6 m se zabetonováním do 0,08 m3 do připravených jamek</t>
  </si>
  <si>
    <t>348181116.1x</t>
  </si>
  <si>
    <t>Ocelové sloupky L 55/55/5 včetně úpravy žárovým zinkováním a spojovacího materiálu</t>
  </si>
  <si>
    <t>4*2,5</t>
  </si>
  <si>
    <t>348181116.2</t>
  </si>
  <si>
    <t>Ocelové sloupky L 60/40/5 včetně úpravy žárovým zinkováním a spojovacího materiálu</t>
  </si>
  <si>
    <t>2*4*2,5</t>
  </si>
  <si>
    <t>348181116.3</t>
  </si>
  <si>
    <t>Dřevěná výplň - prkna 160/27mm SM hoblovaná vč. nátěru - dodávka + montáž</t>
  </si>
  <si>
    <t>1,9*7*4</t>
  </si>
  <si>
    <t>1,6*7*3</t>
  </si>
  <si>
    <t>596212222</t>
  </si>
  <si>
    <t>Kladení zámkové dlažby pozemních komunikací ručně tl 80 mm skupiny B pl přes 100 do 300 m2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</si>
  <si>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B, pro plochy přes 100 do 300 m2</t>
  </si>
  <si>
    <t>59245020</t>
  </si>
  <si>
    <t>dlažba skladebná betonová 200x100mm tl 80mm přírodní</t>
  </si>
  <si>
    <t>Betonová dlažba ROVNÉ HRANY</t>
  </si>
  <si>
    <t>23,0+17,0</t>
  </si>
  <si>
    <t>59245035</t>
  </si>
  <si>
    <t>dlažba plošná vegetační betonová 200x200mm tl 80mm přírodní</t>
  </si>
  <si>
    <t>drenážní betonová dlažba</t>
  </si>
  <si>
    <t>210,0-15,0</t>
  </si>
  <si>
    <t>59245036</t>
  </si>
  <si>
    <t>dlažba plošná vegetační betonová 200x200mm tl 80mm barevná</t>
  </si>
  <si>
    <t>Drenážní dlažba barevná - oddělení parkovacích stání</t>
  </si>
  <si>
    <t>16*4,6*0,2= 14,72; 15,0</t>
  </si>
  <si>
    <t>599441111</t>
  </si>
  <si>
    <t>Vyplnění spár mezi silničními dílci drobným kamenivem těženým</t>
  </si>
  <si>
    <t>Vyplnění spár mezi silničními dílci jakékoliv tloušťky kamenivem těženým</t>
  </si>
  <si>
    <t>Štěrk do spár zasakovací dlažby 4/8mm</t>
  </si>
  <si>
    <t>16*4,6</t>
  </si>
  <si>
    <t>567122114</t>
  </si>
  <si>
    <t>Podklad ze směsi stmelené cementem SC C 8/10 (KSC I) tl 150 mm</t>
  </si>
  <si>
    <t>Podklad ze směsi stmelené cementem SC bez dilatačních spár, s rozprostřením a zhutněním SC C 8/10 (KSC I), po zhutnění tl. 150 mm</t>
  </si>
  <si>
    <t>Doplnění konstrukce u proužku; 55,0*0,25</t>
  </si>
  <si>
    <t>564930512</t>
  </si>
  <si>
    <t>Podklad z R-materiálu plochy do 100 m2 tl 100 mm</t>
  </si>
  <si>
    <t>Podklad nebo podsyp z R-materiálu s rozprostřením a zhutněním plochy jednotlivě do 100 m2, po zhutnění tl. 100 mm</t>
  </si>
  <si>
    <t>tl.150mm</t>
  </si>
  <si>
    <t>Vyhrazené stání; 17,0/0,1*0,15</t>
  </si>
  <si>
    <t>Plocha pro kontejnery; 23,0/0,1*0,15</t>
  </si>
  <si>
    <t>Parkovací stání; 210,0/0,1*0,15</t>
  </si>
  <si>
    <t>564931512</t>
  </si>
  <si>
    <t>Podklad z R-materiálu plochy přes 100 m2 tl 100 mm</t>
  </si>
  <si>
    <t>Podklad nebo podsyp z R-materiálu s rozprostřením a zhutněním plochy přes 100 m2, po zhutnění tl. 100 mm</t>
  </si>
  <si>
    <t>tl.200mm</t>
  </si>
  <si>
    <t>Vyhrané stání; 17,0*2</t>
  </si>
  <si>
    <t>Plocha pro kontejnery; 23,0*2</t>
  </si>
  <si>
    <t>Parkovací stání; 210,0*2</t>
  </si>
  <si>
    <t>Připočet na zřízení pláně 3%</t>
  </si>
  <si>
    <t>0,14*55,0=7,7m3; 7,7/0,20*2</t>
  </si>
  <si>
    <t>572340112</t>
  </si>
  <si>
    <t>Vyspravení krytu komunikací po překopech pl do 15 m2 asfaltovým betonem ACO (AB) tl přes 50 do 70 mm</t>
  </si>
  <si>
    <t>Vyspravení krytu komunikací po překopech inženýrských sítí plochy do 15 m2 asfaltovým betonem ACO (AB), po zhutnění tl. přes 50 do 70 mm</t>
  </si>
  <si>
    <t>Po osazení proužku; 55,0*0,5*2</t>
  </si>
  <si>
    <t>899204112</t>
  </si>
  <si>
    <t>Osazení mříží litinových včetně rámů a košů na bahno pro třídu zatížení D400, E600</t>
  </si>
  <si>
    <t>SUB</t>
  </si>
  <si>
    <t>X11</t>
  </si>
  <si>
    <t>Vtoková mříž BEGU 500x500 litinová s rámem zat. třída D400 (93 kg)</t>
  </si>
  <si>
    <t>X12</t>
  </si>
  <si>
    <t>Uliční vpusť betonová prefabrikovaná – komplet</t>
  </si>
  <si>
    <t>914111111</t>
  </si>
  <si>
    <t>Montáž svislé dopravní značky do velikosti 1 m2 objímkami na sloupek nebo konzolu</t>
  </si>
  <si>
    <t>Montáž svislé dopravní značky základní velikosti do 1 m2 objímkami na sloupky nebo konzoly</t>
  </si>
  <si>
    <t>- SDZ č. IP 12 - vyhrazené parkoviště; 1,0</t>
  </si>
  <si>
    <t>40445625</t>
  </si>
  <si>
    <t>informativní značky provozní IP8, IP9, IP11-IP13 500x700mm</t>
  </si>
  <si>
    <t>914511112</t>
  </si>
  <si>
    <t>Montáž sloupku dopravních značek délky do 3,5 m s betonovým základem a patkou D 60 mm</t>
  </si>
  <si>
    <t xml:space="preserve">Montáž sloupku dopravních značek  
  délky do 3,5 m 
    do hliníkové patky</t>
  </si>
  <si>
    <t>914531111</t>
  </si>
  <si>
    <t>Montáž nástavce na sloupky velikosti do 1 m2 pro uchycení dopravních značek</t>
  </si>
  <si>
    <t xml:space="preserve">Montáž konzol nebo nástavců pro osazení dopravních značek  
  velikosti do 1 m2 
    na sloupek</t>
  </si>
  <si>
    <t>40445225</t>
  </si>
  <si>
    <t>sloupek pro dopravní značku Zn D 60mm v 3,5m</t>
  </si>
  <si>
    <t>Sloupek Zn 60 - 350</t>
  </si>
  <si>
    <t>40445240</t>
  </si>
  <si>
    <t>patka pro sloupek Al D 60mm</t>
  </si>
  <si>
    <t>Patka hliníková pro sloupek D 60 mm</t>
  </si>
  <si>
    <t>40445253</t>
  </si>
  <si>
    <t>víčko plastové na sloupek D 60mm</t>
  </si>
  <si>
    <t>Víčko plastové na sloupek 60</t>
  </si>
  <si>
    <t>40445256</t>
  </si>
  <si>
    <t>svorka upínací na sloupek dopravní značky D 60mm</t>
  </si>
  <si>
    <t>Upínací svorka na sloupek D 60 mm</t>
  </si>
  <si>
    <t>915131112</t>
  </si>
  <si>
    <t>Vodorovné dopravní značení přechody pro chodce, šipky, symboly retroreflexní bílá barva</t>
  </si>
  <si>
    <t>Vodorovné dopravní značení stříkané barvou přechody pro chodce, šipky, symboly bílé retroreflexní</t>
  </si>
  <si>
    <t>Vyznačení symbolu O2 na vyhrazené stání; 1,0</t>
  </si>
  <si>
    <t>915621111</t>
  </si>
  <si>
    <t>Předznačení vodorovného plošného značení</t>
  </si>
  <si>
    <t>Předznačení pro vodorovné značení stříkané barvou nebo prováděné z nátěrových hmot plošné šipky, symboly, nápisy</t>
  </si>
  <si>
    <t>916241113</t>
  </si>
  <si>
    <t>Osazení obrubníku kamenného ležatého s boční opěrou do lože z betonu prostého</t>
  </si>
  <si>
    <t>Osazení obrubníku kamenného se zřízením lože, s vyplněním a zatřením spár cementovou maltou ležatého s boční opěrou z betonu prostého, do lože z betonu prostého</t>
  </si>
  <si>
    <t xml:space="preserve">Použití stávajícího žulového krajníku ze stavby v délce 55,0m, zbytek bude dodán z technických služeb </t>
  </si>
  <si>
    <t>Obrubníky osazeny - každý třetí do úrovně</t>
  </si>
  <si>
    <t>Parkovací stání; 55,0+4,5*3</t>
  </si>
  <si>
    <t>979024443</t>
  </si>
  <si>
    <t>Očištění vybouraných obrubníků a krajníků silničních</t>
  </si>
  <si>
    <t>Očištění vybouraných prvků komunikací od spojovacího materiálu s odklizením a uložením očištěných hmot a spojovacího materiálu na skládku na vzdálenost do 10 m obrubníků a krajníků, vybouraných z jakéhokoliv lože a s jakoukoliv výplní spár silničních</t>
  </si>
  <si>
    <t>916131213</t>
  </si>
  <si>
    <t>Osazení silničního obrubníku betonového stojatého s boční opěrou do lože z betonu prostého</t>
  </si>
  <si>
    <t>Osazení silničního obrubníku betonového se zřízením lože, s vyplněním a zatřením spár cementovou maltou stojatého s boční opěrou z betonu prostého, do lože z betonu prostého</t>
  </si>
  <si>
    <t>Osazení silničního obrubníku 1000x250x150mm na hranu parkovacích stání a vozovky - po dohodě s investorem výměna za betonový vodící proužek</t>
  </si>
  <si>
    <t>59217031</t>
  </si>
  <si>
    <t>obrubník silniční betonový 1000x150x250mm</t>
  </si>
  <si>
    <t>916991121</t>
  </si>
  <si>
    <t>Lože pod obrubníky, krajníky nebo obruby z dlažebních kostek z betonu prostého</t>
  </si>
  <si>
    <t>Silniční obrubník; 55,0*0,35*0,15</t>
  </si>
  <si>
    <t>Žulový krajník; 68,5*0,55*0,15</t>
  </si>
  <si>
    <t>919122112</t>
  </si>
  <si>
    <t>Těsnění spár zálivkou za tepla pro komůrky š 10 mm hl 25 mm s těsnicím profilem</t>
  </si>
  <si>
    <t>Utěsnění dilatačních spár zálivkou za tepla v cementobetonovém nebo živičném krytu včetně adhezního nátěru s těsnicím profilem pod zálivkou, pro komůrky šířky 10 mm, hloubky 25 mm</t>
  </si>
  <si>
    <t>Po osazení proužku; 55,0</t>
  </si>
  <si>
    <t>919735113</t>
  </si>
  <si>
    <t>Řezání stávajícího živičného krytu hl přes 100 do 150 mm</t>
  </si>
  <si>
    <t>Řezání stávajícího živičného krytu nebo podkladu hloubky přes 100 do 150 mm</t>
  </si>
  <si>
    <t>Pro osazení proužku; 55,0</t>
  </si>
  <si>
    <t>X5</t>
  </si>
  <si>
    <t>Vybourání uličních vpustí kompletních - stávající UV</t>
  </si>
  <si>
    <t>998225111</t>
  </si>
  <si>
    <t>Přesun hmot pro pozemní komunikace s krytem z kamene, monolitickým betonovým nebo živičným</t>
  </si>
  <si>
    <t>Přesun hmot pro komunikace s krytem z kameniva, monolitickým betonovým nebo živičným dopravní vzdálenost do 200 m jakékoliv délky objektu</t>
  </si>
  <si>
    <t>997211511</t>
  </si>
  <si>
    <t>Vodorovná doprava suti po suchu na vzdálenost do 1 km</t>
  </si>
  <si>
    <t>Vodorovná doprava suti nebo vybouraných hmot suti se složením a hrubým urovnáním, na vzdálenost do 1 km</t>
  </si>
  <si>
    <t>997211519</t>
  </si>
  <si>
    <t>Příplatek ZKD 1 km u vodorovné dopravy suti</t>
  </si>
  <si>
    <t>Vodorovná doprava suti nebo vybouraných hmot suti se složením a hrubým urovnáním, na vzdálenost Příplatek k ceně za každý další započatý 1 km přes 1 km</t>
  </si>
  <si>
    <t>997211611</t>
  </si>
  <si>
    <t>Nakládání suti na dopravní prostředky pro vodorovnou dopravu</t>
  </si>
  <si>
    <t>Nakládání suti nebo vybouraných hmot na dopravní prostředky pro vodorovnou dopravu suti</t>
  </si>
  <si>
    <t>997013645</t>
  </si>
  <si>
    <t>Poplatek za uložení na skládce (skládkovné) odpadu asfaltového bez dehtu kód odpadu 17 03 02</t>
  </si>
  <si>
    <t>Poplatek za uložení stavebního odpadu na skládce (skládkovné) asfaltového bez obsahu dehtu zatříděného do Katalogu odpadů pod kódem 17 03 02</t>
  </si>
  <si>
    <t>997013871</t>
  </si>
  <si>
    <t>Poplatek za uložení stavebního odpadu na recyklační skládce (skládkovné) směsného stavebního a demoličního kód odpadu 17 09 04</t>
  </si>
  <si>
    <t>Poplatek za uložení stavebního odpadu na recyklační skládce (skládkovné) směsného stavebního a demoličního zatříděného do Katalogu odpadů pod kódem 17 09 04</t>
  </si>
  <si>
    <t>6,05+2,75</t>
  </si>
</sst>
</file>

<file path=xl/styles.xml><?xml version="1.0" encoding="utf-8"?>
<styleSheet xmlns="http://schemas.openxmlformats.org/spreadsheetml/2006/main">
  <numFmts count="7">
    <numFmt numFmtId="164" formatCode="_(#,##0_);[Red]\-\ #,##0_);&quot;–&quot;??;_(@_)"/>
    <numFmt numFmtId="165" formatCode="_(#,##0.00_);[Red]\-\ #,##0.00_);&quot;–&quot;??;_(@_)"/>
    <numFmt numFmtId="166" formatCode="_(#,##0.00_);[Red]\-\ #,##0.0_);&quot;–&quot;??;_(@_)"/>
    <numFmt numFmtId="167" formatCode="d/m/yyyy;@"/>
    <numFmt numFmtId="168" formatCode="_(#,##0.000_);[Red]\-\ #,##0.000_);&quot;–&quot;??;_(@_)"/>
    <numFmt numFmtId="169" formatCode="_(#,##0.0&quot; %&quot;_);[Red]\-\ #,##0.0&quot; %&quot;_);&quot;–&quot;??;_(@_)"/>
    <numFmt numFmtId="170" formatCode="yyyy"/>
  </numFmts>
  <fonts count="45">
    <font>
      <sz val="10"/>
      <color theme="1"/>
      <name val="Arial"/>
      <family val="2"/>
      <charset val="238"/>
    </font>
    <font>
      <sz val="10"/>
      <color auto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4"/>
      <color rgb="FFFFFFFF"/>
      <name val="Cambria"/>
      <family val="1"/>
    </font>
    <font>
      <sz val="10"/>
      <color rgb="FFFFFFFF"/>
      <name val="Arial"/>
      <family val="2"/>
    </font>
    <font>
      <b/>
      <sz val="12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8"/>
      <color rgb="FF806000"/>
      <name val="Arial"/>
      <family val="2"/>
      <charset val="238"/>
    </font>
    <font>
      <b/>
      <i/>
      <sz val="8"/>
      <color rgb="FF595982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9"/>
      <color theme="1"/>
      <name val="Arial"/>
      <family val="2"/>
      <charset val="238"/>
    </font>
    <font>
      <sz val="10"/>
      <color rgb="FF777777"/>
      <name val="Arial"/>
      <family val="2"/>
      <charset val="238"/>
    </font>
    <font>
      <sz val="10"/>
      <color rgb="FFFFFFFF"/>
      <name val="Arial"/>
      <family val="2"/>
      <charset val="238"/>
    </font>
    <font>
      <b/>
      <sz val="10"/>
      <color rgb="FFFFFFFF"/>
      <name val="Arial"/>
      <family val="2"/>
      <charset val="238"/>
    </font>
    <font>
      <sz val="10"/>
      <color rgb="FF0070C0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7030A0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sz val="7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538DD5"/>
        <bgColor rgb="FF000000"/>
      </patternFill>
    </fill>
    <fill>
      <patternFill patternType="solid">
        <fgColor rgb="FFFFFF00"/>
        <bgColor auto="1"/>
      </patternFill>
    </fill>
    <fill>
      <patternFill patternType="solid">
        <fgColor rgb="FF528FD5"/>
        <bgColor auto="1"/>
      </patternFill>
    </fill>
    <fill>
      <patternFill patternType="solid">
        <fgColor rgb="FFDDDDDD"/>
        <bgColor auto="1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fontId="0" numFmtId="0" fillId="0" borderId="0"/>
  </cellStyleXfs>
  <cellXfs count="299">
    <xf fontId="0" numFmtId="0" fillId="0" borderId="0" xfId="0"/>
    <xf applyFont="1" applyFill="1" applyBorder="1" fontId="4" numFmtId="0" fillId="2" borderId="0" xfId="0"/>
    <xf applyFont="1" applyFill="1" applyBorder="1" fontId="1" numFmtId="0" fillId="3" borderId="0" xfId="0"/>
    <xf applyFont="1" applyFill="1" applyBorder="1" fontId="1" numFmtId="0" fillId="0" borderId="0" xfId="0"/>
    <xf applyFont="1" applyFill="1" applyBorder="1" applyAlignment="1" fontId="5" numFmtId="0" fillId="4" borderId="2" xfId="0">
      <alignment wrapText="1"/>
    </xf>
    <xf applyFont="1" fontId="6" numFmtId="0" fillId="0" borderId="0" xfId="0"/>
    <xf applyFont="1" applyAlignment="1" fontId="7" numFmtId="0" fillId="0" borderId="0" xfId="0">
      <alignment horizontal="left" indent="6"/>
    </xf>
    <xf applyFont="1" fontId="8" numFmtId="0" fillId="0" borderId="0" xfId="0"/>
    <xf applyFont="1" applyAlignment="1" fontId="9" numFmtId="0" fillId="0" borderId="0" xfId="0">
      <alignment horizontal="left" vertical="top"/>
    </xf>
    <xf applyNumberFormat="1" fontId="0" numFmtId="49" fillId="0" borderId="0" xfId="0"/>
    <xf applyNumberFormat="1" fontId="0" numFmtId="164" fillId="0" borderId="0" xfId="0"/>
    <xf applyNumberFormat="1" fontId="0" numFmtId="166" fillId="0" borderId="0" xfId="0"/>
    <xf applyNumberFormat="1" fontId="0" numFmtId="1" fillId="0" borderId="0" xfId="0"/>
    <xf applyFont="1" applyFill="1" applyAlignment="1" fontId="10" numFmtId="0" fillId="0" borderId="0" xfId="0">
      <alignment horizontal="right" vertical="top" indent="1"/>
    </xf>
    <xf applyNumberFormat="1" applyFont="1" fontId="11" numFmtId="49" fillId="0" borderId="0" xfId="0"/>
    <xf applyNumberFormat="1" applyFont="1" applyFill="1" applyBorder="1" fontId="4" numFmtId="49" fillId="2" borderId="0" xfId="0"/>
    <xf applyNumberFormat="1" applyFont="1" applyFill="1" applyBorder="1" fontId="1" numFmtId="49" fillId="3" borderId="0" xfId="0"/>
    <xf applyNumberFormat="1" applyFont="1" fontId="2" numFmtId="49" fillId="0" borderId="0" xfId="0"/>
    <xf applyNumberFormat="1" applyFont="1" applyFill="1" applyBorder="1" applyAlignment="1" fontId="5" numFmtId="49" fillId="4" borderId="2" xfId="0">
      <alignment wrapText="1"/>
    </xf>
    <xf applyNumberFormat="1" applyFont="1" applyFill="1" applyAlignment="1" fontId="12" numFmtId="49" fillId="5" borderId="0" xfId="0">
      <alignment horizontal="center"/>
    </xf>
    <xf applyNumberFormat="1" applyFont="1" applyFill="1" applyBorder="1" fontId="12" numFmtId="49" fillId="5" borderId="1" xfId="0"/>
    <xf applyNumberFormat="1" applyFill="1" fontId="0" numFmtId="49" fillId="5" borderId="0" xfId="0"/>
    <xf applyNumberFormat="1" applyFont="1" fontId="13" numFmtId="49" fillId="0" borderId="0" xfId="0"/>
    <xf applyNumberFormat="1" applyFont="1" applyFill="1" applyBorder="1" fontId="1" numFmtId="49" fillId="0" borderId="0" xfId="0"/>
    <xf applyFont="1" fontId="14" numFmtId="0" fillId="0" borderId="0" xfId="0"/>
    <xf applyNumberFormat="1" applyFill="1" fontId="0" numFmtId="49" fillId="6" borderId="0" xfId="0"/>
    <xf applyNumberFormat="1" applyFont="1" applyFill="1" fontId="15" numFmtId="49" fillId="6" borderId="0" xfId="0"/>
    <xf applyFont="1" applyFill="1" applyBorder="1" fontId="8" numFmtId="0" fillId="0" borderId="0" xfId="0"/>
    <xf applyAlignment="1" fontId="0" numFmtId="0" fillId="0" borderId="0" xfId="0"/>
    <xf applyFont="1" applyFill="1" fontId="8" numFmtId="0" fillId="0" borderId="0" xfId="0"/>
    <xf applyNumberFormat="1" applyFont="1" applyFill="1" fontId="16" numFmtId="49" fillId="6" borderId="0" xfId="0"/>
    <xf applyNumberFormat="1" applyFont="1" applyFill="1" fontId="17" numFmtId="49" fillId="6" borderId="0" xfId="0"/>
    <xf applyNumberFormat="1" applyFill="1" fontId="0" numFmtId="49" fillId="0" borderId="0" xfId="0"/>
    <xf applyNumberFormat="1" applyFont="1" applyFill="1" applyBorder="1" fontId="16" numFmtId="49" fillId="6" borderId="0" xfId="0"/>
    <xf applyNumberFormat="1" applyFont="1" fontId="8" numFmtId="49" fillId="0" borderId="0" xfId="0"/>
    <xf applyNumberFormat="1" applyFont="1" fontId="13" numFmtId="167" fillId="0" borderId="0" xfId="0" quotePrefix="1"/>
    <xf applyNumberFormat="1" applyFont="1" fontId="17" numFmtId="49" fillId="0" borderId="0" xfId="0"/>
    <xf applyNumberFormat="1" applyFont="1" fontId="18" numFmtId="49" fillId="0" borderId="0" xfId="0"/>
    <xf applyNumberFormat="1" applyFont="1" applyFill="1" fontId="19" numFmtId="49" fillId="0" borderId="0" xfId="0"/>
    <xf applyNumberFormat="1" applyFont="1" fontId="3" numFmtId="49" fillId="0" borderId="0" xfId="0"/>
    <xf applyNumberFormat="1" applyFont="1" applyFill="1" fontId="17" numFmtId="49" fillId="0" borderId="0" xfId="0"/>
    <xf applyNumberFormat="1" applyFont="1" fontId="19" numFmtId="49" fillId="0" borderId="0" xfId="0"/>
    <xf applyNumberFormat="1" applyFont="1" applyFill="1" fontId="8" numFmtId="49" fillId="6" borderId="0" xfId="0"/>
    <xf applyNumberFormat="1" applyFont="1" fontId="12" numFmtId="49" fillId="0" borderId="0" xfId="0"/>
    <xf applyNumberFormat="1" applyFont="1" fontId="0" numFmtId="49" fillId="0" borderId="0" xfId="0"/>
    <xf applyNumberFormat="1" applyFont="1" fontId="2" numFmtId="164" fillId="0" borderId="0" xfId="0"/>
    <xf applyNumberFormat="1" applyFont="1" fontId="0" numFmtId="165" fillId="0" borderId="0" xfId="0"/>
    <xf applyNumberFormat="1" applyFont="1" fontId="14" numFmtId="0" fillId="0" borderId="0" xfId="0"/>
    <xf applyFont="1" applyBorder="1" applyAlignment="1" fontId="20" numFmtId="0" fillId="0" borderId="3" xfId="0">
      <alignment horizontal="center"/>
    </xf>
    <xf applyFont="1" applyAlignment="1" fontId="21" numFmtId="0" fillId="0" borderId="0" xfId="0"/>
    <xf applyFont="1" applyAlignment="1" fontId="20" numFmtId="0" fillId="0" borderId="0" xfId="0">
      <alignment horizontal="left"/>
    </xf>
    <xf applyFont="1" applyAlignment="1" fontId="22" numFmtId="0" fillId="0" borderId="0" xfId="0">
      <alignment horizontal="left"/>
    </xf>
    <xf applyFont="1" applyFill="1" applyBorder="1" fontId="23" numFmtId="0" fillId="0" borderId="0" xfId="0"/>
    <xf applyFont="1" applyFill="1" applyAlignment="1" fontId="22" numFmtId="0" fillId="0" borderId="0" xfId="0">
      <alignment horizontal="right" vertical="top" indent="1"/>
    </xf>
    <xf applyFont="1" applyAlignment="1" fontId="22" numFmtId="0" fillId="0" borderId="0" xfId="0">
      <alignment horizontal="left" vertical="top"/>
    </xf>
    <xf applyFont="1" applyFill="1" applyBorder="1" applyAlignment="1" fontId="20" numFmtId="0" fillId="0" borderId="3" xfId="0">
      <alignment horizontal="center"/>
    </xf>
    <xf applyFont="1" fontId="23" numFmtId="0" fillId="0" borderId="0" xfId="0"/>
    <xf applyNumberFormat="1" applyFont="1" fontId="23" numFmtId="49" fillId="0" borderId="0" xfId="0"/>
    <xf applyNumberFormat="1" applyFont="1" fontId="23" numFmtId="166" fillId="0" borderId="0" xfId="0"/>
    <xf applyFont="1" fontId="11" numFmtId="0" fillId="0" borderId="0" xfId="0"/>
    <xf applyNumberFormat="1" applyFont="1" fontId="0" numFmtId="168" fillId="0" borderId="0" xfId="0"/>
    <xf applyFont="1" fontId="24" numFmtId="0" fillId="0" borderId="0" xfId="0"/>
    <xf applyFont="1" fontId="25" numFmtId="0" fillId="0" borderId="0" xfId="0"/>
    <xf applyFont="1" fontId="26" numFmtId="0" fillId="0" borderId="0" xfId="0"/>
    <xf applyFont="1" applyBorder="1" fontId="24" numFmtId="0" fillId="0" borderId="0" xfId="0"/>
    <xf applyFont="1" applyBorder="1" fontId="25" numFmtId="0" fillId="0" borderId="0" xfId="0"/>
    <xf applyFont="1" applyBorder="1" applyAlignment="1" fontId="24" numFmtId="0" fillId="0" borderId="0" xfId="0">
      <alignment horizontal="left"/>
    </xf>
    <xf applyFont="1" fontId="27" numFmtId="0" fillId="0" borderId="0" xfId="0"/>
    <xf applyFont="1" fontId="28" numFmtId="0" fillId="0" borderId="0" xfId="0"/>
    <xf applyFont="1" applyFill="1" fontId="25" numFmtId="0" fillId="7" borderId="0" xfId="0"/>
    <xf applyFont="1" applyFill="1" fontId="27" numFmtId="0" fillId="0" borderId="0" xfId="0"/>
    <xf applyFont="1" applyFill="1" fontId="25" numFmtId="0" fillId="0" borderId="0" xfId="0"/>
    <xf applyFont="1" applyAlignment="1" fontId="24" numFmtId="0" fillId="0" borderId="0" xfId="0">
      <alignment horizontal="left"/>
    </xf>
    <xf applyFont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wrapText="1"/>
    </xf>
    <xf applyFont="1" applyAlignment="1" fontId="25" numFmtId="0" fillId="0" borderId="0" xfId="0">
      <alignment horizontal="left" vertical="top" wrapText="1" indent="1"/>
    </xf>
    <xf applyFont="1" applyAlignment="1" fontId="25" numFmtId="0" fillId="0" borderId="0" xfId="0">
      <alignment horizontal="left" vertical="top" wrapText="1" indent="2"/>
    </xf>
    <xf applyFont="1" applyAlignment="1" fontId="25" numFmtId="0" fillId="0" borderId="0" xfId="0">
      <alignment horizontal="left" vertical="top" wrapText="1" indent="3"/>
    </xf>
    <xf applyFont="1" applyAlignment="1" fontId="25" numFmtId="0" fillId="0" borderId="0" xfId="0">
      <alignment horizontal="left" vertical="top" wrapText="1" indent="4"/>
    </xf>
    <xf applyFont="1" applyAlignment="1" fontId="25" numFmtId="0" fillId="0" borderId="0" xfId="0">
      <alignment horizontal="left" vertical="top" wrapText="1" indent="5"/>
    </xf>
    <xf applyFont="1" applyAlignment="1" fontId="25" numFmtId="0" fillId="0" borderId="0" xfId="0">
      <alignment horizontal="left" vertical="top" wrapText="1" indent="6"/>
    </xf>
    <xf applyFont="1" applyBorder="1" fontId="25" numFmtId="0" fillId="0" borderId="3" xfId="0"/>
    <xf applyFont="1" applyBorder="1" applyAlignment="1" fontId="25" numFmtId="0" fillId="0" borderId="0" xfId="0">
      <alignment horizontal="left" vertical="top"/>
    </xf>
    <xf applyFont="1" applyBorder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indent="1"/>
    </xf>
    <xf applyFont="1" applyAlignment="1" fontId="29" numFmtId="0" fillId="0" borderId="0" xfId="0">
      <alignment horizontal="left" vertical="top" indent="1"/>
    </xf>
    <xf applyFont="1" applyBorder="1" applyAlignment="1" fontId="25" numFmtId="0" fillId="0" borderId="3" xfId="0">
      <alignment horizontal="left" vertical="top" indent="1"/>
    </xf>
    <xf applyFont="1" applyBorder="1" applyAlignment="1" fontId="25" numFmtId="0" fillId="0" borderId="3" xfId="0">
      <alignment horizontal="right" vertical="top"/>
    </xf>
    <xf applyFont="1" applyFill="1" applyAlignment="1" fontId="24" numFmtId="0" fillId="0" borderId="0" xfId="0">
      <alignment horizontal="center"/>
    </xf>
    <xf applyFont="1" applyAlignment="1" fontId="28" numFmtId="0" fillId="0" borderId="0" xfId="0">
      <alignment horizontal="left"/>
    </xf>
    <xf applyFont="1" applyFill="1" applyAlignment="1" fontId="24" numFmtId="0" fillId="5" borderId="0" xfId="0">
      <alignment horizontal="center"/>
    </xf>
    <xf applyFont="1" applyFill="1" applyAlignment="1" fontId="24" numFmtId="0" fillId="0" borderId="0" xfId="0">
      <alignment horizontal="left"/>
    </xf>
    <xf applyFont="1" applyAlignment="1" fontId="27" numFmtId="0" fillId="0" borderId="0" xfId="0">
      <alignment horizontal="right" vertical="top"/>
    </xf>
    <xf applyFont="1" applyAlignment="1" fontId="24" numFmtId="0" fillId="0" borderId="0" xfId="0"/>
    <xf applyFont="1" applyFill="1" applyBorder="1" applyAlignment="1" fontId="25" numFmtId="0" fillId="0" borderId="0" xfId="0">
      <alignment horizontal="left" vertical="top" wrapText="1"/>
    </xf>
    <xf applyFont="1" applyAlignment="1" fontId="24" numFmtId="0" fillId="0" borderId="0" xfId="0">
      <alignment horizontal="left" vertical="top" wrapText="1"/>
    </xf>
    <xf applyFont="1" applyAlignment="1" fontId="24" numFmtId="0" fillId="0" borderId="0" xfId="0">
      <alignment horizontal="right" vertical="top"/>
    </xf>
    <xf applyNumberFormat="1" fontId="0" numFmtId="169" fillId="0" borderId="0" xfId="0"/>
    <xf applyFont="1" applyBorder="1" applyAlignment="1" fontId="24" numFmtId="0" fillId="0" borderId="4" xfId="0">
      <alignment horizontal="left" vertical="top" wrapText="1"/>
    </xf>
    <xf applyFont="1" applyBorder="1" applyAlignment="1" fontId="25" numFmtId="0" fillId="0" borderId="4" xfId="0">
      <alignment horizontal="center" vertical="top"/>
    </xf>
    <xf applyFont="1" applyBorder="1" applyAlignment="1" fontId="25" numFmtId="0" fillId="0" borderId="5" xfId="0">
      <alignment horizontal="center" vertical="top"/>
    </xf>
    <xf applyFont="1" applyBorder="1" applyAlignment="1" fontId="25" numFmtId="0" fillId="0" borderId="5" xfId="0">
      <alignment horizontal="right" vertical="top"/>
    </xf>
    <xf applyFont="1" applyBorder="1" applyAlignment="1" fontId="25" numFmtId="0" fillId="0" borderId="5" xfId="0">
      <alignment horizontal="left" vertical="top" wrapText="1"/>
    </xf>
    <xf applyFont="1" applyBorder="1" applyAlignment="1" fontId="25" numFmtId="0" fillId="0" borderId="5" xfId="0">
      <alignment horizontal="left" vertical="top"/>
    </xf>
    <xf applyFont="1" applyBorder="1" fontId="25" numFmtId="0" fillId="0" borderId="5" xfId="0"/>
    <xf applyNumberFormat="1" applyFont="1" applyBorder="1" applyAlignment="1" fontId="29" numFmtId="0" fillId="0" borderId="5" xfId="0">
      <alignment horizontal="left" vertical="top" wrapText="1"/>
    </xf>
    <xf applyFont="1" applyBorder="1" applyAlignment="1" fontId="24" numFmtId="0" fillId="0" borderId="5" xfId="0">
      <alignment horizontal="right" vertical="top" wrapText="1" indent="1"/>
    </xf>
    <xf applyFont="1" applyAlignment="1" fontId="21" numFmtId="0" fillId="0" borderId="0" xfId="0">
      <alignment horizontal="left"/>
    </xf>
    <xf applyFont="1" applyAlignment="1" fontId="30" numFmtId="0" fillId="0" borderId="0" xfId="0">
      <alignment horizontal="left"/>
    </xf>
    <xf applyFont="1" applyFill="1" applyAlignment="1" fontId="31" numFmtId="0" fillId="0" borderId="0" xfId="0">
      <alignment horizontal="right" vertical="top" indent="1"/>
    </xf>
    <xf applyFont="1" applyAlignment="1" fontId="31" numFmtId="0" fillId="0" borderId="0" xfId="0">
      <alignment horizontal="left" vertical="top"/>
    </xf>
    <xf applyFont="1" applyBorder="1" applyAlignment="1" fontId="24" numFmtId="0" fillId="0" borderId="0" xfId="0">
      <alignment horizontal="left" vertical="top"/>
    </xf>
    <xf applyFont="1" applyBorder="1" applyAlignment="1" fontId="24" numFmtId="0" fillId="0" borderId="0" xfId="0">
      <alignment horizontal="left" vertical="top" wrapText="1"/>
    </xf>
    <xf applyFont="1" applyBorder="1" applyAlignment="1" fontId="24" numFmtId="0" fillId="0" borderId="0" xfId="0">
      <alignment horizontal="right" vertical="top"/>
    </xf>
    <xf applyFont="1" applyAlignment="1" fontId="26" numFmtId="0" fillId="0" borderId="0" xfId="0">
      <alignment horizontal="left" vertical="top" wrapText="1"/>
    </xf>
    <xf applyFont="1" applyAlignment="1" fontId="25" numFmtId="0" fillId="0" borderId="0" xfId="0">
      <alignment horizontal="center" vertical="top"/>
    </xf>
    <xf applyFont="1" applyAlignment="1" fontId="25" numFmtId="0" fillId="0" borderId="0" xfId="0">
      <alignment horizontal="left" vertical="top"/>
    </xf>
    <xf applyFont="1" applyFill="1" applyAlignment="1" fontId="32" numFmtId="0" fillId="0" borderId="0" xfId="0">
      <alignment horizontal="right" vertical="top" indent="1"/>
    </xf>
    <xf applyFont="1" applyAlignment="1" fontId="32" numFmtId="0" fillId="0" borderId="0" xfId="0">
      <alignment horizontal="left" vertical="top"/>
    </xf>
    <xf applyFont="1" applyBorder="1" applyAlignment="1" applyProtection="1" fontId="26" numFmtId="0" fillId="0" borderId="5" xfId="0">
      <alignment horizontal="right" vertical="top"/>
      <protection locked="0"/>
    </xf>
    <xf applyFont="1" applyAlignment="1" fontId="24" numFmtId="0" fillId="0" borderId="0" xfId="0">
      <alignment horizontal="left" vertical="top" wrapText="1"/>
    </xf>
    <xf applyFont="1" fontId="33" numFmtId="0" fillId="0" borderId="0" xfId="0"/>
    <xf applyFont="1" applyAlignment="1" fontId="25" numFmtId="0" fillId="0" borderId="0" xfId="0"/>
    <xf applyFont="1" fontId="13" numFmtId="0" fillId="0" borderId="0" xfId="0"/>
    <xf applyFont="1" fontId="34" numFmtId="0" fillId="0" borderId="0" xfId="0"/>
    <xf applyFont="1" fontId="35" numFmtId="0" fillId="0" borderId="0" xfId="0"/>
    <xf applyFont="1" applyAlignment="1" fontId="33" numFmtId="0" fillId="0" borderId="0" xfId="0">
      <alignment horizontal="center"/>
    </xf>
    <xf applyFont="1" applyFill="1" applyAlignment="1" fontId="33" numFmtId="0" fillId="5" borderId="0" xfId="0">
      <alignment horizontal="center"/>
    </xf>
    <xf applyFont="1" applyAlignment="1" fontId="36" numFmtId="0" fillId="0" borderId="0" xfId="0">
      <alignment horizontal="center"/>
    </xf>
    <xf applyFont="1" applyFill="1" applyAlignment="1" fontId="37" numFmtId="0" fillId="5" borderId="0" xfId="0">
      <alignment horizontal="center"/>
    </xf>
    <xf applyFont="1" applyBorder="1" applyAlignment="1" fontId="6" numFmtId="0" fillId="0" borderId="6" xfId="0">
      <alignment horizontal="left"/>
    </xf>
    <xf applyFont="1" applyBorder="1" applyAlignment="1" fontId="6" numFmtId="0" fillId="0" borderId="6" xfId="0">
      <alignment horizontal="center"/>
    </xf>
    <xf applyFont="1" applyFill="1" applyAlignment="1" fontId="6" numFmtId="0" fillId="5" borderId="0" xfId="0">
      <alignment horizontal="center"/>
    </xf>
    <xf applyFont="1" applyAlignment="1" fontId="38" numFmtId="0" fillId="0" borderId="0" xfId="0">
      <alignment horizontal="left"/>
    </xf>
    <xf applyFont="1" applyAlignment="1" fontId="25" numFmtId="0" fillId="0" borderId="0" xfId="0">
      <alignment horizontal="center"/>
    </xf>
    <xf applyFont="1" applyAlignment="1" fontId="21" numFmtId="0" fillId="0" borderId="0" xfId="0">
      <alignment horizontal="right"/>
    </xf>
    <xf applyFont="1" applyAlignment="1" fontId="39" numFmtId="0" fillId="0" borderId="0" xfId="0">
      <alignment horizontal="left"/>
    </xf>
    <xf applyFont="1" applyAlignment="1" fontId="13" numFmtId="0" fillId="0" borderId="0" xfId="0">
      <alignment horizontal="left"/>
    </xf>
    <xf applyFont="1" fontId="40" numFmtId="0" fillId="0" borderId="0" xfId="0"/>
    <xf applyNumberFormat="1" applyFont="1" applyAlignment="1" fontId="21" numFmtId="49" fillId="0" borderId="0" xfId="0">
      <alignment horizontal="right" vertical="top" wrapText="1"/>
    </xf>
    <xf applyNumberFormat="1" applyFont="1" applyAlignment="1" fontId="39" numFmtId="49" fillId="0" borderId="0" xfId="0">
      <alignment horizontal="left" vertical="top" wrapText="1"/>
    </xf>
    <xf applyNumberFormat="1" applyFont="1" applyAlignment="1" fontId="13" numFmtId="49" fillId="0" borderId="0" xfId="0">
      <alignment horizontal="left" vertical="top" wrapText="1"/>
    </xf>
    <xf applyFont="1" applyAlignment="1" fontId="21" numFmtId="0" fillId="0" borderId="0" xfId="0">
      <alignment horizontal="right" vertical="top"/>
    </xf>
    <xf applyNumberFormat="1" applyFont="1" applyAlignment="1" fontId="39" numFmtId="14" fillId="0" borderId="0" xfId="0">
      <alignment horizontal="left" vertical="top"/>
    </xf>
    <xf applyNumberFormat="1" applyFont="1" applyAlignment="1" fontId="39" numFmtId="170" fillId="0" borderId="0" xfId="0">
      <alignment horizontal="left" vertical="top"/>
    </xf>
    <xf applyFont="1" applyAlignment="1" fontId="36" numFmtId="0" fillId="0" borderId="0" xfId="0">
      <alignment horizontal="right" vertical="top"/>
    </xf>
    <xf applyNumberFormat="1" applyFont="1" applyAlignment="1" fontId="29" numFmtId="170" fillId="0" borderId="0" xfId="0">
      <alignment horizontal="left" vertical="top"/>
    </xf>
    <xf applyNumberFormat="1" applyFont="1" applyAlignment="1" fontId="29" numFmtId="14" fillId="0" borderId="0" xfId="0">
      <alignment horizontal="left" vertical="top"/>
    </xf>
    <xf applyFont="1" applyBorder="1" applyAlignment="1" fontId="41" numFmtId="0" fillId="0" borderId="7" xfId="0">
      <alignment horizontal="center"/>
    </xf>
    <xf applyNumberFormat="1" applyFont="1" applyBorder="1" applyAlignment="1" fontId="39" numFmtId="49" fillId="0" borderId="8" xfId="0">
      <alignment horizontal="left" vertical="top" wrapText="1"/>
    </xf>
    <xf applyNumberFormat="1" applyFont="1" applyBorder="1" applyAlignment="1" fontId="39" numFmtId="49" fillId="0" borderId="9" xfId="0">
      <alignment horizontal="left" vertical="top" wrapText="1"/>
    </xf>
    <xf applyNumberFormat="1" applyFont="1" applyBorder="1" applyAlignment="1" fontId="39" numFmtId="49" fillId="0" borderId="10" xfId="0">
      <alignment horizontal="left" vertical="top" wrapText="1"/>
    </xf>
    <xf applyNumberFormat="1" applyFont="1" applyBorder="1" fontId="29" numFmtId="49" fillId="0" borderId="11" xfId="0"/>
    <xf applyNumberFormat="1" applyFont="1" applyBorder="1" fontId="29" numFmtId="49" fillId="0" borderId="12" xfId="0"/>
    <xf applyFont="1" applyBorder="1" applyAlignment="1" fontId="6" numFmtId="0" fillId="0" borderId="13" xfId="0">
      <alignment horizontal="center"/>
    </xf>
    <xf applyNumberFormat="1" applyFont="1" applyBorder="1" applyAlignment="1" fontId="39" numFmtId="49" fillId="0" borderId="14" xfId="0">
      <alignment horizontal="left" vertical="top" wrapText="1"/>
    </xf>
    <xf applyNumberFormat="1" applyFont="1" applyBorder="1" applyAlignment="1" fontId="39" numFmtId="49" fillId="0" borderId="15" xfId="0">
      <alignment horizontal="left" vertical="top" wrapText="1"/>
    </xf>
    <xf applyNumberFormat="1" applyFont="1" applyBorder="1" applyAlignment="1" fontId="39" numFmtId="49" fillId="0" borderId="5" xfId="0">
      <alignment horizontal="left" vertical="top" wrapText="1"/>
    </xf>
    <xf applyNumberFormat="1" applyFont="1" applyAlignment="1" fontId="21" numFmtId="164" fillId="0" borderId="0" xfId="0">
      <alignment horizontal="right" vertical="top"/>
    </xf>
    <xf applyFont="1" applyAlignment="1" fontId="21" numFmtId="0" fillId="0" borderId="0" xfId="0">
      <alignment horizontal="left" vertical="top"/>
    </xf>
    <xf applyFont="1" fontId="42" numFmtId="0" fillId="0" borderId="0" xfId="0"/>
    <xf applyNumberFormat="1" applyFont="1" applyAlignment="1" fontId="39" numFmtId="164" fillId="0" borderId="0" xfId="0">
      <alignment horizontal="right" vertical="top"/>
    </xf>
    <xf applyFont="1" applyAlignment="1" fontId="39" numFmtId="0" fillId="0" borderId="0" xfId="0">
      <alignment horizontal="left" vertical="top"/>
    </xf>
    <xf applyFont="1" applyAlignment="1" fontId="23" numFmtId="0" fillId="0" borderId="0" xfId="0">
      <alignment horizontal="right" vertical="top"/>
    </xf>
    <xf applyNumberFormat="1" applyFont="1" applyAlignment="1" fontId="23" numFmtId="164" fillId="0" borderId="0" xfId="0">
      <alignment horizontal="right" vertical="top"/>
    </xf>
    <xf applyFont="1" applyAlignment="1" fontId="23" numFmtId="0" fillId="0" borderId="0" xfId="0">
      <alignment horizontal="left" vertical="top"/>
    </xf>
    <xf applyFont="1" fontId="43" numFmtId="0" fillId="0" borderId="0" xfId="0"/>
    <xf applyFont="1" fontId="44" numFmtId="0" fillId="0" borderId="0" xfId="0"/>
    <xf applyFont="1" applyBorder="1" applyAlignment="1" fontId="21" numFmtId="0" fillId="0" borderId="3" xfId="0">
      <alignment horizontal="right" vertical="top"/>
    </xf>
    <xf applyNumberFormat="1" applyFont="1" applyBorder="1" applyAlignment="1" fontId="39" numFmtId="164" fillId="0" borderId="3" xfId="0">
      <alignment horizontal="right" vertical="top"/>
    </xf>
    <xf applyFont="1" applyBorder="1" applyAlignment="1" fontId="39" numFmtId="0" fillId="0" borderId="3" xfId="0">
      <alignment horizontal="left" vertical="top"/>
    </xf>
    <xf applyFont="1" applyAlignment="1" fontId="35" numFmtId="0" fillId="0" borderId="0" xfId="0">
      <alignment horizontal="left"/>
    </xf>
    <xf applyNumberFormat="1" applyFont="1" applyAlignment="1" fontId="35" numFmtId="49" fillId="0" borderId="0" xfId="0">
      <alignment horizontal="left"/>
    </xf>
    <xf applyFont="1" applyBorder="1" applyAlignment="1" fontId="39" numFmtId="0" fillId="0" borderId="16" xfId="0">
      <alignment horizontal="left" vertical="top"/>
    </xf>
    <xf applyNumberFormat="1" applyFont="1" applyAlignment="1" fontId="39" numFmtId="49" fillId="0" borderId="0" xfId="0">
      <alignment horizontal="left" vertical="top"/>
    </xf>
    <xf applyFont="1" applyBorder="1" fontId="13" numFmtId="0" fillId="0" borderId="17" xfId="0"/>
    <xf applyNumberFormat="1" applyFont="1" applyAlignment="1" fontId="39" numFmtId="49" fillId="0" borderId="0" xfId="0">
      <alignment horizontal="right" vertical="top" wrapText="1"/>
    </xf>
    <xf applyNumberFormat="1" applyFont="1" fontId="24" numFmtId="49" fillId="0" borderId="0" xfId="0"/>
    <xf applyNumberFormat="1" applyFont="1" fontId="28" numFmtId="49" fillId="0" borderId="0" xfId="0"/>
    <xf applyNumberFormat="1" applyFont="1" fontId="25" numFmtId="49" fillId="0" borderId="0" xfId="0"/>
    <xf applyNumberFormat="1" applyFont="1" applyAlignment="1" fontId="25" numFmtId="49" fillId="0" borderId="0" xfId="0">
      <alignment horizontal="left" vertical="top" wrapText="1"/>
    </xf>
    <xf applyNumberFormat="1" applyFont="1" applyAlignment="1" fontId="25" numFmtId="49" fillId="0" borderId="0" xfId="0">
      <alignment horizontal="left" vertical="top" wrapText="1" indent="1"/>
    </xf>
    <xf applyNumberFormat="1" applyFont="1" applyAlignment="1" fontId="25" numFmtId="49" fillId="0" borderId="0" xfId="0">
      <alignment horizontal="left" vertical="top" wrapText="1" indent="2"/>
    </xf>
    <xf applyNumberFormat="1" applyFont="1" applyBorder="1" fontId="25" numFmtId="49" fillId="0" borderId="3" xfId="0"/>
    <xf applyNumberFormat="1" applyFont="1" applyAlignment="1" fontId="25" numFmtId="49" fillId="0" borderId="0" xfId="0">
      <alignment horizontal="left" vertical="top"/>
    </xf>
    <xf applyNumberFormat="1" applyFont="1" applyAlignment="1" fontId="25" numFmtId="49" fillId="0" borderId="0" xfId="0">
      <alignment horizontal="left" vertical="top" indent="1"/>
    </xf>
    <xf applyNumberFormat="1" applyFont="1" applyAlignment="1" fontId="29" numFmtId="49" fillId="0" borderId="0" xfId="0">
      <alignment horizontal="left" vertical="top" indent="1"/>
    </xf>
    <xf applyNumberFormat="1" applyFont="1" applyBorder="1" applyAlignment="1" fontId="25" numFmtId="49" fillId="0" borderId="3" xfId="0">
      <alignment horizontal="left" vertical="top" indent="1"/>
    </xf>
    <xf applyNumberFormat="1" applyFont="1" fontId="27" numFmtId="164" fillId="0" borderId="0" xfId="0"/>
    <xf applyNumberFormat="1" applyFont="1" fontId="25" numFmtId="164" fillId="0" borderId="0" xfId="0"/>
    <xf applyNumberFormat="1" applyFont="1" applyAlignment="1" fontId="25" numFmtId="164" fillId="0" borderId="0" xfId="0">
      <alignment horizontal="right" vertical="top"/>
    </xf>
    <xf applyNumberFormat="1" applyFont="1" applyBorder="1" fontId="25" numFmtId="164" fillId="0" borderId="3" xfId="0"/>
    <xf applyNumberFormat="1" applyFont="1" applyBorder="1" applyAlignment="1" fontId="25" numFmtId="164" fillId="0" borderId="3" xfId="0">
      <alignment horizontal="right" vertical="top"/>
    </xf>
    <xf applyNumberFormat="1" applyFont="1" fontId="25" numFmtId="168" fillId="0" borderId="0" xfId="0"/>
    <xf applyNumberFormat="1" applyFont="1" fontId="26" numFmtId="168" fillId="0" borderId="0" xfId="0"/>
    <xf applyNumberFormat="1" applyFont="1" applyAlignment="1" fontId="25" numFmtId="168" fillId="0" borderId="0" xfId="0">
      <alignment horizontal="right" vertical="top"/>
    </xf>
    <xf applyNumberFormat="1" applyFont="1" applyBorder="1" fontId="25" numFmtId="168" fillId="0" borderId="3" xfId="0"/>
    <xf applyNumberFormat="1" applyFont="1" fontId="26" numFmtId="164" fillId="0" borderId="0" xfId="0"/>
    <xf applyNumberFormat="1" applyFont="1" fontId="25" numFmtId="1" fillId="0" borderId="0" xfId="0"/>
    <xf applyNumberFormat="1" applyFont="1" fontId="26" numFmtId="1" fillId="0" borderId="0" xfId="0"/>
    <xf applyNumberFormat="1" applyFont="1" applyAlignment="1" fontId="25" numFmtId="1" fillId="0" borderId="0" xfId="0">
      <alignment horizontal="right" vertical="top"/>
    </xf>
    <xf applyNumberFormat="1" applyFont="1" applyBorder="1" fontId="25" numFmtId="1" fillId="0" borderId="3" xfId="0"/>
    <xf applyNumberFormat="1" applyFont="1" applyBorder="1" applyAlignment="1" fontId="20" numFmtId="49" fillId="0" borderId="3" xfId="0">
      <alignment horizontal="center"/>
    </xf>
    <xf applyNumberFormat="1" applyFont="1" applyBorder="1" applyAlignment="1" fontId="20" numFmtId="164" fillId="0" borderId="3" xfId="0">
      <alignment horizontal="center"/>
    </xf>
    <xf applyNumberFormat="1" applyFont="1" applyBorder="1" applyAlignment="1" fontId="20" numFmtId="168" fillId="0" borderId="3" xfId="0">
      <alignment horizontal="center"/>
    </xf>
    <xf applyNumberFormat="1" applyFont="1" applyBorder="1" applyAlignment="1" fontId="20" numFmtId="1" fillId="0" borderId="3" xfId="0">
      <alignment horizontal="center"/>
    </xf>
    <xf applyNumberFormat="1" applyFont="1" applyAlignment="1" fontId="11" numFmtId="49" fillId="0" borderId="0" xfId="0">
      <alignment horizontal="left" vertical="top"/>
    </xf>
    <xf applyNumberFormat="1" applyFont="1" applyAlignment="1" fontId="11" numFmtId="164" fillId="0" borderId="0" xfId="0">
      <alignment horizontal="right" vertical="top"/>
    </xf>
    <xf applyNumberFormat="1" applyFont="1" fontId="11" numFmtId="168" fillId="0" borderId="0" xfId="0"/>
    <xf applyNumberFormat="1" applyFont="1" fontId="11" numFmtId="164" fillId="0" borderId="0" xfId="0"/>
    <xf applyNumberFormat="1" applyFont="1" fontId="11" numFmtId="1" fillId="0" borderId="0" xfId="0"/>
    <xf applyNumberFormat="1" applyFont="1" applyAlignment="1" fontId="11" numFmtId="49" fillId="0" borderId="0" xfId="0">
      <alignment horizontal="left" vertical="top" indent="1"/>
    </xf>
    <xf applyNumberFormat="1" applyFont="1" applyAlignment="1" fontId="8" numFmtId="49" fillId="0" borderId="0" xfId="0">
      <alignment horizontal="left" vertical="top" indent="1"/>
    </xf>
    <xf applyNumberFormat="1" applyFont="1" applyAlignment="1" fontId="8" numFmtId="164" fillId="0" borderId="0" xfId="0">
      <alignment horizontal="right" vertical="top"/>
    </xf>
    <xf applyNumberFormat="1" applyFont="1" fontId="8" numFmtId="168" fillId="0" borderId="0" xfId="0"/>
    <xf applyNumberFormat="1" applyFont="1" fontId="8" numFmtId="164" fillId="0" borderId="0" xfId="0"/>
    <xf applyNumberFormat="1" applyFont="1" fontId="8" numFmtId="1" fillId="0" borderId="0" xfId="0"/>
    <xf applyNumberFormat="1" applyFont="1" applyBorder="1" applyAlignment="1" fontId="8" numFmtId="49" fillId="0" borderId="3" xfId="0">
      <alignment horizontal="left" vertical="top" indent="1"/>
    </xf>
    <xf applyNumberFormat="1" applyFont="1" applyBorder="1" applyAlignment="1" fontId="8" numFmtId="164" fillId="0" borderId="3" xfId="0">
      <alignment horizontal="right" vertical="top"/>
    </xf>
    <xf applyNumberFormat="1" applyFont="1" applyBorder="1" fontId="8" numFmtId="168" fillId="0" borderId="3" xfId="0"/>
    <xf applyNumberFormat="1" applyFont="1" applyBorder="1" fontId="8" numFmtId="164" fillId="0" borderId="3" xfId="0"/>
    <xf applyNumberFormat="1" applyFont="1" applyBorder="1" fontId="8" numFmtId="1" fillId="0" borderId="3" xfId="0"/>
    <xf applyNumberFormat="1" applyFont="1" applyAlignment="1" fontId="21" numFmtId="49" fillId="0" borderId="0" xfId="0">
      <alignment horizontal="left" vertical="top" wrapText="1"/>
    </xf>
    <xf applyNumberFormat="1" applyFont="1" applyAlignment="1" fontId="21" numFmtId="168" fillId="0" borderId="0" xfId="0">
      <alignment horizontal="right" vertical="top"/>
    </xf>
    <xf applyNumberFormat="1" applyFont="1" applyAlignment="1" fontId="21" numFmtId="1" fillId="0" borderId="0" xfId="0">
      <alignment horizontal="right" vertical="top"/>
    </xf>
    <xf applyNumberFormat="1" applyFont="1" applyAlignment="1" fontId="21" numFmtId="49" fillId="0" borderId="0" xfId="0">
      <alignment horizontal="left" vertical="top" wrapText="1" indent="1"/>
    </xf>
    <xf applyFont="1" applyAlignment="1" fontId="20" numFmtId="0" fillId="0" borderId="0" xfId="0">
      <alignment horizontal="right" vertical="top"/>
    </xf>
    <xf applyNumberFormat="1" applyFont="1" applyAlignment="1" fontId="20" numFmtId="49" fillId="0" borderId="0" xfId="0">
      <alignment horizontal="left" vertical="top" wrapText="1" indent="2"/>
    </xf>
    <xf applyNumberFormat="1" applyFont="1" applyAlignment="1" fontId="20" numFmtId="164" fillId="0" borderId="0" xfId="0">
      <alignment horizontal="right" vertical="top"/>
    </xf>
    <xf applyNumberFormat="1" applyFont="1" applyAlignment="1" fontId="20" numFmtId="168" fillId="0" borderId="0" xfId="0">
      <alignment horizontal="right" vertical="top"/>
    </xf>
    <xf applyNumberFormat="1" applyFont="1" applyAlignment="1" fontId="20" numFmtId="1" fillId="0" borderId="0" xfId="0">
      <alignment horizontal="right" vertical="top"/>
    </xf>
    <xf applyFont="1" applyAlignment="1" fontId="6" numFmtId="0" fillId="0" borderId="0" xfId="0">
      <alignment horizontal="center" vertical="top"/>
    </xf>
    <xf applyNumberFormat="1" applyFont="1" fontId="24" numFmtId="1" fillId="0" borderId="0" xfId="0"/>
    <xf applyNumberFormat="1" applyFont="1" applyAlignment="1" fontId="27" numFmtId="1" fillId="0" borderId="0" xfId="0">
      <alignment horizontal="right" vertical="top"/>
    </xf>
    <xf applyNumberFormat="1" applyFont="1" applyAlignment="1" fontId="24" numFmtId="1" fillId="0" borderId="0" xfId="0">
      <alignment horizontal="left"/>
    </xf>
    <xf applyNumberFormat="1" applyFont="1" applyBorder="1" applyAlignment="1" fontId="25" numFmtId="1" fillId="0" borderId="4" xfId="0">
      <alignment horizontal="center" vertical="top"/>
    </xf>
    <xf applyNumberFormat="1" applyFont="1" applyBorder="1" applyAlignment="1" fontId="25" numFmtId="49" fillId="0" borderId="5" xfId="0">
      <alignment horizontal="center" vertical="top"/>
    </xf>
    <xf applyNumberFormat="1" applyFont="1" applyBorder="1" applyAlignment="1" fontId="25" numFmtId="49" fillId="0" borderId="5" xfId="0">
      <alignment horizontal="right" vertical="top"/>
    </xf>
    <xf applyNumberFormat="1" applyFont="1" fontId="27" numFmtId="49" fillId="0" borderId="0" xfId="0"/>
    <xf applyNumberFormat="1" applyFont="1" applyAlignment="1" fontId="28" numFmtId="49" fillId="0" borderId="0" xfId="0">
      <alignment horizontal="left"/>
    </xf>
    <xf applyNumberFormat="1" applyFont="1" applyBorder="1" applyAlignment="1" fontId="25" numFmtId="49" fillId="0" borderId="5" xfId="0">
      <alignment horizontal="left" vertical="top" wrapText="1"/>
    </xf>
    <xf applyNumberFormat="1" applyFont="1" applyAlignment="1" fontId="24" numFmtId="49" fillId="0" borderId="0" xfId="0">
      <alignment horizontal="left" vertical="top" wrapText="1"/>
    </xf>
    <xf applyNumberFormat="1" applyFont="1" fontId="26" numFmtId="49" fillId="0" borderId="0" xfId="0"/>
    <xf applyNumberFormat="1" applyFont="1" applyBorder="1" applyAlignment="1" fontId="25" numFmtId="168" fillId="0" borderId="5" xfId="0">
      <alignment horizontal="right" vertical="top"/>
    </xf>
    <xf applyNumberFormat="1" applyFont="1" applyAlignment="1" fontId="24" numFmtId="168" fillId="0" borderId="0" xfId="0">
      <alignment horizontal="left" vertical="top" wrapText="1"/>
    </xf>
    <xf applyNumberFormat="1" applyFont="1" applyAlignment="1" fontId="24" numFmtId="168" fillId="0" borderId="0" xfId="0">
      <alignment horizontal="right" vertical="top"/>
    </xf>
    <xf applyNumberFormat="1" applyFont="1" fontId="25" numFmtId="165" fillId="0" borderId="0" xfId="0"/>
    <xf applyNumberFormat="1" applyFont="1" applyBorder="1" applyAlignment="1" applyProtection="1" fontId="26" numFmtId="165" fillId="0" borderId="5" xfId="0">
      <alignment horizontal="right" vertical="top"/>
      <protection locked="0"/>
    </xf>
    <xf applyNumberFormat="1" applyFont="1" applyAlignment="1" fontId="24" numFmtId="165" fillId="0" borderId="0" xfId="0">
      <alignment horizontal="left" vertical="top" wrapText="1"/>
    </xf>
    <xf applyNumberFormat="1" applyFont="1" applyBorder="1" applyAlignment="1" fontId="25" numFmtId="164" fillId="0" borderId="5" xfId="0">
      <alignment horizontal="right" vertical="top"/>
    </xf>
    <xf applyNumberFormat="1" applyFont="1" applyAlignment="1" fontId="24" numFmtId="164" fillId="0" borderId="0" xfId="0">
      <alignment horizontal="left" vertical="top" wrapText="1"/>
    </xf>
    <xf applyNumberFormat="1" applyFont="1" applyBorder="1" applyAlignment="1" fontId="25" numFmtId="49" fillId="0" borderId="5" xfId="0">
      <alignment horizontal="left" vertical="top"/>
    </xf>
    <xf applyNumberFormat="1" applyFont="1" applyBorder="1" applyAlignment="1" fontId="25" numFmtId="1" fillId="0" borderId="5" xfId="0">
      <alignment horizontal="right" vertical="top"/>
    </xf>
    <xf applyNumberFormat="1" applyFont="1" applyAlignment="1" fontId="24" numFmtId="49" fillId="0" borderId="0" xfId="0">
      <alignment horizontal="center"/>
    </xf>
    <xf applyNumberFormat="1" applyFont="1" applyFill="1" applyAlignment="1" fontId="24" numFmtId="49" fillId="5" borderId="0" xfId="0">
      <alignment horizontal="center"/>
    </xf>
    <xf applyNumberFormat="1" applyFont="1" applyAlignment="1" fontId="24" numFmtId="49" fillId="0" borderId="0" xfId="0">
      <alignment horizontal="left"/>
    </xf>
    <xf applyNumberFormat="1" applyFont="1" applyBorder="1" applyAlignment="1" fontId="20" numFmtId="165" fillId="0" borderId="3" xfId="0">
      <alignment horizontal="center"/>
    </xf>
    <xf applyNumberFormat="1" applyFont="1" fontId="21" numFmtId="1" fillId="0" borderId="0" xfId="0"/>
    <xf applyNumberFormat="1" applyFont="1" fontId="21" numFmtId="49" fillId="0" borderId="0" xfId="0"/>
    <xf applyNumberFormat="1" applyFont="1" fontId="21" numFmtId="168" fillId="0" borderId="0" xfId="0"/>
    <xf applyNumberFormat="1" applyFont="1" fontId="21" numFmtId="165" fillId="0" borderId="0" xfId="0"/>
    <xf applyNumberFormat="1" applyFont="1" fontId="21" numFmtId="164" fillId="0" borderId="0" xfId="0"/>
    <xf applyNumberFormat="1" applyFont="1" fontId="20" numFmtId="1" fillId="0" borderId="0" xfId="0"/>
    <xf applyNumberFormat="1" applyFont="1" fontId="20" numFmtId="49" fillId="0" borderId="0" xfId="0"/>
    <xf applyNumberFormat="1" applyFont="1" applyAlignment="1" fontId="20" numFmtId="49" fillId="0" borderId="0" xfId="0">
      <alignment horizontal="left" vertical="top" wrapText="1"/>
    </xf>
    <xf applyNumberFormat="1" applyFont="1" fontId="20" numFmtId="168" fillId="0" borderId="0" xfId="0"/>
    <xf applyNumberFormat="1" applyFont="1" fontId="20" numFmtId="165" fillId="0" borderId="0" xfId="0"/>
    <xf applyNumberFormat="1" applyFont="1" fontId="20" numFmtId="164" fillId="0" borderId="0" xfId="0"/>
    <xf applyNumberFormat="1" applyFont="1" applyAlignment="1" fontId="23" numFmtId="1" fillId="0" borderId="0" xfId="0">
      <alignment horizontal="right" vertical="top"/>
    </xf>
    <xf applyNumberFormat="1" applyFont="1" applyBorder="1" applyAlignment="1" fontId="23" numFmtId="1" fillId="0" borderId="4" xfId="0">
      <alignment horizontal="center" vertical="top"/>
    </xf>
    <xf applyNumberFormat="1" applyFont="1" applyBorder="1" applyAlignment="1" fontId="23" numFmtId="49" fillId="0" borderId="5" xfId="0">
      <alignment horizontal="center" vertical="top"/>
    </xf>
    <xf applyNumberFormat="1" applyFont="1" applyBorder="1" applyAlignment="1" fontId="23" numFmtId="49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 wrapText="1"/>
    </xf>
    <xf applyNumberFormat="1" applyFont="1" applyBorder="1" applyAlignment="1" fontId="23" numFmtId="168" fillId="0" borderId="5" xfId="0">
      <alignment horizontal="right" vertical="top"/>
    </xf>
    <xf applyNumberFormat="1" applyFont="1" applyBorder="1" applyAlignment="1" applyProtection="1" fontId="23" numFmtId="165" fillId="0" borderId="5" xfId="0">
      <alignment horizontal="right" vertical="top"/>
      <protection locked="0"/>
    </xf>
    <xf applyNumberFormat="1" applyFont="1" applyBorder="1" applyAlignment="1" fontId="23" numFmtId="164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/>
    </xf>
    <xf applyNumberFormat="1" applyFont="1" applyBorder="1" applyAlignment="1" fontId="23" numFmtId="1" fillId="0" borderId="5" xfId="0">
      <alignment horizontal="right" vertical="top"/>
    </xf>
    <xf applyFont="1" fontId="22" numFmtId="0" fillId="0" borderId="0" xfId="0"/>
    <xf applyNumberFormat="1" applyFont="1" fontId="22" numFmtId="1" fillId="0" borderId="0" xfId="0"/>
    <xf applyNumberFormat="1" applyFont="1" fontId="22" numFmtId="49" fillId="0" borderId="0" xfId="0"/>
    <xf applyNumberFormat="1" applyFont="1" applyAlignment="1" fontId="22" numFmtId="49" fillId="0" borderId="0" xfId="0">
      <alignment horizontal="left" vertical="top" wrapText="1"/>
    </xf>
    <xf applyNumberFormat="1" applyFont="1" applyAlignment="1" fontId="22" numFmtId="168" fillId="0" borderId="0" xfId="0">
      <alignment horizontal="left" vertical="top" wrapText="1"/>
    </xf>
    <xf applyNumberFormat="1" applyFont="1" applyAlignment="1" fontId="22" numFmtId="165" fillId="0" borderId="0" xfId="0">
      <alignment horizontal="left" vertical="top" wrapText="1"/>
    </xf>
    <xf applyNumberFormat="1" applyFont="1" applyAlignment="1" fontId="22" numFmtId="164" fillId="0" borderId="0" xfId="0">
      <alignment horizontal="left" vertical="top" wrapText="1"/>
    </xf>
    <xf applyNumberFormat="1" applyFont="1" fontId="22" numFmtId="168" fillId="0" borderId="0" xfId="0"/>
    <xf applyNumberFormat="1" applyFont="1" fontId="22" numFmtId="164" fillId="0" borderId="0" xfId="0"/>
    <xf applyNumberFormat="1" applyFont="1" applyAlignment="1" fontId="22" numFmtId="49" fillId="0" borderId="0" xfId="0">
      <alignment horizontal="right" vertical="top"/>
    </xf>
    <xf applyFont="1" fontId="31" numFmtId="0" fillId="0" borderId="0" xfId="0"/>
    <xf applyNumberFormat="1" applyFont="1" fontId="31" numFmtId="1" fillId="0" borderId="0" xfId="0"/>
    <xf applyNumberFormat="1" applyFont="1" fontId="31" numFmtId="49" fillId="0" borderId="0" xfId="0"/>
    <xf applyNumberFormat="1" applyFont="1" applyAlignment="1" fontId="31" numFmtId="49" fillId="0" borderId="0" xfId="0">
      <alignment horizontal="left" vertical="top" wrapText="1"/>
    </xf>
    <xf applyNumberFormat="1" applyFont="1" applyAlignment="1" fontId="31" numFmtId="168" fillId="0" borderId="0" xfId="0">
      <alignment horizontal="right" vertical="top"/>
    </xf>
    <xf applyNumberFormat="1" applyFont="1" fontId="31" numFmtId="165" fillId="0" borderId="0" xfId="0"/>
    <xf applyNumberFormat="1" applyFont="1" fontId="31" numFmtId="164" fillId="0" borderId="0" xfId="0"/>
    <xf applyNumberFormat="1" applyFont="1" fontId="31" numFmtId="168" fillId="0" borderId="0" xfId="0"/>
    <xf applyNumberFormat="1" applyFont="1" applyAlignment="1" fontId="31" numFmtId="49" fillId="0" borderId="0" xfId="0">
      <alignment horizontal="right" vertical="top"/>
    </xf>
    <xf applyNumberFormat="1" applyFont="1" applyBorder="1" applyAlignment="1" fontId="29" numFmtId="49" fillId="0" borderId="5" xfId="0">
      <alignment horizontal="left" vertical="top" wrapText="1"/>
    </xf>
    <xf applyNumberFormat="1" applyFont="1" applyAlignment="1" fontId="26" numFmtId="49" fillId="0" borderId="0" xfId="0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flId5" Type="http://schemas.openxmlformats.org/officeDocument/2006/relationships/sharedStrings" Target="sharedStrings.xml" /><Relationship Id="flId1" Type="http://schemas.openxmlformats.org/officeDocument/2006/relationships/worksheet" Target="worksheets/sheet1.xml" /><Relationship Id="flId2" Type="http://schemas.openxmlformats.org/officeDocument/2006/relationships/worksheet" Target="worksheets/sheet2.xml" /><Relationship Id="flId3" Type="http://schemas.openxmlformats.org/officeDocument/2006/relationships/worksheet" Target="worksheets/sheet3.xml" /><Relationship Id="flId4" Type="http://schemas.openxmlformats.org/officeDocument/2006/relationships/worksheet" Target="worksheets/sheet4.xml" /><Relationship Id="flId6" Type="http://schemas.openxmlformats.org/officeDocument/2006/relationships/styles" Target="styles.xml" /><Relationship Id="flId7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1.bin" /></Relationships>
</file>

<file path=xl/worksheets/_rels/sheet2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2.bin" /></Relationships>
</file>

<file path=xl/worksheets/_rels/sheet3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3.bin" /></Relationships>
</file>

<file path=xl/worksheets/_rels/sheet4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4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2:J51"/>
  <sheetViews>
    <sheetView showGridLines="0" tabSelected="1" topLeftCell="A1" zoomScaleNormal="100" workbookViewId="0">
      <selection activeCell="C3" sqref="C3"/>
    </sheetView>
  </sheetViews>
  <sheetFormatPr defaultColWidth="9.140625" defaultRowHeight="8.25"/>
  <cols>
    <col min="1" max="1" width="9.42578125" style="62" hidden="1" customWidth="1"/>
    <col min="2" max="2" width="4.7109375" style="62" customWidth="1"/>
    <col min="3" max="6" width="32.7109375" style="62" customWidth="1"/>
    <col min="7" max="9" width="9.140625" style="62"/>
    <col min="10" max="10" width="96" style="62" hidden="1" customWidth="1"/>
    <col min="11" max="16384" width="9.140625" style="62"/>
  </cols>
  <sheetData>
    <row r="2" s="121" customFormat="1" ht="16.45">
      <c r="A2" s="121"/>
      <c r="B2" s="121"/>
      <c r="C2" s="126" t="s">
        <v>27</v>
      </c>
      <c r="D2" s="126"/>
      <c r="E2" s="126"/>
      <c r="F2" s="126"/>
      <c r="G2" s="121"/>
      <c r="H2" s="121"/>
      <c r="J2" s="127" t="s">
        <v>28</v>
      </c>
    </row>
    <row r="3" ht="12.75">
      <c r="A3" s="69">
        <v>0</v>
      </c>
      <c r="C3" s="128"/>
      <c r="D3" s="128"/>
      <c r="E3" s="128"/>
      <c r="F3" s="128"/>
      <c r="G3" s="61"/>
      <c r="H3" s="61"/>
      <c r="J3" s="129"/>
    </row>
    <row r="4" s="5" customFormat="1" ht="15.2">
      <c r="A4" s="5">
        <f t="array" ref="A4">INDEX(VAT_RATES,MATCH(0,COUNTIF($A$2:A3,VAT_RATES),0))</f>
        <v>21</v>
      </c>
      <c r="C4" s="130"/>
      <c r="D4" s="131" t="s">
        <v>29</v>
      </c>
      <c r="E4" s="131"/>
      <c r="F4" s="130"/>
      <c r="H4" s="5"/>
      <c r="J4" s="132">
        <f ca="1">CELL("width",D2)+CELL("width",E2)+CELL("width",F2)</f>
        <v>96</v>
      </c>
    </row>
    <row r="5" s="122" customFormat="1">
      <c r="A5" s="122" t="e">
        <f t="array" ref="A5">INDEX(VAT_RATES,MATCH(0,COUNTIF($A$2:A4,VAT_RATES),0))</f>
        <v>#N/A</v>
      </c>
      <c r="C5" s="133"/>
      <c r="D5" s="128"/>
      <c r="E5" s="134"/>
      <c r="F5" s="133"/>
      <c r="H5" s="61"/>
      <c r="J5" s="67"/>
    </row>
    <row r="6" s="123" customFormat="1" ht="11.45">
      <c r="A6" s="123" t="e">
        <f t="array" ref="A6">INDEX(VAT_RATES,MATCH(0,COUNTIF($A$2:A5,VAT_RATES),0))</f>
        <v>#N/A</v>
      </c>
      <c r="C6" s="135" t="s">
        <v>30</v>
      </c>
      <c r="D6" s="136"/>
      <c r="E6" s="137"/>
      <c r="F6" s="137"/>
      <c r="H6" s="138"/>
    </row>
    <row r="7" s="123" customFormat="1" ht="11.85">
      <c r="A7" s="123">
        <f>SUMIF(GROUP_ID,"",ITEM_PRICES)</f>
        <v>0</v>
      </c>
      <c r="C7" s="139" t="s">
        <v>31</v>
      </c>
      <c r="D7" s="140" t="s">
        <v>32</v>
      </c>
      <c r="E7" s="140"/>
      <c r="F7" s="140"/>
      <c r="H7" s="138"/>
      <c r="J7" s="141" t="str">
        <f>D7</f>
        <v>Rekonstrukce č.p. 118, Husova ulice, Choceň_SO 02 Zpevněné plochy_PARKOVÁNÍ</v>
      </c>
    </row>
    <row r="8" s="123" customFormat="1" ht="11.45">
      <c r="A8" s="123">
        <f>IF(ISNUMBER($A$4),SUMIF(VAT_RATES,$A$4,ITEM_PRICES),0)</f>
        <v>0</v>
      </c>
      <c r="C8" s="142" t="s">
        <v>33</v>
      </c>
      <c r="D8" s="140"/>
      <c r="E8" s="140"/>
      <c r="F8" s="140"/>
      <c r="H8" s="138"/>
      <c r="J8" s="141">
        <f>D8</f>
        <v>0</v>
      </c>
    </row>
    <row r="9" s="123" customFormat="1" ht="11.85">
      <c r="A9" s="123">
        <f>IF(ISNUMBER($A$5),SUMIF(VAT_RATES,$A$5,ITEM_PRICES),0)</f>
        <v>0</v>
      </c>
      <c r="C9" s="142" t="s">
        <v>34</v>
      </c>
      <c r="D9" s="140" t="s">
        <v>35</v>
      </c>
      <c r="E9" s="140"/>
      <c r="F9" s="140"/>
      <c r="H9" s="138"/>
      <c r="J9" s="141" t="str">
        <f>D9</f>
        <v>Nabídka</v>
      </c>
    </row>
    <row r="10" s="123" customFormat="1" ht="11.45">
      <c r="A10" s="123">
        <f>IF(ISNUMBER($A$6),SUMIF(VAT_RATES,$A$6,ITEM_PRICES),0)</f>
        <v>0</v>
      </c>
      <c r="C10" s="142" t="s">
        <v>36</v>
      </c>
      <c r="D10" s="140"/>
      <c r="E10" s="140"/>
      <c r="F10" s="140"/>
      <c r="H10" s="138"/>
      <c r="J10" s="141">
        <f>D10</f>
        <v>0</v>
      </c>
    </row>
    <row r="11" s="123" customFormat="1" ht="11.45">
      <c r="A11" s="123" t="str">
        <f>IF($A8=0,"","DPH " &amp; $A4 &amp; " % ze základny: " &amp; TEXT($A8,"# ##0")&amp;":")</f>
        <v/>
      </c>
      <c r="C11" s="142" t="s">
        <v>37</v>
      </c>
      <c r="D11" s="140"/>
      <c r="E11" s="142" t="s">
        <v>38</v>
      </c>
      <c r="F11" s="143"/>
      <c r="H11" s="138"/>
      <c r="J11" s="138"/>
    </row>
    <row r="12" s="123" customFormat="1" ht="11.45">
      <c r="A12" s="123" t="str">
        <f>IF($A9=0,"","DPH " &amp; $A5 &amp; " % ze základny: " &amp; TEXT($A9,"# ##0")&amp;":")</f>
        <v/>
      </c>
      <c r="C12" s="142" t="s">
        <v>39</v>
      </c>
      <c r="D12" s="144">
        <v>45082.533366481485</v>
      </c>
      <c r="E12" s="142" t="s">
        <v>40</v>
      </c>
      <c r="F12" s="143"/>
      <c r="H12" s="138"/>
    </row>
    <row r="13" ht="12.75">
      <c r="A13" s="69" t="str">
        <f>IF($A10=0,"","DPH " &amp; $A6 &amp; " % ze základny: " &amp; TEXT($A10,"# ##0")&amp;":")</f>
        <v/>
      </c>
      <c r="C13" s="145"/>
      <c r="D13" s="146"/>
      <c r="E13" s="145"/>
      <c r="F13" s="147"/>
      <c r="H13" s="61"/>
    </row>
    <row r="14" ht="12.75">
      <c r="A14" s="69" t="str">
        <f>IF($A8=0,"",$A8*$A4/100)</f>
        <v/>
      </c>
      <c r="C14" s="148" t="s">
        <v>41</v>
      </c>
      <c r="D14" s="148" t="s">
        <v>42</v>
      </c>
      <c r="E14" s="148" t="s">
        <v>43</v>
      </c>
      <c r="F14" s="148" t="s">
        <v>44</v>
      </c>
      <c r="H14" s="61"/>
    </row>
    <row r="15" s="123" customFormat="1" ht="11.85">
      <c r="A15" s="123" t="str">
        <f>IF($A9=0,"",$A9*$A5/100)</f>
        <v/>
      </c>
      <c r="C15" s="149" t="s">
        <v>45</v>
      </c>
      <c r="D15" s="150" t="s">
        <v>45</v>
      </c>
      <c r="E15" s="150" t="s">
        <v>45</v>
      </c>
      <c r="F15" s="151" t="s">
        <v>45</v>
      </c>
      <c r="H15" s="138"/>
    </row>
    <row r="16" ht="12.75">
      <c r="A16" s="69" t="str">
        <f>IF($A10=0,"",$A10*$A6/100)</f>
        <v/>
      </c>
      <c r="C16" s="152"/>
      <c r="D16" s="152"/>
      <c r="E16" s="152"/>
      <c r="F16" s="152"/>
      <c r="H16" s="61"/>
    </row>
    <row r="17" ht="12.75">
      <c r="A17" s="61"/>
      <c r="B17" s="61"/>
      <c r="C17" s="148" t="s">
        <v>46</v>
      </c>
      <c r="D17" s="148" t="s">
        <v>47</v>
      </c>
      <c r="E17" s="148"/>
      <c r="F17" s="148"/>
      <c r="H17" s="61"/>
    </row>
    <row r="18" s="123" customFormat="1" ht="11.85">
      <c r="C18" s="149" t="s">
        <v>45</v>
      </c>
      <c r="D18" s="150" t="s">
        <v>45</v>
      </c>
      <c r="E18" s="150"/>
      <c r="F18" s="151"/>
      <c r="H18" s="138"/>
    </row>
    <row r="19" ht="12.75">
      <c r="C19" s="153"/>
      <c r="D19" s="153"/>
      <c r="E19" s="153"/>
      <c r="F19" s="153"/>
      <c r="H19" s="61"/>
    </row>
    <row r="20" s="5" customFormat="1" ht="15.2">
      <c r="C20" s="154" t="s">
        <v>48</v>
      </c>
      <c r="D20" s="154"/>
      <c r="E20" s="154"/>
      <c r="F20" s="154"/>
      <c r="H20" s="5"/>
    </row>
    <row r="21" ht="12.75">
      <c r="C21" s="148" t="s">
        <v>49</v>
      </c>
      <c r="D21" s="148" t="s">
        <v>50</v>
      </c>
      <c r="E21" s="148" t="s">
        <v>51</v>
      </c>
      <c r="F21" s="148" t="s">
        <v>52</v>
      </c>
      <c r="H21" s="61"/>
    </row>
    <row r="22" s="123" customFormat="1" ht="11.85">
      <c r="C22" s="155" t="s">
        <v>53</v>
      </c>
      <c r="D22" s="156" t="s">
        <v>54</v>
      </c>
      <c r="E22" s="156"/>
      <c r="F22" s="157"/>
      <c r="H22" s="138"/>
    </row>
    <row r="23" s="123" customFormat="1" ht="11.85">
      <c r="C23" s="155" t="s">
        <v>55</v>
      </c>
      <c r="D23" s="156" t="s">
        <v>56</v>
      </c>
      <c r="E23" s="156"/>
      <c r="F23" s="157"/>
      <c r="H23" s="138"/>
    </row>
    <row r="24" s="123" customFormat="1" ht="11.85">
      <c r="C24" s="155" t="s">
        <v>57</v>
      </c>
      <c r="D24" s="156" t="s">
        <v>58</v>
      </c>
      <c r="E24" s="156"/>
      <c r="F24" s="157"/>
      <c r="H24" s="138"/>
    </row>
    <row r="25" ht="12.75">
      <c r="C25" s="152"/>
      <c r="D25" s="152"/>
      <c r="E25" s="152"/>
      <c r="F25" s="152"/>
      <c r="H25" s="61"/>
    </row>
    <row r="26" s="123" customFormat="1" ht="11.45">
      <c r="C26" s="142"/>
      <c r="D26" s="142" t="s">
        <v>59</v>
      </c>
      <c r="E26" s="158">
        <f ca="1">INDIRECT("A7")</f>
        <v>0</v>
      </c>
      <c r="F26" s="159" t="s">
        <v>60</v>
      </c>
      <c r="G26" s="160"/>
      <c r="H26" s="138"/>
    </row>
    <row r="27" s="123" customFormat="1" ht="11.45">
      <c r="C27" s="142"/>
      <c r="D27" s="142" t="s">
        <v>61</v>
      </c>
      <c r="E27" s="161">
        <f ca="1">SUM(E28:E29)</f>
        <v>0</v>
      </c>
      <c r="F27" s="162" t="str">
        <f>F26</f>
        <v>Kč</v>
      </c>
      <c r="G27" s="160"/>
      <c r="H27" s="138"/>
    </row>
    <row r="28" s="124" customFormat="1" ht="10.2">
      <c r="C28" s="163"/>
      <c r="D28" s="163" t="str">
        <f ca="1">INDIRECT("A11")</f>
        <v/>
      </c>
      <c r="E28" s="164" t="str">
        <f ca="1">INDIRECT("A14")</f>
        <v/>
      </c>
      <c r="F28" s="165" t="str">
        <f ca="1">IF(D28="","",F26)</f>
        <v/>
      </c>
      <c r="G28" s="166"/>
      <c r="H28" s="167"/>
    </row>
    <row r="29" s="124" customFormat="1" ht="10.2">
      <c r="C29" s="163"/>
      <c r="D29" s="163" t="str">
        <f ca="1">INDIRECT("A12")</f>
        <v/>
      </c>
      <c r="E29" s="164" t="str">
        <f ca="1">INDIRECT("A15")</f>
        <v/>
      </c>
      <c r="F29" s="165" t="str">
        <f ca="1">IF(D29="","",F26)</f>
        <v/>
      </c>
      <c r="G29" s="166"/>
      <c r="H29" s="167"/>
    </row>
    <row r="30" s="123" customFormat="1" ht="11.45">
      <c r="C30" s="168"/>
      <c r="D30" s="168" t="s">
        <v>62</v>
      </c>
      <c r="E30" s="169">
        <f ca="1">E26+E27</f>
        <v>0</v>
      </c>
      <c r="F30" s="170" t="str">
        <f>F26</f>
        <v>Kč</v>
      </c>
      <c r="G30" s="160"/>
      <c r="H30" s="138"/>
    </row>
    <row r="31" s="125" customFormat="1" ht="10.2">
      <c r="C31" s="171" t="s">
        <v>63</v>
      </c>
      <c r="D31" s="172"/>
      <c r="E31" s="171" t="s">
        <v>64</v>
      </c>
      <c r="F31" s="172"/>
      <c r="H31" s="125"/>
    </row>
    <row r="32" s="123" customFormat="1" ht="11.45">
      <c r="C32" s="173" t="s">
        <v>65</v>
      </c>
      <c r="D32" s="174"/>
      <c r="E32" s="173" t="s">
        <v>65</v>
      </c>
      <c r="F32" s="174"/>
      <c r="H32" s="138"/>
    </row>
    <row r="33" s="123" customFormat="1" ht="11.45">
      <c r="C33" s="173" t="s">
        <v>66</v>
      </c>
      <c r="D33" s="174"/>
      <c r="E33" s="173" t="s">
        <v>66</v>
      </c>
      <c r="F33" s="174"/>
      <c r="H33" s="138"/>
    </row>
    <row r="34" s="123" customFormat="1" ht="11.45">
      <c r="C34" s="162" t="s">
        <v>67</v>
      </c>
      <c r="D34" s="174"/>
      <c r="E34" s="162" t="s">
        <v>68</v>
      </c>
      <c r="F34" s="174"/>
      <c r="H34" s="138"/>
    </row>
    <row r="35" s="123" customFormat="1" ht="11.45">
      <c r="C35" s="175"/>
      <c r="D35" s="175"/>
      <c r="E35" s="175"/>
      <c r="F35" s="175"/>
      <c r="H35" s="138"/>
    </row>
    <row r="36" s="125" customFormat="1" ht="10.2">
      <c r="C36" s="171" t="s">
        <v>69</v>
      </c>
      <c r="D36" s="172"/>
      <c r="E36" s="172"/>
      <c r="F36" s="172"/>
      <c r="H36" s="125"/>
      <c r="J36" s="125"/>
    </row>
    <row r="37">
      <c r="C37" s="176"/>
      <c r="D37" s="176"/>
      <c r="E37" s="176"/>
      <c r="F37" s="176"/>
      <c r="H37" s="138"/>
      <c r="J37" s="138"/>
    </row>
    <row r="38">
      <c r="C38" s="70"/>
      <c r="D38" s="71"/>
      <c r="E38" s="71"/>
      <c r="F38" s="71"/>
    </row>
    <row r="39">
      <c r="C39" s="70"/>
      <c r="D39" s="71"/>
      <c r="E39" s="71"/>
      <c r="F39" s="71"/>
    </row>
    <row r="40">
      <c r="C40" s="70"/>
      <c r="D40" s="71"/>
      <c r="E40" s="71"/>
      <c r="F40" s="71"/>
    </row>
    <row r="41">
      <c r="C41" s="70"/>
      <c r="D41" s="71"/>
      <c r="E41" s="71"/>
      <c r="F41" s="71"/>
    </row>
    <row r="42">
      <c r="C42" s="67"/>
    </row>
    <row r="43">
      <c r="C43" s="67"/>
    </row>
    <row r="44">
      <c r="C44" s="67"/>
    </row>
    <row r="45">
      <c r="C45" s="67"/>
    </row>
    <row r="46">
      <c r="C46" s="67"/>
    </row>
    <row r="47">
      <c r="C47" s="67"/>
    </row>
    <row r="48">
      <c r="C48" s="67"/>
    </row>
    <row r="49">
      <c r="C49" s="67"/>
    </row>
    <row r="50">
      <c r="C50" s="67"/>
    </row>
    <row r="51">
      <c r="C51" s="67"/>
    </row>
  </sheetData>
  <mergeCells>
    <mergeCell ref="C2:F2"/>
    <mergeCell ref="D7:F7"/>
    <mergeCell ref="D8:F8"/>
    <mergeCell ref="D9:F9"/>
    <mergeCell ref="D10:F10"/>
    <mergeCell ref="D6:F6"/>
    <mergeCell ref="D4:E4"/>
    <mergeCell ref="D17:F17"/>
    <mergeCell ref="D18:F18"/>
    <mergeCell ref="C20:F20"/>
    <mergeCell ref="C37:F37"/>
  </mergeCells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Footer>&amp;L&amp;8Vytvořeno systémem euroCALC 4&amp;C&amp;P/&amp;N&amp;R&amp;8&amp;[10.4.2024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I25"/>
  <sheetViews>
    <sheetView topLeftCell="A1"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2"/>
  <cols>
    <col min="1" max="1" width="34.7109375" style="62" hidden="1" customWidth="1"/>
    <col min="2" max="2" width="80.7109375" style="62" customWidth="1"/>
    <col min="3" max="3" width="15.7109375" style="62" customWidth="1"/>
    <col min="4" max="4" width="15.7109375" style="62" hidden="1" customWidth="1"/>
    <col min="5" max="6" width="15.7109375" style="62" customWidth="1"/>
    <col min="7" max="7" width="12.7109375" style="62" customWidth="1"/>
    <col min="8" max="8" width="43.28515625" style="62" customWidth="1"/>
    <col min="9" max="16384" width="9.140625" style="62"/>
  </cols>
  <sheetData>
    <row r="1" ht="15.2">
      <c r="B1" s="231" t="s">
        <v>94</v>
      </c>
    </row>
    <row r="2" ht="15.2">
      <c r="B2" s="231" t="s">
        <v>95</v>
      </c>
      <c r="C2" s="189"/>
      <c r="D2" s="193"/>
      <c r="E2" s="189"/>
      <c r="F2" s="189"/>
      <c r="G2" s="198"/>
    </row>
    <row r="3" ht="7.5" customHeight="1">
      <c r="A3" s="61"/>
      <c r="B3" s="179"/>
      <c r="C3" s="189"/>
      <c r="D3" s="194"/>
      <c r="E3" s="197"/>
      <c r="F3" s="197"/>
      <c r="G3" s="199"/>
      <c r="H3" s="63"/>
    </row>
    <row r="4" ht="12.75">
      <c r="A4" s="48"/>
      <c r="B4" s="202" t="s">
        <v>6</v>
      </c>
      <c r="C4" s="203" t="s">
        <v>13</v>
      </c>
      <c r="D4" s="204" t="s">
        <v>15</v>
      </c>
      <c r="E4" s="203" t="s">
        <v>5</v>
      </c>
      <c r="F4" s="203" t="s">
        <v>19</v>
      </c>
      <c r="G4" s="205" t="s">
        <v>23</v>
      </c>
      <c r="H4" s="61"/>
      <c r="I4" s="63"/>
    </row>
    <row r="5" ht="7.5" customHeight="1">
      <c r="B5" s="179"/>
      <c r="C5" s="189"/>
      <c r="D5" s="193"/>
      <c r="E5" s="189"/>
      <c r="F5" s="189"/>
      <c r="G5" s="198"/>
      <c r="H5" s="63"/>
    </row>
    <row r="6" ht="12.75">
      <c r="A6" s="142" t="s">
        <v>70</v>
      </c>
      <c r="B6" s="222" t="s">
        <v>71</v>
      </c>
      <c r="C6" s="158">
        <f>VLOOKUP($A6,'Zakázka'!$A:$T,10,FALSE)</f>
        <v>0</v>
      </c>
      <c r="D6" s="223">
        <f>VLOOKUP($A6,'Zakázka'!$A:$T,12,FALSE)</f>
        <v>190.344061175</v>
      </c>
      <c r="E6" s="158">
        <f>VLOOKUP($A6,'Zakázka'!$A:$T,16,FALSE)</f>
        <v>0</v>
      </c>
      <c r="F6" s="158">
        <f>VLOOKUP($A6,'Zakázka'!$A:$T,17,FALSE)</f>
        <v>0</v>
      </c>
      <c r="G6" s="224">
        <f>VLOOKUP($A6,'Zakázka'!$A:$T,20,FALSE)</f>
        <v>81</v>
      </c>
      <c r="H6" s="61"/>
      <c r="I6" s="63"/>
    </row>
    <row r="7" ht="12.75" outlineLevel="1">
      <c r="A7" s="142" t="s">
        <v>72</v>
      </c>
      <c r="B7" s="225" t="s">
        <v>73</v>
      </c>
      <c r="C7" s="158">
        <f>VLOOKUP($A7,'Zakázka'!$A:$T,10,FALSE)</f>
        <v>0</v>
      </c>
      <c r="D7" s="223">
        <f>VLOOKUP($A7,'Zakázka'!$A:$T,12,FALSE)</f>
        <v>0</v>
      </c>
      <c r="E7" s="158">
        <f>VLOOKUP($A7,'Zakázka'!$A:$T,16,FALSE)</f>
        <v>0</v>
      </c>
      <c r="F7" s="158">
        <f>VLOOKUP($A7,'Zakázka'!$A:$T,17,FALSE)</f>
        <v>0</v>
      </c>
      <c r="G7" s="224">
        <f>VLOOKUP($A7,'Zakázka'!$A:$T,20,FALSE)</f>
        <v>11</v>
      </c>
      <c r="H7" s="61"/>
      <c r="I7" s="63"/>
    </row>
    <row r="8" ht="12.75" outlineLevel="2">
      <c r="A8" s="226" t="s">
        <v>74</v>
      </c>
      <c r="B8" s="227" t="s">
        <v>75</v>
      </c>
      <c r="C8" s="228">
        <f>VLOOKUP($A8,'Zakázka'!$A:$T,10,FALSE)</f>
        <v>0</v>
      </c>
      <c r="D8" s="229">
        <f>VLOOKUP($A8,'Zakázka'!$A:$T,12,FALSE)</f>
        <v>0</v>
      </c>
      <c r="E8" s="228">
        <f>VLOOKUP($A8,'Zakázka'!$A:$T,16,FALSE)</f>
        <v>0</v>
      </c>
      <c r="F8" s="228">
        <f>VLOOKUP($A8,'Zakázka'!$A:$T,17,FALSE)</f>
        <v>0</v>
      </c>
      <c r="G8" s="230">
        <f>VLOOKUP($A8,'Zakázka'!$A:$T,20,FALSE)</f>
        <v>5</v>
      </c>
      <c r="H8" s="61"/>
      <c r="I8" s="63"/>
    </row>
    <row r="9" ht="12.75" outlineLevel="2">
      <c r="A9" s="226" t="s">
        <v>76</v>
      </c>
      <c r="B9" s="227" t="s">
        <v>77</v>
      </c>
      <c r="C9" s="228">
        <f>VLOOKUP($A9,'Zakázka'!$A:$T,10,FALSE)</f>
        <v>0</v>
      </c>
      <c r="D9" s="229">
        <f>VLOOKUP($A9,'Zakázka'!$A:$T,12,FALSE)</f>
        <v>0</v>
      </c>
      <c r="E9" s="228">
        <f>VLOOKUP($A9,'Zakázka'!$A:$T,16,FALSE)</f>
        <v>0</v>
      </c>
      <c r="F9" s="228">
        <f>VLOOKUP($A9,'Zakázka'!$A:$T,17,FALSE)</f>
        <v>0</v>
      </c>
      <c r="G9" s="230">
        <f>VLOOKUP($A9,'Zakázka'!$A:$T,20,FALSE)</f>
        <v>6</v>
      </c>
      <c r="H9" s="61"/>
      <c r="I9" s="63"/>
    </row>
    <row r="10" ht="12.75" outlineLevel="1">
      <c r="A10" s="142" t="s">
        <v>78</v>
      </c>
      <c r="B10" s="225" t="s">
        <v>79</v>
      </c>
      <c r="C10" s="158">
        <f>VLOOKUP($A10,'Zakázka'!$A:$T,10,FALSE)</f>
        <v>0</v>
      </c>
      <c r="D10" s="223">
        <f>VLOOKUP($A10,'Zakázka'!$A:$T,12,FALSE)</f>
        <v>190.344061175</v>
      </c>
      <c r="E10" s="158">
        <f>VLOOKUP($A10,'Zakázka'!$A:$T,16,FALSE)</f>
        <v>0</v>
      </c>
      <c r="F10" s="158">
        <f>VLOOKUP($A10,'Zakázka'!$A:$T,17,FALSE)</f>
        <v>0</v>
      </c>
      <c r="G10" s="224">
        <f>VLOOKUP($A10,'Zakázka'!$A:$T,20,FALSE)</f>
        <v>70</v>
      </c>
      <c r="H10" s="61"/>
      <c r="I10" s="63"/>
    </row>
    <row r="11" ht="12.75" outlineLevel="2">
      <c r="A11" s="226" t="s">
        <v>80</v>
      </c>
      <c r="B11" s="227" t="s">
        <v>81</v>
      </c>
      <c r="C11" s="228">
        <f>VLOOKUP($A11,'Zakázka'!$A:$T,10,FALSE)</f>
        <v>0</v>
      </c>
      <c r="D11" s="229">
        <f>VLOOKUP($A11,'Zakázka'!$A:$T,12,FALSE)</f>
        <v>49.50786</v>
      </c>
      <c r="E11" s="228">
        <f>VLOOKUP($A11,'Zakázka'!$A:$T,16,FALSE)</f>
        <v>0</v>
      </c>
      <c r="F11" s="228">
        <f>VLOOKUP($A11,'Zakázka'!$A:$T,17,FALSE)</f>
        <v>0</v>
      </c>
      <c r="G11" s="230">
        <f>VLOOKUP($A11,'Zakázka'!$A:$T,20,FALSE)</f>
        <v>26</v>
      </c>
      <c r="H11" s="61"/>
      <c r="I11" s="63"/>
    </row>
    <row r="12" ht="12.75" outlineLevel="2">
      <c r="A12" s="226" t="s">
        <v>82</v>
      </c>
      <c r="B12" s="227" t="s">
        <v>83</v>
      </c>
      <c r="C12" s="228">
        <f>VLOOKUP($A12,'Zakázka'!$A:$T,10,FALSE)</f>
        <v>0</v>
      </c>
      <c r="D12" s="229">
        <f>VLOOKUP($A12,'Zakázka'!$A:$T,12,FALSE)</f>
        <v>17.940357000000003</v>
      </c>
      <c r="E12" s="228">
        <f>VLOOKUP($A12,'Zakázka'!$A:$T,16,FALSE)</f>
        <v>0</v>
      </c>
      <c r="F12" s="228">
        <f>VLOOKUP($A12,'Zakázka'!$A:$T,17,FALSE)</f>
        <v>0</v>
      </c>
      <c r="G12" s="230">
        <f>VLOOKUP($A12,'Zakázka'!$A:$T,20,FALSE)</f>
        <v>3</v>
      </c>
      <c r="H12" s="61"/>
      <c r="I12" s="63"/>
    </row>
    <row r="13" ht="12.75" outlineLevel="2">
      <c r="A13" s="226" t="s">
        <v>84</v>
      </c>
      <c r="B13" s="227" t="s">
        <v>85</v>
      </c>
      <c r="C13" s="228">
        <f>VLOOKUP($A13,'Zakázka'!$A:$T,10,FALSE)</f>
        <v>0</v>
      </c>
      <c r="D13" s="229">
        <f>VLOOKUP($A13,'Zakázka'!$A:$T,12,FALSE)</f>
        <v>1.39912</v>
      </c>
      <c r="E13" s="228">
        <f>VLOOKUP($A13,'Zakázka'!$A:$T,16,FALSE)</f>
        <v>0</v>
      </c>
      <c r="F13" s="228">
        <f>VLOOKUP($A13,'Zakázka'!$A:$T,17,FALSE)</f>
        <v>0</v>
      </c>
      <c r="G13" s="230">
        <f>VLOOKUP($A13,'Zakázka'!$A:$T,20,FALSE)</f>
        <v>5</v>
      </c>
      <c r="H13" s="61"/>
      <c r="I13" s="63"/>
    </row>
    <row r="14" ht="12.75" outlineLevel="2">
      <c r="A14" s="226" t="s">
        <v>86</v>
      </c>
      <c r="B14" s="227" t="s">
        <v>87</v>
      </c>
      <c r="C14" s="228">
        <f>VLOOKUP($A14,'Zakázka'!$A:$T,10,FALSE)</f>
        <v>0</v>
      </c>
      <c r="D14" s="229">
        <f>VLOOKUP($A14,'Zakázka'!$A:$T,12,FALSE)</f>
        <v>77.173486</v>
      </c>
      <c r="E14" s="228">
        <f>VLOOKUP($A14,'Zakázka'!$A:$T,16,FALSE)</f>
        <v>0</v>
      </c>
      <c r="F14" s="228">
        <f>VLOOKUP($A14,'Zakázka'!$A:$T,17,FALSE)</f>
        <v>0</v>
      </c>
      <c r="G14" s="230">
        <f>VLOOKUP($A14,'Zakázka'!$A:$T,20,FALSE)</f>
        <v>9</v>
      </c>
      <c r="H14" s="61"/>
      <c r="I14" s="63"/>
    </row>
    <row r="15" ht="12.75" outlineLevel="2">
      <c r="A15" s="226" t="s">
        <v>88</v>
      </c>
      <c r="B15" s="227" t="s">
        <v>89</v>
      </c>
      <c r="C15" s="228">
        <f>VLOOKUP($A15,'Zakázka'!$A:$T,10,FALSE)</f>
        <v>0</v>
      </c>
      <c r="D15" s="229">
        <f>VLOOKUP($A15,'Zakázka'!$A:$T,12,FALSE)</f>
        <v>0.43468</v>
      </c>
      <c r="E15" s="228">
        <f>VLOOKUP($A15,'Zakázka'!$A:$T,16,FALSE)</f>
        <v>0</v>
      </c>
      <c r="F15" s="228">
        <f>VLOOKUP($A15,'Zakázka'!$A:$T,17,FALSE)</f>
        <v>0</v>
      </c>
      <c r="G15" s="230">
        <f>VLOOKUP($A15,'Zakázka'!$A:$T,20,FALSE)</f>
        <v>3</v>
      </c>
      <c r="H15" s="61"/>
      <c r="I15" s="63"/>
    </row>
    <row r="16" ht="12.75" outlineLevel="2">
      <c r="A16" s="226" t="s">
        <v>90</v>
      </c>
      <c r="B16" s="227" t="s">
        <v>91</v>
      </c>
      <c r="C16" s="228">
        <f>VLOOKUP($A16,'Zakázka'!$A:$T,10,FALSE)</f>
        <v>0</v>
      </c>
      <c r="D16" s="229">
        <f>VLOOKUP($A16,'Zakázka'!$A:$T,12,FALSE)</f>
        <v>43.888558175</v>
      </c>
      <c r="E16" s="228">
        <f>VLOOKUP($A16,'Zakázka'!$A:$T,16,FALSE)</f>
        <v>0</v>
      </c>
      <c r="F16" s="228">
        <f>VLOOKUP($A16,'Zakázka'!$A:$T,17,FALSE)</f>
        <v>0</v>
      </c>
      <c r="G16" s="230">
        <f>VLOOKUP($A16,'Zakázka'!$A:$T,20,FALSE)</f>
        <v>18</v>
      </c>
      <c r="H16" s="61"/>
      <c r="I16" s="63"/>
    </row>
    <row r="17" ht="12.75" outlineLevel="2">
      <c r="A17" s="226" t="s">
        <v>92</v>
      </c>
      <c r="B17" s="227" t="s">
        <v>93</v>
      </c>
      <c r="C17" s="228">
        <f>VLOOKUP($A17,'Zakázka'!$A:$T,10,FALSE)</f>
        <v>0</v>
      </c>
      <c r="D17" s="229">
        <f>VLOOKUP($A17,'Zakázka'!$A:$T,12,FALSE)</f>
        <v>0</v>
      </c>
      <c r="E17" s="228">
        <f>VLOOKUP($A17,'Zakázka'!$A:$T,16,FALSE)</f>
        <v>0</v>
      </c>
      <c r="F17" s="228">
        <f>VLOOKUP($A17,'Zakázka'!$A:$T,17,FALSE)</f>
        <v>0</v>
      </c>
      <c r="G17" s="230">
        <f>VLOOKUP($A17,'Zakázka'!$A:$T,20,FALSE)</f>
        <v>6</v>
      </c>
      <c r="H17" s="61"/>
      <c r="I17" s="63"/>
    </row>
    <row r="18" ht="7.5" customHeight="1">
      <c r="A18" s="65"/>
      <c r="B18" s="183"/>
      <c r="C18" s="191"/>
      <c r="D18" s="196"/>
      <c r="E18" s="191"/>
      <c r="F18" s="191"/>
      <c r="G18" s="201"/>
      <c r="H18" s="63"/>
    </row>
    <row r="19" ht="12.75">
      <c r="A19" s="59"/>
      <c r="B19" s="206" t="s">
        <v>4</v>
      </c>
      <c r="C19" s="207">
        <f>SUMIF(GROUP_ID,"",ITEM_PRICES)</f>
        <v>0</v>
      </c>
      <c r="D19" s="208"/>
      <c r="E19" s="209"/>
      <c r="F19" s="209"/>
      <c r="G19" s="210"/>
      <c r="H19" s="61"/>
      <c r="I19" s="63"/>
    </row>
    <row r="20" ht="12.75">
      <c r="A20" s="59"/>
      <c r="B20" s="211" t="s">
        <v>5</v>
      </c>
      <c r="C20" s="207">
        <f ca="1">SUM(C21:C22)</f>
        <v>0</v>
      </c>
      <c r="D20" s="208"/>
      <c r="E20" s="209"/>
      <c r="F20" s="209"/>
      <c r="G20" s="210"/>
      <c r="H20" s="61"/>
      <c r="I20" s="63"/>
    </row>
    <row r="21" ht="12.75">
      <c r="A21" s="7"/>
      <c r="B21" s="212" t="str">
        <f ca="1">INDIRECT(ADDRESS(11,1,,,"Krycí List"))</f>
        <v/>
      </c>
      <c r="C21" s="213" t="str">
        <f ca="1">INDIRECT(ADDRESS(14,1,,,"Krycí List"))</f>
        <v/>
      </c>
      <c r="D21" s="214"/>
      <c r="E21" s="215"/>
      <c r="F21" s="215"/>
      <c r="G21" s="216"/>
      <c r="H21" s="61"/>
      <c r="I21" s="63"/>
    </row>
    <row r="22" ht="12.75">
      <c r="A22" s="7"/>
      <c r="B22" s="217" t="str">
        <f ca="1">INDIRECT(ADDRESS(12,1,,,"Krycí List"))</f>
        <v/>
      </c>
      <c r="C22" s="218" t="str">
        <f ca="1">INDIRECT(ADDRESS(15,1,,,"Krycí List"))</f>
        <v/>
      </c>
      <c r="D22" s="219"/>
      <c r="E22" s="220"/>
      <c r="F22" s="220"/>
      <c r="G22" s="221"/>
      <c r="H22" s="61"/>
      <c r="I22" s="63"/>
    </row>
    <row r="23" ht="12.75">
      <c r="A23" s="59"/>
      <c r="B23" s="206" t="s">
        <v>3</v>
      </c>
      <c r="C23" s="207">
        <f ca="1">C19+C20</f>
        <v>0</v>
      </c>
      <c r="D23" s="208"/>
      <c r="E23" s="209"/>
      <c r="F23" s="209"/>
      <c r="G23" s="210"/>
      <c r="H23" s="61"/>
      <c r="I23" s="63"/>
    </row>
    <row r="24" ht="12.75">
      <c r="B24" s="179"/>
      <c r="C24" s="189"/>
      <c r="D24" s="193"/>
      <c r="E24" s="189"/>
      <c r="F24" s="189"/>
      <c r="G24" s="198"/>
    </row>
    <row r="25" ht="12.75">
      <c r="B25" s="61"/>
      <c r="C25" s="63"/>
      <c r="D25" s="61"/>
      <c r="E25" s="63"/>
      <c r="F25" s="63"/>
      <c r="G25" s="61"/>
    </row>
  </sheetData>
  <pageMargins left="0.708661417322835" right="0.708661417322835" top="0.78740157480315" bottom="0.78740157480315" header="0.31496062992126" footer="0.31496062992126"/>
  <pageSetup paperSize="9" scale="80" fitToHeight="0" pageOrder="overThenDown" orientation="landscape" r:id="flId1"/>
  <headerFooter>
    <oddHeader>&amp;L&amp;8OPTIMA, spol. s r.o.&amp;C&amp;8</oddHeader>
    <oddFooter>&amp;L&amp;8Vytvořeno systémem euroCALC 4&amp;C&amp;P/&amp;N&amp;R&amp;8&amp;[10.4.2024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AA397"/>
  <sheetViews>
    <sheetView topLeftCell="A1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4"/>
  <cols>
    <col min="1" max="1" width="28.7109375" style="62" hidden="1" customWidth="1"/>
    <col min="2" max="2" width="3.7109375" style="62" hidden="1" customWidth="1"/>
    <col min="3" max="3" width="5.7109375" style="62" customWidth="1"/>
    <col min="4" max="4" width="4.7109375" style="62" customWidth="1"/>
    <col min="5" max="5" width="14.7109375" style="62" customWidth="1"/>
    <col min="6" max="6" width="72.7109375" style="62" customWidth="1"/>
    <col min="7" max="7" width="4.7109375" style="62" customWidth="1"/>
    <col min="8" max="8" width="14.7109375" style="62" customWidth="1"/>
    <col min="9" max="9" width="12.7109375" style="62" customWidth="1"/>
    <col min="10" max="10" width="15.7109375" style="62" customWidth="1"/>
    <col min="11" max="11" width="11.7109375" style="62" hidden="1" customWidth="1"/>
    <col min="12" max="12" width="14.7109375" style="62" hidden="1" customWidth="1"/>
    <col min="13" max="13" width="11.7109375" style="62" hidden="1" customWidth="1"/>
    <col min="14" max="14" width="14.7109375" style="62" hidden="1" customWidth="1"/>
    <col min="15" max="15" width="9.7109375" style="62" hidden="1" customWidth="1"/>
    <col min="16" max="16" width="14.7109375" style="62" hidden="1" customWidth="1"/>
    <col min="17" max="17" width="15.7109375" style="62" hidden="1" customWidth="1"/>
    <col min="18" max="18" width="25.7109375" style="62" hidden="1" customWidth="1"/>
    <col min="19" max="19" width="14.7109375" style="62" customWidth="1"/>
    <col min="20" max="20" width="8.7109375" style="62" hidden="1" customWidth="1"/>
    <col min="21" max="21" width="40.42578125" style="62" customWidth="1"/>
    <col min="22" max="22" width="9.5703125" style="62" customWidth="1"/>
    <col min="23" max="23" width="53.140625" style="62" customWidth="1"/>
    <col min="24" max="24" width="117" style="62" hidden="1" customWidth="1"/>
    <col min="25" max="26" width="9.140625" style="62"/>
    <col min="27" max="27" width="9.140625" style="62" customWidth="1"/>
    <col min="28" max="28" width="5.5703125" style="62" customWidth="1"/>
    <col min="29" max="16384" width="9.140625" style="62"/>
  </cols>
  <sheetData>
    <row r="1" ht="15.2">
      <c r="F1" s="231" t="s">
        <v>94</v>
      </c>
    </row>
    <row r="2" ht="15.2">
      <c r="B2" s="198"/>
      <c r="C2" s="198"/>
      <c r="D2" s="179"/>
      <c r="E2" s="179"/>
      <c r="F2" s="231" t="s">
        <v>95</v>
      </c>
      <c r="G2" s="179"/>
      <c r="H2" s="193"/>
      <c r="I2" s="246"/>
      <c r="J2" s="189"/>
      <c r="K2" s="193"/>
      <c r="L2" s="193"/>
      <c r="M2" s="193"/>
      <c r="N2" s="193"/>
      <c r="O2" s="189"/>
      <c r="P2" s="189"/>
      <c r="Q2" s="189"/>
      <c r="R2" s="179"/>
      <c r="S2" s="179"/>
      <c r="T2" s="198"/>
      <c r="V2" s="67"/>
      <c r="X2" s="254" t="s">
        <v>24</v>
      </c>
      <c r="Y2" s="67"/>
    </row>
    <row r="3" ht="7.5" customHeight="1">
      <c r="A3" s="61"/>
      <c r="B3" s="232"/>
      <c r="C3" s="198"/>
      <c r="D3" s="179"/>
      <c r="E3" s="179"/>
      <c r="F3" s="179"/>
      <c r="G3" s="179"/>
      <c r="H3" s="193"/>
      <c r="I3" s="246"/>
      <c r="J3" s="189"/>
      <c r="K3" s="194"/>
      <c r="L3" s="194"/>
      <c r="M3" s="194"/>
      <c r="N3" s="194"/>
      <c r="O3" s="197"/>
      <c r="P3" s="197"/>
      <c r="Q3" s="197"/>
      <c r="R3" s="242"/>
      <c r="S3" s="179"/>
      <c r="T3" s="199"/>
      <c r="U3" s="63"/>
      <c r="X3" s="255"/>
      <c r="Y3" s="67"/>
    </row>
    <row r="4" ht="12.75">
      <c r="A4" s="48"/>
      <c r="B4" s="205"/>
      <c r="C4" s="205" t="s">
        <v>7</v>
      </c>
      <c r="D4" s="202" t="s">
        <v>8</v>
      </c>
      <c r="E4" s="202" t="s">
        <v>9</v>
      </c>
      <c r="F4" s="202" t="s">
        <v>6</v>
      </c>
      <c r="G4" s="202" t="s">
        <v>10</v>
      </c>
      <c r="H4" s="204" t="s">
        <v>11</v>
      </c>
      <c r="I4" s="256" t="s">
        <v>12</v>
      </c>
      <c r="J4" s="203" t="s">
        <v>13</v>
      </c>
      <c r="K4" s="204" t="s">
        <v>14</v>
      </c>
      <c r="L4" s="204" t="s">
        <v>15</v>
      </c>
      <c r="M4" s="204" t="s">
        <v>16</v>
      </c>
      <c r="N4" s="204" t="s">
        <v>17</v>
      </c>
      <c r="O4" s="203" t="s">
        <v>18</v>
      </c>
      <c r="P4" s="203" t="s">
        <v>5</v>
      </c>
      <c r="Q4" s="203" t="s">
        <v>19</v>
      </c>
      <c r="R4" s="202" t="s">
        <v>20</v>
      </c>
      <c r="S4" s="202" t="s">
        <v>21</v>
      </c>
      <c r="T4" s="205" t="s">
        <v>22</v>
      </c>
      <c r="U4" s="61"/>
      <c r="V4" s="63"/>
      <c r="W4" s="63"/>
      <c r="X4" s="254">
        <f ca="1">CELL("width",F4)+CELL("width",G4)+CELL("width",H4)+CELL("width",I4)+CELL("width",J4)</f>
        <v>117</v>
      </c>
      <c r="Y4" s="67"/>
    </row>
    <row r="5" ht="7.5" customHeight="1">
      <c r="B5" s="198"/>
      <c r="C5" s="198"/>
      <c r="D5" s="179"/>
      <c r="E5" s="179"/>
      <c r="F5" s="179"/>
      <c r="G5" s="179"/>
      <c r="H5" s="193"/>
      <c r="I5" s="246"/>
      <c r="J5" s="189"/>
      <c r="K5" s="193"/>
      <c r="L5" s="193"/>
      <c r="M5" s="193"/>
      <c r="N5" s="193"/>
      <c r="O5" s="189"/>
      <c r="P5" s="189"/>
      <c r="Q5" s="189"/>
      <c r="R5" s="179"/>
      <c r="S5" s="179"/>
      <c r="T5" s="198"/>
      <c r="U5" s="63"/>
      <c r="X5" s="177"/>
    </row>
    <row r="6" ht="12.75">
      <c r="A6" s="142" t="s">
        <v>70</v>
      </c>
      <c r="B6" s="224">
        <v>1</v>
      </c>
      <c r="C6" s="257"/>
      <c r="D6" s="258" t="s">
        <v>96</v>
      </c>
      <c r="E6" s="258"/>
      <c r="F6" s="222" t="s">
        <v>71</v>
      </c>
      <c r="G6" s="258"/>
      <c r="H6" s="259"/>
      <c r="I6" s="260"/>
      <c r="J6" s="158">
        <f>SUBTOTAL(9,J7:J397)</f>
        <v>0</v>
      </c>
      <c r="K6" s="259"/>
      <c r="L6" s="223">
        <f>SUBTOTAL(9,L7:L397)</f>
        <v>190.344061175</v>
      </c>
      <c r="M6" s="259"/>
      <c r="N6" s="223">
        <f>SUBTOTAL(9,N7:N397)</f>
        <v>22.175</v>
      </c>
      <c r="O6" s="261"/>
      <c r="P6" s="158">
        <f>SUBTOTAL(9,P7:P397)</f>
        <v>0</v>
      </c>
      <c r="Q6" s="158">
        <f>SUBTOTAL(9,Q7:Q397)</f>
        <v>0</v>
      </c>
      <c r="R6" s="258"/>
      <c r="S6" s="258"/>
      <c r="T6" s="224">
        <f>SUBTOTAL(9,T7:T397)</f>
        <v>81</v>
      </c>
      <c r="U6" s="61"/>
      <c r="V6" s="63"/>
      <c r="W6" s="63"/>
      <c r="X6" s="179"/>
    </row>
    <row r="7" ht="12.75" outlineLevel="1">
      <c r="A7" s="142" t="s">
        <v>72</v>
      </c>
      <c r="B7" s="224">
        <v>2</v>
      </c>
      <c r="C7" s="257"/>
      <c r="D7" s="258" t="s">
        <v>97</v>
      </c>
      <c r="E7" s="258"/>
      <c r="F7" s="222" t="s">
        <v>73</v>
      </c>
      <c r="G7" s="258"/>
      <c r="H7" s="259"/>
      <c r="I7" s="260"/>
      <c r="J7" s="158">
        <f>SUBTOTAL(9,J8:J61)</f>
        <v>0</v>
      </c>
      <c r="K7" s="259"/>
      <c r="L7" s="223">
        <f>SUBTOTAL(9,L8:L61)</f>
        <v>0</v>
      </c>
      <c r="M7" s="259"/>
      <c r="N7" s="223">
        <f>SUBTOTAL(9,N8:N61)</f>
        <v>0</v>
      </c>
      <c r="O7" s="261"/>
      <c r="P7" s="158">
        <f>SUBTOTAL(9,P8:P61)</f>
        <v>0</v>
      </c>
      <c r="Q7" s="158">
        <f>SUBTOTAL(9,Q8:Q61)</f>
        <v>0</v>
      </c>
      <c r="R7" s="258"/>
      <c r="S7" s="258"/>
      <c r="T7" s="224">
        <f>SUBTOTAL(9,T8:T61)</f>
        <v>11</v>
      </c>
      <c r="U7" s="61"/>
      <c r="V7" s="63"/>
      <c r="W7" s="63"/>
      <c r="X7" s="179"/>
    </row>
    <row r="8" ht="12.75" outlineLevel="2">
      <c r="A8" s="226" t="s">
        <v>74</v>
      </c>
      <c r="B8" s="230">
        <v>3</v>
      </c>
      <c r="C8" s="262"/>
      <c r="D8" s="263" t="s">
        <v>98</v>
      </c>
      <c r="E8" s="263"/>
      <c r="F8" s="264" t="s">
        <v>75</v>
      </c>
      <c r="G8" s="263"/>
      <c r="H8" s="265"/>
      <c r="I8" s="266"/>
      <c r="J8" s="228">
        <f>SUBTOTAL(9,J9:J29)</f>
        <v>0</v>
      </c>
      <c r="K8" s="265"/>
      <c r="L8" s="229">
        <f>SUBTOTAL(9,L9:L29)</f>
        <v>0</v>
      </c>
      <c r="M8" s="265"/>
      <c r="N8" s="229">
        <f>SUBTOTAL(9,N9:N29)</f>
        <v>0</v>
      </c>
      <c r="O8" s="267"/>
      <c r="P8" s="228">
        <f>SUBTOTAL(9,P9:P29)</f>
        <v>0</v>
      </c>
      <c r="Q8" s="228">
        <f>SUBTOTAL(9,Q9:Q29)</f>
        <v>0</v>
      </c>
      <c r="R8" s="263"/>
      <c r="S8" s="263"/>
      <c r="T8" s="230">
        <f>SUBTOTAL(9,T9:T29)</f>
        <v>5</v>
      </c>
      <c r="U8" s="61"/>
      <c r="V8" s="63"/>
      <c r="W8" s="63"/>
      <c r="X8" s="179"/>
    </row>
    <row r="9" ht="12.75" outlineLevel="3">
      <c r="A9" s="56"/>
      <c r="B9" s="268"/>
      <c r="C9" s="269">
        <v>1</v>
      </c>
      <c r="D9" s="270" t="s">
        <v>99</v>
      </c>
      <c r="E9" s="271" t="s">
        <v>100</v>
      </c>
      <c r="F9" s="272" t="s">
        <v>101</v>
      </c>
      <c r="G9" s="270" t="s">
        <v>102</v>
      </c>
      <c r="H9" s="273">
        <v>1</v>
      </c>
      <c r="I9" s="274">
        <v>0</v>
      </c>
      <c r="J9" s="275">
        <f>H9*I9</f>
        <v>0</v>
      </c>
      <c r="K9" s="273"/>
      <c r="L9" s="273">
        <f>H9*K9</f>
        <v>0</v>
      </c>
      <c r="M9" s="273"/>
      <c r="N9" s="273">
        <f>H9*M9</f>
        <v>0</v>
      </c>
      <c r="O9" s="275">
        <v>21</v>
      </c>
      <c r="P9" s="275">
        <f>J9*(O9/100)</f>
        <v>0</v>
      </c>
      <c r="Q9" s="275">
        <f>J9+P9</f>
        <v>0</v>
      </c>
      <c r="R9" s="276"/>
      <c r="S9" s="276"/>
      <c r="T9" s="277">
        <v>1</v>
      </c>
      <c r="U9" s="63"/>
      <c r="V9" s="63"/>
      <c r="W9" s="63"/>
      <c r="X9" s="179"/>
    </row>
    <row r="10" ht="12.75" outlineLevel="4">
      <c r="A10" s="278"/>
      <c r="B10" s="279"/>
      <c r="C10" s="279"/>
      <c r="D10" s="280"/>
      <c r="E10" s="287" t="s">
        <v>1</v>
      </c>
      <c r="F10" s="281" t="s">
        <v>101</v>
      </c>
      <c r="G10" s="281"/>
      <c r="H10" s="282"/>
      <c r="I10" s="283"/>
      <c r="J10" s="284"/>
      <c r="K10" s="285"/>
      <c r="L10" s="285"/>
      <c r="M10" s="285"/>
      <c r="N10" s="285"/>
      <c r="O10" s="286"/>
      <c r="P10" s="286"/>
      <c r="Q10" s="286"/>
      <c r="R10" s="280"/>
      <c r="S10" s="280"/>
      <c r="T10" s="279"/>
      <c r="U10" s="61"/>
      <c r="V10" s="63"/>
      <c r="W10" s="63"/>
      <c r="X10" s="281" t="str">
        <f>F10</f>
        <v>Geodetické práce před výstavbou</v>
      </c>
      <c r="Y10" s="67"/>
      <c r="AA10" s="74"/>
    </row>
    <row r="11" ht="7.5" customHeight="1" outlineLevel="4">
      <c r="B11" s="198"/>
      <c r="C11" s="198"/>
      <c r="D11" s="179"/>
      <c r="E11" s="179"/>
      <c r="F11" s="180"/>
      <c r="G11" s="179"/>
      <c r="H11" s="193"/>
      <c r="I11" s="246"/>
      <c r="J11" s="189"/>
      <c r="K11" s="193"/>
      <c r="L11" s="193"/>
      <c r="M11" s="193"/>
      <c r="N11" s="193"/>
      <c r="O11" s="189"/>
      <c r="P11" s="189"/>
      <c r="Q11" s="189"/>
      <c r="R11" s="179"/>
      <c r="S11" s="179"/>
      <c r="T11" s="198"/>
      <c r="U11" s="63"/>
      <c r="X11" s="179"/>
    </row>
    <row r="12" ht="12.75" outlineLevel="3">
      <c r="A12" s="56"/>
      <c r="B12" s="268"/>
      <c r="C12" s="269">
        <v>2</v>
      </c>
      <c r="D12" s="270" t="s">
        <v>99</v>
      </c>
      <c r="E12" s="271" t="s">
        <v>103</v>
      </c>
      <c r="F12" s="272" t="s">
        <v>104</v>
      </c>
      <c r="G12" s="270" t="s">
        <v>102</v>
      </c>
      <c r="H12" s="273">
        <v>1</v>
      </c>
      <c r="I12" s="274">
        <v>0</v>
      </c>
      <c r="J12" s="275">
        <f>H12*I12</f>
        <v>0</v>
      </c>
      <c r="K12" s="273"/>
      <c r="L12" s="273">
        <f>H12*K12</f>
        <v>0</v>
      </c>
      <c r="M12" s="273"/>
      <c r="N12" s="273">
        <f>H12*M12</f>
        <v>0</v>
      </c>
      <c r="O12" s="275">
        <v>21</v>
      </c>
      <c r="P12" s="275">
        <f>J12*(O12/100)</f>
        <v>0</v>
      </c>
      <c r="Q12" s="275">
        <f>J12+P12</f>
        <v>0</v>
      </c>
      <c r="R12" s="276"/>
      <c r="S12" s="276"/>
      <c r="T12" s="277">
        <v>1</v>
      </c>
      <c r="U12" s="63"/>
      <c r="V12" s="63"/>
      <c r="W12" s="63"/>
      <c r="X12" s="179"/>
    </row>
    <row r="13" ht="12.75" outlineLevel="4">
      <c r="A13" s="278"/>
      <c r="B13" s="279"/>
      <c r="C13" s="279"/>
      <c r="D13" s="280"/>
      <c r="E13" s="287" t="s">
        <v>1</v>
      </c>
      <c r="F13" s="281" t="s">
        <v>104</v>
      </c>
      <c r="G13" s="281"/>
      <c r="H13" s="282"/>
      <c r="I13" s="283"/>
      <c r="J13" s="284"/>
      <c r="K13" s="285"/>
      <c r="L13" s="285"/>
      <c r="M13" s="285"/>
      <c r="N13" s="285"/>
      <c r="O13" s="286"/>
      <c r="P13" s="286"/>
      <c r="Q13" s="286"/>
      <c r="R13" s="280"/>
      <c r="S13" s="280"/>
      <c r="T13" s="279"/>
      <c r="U13" s="61"/>
      <c r="V13" s="63"/>
      <c r="W13" s="63"/>
      <c r="X13" s="281" t="str">
        <f>F13</f>
        <v>Geodetické práce při provádění stavby</v>
      </c>
      <c r="Y13" s="67"/>
      <c r="AA13" s="74"/>
    </row>
    <row r="14" ht="7.5" customHeight="1" outlineLevel="4">
      <c r="B14" s="198"/>
      <c r="C14" s="198"/>
      <c r="D14" s="179"/>
      <c r="E14" s="179"/>
      <c r="F14" s="180"/>
      <c r="G14" s="179"/>
      <c r="H14" s="193"/>
      <c r="I14" s="246"/>
      <c r="J14" s="189"/>
      <c r="K14" s="193"/>
      <c r="L14" s="193"/>
      <c r="M14" s="193"/>
      <c r="N14" s="193"/>
      <c r="O14" s="189"/>
      <c r="P14" s="189"/>
      <c r="Q14" s="189"/>
      <c r="R14" s="179"/>
      <c r="S14" s="179"/>
      <c r="T14" s="198"/>
      <c r="U14" s="63"/>
      <c r="X14" s="179"/>
    </row>
    <row r="15" ht="12.75" outlineLevel="3">
      <c r="A15" s="56"/>
      <c r="B15" s="268"/>
      <c r="C15" s="269">
        <v>3</v>
      </c>
      <c r="D15" s="270" t="s">
        <v>99</v>
      </c>
      <c r="E15" s="271" t="s">
        <v>105</v>
      </c>
      <c r="F15" s="272" t="s">
        <v>106</v>
      </c>
      <c r="G15" s="270" t="s">
        <v>102</v>
      </c>
      <c r="H15" s="273">
        <v>1</v>
      </c>
      <c r="I15" s="274">
        <v>0</v>
      </c>
      <c r="J15" s="275">
        <f>H15*I15</f>
        <v>0</v>
      </c>
      <c r="K15" s="273"/>
      <c r="L15" s="273">
        <f>H15*K15</f>
        <v>0</v>
      </c>
      <c r="M15" s="273"/>
      <c r="N15" s="273">
        <f>H15*M15</f>
        <v>0</v>
      </c>
      <c r="O15" s="275">
        <v>21</v>
      </c>
      <c r="P15" s="275">
        <f>J15*(O15/100)</f>
        <v>0</v>
      </c>
      <c r="Q15" s="275">
        <f>J15+P15</f>
        <v>0</v>
      </c>
      <c r="R15" s="276"/>
      <c r="S15" s="276"/>
      <c r="T15" s="277">
        <v>1</v>
      </c>
      <c r="U15" s="63"/>
      <c r="V15" s="63"/>
      <c r="W15" s="63"/>
      <c r="X15" s="179"/>
    </row>
    <row r="16" ht="12.75" outlineLevel="4">
      <c r="A16" s="278"/>
      <c r="B16" s="279"/>
      <c r="C16" s="279"/>
      <c r="D16" s="280"/>
      <c r="E16" s="287" t="s">
        <v>1</v>
      </c>
      <c r="F16" s="281" t="s">
        <v>106</v>
      </c>
      <c r="G16" s="281"/>
      <c r="H16" s="282"/>
      <c r="I16" s="283"/>
      <c r="J16" s="284"/>
      <c r="K16" s="285"/>
      <c r="L16" s="285"/>
      <c r="M16" s="285"/>
      <c r="N16" s="285"/>
      <c r="O16" s="286"/>
      <c r="P16" s="286"/>
      <c r="Q16" s="286"/>
      <c r="R16" s="280"/>
      <c r="S16" s="280"/>
      <c r="T16" s="279"/>
      <c r="U16" s="61"/>
      <c r="V16" s="63"/>
      <c r="W16" s="63"/>
      <c r="X16" s="281" t="str">
        <f>F16</f>
        <v>Geodetické práce po výstavbě</v>
      </c>
      <c r="Y16" s="67"/>
      <c r="AA16" s="74"/>
    </row>
    <row r="17" ht="7.5" customHeight="1" outlineLevel="4">
      <c r="B17" s="198"/>
      <c r="C17" s="198"/>
      <c r="D17" s="179"/>
      <c r="E17" s="179"/>
      <c r="F17" s="180"/>
      <c r="G17" s="179"/>
      <c r="H17" s="193"/>
      <c r="I17" s="246"/>
      <c r="J17" s="189"/>
      <c r="K17" s="193"/>
      <c r="L17" s="193"/>
      <c r="M17" s="193"/>
      <c r="N17" s="193"/>
      <c r="O17" s="189"/>
      <c r="P17" s="189"/>
      <c r="Q17" s="189"/>
      <c r="R17" s="179"/>
      <c r="S17" s="179"/>
      <c r="T17" s="198"/>
      <c r="U17" s="63"/>
      <c r="X17" s="179"/>
    </row>
    <row r="18" ht="12.75" outlineLevel="3">
      <c r="A18" s="56"/>
      <c r="B18" s="268"/>
      <c r="C18" s="269">
        <v>4</v>
      </c>
      <c r="D18" s="270" t="s">
        <v>99</v>
      </c>
      <c r="E18" s="271" t="s">
        <v>107</v>
      </c>
      <c r="F18" s="272" t="s">
        <v>108</v>
      </c>
      <c r="G18" s="270" t="s">
        <v>102</v>
      </c>
      <c r="H18" s="273">
        <v>1</v>
      </c>
      <c r="I18" s="274">
        <v>0</v>
      </c>
      <c r="J18" s="275">
        <f>H18*I18</f>
        <v>0</v>
      </c>
      <c r="K18" s="273"/>
      <c r="L18" s="273">
        <f>H18*K18</f>
        <v>0</v>
      </c>
      <c r="M18" s="273"/>
      <c r="N18" s="273">
        <f>H18*M18</f>
        <v>0</v>
      </c>
      <c r="O18" s="275">
        <v>21</v>
      </c>
      <c r="P18" s="275">
        <f>J18*(O18/100)</f>
        <v>0</v>
      </c>
      <c r="Q18" s="275">
        <f>J18+P18</f>
        <v>0</v>
      </c>
      <c r="R18" s="276"/>
      <c r="S18" s="276"/>
      <c r="T18" s="277">
        <v>1</v>
      </c>
      <c r="U18" s="63"/>
      <c r="V18" s="63"/>
      <c r="W18" s="63"/>
      <c r="X18" s="179"/>
    </row>
    <row r="19" ht="12.75" outlineLevel="4">
      <c r="A19" s="278"/>
      <c r="B19" s="279"/>
      <c r="C19" s="279"/>
      <c r="D19" s="280"/>
      <c r="E19" s="287" t="s">
        <v>1</v>
      </c>
      <c r="F19" s="281" t="s">
        <v>108</v>
      </c>
      <c r="G19" s="281"/>
      <c r="H19" s="282"/>
      <c r="I19" s="283"/>
      <c r="J19" s="284"/>
      <c r="K19" s="285"/>
      <c r="L19" s="285"/>
      <c r="M19" s="285"/>
      <c r="N19" s="285"/>
      <c r="O19" s="286"/>
      <c r="P19" s="286"/>
      <c r="Q19" s="286"/>
      <c r="R19" s="280"/>
      <c r="S19" s="280"/>
      <c r="T19" s="279"/>
      <c r="U19" s="61"/>
      <c r="V19" s="63"/>
      <c r="W19" s="63"/>
      <c r="X19" s="281" t="str">
        <f>F19</f>
        <v>Kartografické práce</v>
      </c>
      <c r="Y19" s="67"/>
      <c r="AA19" s="74"/>
    </row>
    <row r="20" ht="7.5" customHeight="1" outlineLevel="4">
      <c r="B20" s="198"/>
      <c r="C20" s="198"/>
      <c r="D20" s="179"/>
      <c r="E20" s="179"/>
      <c r="F20" s="180"/>
      <c r="G20" s="179"/>
      <c r="H20" s="193"/>
      <c r="I20" s="246"/>
      <c r="J20" s="189"/>
      <c r="K20" s="193"/>
      <c r="L20" s="193"/>
      <c r="M20" s="193"/>
      <c r="N20" s="193"/>
      <c r="O20" s="189"/>
      <c r="P20" s="189"/>
      <c r="Q20" s="189"/>
      <c r="R20" s="179"/>
      <c r="S20" s="179"/>
      <c r="T20" s="198"/>
      <c r="U20" s="63"/>
      <c r="X20" s="179"/>
    </row>
    <row r="21" ht="12.75" outlineLevel="4">
      <c r="A21" s="288"/>
      <c r="B21" s="289"/>
      <c r="C21" s="289"/>
      <c r="D21" s="290"/>
      <c r="E21" s="296" t="s">
        <v>2</v>
      </c>
      <c r="F21" s="291" t="s">
        <v>109</v>
      </c>
      <c r="G21" s="290"/>
      <c r="H21" s="292">
        <v>1</v>
      </c>
      <c r="I21" s="293"/>
      <c r="J21" s="294"/>
      <c r="K21" s="295"/>
      <c r="L21" s="295"/>
      <c r="M21" s="295"/>
      <c r="N21" s="295"/>
      <c r="O21" s="294"/>
      <c r="P21" s="294"/>
      <c r="Q21" s="294"/>
      <c r="R21" s="290"/>
      <c r="S21" s="290"/>
      <c r="T21" s="289"/>
      <c r="U21" s="61"/>
      <c r="V21" s="63"/>
      <c r="W21" s="63"/>
      <c r="X21" s="179"/>
    </row>
    <row r="22" ht="7.5" customHeight="1" outlineLevel="4">
      <c r="A22" s="63"/>
      <c r="B22" s="198"/>
      <c r="C22" s="198"/>
      <c r="D22" s="179"/>
      <c r="E22" s="179"/>
      <c r="F22" s="242"/>
      <c r="G22" s="179"/>
      <c r="H22" s="193"/>
      <c r="I22" s="246"/>
      <c r="J22" s="189"/>
      <c r="K22" s="193"/>
      <c r="L22" s="193"/>
      <c r="M22" s="193"/>
      <c r="N22" s="193"/>
      <c r="O22" s="189"/>
      <c r="P22" s="189"/>
      <c r="Q22" s="189"/>
      <c r="R22" s="179"/>
      <c r="S22" s="179"/>
      <c r="T22" s="198"/>
      <c r="U22" s="63"/>
      <c r="X22" s="179"/>
    </row>
    <row r="23" ht="12.75" outlineLevel="3">
      <c r="A23" s="56"/>
      <c r="B23" s="268"/>
      <c r="C23" s="269">
        <v>5</v>
      </c>
      <c r="D23" s="270" t="s">
        <v>99</v>
      </c>
      <c r="E23" s="271" t="s">
        <v>110</v>
      </c>
      <c r="F23" s="272" t="s">
        <v>111</v>
      </c>
      <c r="G23" s="270" t="s">
        <v>102</v>
      </c>
      <c r="H23" s="273">
        <v>1</v>
      </c>
      <c r="I23" s="274">
        <v>0</v>
      </c>
      <c r="J23" s="275">
        <f>H23*I23</f>
        <v>0</v>
      </c>
      <c r="K23" s="273"/>
      <c r="L23" s="273">
        <f>H23*K23</f>
        <v>0</v>
      </c>
      <c r="M23" s="273"/>
      <c r="N23" s="273">
        <f>H23*M23</f>
        <v>0</v>
      </c>
      <c r="O23" s="275">
        <v>21</v>
      </c>
      <c r="P23" s="275">
        <f>J23*(O23/100)</f>
        <v>0</v>
      </c>
      <c r="Q23" s="275">
        <f>J23+P23</f>
        <v>0</v>
      </c>
      <c r="R23" s="276"/>
      <c r="S23" s="276"/>
      <c r="T23" s="277">
        <v>1</v>
      </c>
      <c r="U23" s="63"/>
      <c r="V23" s="63"/>
      <c r="W23" s="63"/>
      <c r="X23" s="179"/>
    </row>
    <row r="24" ht="12.75" outlineLevel="4">
      <c r="A24" s="278"/>
      <c r="B24" s="279"/>
      <c r="C24" s="279"/>
      <c r="D24" s="280"/>
      <c r="E24" s="287" t="s">
        <v>1</v>
      </c>
      <c r="F24" s="281" t="s">
        <v>111</v>
      </c>
      <c r="G24" s="281"/>
      <c r="H24" s="282"/>
      <c r="I24" s="283"/>
      <c r="J24" s="284"/>
      <c r="K24" s="285"/>
      <c r="L24" s="285"/>
      <c r="M24" s="285"/>
      <c r="N24" s="285"/>
      <c r="O24" s="286"/>
      <c r="P24" s="286"/>
      <c r="Q24" s="286"/>
      <c r="R24" s="280"/>
      <c r="S24" s="280"/>
      <c r="T24" s="279"/>
      <c r="U24" s="61"/>
      <c r="V24" s="63"/>
      <c r="W24" s="63"/>
      <c r="X24" s="281" t="str">
        <f>F24</f>
        <v>Dokumentace skutečného provedení stavby</v>
      </c>
      <c r="Y24" s="67"/>
      <c r="AA24" s="74"/>
    </row>
    <row r="25" ht="7.5" customHeight="1" outlineLevel="4">
      <c r="B25" s="198"/>
      <c r="C25" s="198"/>
      <c r="D25" s="179"/>
      <c r="E25" s="179"/>
      <c r="F25" s="180"/>
      <c r="G25" s="179"/>
      <c r="H25" s="193"/>
      <c r="I25" s="246"/>
      <c r="J25" s="189"/>
      <c r="K25" s="193"/>
      <c r="L25" s="193"/>
      <c r="M25" s="193"/>
      <c r="N25" s="193"/>
      <c r="O25" s="189"/>
      <c r="P25" s="189"/>
      <c r="Q25" s="189"/>
      <c r="R25" s="179"/>
      <c r="S25" s="179"/>
      <c r="T25" s="198"/>
      <c r="U25" s="63"/>
      <c r="X25" s="179"/>
    </row>
    <row r="26" ht="12.75" outlineLevel="4">
      <c r="A26" s="288"/>
      <c r="B26" s="289"/>
      <c r="C26" s="289"/>
      <c r="D26" s="290"/>
      <c r="E26" s="296" t="s">
        <v>2</v>
      </c>
      <c r="F26" s="291" t="s">
        <v>112</v>
      </c>
      <c r="G26" s="290"/>
      <c r="H26" s="292">
        <v>0</v>
      </c>
      <c r="I26" s="293"/>
      <c r="J26" s="294"/>
      <c r="K26" s="295"/>
      <c r="L26" s="295"/>
      <c r="M26" s="295"/>
      <c r="N26" s="295"/>
      <c r="O26" s="294"/>
      <c r="P26" s="294"/>
      <c r="Q26" s="294"/>
      <c r="R26" s="290"/>
      <c r="S26" s="290"/>
      <c r="T26" s="289"/>
      <c r="U26" s="61"/>
      <c r="V26" s="63"/>
      <c r="W26" s="63"/>
      <c r="X26" s="179"/>
    </row>
    <row r="27" ht="12.75" outlineLevel="4">
      <c r="A27" s="288"/>
      <c r="B27" s="289"/>
      <c r="C27" s="289"/>
      <c r="D27" s="290"/>
      <c r="E27" s="296"/>
      <c r="F27" s="291" t="s">
        <v>113</v>
      </c>
      <c r="G27" s="290"/>
      <c r="H27" s="292">
        <v>1</v>
      </c>
      <c r="I27" s="293"/>
      <c r="J27" s="294"/>
      <c r="K27" s="295"/>
      <c r="L27" s="295"/>
      <c r="M27" s="295"/>
      <c r="N27" s="295"/>
      <c r="O27" s="294"/>
      <c r="P27" s="294"/>
      <c r="Q27" s="294"/>
      <c r="R27" s="290"/>
      <c r="S27" s="290"/>
      <c r="T27" s="289"/>
      <c r="U27" s="61"/>
      <c r="V27" s="63"/>
      <c r="W27" s="63"/>
      <c r="X27" s="179"/>
    </row>
    <row r="28" ht="7.5" customHeight="1" outlineLevel="4">
      <c r="A28" s="63"/>
      <c r="B28" s="198"/>
      <c r="C28" s="198"/>
      <c r="D28" s="179"/>
      <c r="E28" s="179"/>
      <c r="F28" s="242"/>
      <c r="G28" s="179"/>
      <c r="H28" s="193"/>
      <c r="I28" s="246"/>
      <c r="J28" s="189"/>
      <c r="K28" s="193"/>
      <c r="L28" s="193"/>
      <c r="M28" s="193"/>
      <c r="N28" s="193"/>
      <c r="O28" s="189"/>
      <c r="P28" s="189"/>
      <c r="Q28" s="189"/>
      <c r="R28" s="179"/>
      <c r="S28" s="179"/>
      <c r="T28" s="198"/>
      <c r="U28" s="63"/>
      <c r="X28" s="179"/>
    </row>
    <row r="29" ht="12.75" outlineLevel="3">
      <c r="B29" s="61"/>
      <c r="C29" s="61"/>
      <c r="D29" s="61"/>
      <c r="E29" s="61"/>
      <c r="F29" s="61"/>
      <c r="G29" s="61"/>
      <c r="H29" s="61"/>
      <c r="I29" s="63"/>
      <c r="J29" s="63"/>
      <c r="K29" s="61"/>
      <c r="L29" s="61"/>
      <c r="M29" s="61"/>
      <c r="N29" s="61"/>
      <c r="O29" s="61"/>
      <c r="P29" s="63"/>
      <c r="Q29" s="63"/>
      <c r="R29" s="63"/>
      <c r="S29" s="61"/>
      <c r="T29" s="61"/>
      <c r="X29" s="61"/>
    </row>
    <row r="30" ht="12.75" outlineLevel="2">
      <c r="A30" s="226" t="s">
        <v>76</v>
      </c>
      <c r="B30" s="230">
        <v>3</v>
      </c>
      <c r="C30" s="262"/>
      <c r="D30" s="263" t="s">
        <v>98</v>
      </c>
      <c r="E30" s="263"/>
      <c r="F30" s="264" t="s">
        <v>77</v>
      </c>
      <c r="G30" s="263"/>
      <c r="H30" s="265"/>
      <c r="I30" s="266"/>
      <c r="J30" s="228">
        <f>SUBTOTAL(9,J31:J61)</f>
        <v>0</v>
      </c>
      <c r="K30" s="265"/>
      <c r="L30" s="229">
        <f>SUBTOTAL(9,L31:L61)</f>
        <v>0</v>
      </c>
      <c r="M30" s="265"/>
      <c r="N30" s="229">
        <f>SUBTOTAL(9,N31:N61)</f>
        <v>0</v>
      </c>
      <c r="O30" s="267"/>
      <c r="P30" s="228">
        <f>SUBTOTAL(9,P31:P61)</f>
        <v>0</v>
      </c>
      <c r="Q30" s="228">
        <f>SUBTOTAL(9,Q31:Q61)</f>
        <v>0</v>
      </c>
      <c r="R30" s="263"/>
      <c r="S30" s="263"/>
      <c r="T30" s="230">
        <f>SUBTOTAL(9,T31:T61)</f>
        <v>6</v>
      </c>
      <c r="U30" s="61"/>
      <c r="V30" s="63"/>
      <c r="W30" s="63"/>
      <c r="X30" s="179"/>
    </row>
    <row r="31" ht="12.75" outlineLevel="3">
      <c r="A31" s="56"/>
      <c r="B31" s="268"/>
      <c r="C31" s="269">
        <v>6</v>
      </c>
      <c r="D31" s="270" t="s">
        <v>99</v>
      </c>
      <c r="E31" s="271" t="s">
        <v>114</v>
      </c>
      <c r="F31" s="272" t="s">
        <v>115</v>
      </c>
      <c r="G31" s="270" t="s">
        <v>102</v>
      </c>
      <c r="H31" s="273">
        <v>1</v>
      </c>
      <c r="I31" s="274">
        <v>0</v>
      </c>
      <c r="J31" s="275">
        <f>H31*I31</f>
        <v>0</v>
      </c>
      <c r="K31" s="273"/>
      <c r="L31" s="273">
        <f>H31*K31</f>
        <v>0</v>
      </c>
      <c r="M31" s="273"/>
      <c r="N31" s="273">
        <f>H31*M31</f>
        <v>0</v>
      </c>
      <c r="O31" s="275">
        <v>21</v>
      </c>
      <c r="P31" s="275">
        <f>J31*(O31/100)</f>
        <v>0</v>
      </c>
      <c r="Q31" s="275">
        <f>J31+P31</f>
        <v>0</v>
      </c>
      <c r="R31" s="276"/>
      <c r="S31" s="276"/>
      <c r="T31" s="277">
        <v>1</v>
      </c>
      <c r="U31" s="63"/>
      <c r="V31" s="63"/>
      <c r="W31" s="63"/>
      <c r="X31" s="179"/>
    </row>
    <row r="32" ht="12.75" outlineLevel="4">
      <c r="A32" s="278"/>
      <c r="B32" s="279"/>
      <c r="C32" s="279"/>
      <c r="D32" s="280"/>
      <c r="E32" s="287" t="s">
        <v>1</v>
      </c>
      <c r="F32" s="281" t="s">
        <v>115</v>
      </c>
      <c r="G32" s="281"/>
      <c r="H32" s="282"/>
      <c r="I32" s="283"/>
      <c r="J32" s="284"/>
      <c r="K32" s="285"/>
      <c r="L32" s="285"/>
      <c r="M32" s="285"/>
      <c r="N32" s="285"/>
      <c r="O32" s="286"/>
      <c r="P32" s="286"/>
      <c r="Q32" s="286"/>
      <c r="R32" s="280"/>
      <c r="S32" s="280"/>
      <c r="T32" s="279"/>
      <c r="U32" s="61"/>
      <c r="V32" s="63"/>
      <c r="W32" s="63"/>
      <c r="X32" s="281" t="str">
        <f>F32</f>
        <v>Zařízení staveniště</v>
      </c>
      <c r="Y32" s="67"/>
      <c r="AA32" s="74"/>
    </row>
    <row r="33" ht="7.5" customHeight="1" outlineLevel="4">
      <c r="B33" s="198"/>
      <c r="C33" s="198"/>
      <c r="D33" s="179"/>
      <c r="E33" s="179"/>
      <c r="F33" s="180"/>
      <c r="G33" s="179"/>
      <c r="H33" s="193"/>
      <c r="I33" s="246"/>
      <c r="J33" s="189"/>
      <c r="K33" s="193"/>
      <c r="L33" s="193"/>
      <c r="M33" s="193"/>
      <c r="N33" s="193"/>
      <c r="O33" s="189"/>
      <c r="P33" s="189"/>
      <c r="Q33" s="189"/>
      <c r="R33" s="179"/>
      <c r="S33" s="179"/>
      <c r="T33" s="198"/>
      <c r="U33" s="63"/>
      <c r="X33" s="179"/>
    </row>
    <row r="34" ht="12.75" outlineLevel="4">
      <c r="A34" s="288"/>
      <c r="B34" s="289"/>
      <c r="C34" s="289"/>
      <c r="D34" s="290"/>
      <c r="E34" s="296" t="s">
        <v>2</v>
      </c>
      <c r="F34" s="291" t="s">
        <v>116</v>
      </c>
      <c r="G34" s="290"/>
      <c r="H34" s="292">
        <v>0</v>
      </c>
      <c r="I34" s="293"/>
      <c r="J34" s="294"/>
      <c r="K34" s="295"/>
      <c r="L34" s="295"/>
      <c r="M34" s="295"/>
      <c r="N34" s="295"/>
      <c r="O34" s="294"/>
      <c r="P34" s="294"/>
      <c r="Q34" s="294"/>
      <c r="R34" s="290"/>
      <c r="S34" s="290"/>
      <c r="T34" s="289"/>
      <c r="U34" s="61"/>
      <c r="V34" s="63"/>
      <c r="W34" s="63"/>
      <c r="X34" s="179"/>
    </row>
    <row r="35" ht="12.75" outlineLevel="4">
      <c r="A35" s="288"/>
      <c r="B35" s="289"/>
      <c r="C35" s="289"/>
      <c r="D35" s="290"/>
      <c r="E35" s="296"/>
      <c r="F35" s="291" t="s">
        <v>113</v>
      </c>
      <c r="G35" s="290"/>
      <c r="H35" s="292">
        <v>1</v>
      </c>
      <c r="I35" s="293"/>
      <c r="J35" s="294"/>
      <c r="K35" s="295"/>
      <c r="L35" s="295"/>
      <c r="M35" s="295"/>
      <c r="N35" s="295"/>
      <c r="O35" s="294"/>
      <c r="P35" s="294"/>
      <c r="Q35" s="294"/>
      <c r="R35" s="290"/>
      <c r="S35" s="290"/>
      <c r="T35" s="289"/>
      <c r="U35" s="61"/>
      <c r="V35" s="63"/>
      <c r="W35" s="63"/>
      <c r="X35" s="179"/>
    </row>
    <row r="36" ht="7.5" customHeight="1" outlineLevel="4">
      <c r="A36" s="63"/>
      <c r="B36" s="198"/>
      <c r="C36" s="198"/>
      <c r="D36" s="179"/>
      <c r="E36" s="179"/>
      <c r="F36" s="242"/>
      <c r="G36" s="179"/>
      <c r="H36" s="193"/>
      <c r="I36" s="246"/>
      <c r="J36" s="189"/>
      <c r="K36" s="193"/>
      <c r="L36" s="193"/>
      <c r="M36" s="193"/>
      <c r="N36" s="193"/>
      <c r="O36" s="189"/>
      <c r="P36" s="189"/>
      <c r="Q36" s="189"/>
      <c r="R36" s="179"/>
      <c r="S36" s="179"/>
      <c r="T36" s="198"/>
      <c r="U36" s="63"/>
      <c r="X36" s="179"/>
    </row>
    <row r="37" ht="12.75" outlineLevel="3">
      <c r="A37" s="56"/>
      <c r="B37" s="268"/>
      <c r="C37" s="269">
        <v>7</v>
      </c>
      <c r="D37" s="270" t="s">
        <v>99</v>
      </c>
      <c r="E37" s="271" t="s">
        <v>117</v>
      </c>
      <c r="F37" s="272" t="s">
        <v>118</v>
      </c>
      <c r="G37" s="270" t="s">
        <v>102</v>
      </c>
      <c r="H37" s="273">
        <v>1</v>
      </c>
      <c r="I37" s="274">
        <v>0</v>
      </c>
      <c r="J37" s="275">
        <f>H37*I37</f>
        <v>0</v>
      </c>
      <c r="K37" s="273"/>
      <c r="L37" s="273">
        <f>H37*K37</f>
        <v>0</v>
      </c>
      <c r="M37" s="273"/>
      <c r="N37" s="273">
        <f>H37*M37</f>
        <v>0</v>
      </c>
      <c r="O37" s="275">
        <v>21</v>
      </c>
      <c r="P37" s="275">
        <f>J37*(O37/100)</f>
        <v>0</v>
      </c>
      <c r="Q37" s="275">
        <f>J37+P37</f>
        <v>0</v>
      </c>
      <c r="R37" s="276"/>
      <c r="S37" s="276"/>
      <c r="T37" s="277">
        <v>1</v>
      </c>
      <c r="U37" s="63"/>
      <c r="V37" s="63"/>
      <c r="W37" s="63"/>
      <c r="X37" s="179"/>
    </row>
    <row r="38" ht="12.75" outlineLevel="4">
      <c r="A38" s="278"/>
      <c r="B38" s="279"/>
      <c r="C38" s="279"/>
      <c r="D38" s="280"/>
      <c r="E38" s="287" t="s">
        <v>1</v>
      </c>
      <c r="F38" s="281" t="s">
        <v>118</v>
      </c>
      <c r="G38" s="281"/>
      <c r="H38" s="282"/>
      <c r="I38" s="283"/>
      <c r="J38" s="284"/>
      <c r="K38" s="285"/>
      <c r="L38" s="285"/>
      <c r="M38" s="285"/>
      <c r="N38" s="285"/>
      <c r="O38" s="286"/>
      <c r="P38" s="286"/>
      <c r="Q38" s="286"/>
      <c r="R38" s="280"/>
      <c r="S38" s="280"/>
      <c r="T38" s="279"/>
      <c r="U38" s="61"/>
      <c r="V38" s="63"/>
      <c r="W38" s="63"/>
      <c r="X38" s="281" t="str">
        <f>F38</f>
        <v>Dopravní značení na staveništi</v>
      </c>
      <c r="Y38" s="67"/>
      <c r="AA38" s="74"/>
    </row>
    <row r="39" ht="7.5" customHeight="1" outlineLevel="4">
      <c r="B39" s="198"/>
      <c r="C39" s="198"/>
      <c r="D39" s="179"/>
      <c r="E39" s="179"/>
      <c r="F39" s="180"/>
      <c r="G39" s="179"/>
      <c r="H39" s="193"/>
      <c r="I39" s="246"/>
      <c r="J39" s="189"/>
      <c r="K39" s="193"/>
      <c r="L39" s="193"/>
      <c r="M39" s="193"/>
      <c r="N39" s="193"/>
      <c r="O39" s="189"/>
      <c r="P39" s="189"/>
      <c r="Q39" s="189"/>
      <c r="R39" s="179"/>
      <c r="S39" s="179"/>
      <c r="T39" s="198"/>
      <c r="U39" s="63"/>
      <c r="X39" s="179"/>
    </row>
    <row r="40" ht="12.75" outlineLevel="3">
      <c r="A40" s="56"/>
      <c r="B40" s="268"/>
      <c r="C40" s="269">
        <v>8</v>
      </c>
      <c r="D40" s="270" t="s">
        <v>99</v>
      </c>
      <c r="E40" s="271" t="s">
        <v>119</v>
      </c>
      <c r="F40" s="272" t="s">
        <v>120</v>
      </c>
      <c r="G40" s="270" t="s">
        <v>102</v>
      </c>
      <c r="H40" s="273">
        <v>1</v>
      </c>
      <c r="I40" s="274">
        <v>0</v>
      </c>
      <c r="J40" s="275">
        <f>H40*I40</f>
        <v>0</v>
      </c>
      <c r="K40" s="273"/>
      <c r="L40" s="273">
        <f>H40*K40</f>
        <v>0</v>
      </c>
      <c r="M40" s="273"/>
      <c r="N40" s="273">
        <f>H40*M40</f>
        <v>0</v>
      </c>
      <c r="O40" s="275">
        <v>21</v>
      </c>
      <c r="P40" s="275">
        <f>J40*(O40/100)</f>
        <v>0</v>
      </c>
      <c r="Q40" s="275">
        <f>J40+P40</f>
        <v>0</v>
      </c>
      <c r="R40" s="276"/>
      <c r="S40" s="276"/>
      <c r="T40" s="277">
        <v>1</v>
      </c>
      <c r="U40" s="63"/>
      <c r="V40" s="63"/>
      <c r="W40" s="63"/>
      <c r="X40" s="179"/>
    </row>
    <row r="41" ht="12.75" outlineLevel="4">
      <c r="A41" s="278"/>
      <c r="B41" s="279"/>
      <c r="C41" s="279"/>
      <c r="D41" s="280"/>
      <c r="E41" s="287" t="s">
        <v>1</v>
      </c>
      <c r="F41" s="281" t="s">
        <v>120</v>
      </c>
      <c r="G41" s="281"/>
      <c r="H41" s="282"/>
      <c r="I41" s="283"/>
      <c r="J41" s="284"/>
      <c r="K41" s="285"/>
      <c r="L41" s="285"/>
      <c r="M41" s="285"/>
      <c r="N41" s="285"/>
      <c r="O41" s="286"/>
      <c r="P41" s="286"/>
      <c r="Q41" s="286"/>
      <c r="R41" s="280"/>
      <c r="S41" s="280"/>
      <c r="T41" s="279"/>
      <c r="U41" s="61"/>
      <c r="V41" s="63"/>
      <c r="W41" s="63"/>
      <c r="X41" s="281" t="str">
        <f>F41</f>
        <v>Informační tabule na staveništi</v>
      </c>
      <c r="Y41" s="67"/>
      <c r="AA41" s="74"/>
    </row>
    <row r="42" ht="7.5" customHeight="1" outlineLevel="4">
      <c r="B42" s="198"/>
      <c r="C42" s="198"/>
      <c r="D42" s="179"/>
      <c r="E42" s="179"/>
      <c r="F42" s="180"/>
      <c r="G42" s="179"/>
      <c r="H42" s="193"/>
      <c r="I42" s="246"/>
      <c r="J42" s="189"/>
      <c r="K42" s="193"/>
      <c r="L42" s="193"/>
      <c r="M42" s="193"/>
      <c r="N42" s="193"/>
      <c r="O42" s="189"/>
      <c r="P42" s="189"/>
      <c r="Q42" s="189"/>
      <c r="R42" s="179"/>
      <c r="S42" s="179"/>
      <c r="T42" s="198"/>
      <c r="U42" s="63"/>
      <c r="X42" s="179"/>
    </row>
    <row r="43" ht="12.75" outlineLevel="3">
      <c r="A43" s="56"/>
      <c r="B43" s="268"/>
      <c r="C43" s="269">
        <v>9</v>
      </c>
      <c r="D43" s="270" t="s">
        <v>99</v>
      </c>
      <c r="E43" s="271" t="s">
        <v>121</v>
      </c>
      <c r="F43" s="272" t="s">
        <v>122</v>
      </c>
      <c r="G43" s="270" t="s">
        <v>102</v>
      </c>
      <c r="H43" s="273">
        <v>1</v>
      </c>
      <c r="I43" s="274">
        <v>0</v>
      </c>
      <c r="J43" s="275">
        <f>H43*I43</f>
        <v>0</v>
      </c>
      <c r="K43" s="273"/>
      <c r="L43" s="273">
        <f>H43*K43</f>
        <v>0</v>
      </c>
      <c r="M43" s="273"/>
      <c r="N43" s="273">
        <f>H43*M43</f>
        <v>0</v>
      </c>
      <c r="O43" s="275">
        <v>21</v>
      </c>
      <c r="P43" s="275">
        <f>J43*(O43/100)</f>
        <v>0</v>
      </c>
      <c r="Q43" s="275">
        <f>J43+P43</f>
        <v>0</v>
      </c>
      <c r="R43" s="276"/>
      <c r="S43" s="276"/>
      <c r="T43" s="277">
        <v>1</v>
      </c>
      <c r="U43" s="63"/>
      <c r="V43" s="63"/>
      <c r="W43" s="63"/>
      <c r="X43" s="179"/>
    </row>
    <row r="44" ht="12.75" outlineLevel="4">
      <c r="A44" s="278"/>
      <c r="B44" s="279"/>
      <c r="C44" s="279"/>
      <c r="D44" s="280"/>
      <c r="E44" s="287" t="s">
        <v>1</v>
      </c>
      <c r="F44" s="281" t="s">
        <v>122</v>
      </c>
      <c r="G44" s="281"/>
      <c r="H44" s="282"/>
      <c r="I44" s="283"/>
      <c r="J44" s="284"/>
      <c r="K44" s="285"/>
      <c r="L44" s="285"/>
      <c r="M44" s="285"/>
      <c r="N44" s="285"/>
      <c r="O44" s="286"/>
      <c r="P44" s="286"/>
      <c r="Q44" s="286"/>
      <c r="R44" s="280"/>
      <c r="S44" s="280"/>
      <c r="T44" s="279"/>
      <c r="U44" s="61"/>
      <c r="V44" s="63"/>
      <c r="W44" s="63"/>
      <c r="X44" s="281" t="str">
        <f>F44</f>
        <v>Ostatní inženýrská činnost</v>
      </c>
      <c r="Y44" s="67"/>
      <c r="AA44" s="74"/>
    </row>
    <row r="45" ht="7.5" customHeight="1" outlineLevel="4">
      <c r="B45" s="198"/>
      <c r="C45" s="198"/>
      <c r="D45" s="179"/>
      <c r="E45" s="179"/>
      <c r="F45" s="180"/>
      <c r="G45" s="179"/>
      <c r="H45" s="193"/>
      <c r="I45" s="246"/>
      <c r="J45" s="189"/>
      <c r="K45" s="193"/>
      <c r="L45" s="193"/>
      <c r="M45" s="193"/>
      <c r="N45" s="193"/>
      <c r="O45" s="189"/>
      <c r="P45" s="189"/>
      <c r="Q45" s="189"/>
      <c r="R45" s="179"/>
      <c r="S45" s="179"/>
      <c r="T45" s="198"/>
      <c r="U45" s="63"/>
      <c r="X45" s="179"/>
    </row>
    <row r="46" ht="12.75" outlineLevel="4">
      <c r="A46" s="288"/>
      <c r="B46" s="289"/>
      <c r="C46" s="289"/>
      <c r="D46" s="290"/>
      <c r="E46" s="296" t="s">
        <v>2</v>
      </c>
      <c r="F46" s="291" t="s">
        <v>123</v>
      </c>
      <c r="G46" s="290"/>
      <c r="H46" s="292">
        <v>0</v>
      </c>
      <c r="I46" s="293"/>
      <c r="J46" s="294"/>
      <c r="K46" s="295"/>
      <c r="L46" s="295"/>
      <c r="M46" s="295"/>
      <c r="N46" s="295"/>
      <c r="O46" s="294"/>
      <c r="P46" s="294"/>
      <c r="Q46" s="294"/>
      <c r="R46" s="290"/>
      <c r="S46" s="290"/>
      <c r="T46" s="289"/>
      <c r="U46" s="61"/>
      <c r="V46" s="63"/>
      <c r="W46" s="63"/>
      <c r="X46" s="179"/>
    </row>
    <row r="47" ht="12.75" outlineLevel="4">
      <c r="A47" s="288"/>
      <c r="B47" s="289"/>
      <c r="C47" s="289"/>
      <c r="D47" s="290"/>
      <c r="E47" s="296"/>
      <c r="F47" s="291" t="s">
        <v>113</v>
      </c>
      <c r="G47" s="290"/>
      <c r="H47" s="292">
        <v>1</v>
      </c>
      <c r="I47" s="293"/>
      <c r="J47" s="294"/>
      <c r="K47" s="295"/>
      <c r="L47" s="295"/>
      <c r="M47" s="295"/>
      <c r="N47" s="295"/>
      <c r="O47" s="294"/>
      <c r="P47" s="294"/>
      <c r="Q47" s="294"/>
      <c r="R47" s="290"/>
      <c r="S47" s="290"/>
      <c r="T47" s="289"/>
      <c r="U47" s="61"/>
      <c r="V47" s="63"/>
      <c r="W47" s="63"/>
      <c r="X47" s="179"/>
    </row>
    <row r="48" ht="7.5" customHeight="1" outlineLevel="4">
      <c r="A48" s="63"/>
      <c r="B48" s="198"/>
      <c r="C48" s="198"/>
      <c r="D48" s="179"/>
      <c r="E48" s="179"/>
      <c r="F48" s="242"/>
      <c r="G48" s="179"/>
      <c r="H48" s="193"/>
      <c r="I48" s="246"/>
      <c r="J48" s="189"/>
      <c r="K48" s="193"/>
      <c r="L48" s="193"/>
      <c r="M48" s="193"/>
      <c r="N48" s="193"/>
      <c r="O48" s="189"/>
      <c r="P48" s="189"/>
      <c r="Q48" s="189"/>
      <c r="R48" s="179"/>
      <c r="S48" s="179"/>
      <c r="T48" s="198"/>
      <c r="U48" s="63"/>
      <c r="X48" s="179"/>
    </row>
    <row r="49" ht="12.75" outlineLevel="3">
      <c r="A49" s="56"/>
      <c r="B49" s="268"/>
      <c r="C49" s="269">
        <v>10</v>
      </c>
      <c r="D49" s="270" t="s">
        <v>99</v>
      </c>
      <c r="E49" s="271" t="s">
        <v>124</v>
      </c>
      <c r="F49" s="272" t="s">
        <v>125</v>
      </c>
      <c r="G49" s="270" t="s">
        <v>102</v>
      </c>
      <c r="H49" s="273">
        <v>1</v>
      </c>
      <c r="I49" s="274">
        <v>0</v>
      </c>
      <c r="J49" s="275">
        <f>H49*I49</f>
        <v>0</v>
      </c>
      <c r="K49" s="273"/>
      <c r="L49" s="273">
        <f>H49*K49</f>
        <v>0</v>
      </c>
      <c r="M49" s="273"/>
      <c r="N49" s="273">
        <f>H49*M49</f>
        <v>0</v>
      </c>
      <c r="O49" s="275">
        <v>21</v>
      </c>
      <c r="P49" s="275">
        <f>J49*(O49/100)</f>
        <v>0</v>
      </c>
      <c r="Q49" s="275">
        <f>J49+P49</f>
        <v>0</v>
      </c>
      <c r="R49" s="276"/>
      <c r="S49" s="276"/>
      <c r="T49" s="277">
        <v>1</v>
      </c>
      <c r="U49" s="63"/>
      <c r="V49" s="63"/>
      <c r="W49" s="63"/>
      <c r="X49" s="179"/>
    </row>
    <row r="50" ht="12.75" outlineLevel="4">
      <c r="A50" s="278"/>
      <c r="B50" s="279"/>
      <c r="C50" s="279"/>
      <c r="D50" s="280"/>
      <c r="E50" s="287" t="s">
        <v>1</v>
      </c>
      <c r="F50" s="281" t="s">
        <v>125</v>
      </c>
      <c r="G50" s="281"/>
      <c r="H50" s="282"/>
      <c r="I50" s="283"/>
      <c r="J50" s="284"/>
      <c r="K50" s="285"/>
      <c r="L50" s="285"/>
      <c r="M50" s="285"/>
      <c r="N50" s="285"/>
      <c r="O50" s="286"/>
      <c r="P50" s="286"/>
      <c r="Q50" s="286"/>
      <c r="R50" s="280"/>
      <c r="S50" s="280"/>
      <c r="T50" s="279"/>
      <c r="U50" s="61"/>
      <c r="V50" s="63"/>
      <c r="W50" s="63"/>
      <c r="X50" s="281" t="str">
        <f>F50</f>
        <v>Náklady stanovené zvláštními předpisy</v>
      </c>
      <c r="Y50" s="67"/>
      <c r="AA50" s="74"/>
    </row>
    <row r="51" ht="7.5" customHeight="1" outlineLevel="4">
      <c r="B51" s="198"/>
      <c r="C51" s="198"/>
      <c r="D51" s="179"/>
      <c r="E51" s="179"/>
      <c r="F51" s="180"/>
      <c r="G51" s="179"/>
      <c r="H51" s="193"/>
      <c r="I51" s="246"/>
      <c r="J51" s="189"/>
      <c r="K51" s="193"/>
      <c r="L51" s="193"/>
      <c r="M51" s="193"/>
      <c r="N51" s="193"/>
      <c r="O51" s="189"/>
      <c r="P51" s="189"/>
      <c r="Q51" s="189"/>
      <c r="R51" s="179"/>
      <c r="S51" s="179"/>
      <c r="T51" s="198"/>
      <c r="U51" s="63"/>
      <c r="X51" s="179"/>
    </row>
    <row r="52" ht="12.75" outlineLevel="4">
      <c r="A52" s="288"/>
      <c r="B52" s="289"/>
      <c r="C52" s="289"/>
      <c r="D52" s="290"/>
      <c r="E52" s="296" t="s">
        <v>2</v>
      </c>
      <c r="F52" s="291" t="s">
        <v>126</v>
      </c>
      <c r="G52" s="290"/>
      <c r="H52" s="292">
        <v>0</v>
      </c>
      <c r="I52" s="293"/>
      <c r="J52" s="294"/>
      <c r="K52" s="295"/>
      <c r="L52" s="295"/>
      <c r="M52" s="295"/>
      <c r="N52" s="295"/>
      <c r="O52" s="294"/>
      <c r="P52" s="294"/>
      <c r="Q52" s="294"/>
      <c r="R52" s="290"/>
      <c r="S52" s="290"/>
      <c r="T52" s="289"/>
      <c r="U52" s="61"/>
      <c r="V52" s="63"/>
      <c r="W52" s="63"/>
      <c r="X52" s="179"/>
    </row>
    <row r="53" ht="12.75" outlineLevel="4">
      <c r="A53" s="288"/>
      <c r="B53" s="289"/>
      <c r="C53" s="289"/>
      <c r="D53" s="290"/>
      <c r="E53" s="296"/>
      <c r="F53" s="291" t="s">
        <v>113</v>
      </c>
      <c r="G53" s="290"/>
      <c r="H53" s="292">
        <v>1</v>
      </c>
      <c r="I53" s="293"/>
      <c r="J53" s="294"/>
      <c r="K53" s="295"/>
      <c r="L53" s="295"/>
      <c r="M53" s="295"/>
      <c r="N53" s="295"/>
      <c r="O53" s="294"/>
      <c r="P53" s="294"/>
      <c r="Q53" s="294"/>
      <c r="R53" s="290"/>
      <c r="S53" s="290"/>
      <c r="T53" s="289"/>
      <c r="U53" s="61"/>
      <c r="V53" s="63"/>
      <c r="W53" s="63"/>
      <c r="X53" s="179"/>
    </row>
    <row r="54" ht="7.5" customHeight="1" outlineLevel="4">
      <c r="A54" s="63"/>
      <c r="B54" s="198"/>
      <c r="C54" s="198"/>
      <c r="D54" s="179"/>
      <c r="E54" s="179"/>
      <c r="F54" s="242"/>
      <c r="G54" s="179"/>
      <c r="H54" s="193"/>
      <c r="I54" s="246"/>
      <c r="J54" s="189"/>
      <c r="K54" s="193"/>
      <c r="L54" s="193"/>
      <c r="M54" s="193"/>
      <c r="N54" s="193"/>
      <c r="O54" s="189"/>
      <c r="P54" s="189"/>
      <c r="Q54" s="189"/>
      <c r="R54" s="179"/>
      <c r="S54" s="179"/>
      <c r="T54" s="198"/>
      <c r="U54" s="63"/>
      <c r="X54" s="179"/>
    </row>
    <row r="55" ht="12.75" outlineLevel="3">
      <c r="A55" s="56"/>
      <c r="B55" s="268"/>
      <c r="C55" s="269">
        <v>11</v>
      </c>
      <c r="D55" s="270" t="s">
        <v>99</v>
      </c>
      <c r="E55" s="271" t="s">
        <v>127</v>
      </c>
      <c r="F55" s="272" t="s">
        <v>128</v>
      </c>
      <c r="G55" s="270" t="s">
        <v>102</v>
      </c>
      <c r="H55" s="273">
        <v>1</v>
      </c>
      <c r="I55" s="274">
        <v>0</v>
      </c>
      <c r="J55" s="275">
        <f>H55*I55</f>
        <v>0</v>
      </c>
      <c r="K55" s="273"/>
      <c r="L55" s="273">
        <f>H55*K55</f>
        <v>0</v>
      </c>
      <c r="M55" s="273"/>
      <c r="N55" s="273">
        <f>H55*M55</f>
        <v>0</v>
      </c>
      <c r="O55" s="275">
        <v>21</v>
      </c>
      <c r="P55" s="275">
        <f>J55*(O55/100)</f>
        <v>0</v>
      </c>
      <c r="Q55" s="275">
        <f>J55+P55</f>
        <v>0</v>
      </c>
      <c r="R55" s="276"/>
      <c r="S55" s="276"/>
      <c r="T55" s="277">
        <v>1</v>
      </c>
      <c r="U55" s="63"/>
      <c r="V55" s="63"/>
      <c r="W55" s="63"/>
      <c r="X55" s="179"/>
    </row>
    <row r="56" ht="12.75" outlineLevel="4">
      <c r="A56" s="278"/>
      <c r="B56" s="279"/>
      <c r="C56" s="279"/>
      <c r="D56" s="280"/>
      <c r="E56" s="287" t="s">
        <v>1</v>
      </c>
      <c r="F56" s="281" t="s">
        <v>128</v>
      </c>
      <c r="G56" s="281"/>
      <c r="H56" s="282"/>
      <c r="I56" s="283"/>
      <c r="J56" s="284"/>
      <c r="K56" s="285"/>
      <c r="L56" s="285"/>
      <c r="M56" s="285"/>
      <c r="N56" s="285"/>
      <c r="O56" s="286"/>
      <c r="P56" s="286"/>
      <c r="Q56" s="286"/>
      <c r="R56" s="280"/>
      <c r="S56" s="280"/>
      <c r="T56" s="279"/>
      <c r="U56" s="61"/>
      <c r="V56" s="63"/>
      <c r="W56" s="63"/>
      <c r="X56" s="281" t="str">
        <f>F56</f>
        <v>Ochranná pásma</v>
      </c>
      <c r="Y56" s="67"/>
      <c r="AA56" s="74"/>
    </row>
    <row r="57" ht="7.5" customHeight="1" outlineLevel="4">
      <c r="B57" s="198"/>
      <c r="C57" s="198"/>
      <c r="D57" s="179"/>
      <c r="E57" s="179"/>
      <c r="F57" s="180"/>
      <c r="G57" s="179"/>
      <c r="H57" s="193"/>
      <c r="I57" s="246"/>
      <c r="J57" s="189"/>
      <c r="K57" s="193"/>
      <c r="L57" s="193"/>
      <c r="M57" s="193"/>
      <c r="N57" s="193"/>
      <c r="O57" s="189"/>
      <c r="P57" s="189"/>
      <c r="Q57" s="189"/>
      <c r="R57" s="179"/>
      <c r="S57" s="179"/>
      <c r="T57" s="198"/>
      <c r="U57" s="63"/>
      <c r="X57" s="179"/>
    </row>
    <row r="58" ht="12.75" outlineLevel="4">
      <c r="A58" s="288"/>
      <c r="B58" s="289"/>
      <c r="C58" s="289"/>
      <c r="D58" s="290"/>
      <c r="E58" s="296" t="s">
        <v>2</v>
      </c>
      <c r="F58" s="291" t="s">
        <v>129</v>
      </c>
      <c r="G58" s="290"/>
      <c r="H58" s="292">
        <v>0</v>
      </c>
      <c r="I58" s="293"/>
      <c r="J58" s="294"/>
      <c r="K58" s="295"/>
      <c r="L58" s="295"/>
      <c r="M58" s="295"/>
      <c r="N58" s="295"/>
      <c r="O58" s="294"/>
      <c r="P58" s="294"/>
      <c r="Q58" s="294"/>
      <c r="R58" s="290"/>
      <c r="S58" s="290"/>
      <c r="T58" s="289"/>
      <c r="U58" s="61"/>
      <c r="V58" s="63"/>
      <c r="W58" s="63"/>
      <c r="X58" s="179"/>
    </row>
    <row r="59" ht="12.75" outlineLevel="4">
      <c r="A59" s="288"/>
      <c r="B59" s="289"/>
      <c r="C59" s="289"/>
      <c r="D59" s="290"/>
      <c r="E59" s="296"/>
      <c r="F59" s="291" t="s">
        <v>113</v>
      </c>
      <c r="G59" s="290"/>
      <c r="H59" s="292">
        <v>1</v>
      </c>
      <c r="I59" s="293"/>
      <c r="J59" s="294"/>
      <c r="K59" s="295"/>
      <c r="L59" s="295"/>
      <c r="M59" s="295"/>
      <c r="N59" s="295"/>
      <c r="O59" s="294"/>
      <c r="P59" s="294"/>
      <c r="Q59" s="294"/>
      <c r="R59" s="290"/>
      <c r="S59" s="290"/>
      <c r="T59" s="289"/>
      <c r="U59" s="61"/>
      <c r="V59" s="63"/>
      <c r="W59" s="63"/>
      <c r="X59" s="179"/>
    </row>
    <row r="60" ht="7.5" customHeight="1" outlineLevel="4">
      <c r="A60" s="63"/>
      <c r="B60" s="198"/>
      <c r="C60" s="198"/>
      <c r="D60" s="179"/>
      <c r="E60" s="179"/>
      <c r="F60" s="242"/>
      <c r="G60" s="179"/>
      <c r="H60" s="193"/>
      <c r="I60" s="246"/>
      <c r="J60" s="189"/>
      <c r="K60" s="193"/>
      <c r="L60" s="193"/>
      <c r="M60" s="193"/>
      <c r="N60" s="193"/>
      <c r="O60" s="189"/>
      <c r="P60" s="189"/>
      <c r="Q60" s="189"/>
      <c r="R60" s="179"/>
      <c r="S60" s="179"/>
      <c r="T60" s="198"/>
      <c r="U60" s="63"/>
      <c r="X60" s="179"/>
    </row>
    <row r="61" ht="12.75" outlineLevel="3">
      <c r="B61" s="61"/>
      <c r="C61" s="61"/>
      <c r="D61" s="61"/>
      <c r="E61" s="61"/>
      <c r="F61" s="61"/>
      <c r="G61" s="61"/>
      <c r="H61" s="61"/>
      <c r="I61" s="63"/>
      <c r="J61" s="63"/>
      <c r="K61" s="61"/>
      <c r="L61" s="61"/>
      <c r="M61" s="61"/>
      <c r="N61" s="61"/>
      <c r="O61" s="61"/>
      <c r="P61" s="63"/>
      <c r="Q61" s="63"/>
      <c r="R61" s="63"/>
      <c r="S61" s="61"/>
      <c r="T61" s="61"/>
      <c r="X61" s="61"/>
    </row>
    <row r="62" ht="12.75" outlineLevel="1">
      <c r="A62" s="142" t="s">
        <v>78</v>
      </c>
      <c r="B62" s="224">
        <v>2</v>
      </c>
      <c r="C62" s="257"/>
      <c r="D62" s="258" t="s">
        <v>97</v>
      </c>
      <c r="E62" s="258"/>
      <c r="F62" s="222" t="s">
        <v>79</v>
      </c>
      <c r="G62" s="258"/>
      <c r="H62" s="259"/>
      <c r="I62" s="260"/>
      <c r="J62" s="158">
        <f>SUBTOTAL(9,J63:J396)</f>
        <v>0</v>
      </c>
      <c r="K62" s="259"/>
      <c r="L62" s="223">
        <f>SUBTOTAL(9,L63:L396)</f>
        <v>190.344061175</v>
      </c>
      <c r="M62" s="259"/>
      <c r="N62" s="223">
        <f>SUBTOTAL(9,N63:N396)</f>
        <v>22.175</v>
      </c>
      <c r="O62" s="261"/>
      <c r="P62" s="158">
        <f>SUBTOTAL(9,P63:P396)</f>
        <v>0</v>
      </c>
      <c r="Q62" s="158">
        <f>SUBTOTAL(9,Q63:Q396)</f>
        <v>0</v>
      </c>
      <c r="R62" s="258"/>
      <c r="S62" s="258"/>
      <c r="T62" s="224">
        <f>SUBTOTAL(9,T63:T396)</f>
        <v>70</v>
      </c>
      <c r="U62" s="61"/>
      <c r="V62" s="63"/>
      <c r="W62" s="63"/>
      <c r="X62" s="179"/>
    </row>
    <row r="63" ht="12.75" outlineLevel="2">
      <c r="A63" s="226" t="s">
        <v>80</v>
      </c>
      <c r="B63" s="230">
        <v>3</v>
      </c>
      <c r="C63" s="262"/>
      <c r="D63" s="263" t="s">
        <v>98</v>
      </c>
      <c r="E63" s="263"/>
      <c r="F63" s="264" t="s">
        <v>81</v>
      </c>
      <c r="G63" s="263"/>
      <c r="H63" s="265"/>
      <c r="I63" s="266"/>
      <c r="J63" s="228">
        <f>SUBTOTAL(9,J64:J190)</f>
        <v>0</v>
      </c>
      <c r="K63" s="265"/>
      <c r="L63" s="229">
        <f>SUBTOTAL(9,L64:L190)</f>
        <v>49.50786</v>
      </c>
      <c r="M63" s="265"/>
      <c r="N63" s="229">
        <f>SUBTOTAL(9,N64:N190)</f>
        <v>21.175</v>
      </c>
      <c r="O63" s="267"/>
      <c r="P63" s="228">
        <f>SUBTOTAL(9,P64:P190)</f>
        <v>0</v>
      </c>
      <c r="Q63" s="228">
        <f>SUBTOTAL(9,Q64:Q190)</f>
        <v>0</v>
      </c>
      <c r="R63" s="263"/>
      <c r="S63" s="263"/>
      <c r="T63" s="230">
        <f>SUBTOTAL(9,T64:T190)</f>
        <v>26</v>
      </c>
      <c r="U63" s="61"/>
      <c r="V63" s="63"/>
      <c r="W63" s="63"/>
      <c r="X63" s="179"/>
    </row>
    <row r="64" ht="12.75" outlineLevel="3">
      <c r="A64" s="56"/>
      <c r="B64" s="268"/>
      <c r="C64" s="269">
        <v>12</v>
      </c>
      <c r="D64" s="270" t="s">
        <v>130</v>
      </c>
      <c r="E64" s="271" t="s">
        <v>131</v>
      </c>
      <c r="F64" s="272" t="s">
        <v>132</v>
      </c>
      <c r="G64" s="270" t="s">
        <v>133</v>
      </c>
      <c r="H64" s="273">
        <v>1</v>
      </c>
      <c r="I64" s="274">
        <v>0</v>
      </c>
      <c r="J64" s="275">
        <f>H64*I64</f>
        <v>0</v>
      </c>
      <c r="K64" s="273"/>
      <c r="L64" s="273">
        <f>H64*K64</f>
        <v>0</v>
      </c>
      <c r="M64" s="273"/>
      <c r="N64" s="273">
        <f>H64*M64</f>
        <v>0</v>
      </c>
      <c r="O64" s="275">
        <v>21</v>
      </c>
      <c r="P64" s="275">
        <f>J64*(O64/100)</f>
        <v>0</v>
      </c>
      <c r="Q64" s="275">
        <f>J64+P64</f>
        <v>0</v>
      </c>
      <c r="R64" s="276"/>
      <c r="S64" s="276"/>
      <c r="T64" s="277">
        <v>1</v>
      </c>
      <c r="U64" s="63"/>
      <c r="V64" s="63"/>
      <c r="W64" s="63"/>
      <c r="X64" s="179"/>
    </row>
    <row r="65" ht="12.75" outlineLevel="4">
      <c r="A65" s="278"/>
      <c r="B65" s="279"/>
      <c r="C65" s="279"/>
      <c r="D65" s="280"/>
      <c r="E65" s="287" t="s">
        <v>1</v>
      </c>
      <c r="F65" s="281" t="s">
        <v>134</v>
      </c>
      <c r="G65" s="281"/>
      <c r="H65" s="282"/>
      <c r="I65" s="283"/>
      <c r="J65" s="284"/>
      <c r="K65" s="285"/>
      <c r="L65" s="285"/>
      <c r="M65" s="285"/>
      <c r="N65" s="285"/>
      <c r="O65" s="286"/>
      <c r="P65" s="286"/>
      <c r="Q65" s="286"/>
      <c r="R65" s="280"/>
      <c r="S65" s="280"/>
      <c r="T65" s="279"/>
      <c r="U65" s="61"/>
      <c r="V65" s="63"/>
      <c r="W65" s="63"/>
      <c r="X65" s="281" t="str">
        <f>F65</f>
        <v>Pokácení stromu volné v celku s odřezáním kmene a s odvětvením průměru kmene přes 200 do 300 mm</v>
      </c>
      <c r="Y65" s="67"/>
      <c r="AA65" s="74"/>
    </row>
    <row r="66" ht="7.5" customHeight="1" outlineLevel="4">
      <c r="B66" s="198"/>
      <c r="C66" s="198"/>
      <c r="D66" s="179"/>
      <c r="E66" s="179"/>
      <c r="F66" s="180"/>
      <c r="G66" s="179"/>
      <c r="H66" s="193"/>
      <c r="I66" s="246"/>
      <c r="J66" s="189"/>
      <c r="K66" s="193"/>
      <c r="L66" s="193"/>
      <c r="M66" s="193"/>
      <c r="N66" s="193"/>
      <c r="O66" s="189"/>
      <c r="P66" s="189"/>
      <c r="Q66" s="189"/>
      <c r="R66" s="179"/>
      <c r="S66" s="179"/>
      <c r="T66" s="198"/>
      <c r="U66" s="63"/>
      <c r="X66" s="179"/>
    </row>
    <row r="67" ht="12.75" outlineLevel="3">
      <c r="A67" s="56"/>
      <c r="B67" s="268"/>
      <c r="C67" s="269">
        <v>13</v>
      </c>
      <c r="D67" s="270" t="s">
        <v>130</v>
      </c>
      <c r="E67" s="271" t="s">
        <v>135</v>
      </c>
      <c r="F67" s="272" t="s">
        <v>136</v>
      </c>
      <c r="G67" s="270" t="s">
        <v>133</v>
      </c>
      <c r="H67" s="273">
        <v>1</v>
      </c>
      <c r="I67" s="274">
        <v>0</v>
      </c>
      <c r="J67" s="275">
        <f>H67*I67</f>
        <v>0</v>
      </c>
      <c r="K67" s="273"/>
      <c r="L67" s="273">
        <f>H67*K67</f>
        <v>0</v>
      </c>
      <c r="M67" s="273"/>
      <c r="N67" s="273">
        <f>H67*M67</f>
        <v>0</v>
      </c>
      <c r="O67" s="275">
        <v>21</v>
      </c>
      <c r="P67" s="275">
        <f>J67*(O67/100)</f>
        <v>0</v>
      </c>
      <c r="Q67" s="275">
        <f>J67+P67</f>
        <v>0</v>
      </c>
      <c r="R67" s="276"/>
      <c r="S67" s="276"/>
      <c r="T67" s="277">
        <v>1</v>
      </c>
      <c r="U67" s="63"/>
      <c r="V67" s="63"/>
      <c r="W67" s="63"/>
      <c r="X67" s="179"/>
    </row>
    <row r="68" ht="12.75" outlineLevel="4">
      <c r="A68" s="278"/>
      <c r="B68" s="279"/>
      <c r="C68" s="279"/>
      <c r="D68" s="280"/>
      <c r="E68" s="287" t="s">
        <v>1</v>
      </c>
      <c r="F68" s="281" t="s">
        <v>137</v>
      </c>
      <c r="G68" s="281"/>
      <c r="H68" s="282"/>
      <c r="I68" s="283"/>
      <c r="J68" s="284"/>
      <c r="K68" s="285"/>
      <c r="L68" s="285"/>
      <c r="M68" s="285"/>
      <c r="N68" s="285"/>
      <c r="O68" s="286"/>
      <c r="P68" s="286"/>
      <c r="Q68" s="286"/>
      <c r="R68" s="280"/>
      <c r="S68" s="280"/>
      <c r="T68" s="279"/>
      <c r="U68" s="61"/>
      <c r="V68" s="63"/>
      <c r="W68" s="63"/>
      <c r="X68" s="281" t="str">
        <f>F68</f>
        <v>Odstranění pařezů strojně s jejich vykopáním nebo vytrháním průměru přes 100 do 300 mm</v>
      </c>
      <c r="Y68" s="67"/>
      <c r="AA68" s="74"/>
    </row>
    <row r="69" ht="7.5" customHeight="1" outlineLevel="4">
      <c r="B69" s="198"/>
      <c r="C69" s="198"/>
      <c r="D69" s="179"/>
      <c r="E69" s="179"/>
      <c r="F69" s="180"/>
      <c r="G69" s="179"/>
      <c r="H69" s="193"/>
      <c r="I69" s="246"/>
      <c r="J69" s="189"/>
      <c r="K69" s="193"/>
      <c r="L69" s="193"/>
      <c r="M69" s="193"/>
      <c r="N69" s="193"/>
      <c r="O69" s="189"/>
      <c r="P69" s="189"/>
      <c r="Q69" s="189"/>
      <c r="R69" s="179"/>
      <c r="S69" s="179"/>
      <c r="T69" s="198"/>
      <c r="U69" s="63"/>
      <c r="X69" s="179"/>
    </row>
    <row r="70" ht="12.75" outlineLevel="3">
      <c r="A70" s="56"/>
      <c r="B70" s="268"/>
      <c r="C70" s="269">
        <v>14</v>
      </c>
      <c r="D70" s="270" t="s">
        <v>130</v>
      </c>
      <c r="E70" s="271" t="s">
        <v>138</v>
      </c>
      <c r="F70" s="272" t="s">
        <v>139</v>
      </c>
      <c r="G70" s="270" t="s">
        <v>133</v>
      </c>
      <c r="H70" s="273">
        <v>1</v>
      </c>
      <c r="I70" s="274">
        <v>0</v>
      </c>
      <c r="J70" s="275">
        <f>H70*I70</f>
        <v>0</v>
      </c>
      <c r="K70" s="273"/>
      <c r="L70" s="273">
        <f>H70*K70</f>
        <v>0</v>
      </c>
      <c r="M70" s="273"/>
      <c r="N70" s="273">
        <f>H70*M70</f>
        <v>0</v>
      </c>
      <c r="O70" s="275">
        <v>21</v>
      </c>
      <c r="P70" s="275">
        <f>J70*(O70/100)</f>
        <v>0</v>
      </c>
      <c r="Q70" s="275">
        <f>J70+P70</f>
        <v>0</v>
      </c>
      <c r="R70" s="276"/>
      <c r="S70" s="276"/>
      <c r="T70" s="277">
        <v>1</v>
      </c>
      <c r="U70" s="63"/>
      <c r="V70" s="63"/>
      <c r="W70" s="63"/>
      <c r="X70" s="179"/>
    </row>
    <row r="71" ht="12.75" outlineLevel="4">
      <c r="A71" s="278"/>
      <c r="B71" s="279"/>
      <c r="C71" s="279"/>
      <c r="D71" s="280"/>
      <c r="E71" s="287" t="s">
        <v>1</v>
      </c>
      <c r="F71" s="281" t="s">
        <v>140</v>
      </c>
      <c r="G71" s="281"/>
      <c r="H71" s="282"/>
      <c r="I71" s="283"/>
      <c r="J71" s="284"/>
      <c r="K71" s="285"/>
      <c r="L71" s="285"/>
      <c r="M71" s="285"/>
      <c r="N71" s="285"/>
      <c r="O71" s="286"/>
      <c r="P71" s="286"/>
      <c r="Q71" s="286"/>
      <c r="R71" s="280"/>
      <c r="S71" s="280"/>
      <c r="T71" s="279"/>
      <c r="U71" s="61"/>
      <c r="V71" s="63"/>
      <c r="W71" s="63"/>
      <c r="X71" s="281" t="str">
        <f>F71</f>
        <v>Pokácení stromu volné v celku s odřezáním kmene a s odvětvením průměru kmene přes 400 do 500 mm</v>
      </c>
      <c r="Y71" s="67"/>
      <c r="AA71" s="74"/>
    </row>
    <row r="72" ht="7.5" customHeight="1" outlineLevel="4">
      <c r="B72" s="198"/>
      <c r="C72" s="198"/>
      <c r="D72" s="179"/>
      <c r="E72" s="179"/>
      <c r="F72" s="180"/>
      <c r="G72" s="179"/>
      <c r="H72" s="193"/>
      <c r="I72" s="246"/>
      <c r="J72" s="189"/>
      <c r="K72" s="193"/>
      <c r="L72" s="193"/>
      <c r="M72" s="193"/>
      <c r="N72" s="193"/>
      <c r="O72" s="189"/>
      <c r="P72" s="189"/>
      <c r="Q72" s="189"/>
      <c r="R72" s="179"/>
      <c r="S72" s="179"/>
      <c r="T72" s="198"/>
      <c r="U72" s="63"/>
      <c r="X72" s="179"/>
    </row>
    <row r="73" ht="12.75" outlineLevel="3">
      <c r="A73" s="56"/>
      <c r="B73" s="268"/>
      <c r="C73" s="269">
        <v>15</v>
      </c>
      <c r="D73" s="270" t="s">
        <v>130</v>
      </c>
      <c r="E73" s="271" t="s">
        <v>141</v>
      </c>
      <c r="F73" s="272" t="s">
        <v>142</v>
      </c>
      <c r="G73" s="270" t="s">
        <v>133</v>
      </c>
      <c r="H73" s="273">
        <v>1</v>
      </c>
      <c r="I73" s="274">
        <v>0</v>
      </c>
      <c r="J73" s="275">
        <f>H73*I73</f>
        <v>0</v>
      </c>
      <c r="K73" s="273"/>
      <c r="L73" s="273">
        <f>H73*K73</f>
        <v>0</v>
      </c>
      <c r="M73" s="273"/>
      <c r="N73" s="273">
        <f>H73*M73</f>
        <v>0</v>
      </c>
      <c r="O73" s="275">
        <v>21</v>
      </c>
      <c r="P73" s="275">
        <f>J73*(O73/100)</f>
        <v>0</v>
      </c>
      <c r="Q73" s="275">
        <f>J73+P73</f>
        <v>0</v>
      </c>
      <c r="R73" s="276"/>
      <c r="S73" s="276"/>
      <c r="T73" s="277">
        <v>1</v>
      </c>
      <c r="U73" s="63"/>
      <c r="V73" s="63"/>
      <c r="W73" s="63"/>
      <c r="X73" s="179"/>
    </row>
    <row r="74" ht="12.75" outlineLevel="4">
      <c r="A74" s="278"/>
      <c r="B74" s="279"/>
      <c r="C74" s="279"/>
      <c r="D74" s="280"/>
      <c r="E74" s="287" t="s">
        <v>1</v>
      </c>
      <c r="F74" s="281" t="s">
        <v>143</v>
      </c>
      <c r="G74" s="281"/>
      <c r="H74" s="282"/>
      <c r="I74" s="283"/>
      <c r="J74" s="284"/>
      <c r="K74" s="285"/>
      <c r="L74" s="285"/>
      <c r="M74" s="285"/>
      <c r="N74" s="285"/>
      <c r="O74" s="286"/>
      <c r="P74" s="286"/>
      <c r="Q74" s="286"/>
      <c r="R74" s="280"/>
      <c r="S74" s="280"/>
      <c r="T74" s="279"/>
      <c r="U74" s="61"/>
      <c r="V74" s="63"/>
      <c r="W74" s="63"/>
      <c r="X74" s="281" t="str">
        <f>F74</f>
        <v>Odstranění pařezů strojně s jejich vykopáním nebo vytrháním průměru přes 300 do 500 mm</v>
      </c>
      <c r="Y74" s="67"/>
      <c r="AA74" s="74"/>
    </row>
    <row r="75" ht="7.5" customHeight="1" outlineLevel="4">
      <c r="B75" s="198"/>
      <c r="C75" s="198"/>
      <c r="D75" s="179"/>
      <c r="E75" s="179"/>
      <c r="F75" s="180"/>
      <c r="G75" s="179"/>
      <c r="H75" s="193"/>
      <c r="I75" s="246"/>
      <c r="J75" s="189"/>
      <c r="K75" s="193"/>
      <c r="L75" s="193"/>
      <c r="M75" s="193"/>
      <c r="N75" s="193"/>
      <c r="O75" s="189"/>
      <c r="P75" s="189"/>
      <c r="Q75" s="189"/>
      <c r="R75" s="179"/>
      <c r="S75" s="179"/>
      <c r="T75" s="198"/>
      <c r="U75" s="63"/>
      <c r="X75" s="179"/>
    </row>
    <row r="76" ht="12.75" outlineLevel="3">
      <c r="A76" s="56"/>
      <c r="B76" s="268"/>
      <c r="C76" s="269">
        <v>16</v>
      </c>
      <c r="D76" s="270" t="s">
        <v>130</v>
      </c>
      <c r="E76" s="271" t="s">
        <v>144</v>
      </c>
      <c r="F76" s="272" t="s">
        <v>145</v>
      </c>
      <c r="G76" s="270" t="s">
        <v>133</v>
      </c>
      <c r="H76" s="273">
        <v>1</v>
      </c>
      <c r="I76" s="274">
        <v>0</v>
      </c>
      <c r="J76" s="275">
        <f>H76*I76</f>
        <v>0</v>
      </c>
      <c r="K76" s="273"/>
      <c r="L76" s="273">
        <f>H76*K76</f>
        <v>0</v>
      </c>
      <c r="M76" s="273"/>
      <c r="N76" s="273">
        <f>H76*M76</f>
        <v>0</v>
      </c>
      <c r="O76" s="275">
        <v>21</v>
      </c>
      <c r="P76" s="275">
        <f>J76*(O76/100)</f>
        <v>0</v>
      </c>
      <c r="Q76" s="275">
        <f>J76+P76</f>
        <v>0</v>
      </c>
      <c r="R76" s="276"/>
      <c r="S76" s="276"/>
      <c r="T76" s="277">
        <v>1</v>
      </c>
      <c r="U76" s="63"/>
      <c r="V76" s="63"/>
      <c r="W76" s="63"/>
      <c r="X76" s="179"/>
    </row>
    <row r="77" ht="12.75" outlineLevel="4">
      <c r="A77" s="278"/>
      <c r="B77" s="279"/>
      <c r="C77" s="279"/>
      <c r="D77" s="280"/>
      <c r="E77" s="287" t="s">
        <v>1</v>
      </c>
      <c r="F77" s="281" t="s">
        <v>45</v>
      </c>
      <c r="G77" s="281"/>
      <c r="H77" s="282"/>
      <c r="I77" s="283"/>
      <c r="J77" s="284"/>
      <c r="K77" s="285"/>
      <c r="L77" s="285"/>
      <c r="M77" s="285"/>
      <c r="N77" s="285"/>
      <c r="O77" s="286"/>
      <c r="P77" s="286"/>
      <c r="Q77" s="286"/>
      <c r="R77" s="280"/>
      <c r="S77" s="280"/>
      <c r="T77" s="279"/>
      <c r="U77" s="61"/>
      <c r="V77" s="63"/>
      <c r="W77" s="63"/>
      <c r="X77" s="281" t="str">
        <f>F77</f>
        <v>---</v>
      </c>
      <c r="Y77" s="67"/>
      <c r="AA77" s="74"/>
    </row>
    <row r="78" ht="7.5" customHeight="1" outlineLevel="4">
      <c r="B78" s="198"/>
      <c r="C78" s="198"/>
      <c r="D78" s="179"/>
      <c r="E78" s="179"/>
      <c r="F78" s="180"/>
      <c r="G78" s="179"/>
      <c r="H78" s="193"/>
      <c r="I78" s="246"/>
      <c r="J78" s="189"/>
      <c r="K78" s="193"/>
      <c r="L78" s="193"/>
      <c r="M78" s="193"/>
      <c r="N78" s="193"/>
      <c r="O78" s="189"/>
      <c r="P78" s="189"/>
      <c r="Q78" s="189"/>
      <c r="R78" s="179"/>
      <c r="S78" s="179"/>
      <c r="T78" s="198"/>
      <c r="U78" s="63"/>
      <c r="X78" s="179"/>
    </row>
    <row r="79" ht="12.75" outlineLevel="3">
      <c r="A79" s="56"/>
      <c r="B79" s="268"/>
      <c r="C79" s="269">
        <v>17</v>
      </c>
      <c r="D79" s="270" t="s">
        <v>130</v>
      </c>
      <c r="E79" s="271" t="s">
        <v>146</v>
      </c>
      <c r="F79" s="272" t="s">
        <v>147</v>
      </c>
      <c r="G79" s="270" t="s">
        <v>148</v>
      </c>
      <c r="H79" s="273">
        <v>13.75</v>
      </c>
      <c r="I79" s="274">
        <v>0</v>
      </c>
      <c r="J79" s="275">
        <f>H79*I79</f>
        <v>0</v>
      </c>
      <c r="K79" s="273"/>
      <c r="L79" s="273">
        <f>H79*K79</f>
        <v>0</v>
      </c>
      <c r="M79" s="273">
        <v>0.44</v>
      </c>
      <c r="N79" s="273">
        <f>H79*M79</f>
        <v>6.05</v>
      </c>
      <c r="O79" s="275">
        <v>21</v>
      </c>
      <c r="P79" s="275">
        <f>J79*(O79/100)</f>
        <v>0</v>
      </c>
      <c r="Q79" s="275">
        <f>J79+P79</f>
        <v>0</v>
      </c>
      <c r="R79" s="276"/>
      <c r="S79" s="276"/>
      <c r="T79" s="277">
        <v>1</v>
      </c>
      <c r="U79" s="63"/>
      <c r="V79" s="63"/>
      <c r="W79" s="63"/>
      <c r="X79" s="179"/>
    </row>
    <row r="80" ht="49.85" outlineLevel="4">
      <c r="A80" s="278"/>
      <c r="B80" s="279"/>
      <c r="C80" s="279"/>
      <c r="D80" s="280"/>
      <c r="E80" s="287" t="s">
        <v>1</v>
      </c>
      <c r="F80" s="281" t="s">
        <v>149</v>
      </c>
      <c r="G80" s="281"/>
      <c r="H80" s="282"/>
      <c r="I80" s="283"/>
      <c r="J80" s="284"/>
      <c r="K80" s="285"/>
      <c r="L80" s="285"/>
      <c r="M80" s="285"/>
      <c r="N80" s="285"/>
      <c r="O80" s="286"/>
      <c r="P80" s="286"/>
      <c r="Q80" s="286"/>
      <c r="R80" s="280"/>
      <c r="S80" s="280"/>
      <c r="T80" s="279"/>
      <c r="U80" s="61"/>
      <c r="V80" s="63"/>
      <c r="W80" s="63"/>
      <c r="X80" s="281" t="str">
        <f>F80</f>
        <v xml:space="preserve">Odstranění podkladů nebo krytů 
  strojně 
    plochy jednotlivě přes 50 m2 do 200 m2 
    s přemístěním hmot na skládku na vzdálenost do 20 m nebo s naložením na dopravní prostředek 
    z kameniva těženého, o tl. vrstvy 
      přes 200 do 300 mm</v>
      </c>
      <c r="Y80" s="67"/>
      <c r="AA80" s="74"/>
    </row>
    <row r="81" ht="7.5" customHeight="1" outlineLevel="4">
      <c r="B81" s="198"/>
      <c r="C81" s="198"/>
      <c r="D81" s="179"/>
      <c r="E81" s="179"/>
      <c r="F81" s="180"/>
      <c r="G81" s="179"/>
      <c r="H81" s="193"/>
      <c r="I81" s="246"/>
      <c r="J81" s="189"/>
      <c r="K81" s="193"/>
      <c r="L81" s="193"/>
      <c r="M81" s="193"/>
      <c r="N81" s="193"/>
      <c r="O81" s="189"/>
      <c r="P81" s="189"/>
      <c r="Q81" s="189"/>
      <c r="R81" s="179"/>
      <c r="S81" s="179"/>
      <c r="T81" s="198"/>
      <c r="U81" s="63"/>
      <c r="X81" s="179"/>
    </row>
    <row r="82" ht="12.75" outlineLevel="4">
      <c r="A82" s="288"/>
      <c r="B82" s="289"/>
      <c r="C82" s="289"/>
      <c r="D82" s="290"/>
      <c r="E82" s="296" t="s">
        <v>2</v>
      </c>
      <c r="F82" s="291" t="s">
        <v>150</v>
      </c>
      <c r="G82" s="290"/>
      <c r="H82" s="292">
        <v>13.75</v>
      </c>
      <c r="I82" s="293"/>
      <c r="J82" s="294"/>
      <c r="K82" s="295"/>
      <c r="L82" s="295"/>
      <c r="M82" s="295"/>
      <c r="N82" s="295"/>
      <c r="O82" s="294"/>
      <c r="P82" s="294"/>
      <c r="Q82" s="294"/>
      <c r="R82" s="290"/>
      <c r="S82" s="290"/>
      <c r="T82" s="289"/>
      <c r="U82" s="61"/>
      <c r="V82" s="63"/>
      <c r="W82" s="63"/>
      <c r="X82" s="179"/>
    </row>
    <row r="83" ht="7.5" customHeight="1" outlineLevel="4">
      <c r="A83" s="63"/>
      <c r="B83" s="198"/>
      <c r="C83" s="198"/>
      <c r="D83" s="179"/>
      <c r="E83" s="179"/>
      <c r="F83" s="242"/>
      <c r="G83" s="179"/>
      <c r="H83" s="193"/>
      <c r="I83" s="246"/>
      <c r="J83" s="189"/>
      <c r="K83" s="193"/>
      <c r="L83" s="193"/>
      <c r="M83" s="193"/>
      <c r="N83" s="193"/>
      <c r="O83" s="189"/>
      <c r="P83" s="189"/>
      <c r="Q83" s="189"/>
      <c r="R83" s="179"/>
      <c r="S83" s="179"/>
      <c r="T83" s="198"/>
      <c r="U83" s="63"/>
      <c r="X83" s="179"/>
    </row>
    <row r="84" ht="12.75" outlineLevel="3">
      <c r="A84" s="56"/>
      <c r="B84" s="268"/>
      <c r="C84" s="269">
        <v>18</v>
      </c>
      <c r="D84" s="270" t="s">
        <v>130</v>
      </c>
      <c r="E84" s="271" t="s">
        <v>151</v>
      </c>
      <c r="F84" s="272" t="s">
        <v>152</v>
      </c>
      <c r="G84" s="270" t="s">
        <v>148</v>
      </c>
      <c r="H84" s="273">
        <v>27.5</v>
      </c>
      <c r="I84" s="274">
        <v>0</v>
      </c>
      <c r="J84" s="275">
        <f>H84*I84</f>
        <v>0</v>
      </c>
      <c r="K84" s="273"/>
      <c r="L84" s="273">
        <f>H84*K84</f>
        <v>0</v>
      </c>
      <c r="M84" s="273">
        <v>0.45</v>
      </c>
      <c r="N84" s="273">
        <f>H84*M84</f>
        <v>12.375</v>
      </c>
      <c r="O84" s="275">
        <v>21</v>
      </c>
      <c r="P84" s="275">
        <f>J84*(O84/100)</f>
        <v>0</v>
      </c>
      <c r="Q84" s="275">
        <f>J84+P84</f>
        <v>0</v>
      </c>
      <c r="R84" s="276"/>
      <c r="S84" s="276"/>
      <c r="T84" s="277">
        <v>1</v>
      </c>
      <c r="U84" s="63"/>
      <c r="V84" s="63"/>
      <c r="W84" s="63"/>
      <c r="X84" s="179"/>
    </row>
    <row r="85" ht="49.85" outlineLevel="4">
      <c r="A85" s="278"/>
      <c r="B85" s="279"/>
      <c r="C85" s="279"/>
      <c r="D85" s="280"/>
      <c r="E85" s="287" t="s">
        <v>1</v>
      </c>
      <c r="F85" s="281" t="s">
        <v>153</v>
      </c>
      <c r="G85" s="281"/>
      <c r="H85" s="282"/>
      <c r="I85" s="283"/>
      <c r="J85" s="284"/>
      <c r="K85" s="285"/>
      <c r="L85" s="285"/>
      <c r="M85" s="285"/>
      <c r="N85" s="285"/>
      <c r="O85" s="286"/>
      <c r="P85" s="286"/>
      <c r="Q85" s="286"/>
      <c r="R85" s="280"/>
      <c r="S85" s="280"/>
      <c r="T85" s="279"/>
      <c r="U85" s="61"/>
      <c r="V85" s="63"/>
      <c r="W85" s="63"/>
      <c r="X85" s="281" t="str">
        <f>F85</f>
        <v xml:space="preserve">Odstranění podkladů nebo krytů 
  strojně 
    plochy jednotlivě přes 50 m2 do 200 m2 
    s přemístěním hmot na skládku na vzdálenost do 20 m nebo s naložením na dopravní prostředek 
    živičných, o tl. vrstvy 
      přes 100 do 150 mm</v>
      </c>
      <c r="Y85" s="67"/>
      <c r="AA85" s="74"/>
    </row>
    <row r="86" ht="7.5" customHeight="1" outlineLevel="4">
      <c r="B86" s="198"/>
      <c r="C86" s="198"/>
      <c r="D86" s="179"/>
      <c r="E86" s="179"/>
      <c r="F86" s="180"/>
      <c r="G86" s="179"/>
      <c r="H86" s="193"/>
      <c r="I86" s="246"/>
      <c r="J86" s="189"/>
      <c r="K86" s="193"/>
      <c r="L86" s="193"/>
      <c r="M86" s="193"/>
      <c r="N86" s="193"/>
      <c r="O86" s="189"/>
      <c r="P86" s="189"/>
      <c r="Q86" s="189"/>
      <c r="R86" s="179"/>
      <c r="S86" s="179"/>
      <c r="T86" s="198"/>
      <c r="U86" s="63"/>
      <c r="X86" s="179"/>
    </row>
    <row r="87" ht="12.75" outlineLevel="4">
      <c r="A87" s="288"/>
      <c r="B87" s="289"/>
      <c r="C87" s="289"/>
      <c r="D87" s="290"/>
      <c r="E87" s="296" t="s">
        <v>2</v>
      </c>
      <c r="F87" s="291" t="s">
        <v>154</v>
      </c>
      <c r="G87" s="290"/>
      <c r="H87" s="292">
        <v>27.5</v>
      </c>
      <c r="I87" s="293"/>
      <c r="J87" s="294"/>
      <c r="K87" s="295"/>
      <c r="L87" s="295"/>
      <c r="M87" s="295"/>
      <c r="N87" s="295"/>
      <c r="O87" s="294"/>
      <c r="P87" s="294"/>
      <c r="Q87" s="294"/>
      <c r="R87" s="290"/>
      <c r="S87" s="290"/>
      <c r="T87" s="289"/>
      <c r="U87" s="61"/>
      <c r="V87" s="63"/>
      <c r="W87" s="63"/>
      <c r="X87" s="179"/>
    </row>
    <row r="88" ht="7.5" customHeight="1" outlineLevel="4">
      <c r="A88" s="63"/>
      <c r="B88" s="198"/>
      <c r="C88" s="198"/>
      <c r="D88" s="179"/>
      <c r="E88" s="179"/>
      <c r="F88" s="242"/>
      <c r="G88" s="179"/>
      <c r="H88" s="193"/>
      <c r="I88" s="246"/>
      <c r="J88" s="189"/>
      <c r="K88" s="193"/>
      <c r="L88" s="193"/>
      <c r="M88" s="193"/>
      <c r="N88" s="193"/>
      <c r="O88" s="189"/>
      <c r="P88" s="189"/>
      <c r="Q88" s="189"/>
      <c r="R88" s="179"/>
      <c r="S88" s="179"/>
      <c r="T88" s="198"/>
      <c r="U88" s="63"/>
      <c r="X88" s="179"/>
    </row>
    <row r="89" ht="12.75" outlineLevel="3">
      <c r="A89" s="56"/>
      <c r="B89" s="268"/>
      <c r="C89" s="269">
        <v>19</v>
      </c>
      <c r="D89" s="270" t="s">
        <v>130</v>
      </c>
      <c r="E89" s="271" t="s">
        <v>155</v>
      </c>
      <c r="F89" s="272" t="s">
        <v>156</v>
      </c>
      <c r="G89" s="270" t="s">
        <v>157</v>
      </c>
      <c r="H89" s="273">
        <v>55</v>
      </c>
      <c r="I89" s="274">
        <v>0</v>
      </c>
      <c r="J89" s="275">
        <f>H89*I89</f>
        <v>0</v>
      </c>
      <c r="K89" s="273"/>
      <c r="L89" s="273">
        <f>H89*K89</f>
        <v>0</v>
      </c>
      <c r="M89" s="273">
        <v>0.05</v>
      </c>
      <c r="N89" s="273">
        <f>H89*M89</f>
        <v>2.75</v>
      </c>
      <c r="O89" s="275">
        <v>21</v>
      </c>
      <c r="P89" s="275">
        <f>J89*(O89/100)</f>
        <v>0</v>
      </c>
      <c r="Q89" s="275">
        <f>J89+P89</f>
        <v>0</v>
      </c>
      <c r="R89" s="276"/>
      <c r="S89" s="276"/>
      <c r="T89" s="277">
        <v>1</v>
      </c>
      <c r="U89" s="63"/>
      <c r="V89" s="63"/>
      <c r="W89" s="63"/>
      <c r="X89" s="179"/>
    </row>
    <row r="90" ht="12.75" outlineLevel="4">
      <c r="A90" s="278"/>
      <c r="B90" s="279"/>
      <c r="C90" s="279"/>
      <c r="D90" s="280"/>
      <c r="E90" s="287" t="s">
        <v>1</v>
      </c>
      <c r="F90" s="281" t="s">
        <v>158</v>
      </c>
      <c r="G90" s="281"/>
      <c r="H90" s="282"/>
      <c r="I90" s="283"/>
      <c r="J90" s="284"/>
      <c r="K90" s="285"/>
      <c r="L90" s="285"/>
      <c r="M90" s="285"/>
      <c r="N90" s="285"/>
      <c r="O90" s="286"/>
      <c r="P90" s="286"/>
      <c r="Q90" s="286"/>
      <c r="R90" s="280"/>
      <c r="S90" s="280"/>
      <c r="T90" s="279"/>
      <c r="U90" s="61"/>
      <c r="V90" s="63"/>
      <c r="W90" s="63"/>
      <c r="X90" s="281" t="str">
        <f>F90</f>
        <v>Vytrhání obrub s vybouráním lože, s přemístěním hmot na skládku na vzdálenost do 3 m nebo s naložením na dopravní prostředek silničních ležatých</v>
      </c>
      <c r="Y90" s="67"/>
      <c r="AA90" s="74"/>
    </row>
    <row r="91" ht="7.5" customHeight="1" outlineLevel="4">
      <c r="B91" s="198"/>
      <c r="C91" s="198"/>
      <c r="D91" s="179"/>
      <c r="E91" s="179"/>
      <c r="F91" s="180"/>
      <c r="G91" s="179"/>
      <c r="H91" s="193"/>
      <c r="I91" s="246"/>
      <c r="J91" s="189"/>
      <c r="K91" s="193"/>
      <c r="L91" s="193"/>
      <c r="M91" s="193"/>
      <c r="N91" s="193"/>
      <c r="O91" s="189"/>
      <c r="P91" s="189"/>
      <c r="Q91" s="189"/>
      <c r="R91" s="179"/>
      <c r="S91" s="179"/>
      <c r="T91" s="198"/>
      <c r="U91" s="63"/>
      <c r="X91" s="179"/>
    </row>
    <row r="92" ht="12.75" outlineLevel="4">
      <c r="A92" s="288"/>
      <c r="B92" s="289"/>
      <c r="C92" s="289"/>
      <c r="D92" s="290"/>
      <c r="E92" s="296" t="s">
        <v>2</v>
      </c>
      <c r="F92" s="291" t="s">
        <v>159</v>
      </c>
      <c r="G92" s="290"/>
      <c r="H92" s="292">
        <v>55</v>
      </c>
      <c r="I92" s="293"/>
      <c r="J92" s="294"/>
      <c r="K92" s="295"/>
      <c r="L92" s="295"/>
      <c r="M92" s="295"/>
      <c r="N92" s="295"/>
      <c r="O92" s="294"/>
      <c r="P92" s="294"/>
      <c r="Q92" s="294"/>
      <c r="R92" s="290"/>
      <c r="S92" s="290"/>
      <c r="T92" s="289"/>
      <c r="U92" s="61"/>
      <c r="V92" s="63"/>
      <c r="W92" s="63"/>
      <c r="X92" s="179"/>
    </row>
    <row r="93" ht="7.5" customHeight="1" outlineLevel="4">
      <c r="A93" s="63"/>
      <c r="B93" s="198"/>
      <c r="C93" s="198"/>
      <c r="D93" s="179"/>
      <c r="E93" s="179"/>
      <c r="F93" s="242"/>
      <c r="G93" s="179"/>
      <c r="H93" s="193"/>
      <c r="I93" s="246"/>
      <c r="J93" s="189"/>
      <c r="K93" s="193"/>
      <c r="L93" s="193"/>
      <c r="M93" s="193"/>
      <c r="N93" s="193"/>
      <c r="O93" s="189"/>
      <c r="P93" s="189"/>
      <c r="Q93" s="189"/>
      <c r="R93" s="179"/>
      <c r="S93" s="179"/>
      <c r="T93" s="198"/>
      <c r="U93" s="63"/>
      <c r="X93" s="179"/>
    </row>
    <row r="94" ht="12.75" outlineLevel="3">
      <c r="A94" s="56"/>
      <c r="B94" s="268"/>
      <c r="C94" s="269">
        <v>20</v>
      </c>
      <c r="D94" s="270" t="s">
        <v>130</v>
      </c>
      <c r="E94" s="271" t="s">
        <v>160</v>
      </c>
      <c r="F94" s="272" t="s">
        <v>161</v>
      </c>
      <c r="G94" s="270" t="s">
        <v>162</v>
      </c>
      <c r="H94" s="273">
        <v>81.920000000000013</v>
      </c>
      <c r="I94" s="274">
        <v>0</v>
      </c>
      <c r="J94" s="275">
        <f>H94*I94</f>
        <v>0</v>
      </c>
      <c r="K94" s="273"/>
      <c r="L94" s="273">
        <f>H94*K94</f>
        <v>0</v>
      </c>
      <c r="M94" s="273"/>
      <c r="N94" s="273">
        <f>H94*M94</f>
        <v>0</v>
      </c>
      <c r="O94" s="275">
        <v>21</v>
      </c>
      <c r="P94" s="275">
        <f>J94*(O94/100)</f>
        <v>0</v>
      </c>
      <c r="Q94" s="275">
        <f>J94+P94</f>
        <v>0</v>
      </c>
      <c r="R94" s="276"/>
      <c r="S94" s="276"/>
      <c r="T94" s="277">
        <v>1</v>
      </c>
      <c r="U94" s="63"/>
      <c r="V94" s="63"/>
      <c r="W94" s="63"/>
      <c r="X94" s="179"/>
    </row>
    <row r="95" ht="12.75" outlineLevel="4">
      <c r="A95" s="278"/>
      <c r="B95" s="279"/>
      <c r="C95" s="279"/>
      <c r="D95" s="280"/>
      <c r="E95" s="287" t="s">
        <v>1</v>
      </c>
      <c r="F95" s="281" t="s">
        <v>163</v>
      </c>
      <c r="G95" s="281"/>
      <c r="H95" s="282"/>
      <c r="I95" s="283"/>
      <c r="J95" s="284"/>
      <c r="K95" s="285"/>
      <c r="L95" s="285"/>
      <c r="M95" s="285"/>
      <c r="N95" s="285"/>
      <c r="O95" s="286"/>
      <c r="P95" s="286"/>
      <c r="Q95" s="286"/>
      <c r="R95" s="280"/>
      <c r="S95" s="280"/>
      <c r="T95" s="279"/>
      <c r="U95" s="61"/>
      <c r="V95" s="63"/>
      <c r="W95" s="63"/>
      <c r="X95" s="281" t="str">
        <f>F95</f>
        <v>Odkopávky a prokopávky nezapažené strojně v hornině třídy těžitelnosti I skupiny 3 přes 20 do 50 m3</v>
      </c>
      <c r="Y95" s="67"/>
      <c r="AA95" s="74"/>
    </row>
    <row r="96" ht="7.5" customHeight="1" outlineLevel="4">
      <c r="B96" s="198"/>
      <c r="C96" s="198"/>
      <c r="D96" s="179"/>
      <c r="E96" s="179"/>
      <c r="F96" s="180"/>
      <c r="G96" s="179"/>
      <c r="H96" s="193"/>
      <c r="I96" s="246"/>
      <c r="J96" s="189"/>
      <c r="K96" s="193"/>
      <c r="L96" s="193"/>
      <c r="M96" s="193"/>
      <c r="N96" s="193"/>
      <c r="O96" s="189"/>
      <c r="P96" s="189"/>
      <c r="Q96" s="189"/>
      <c r="R96" s="179"/>
      <c r="S96" s="179"/>
      <c r="T96" s="198"/>
      <c r="U96" s="63"/>
      <c r="X96" s="179"/>
    </row>
    <row r="97" ht="12.75" outlineLevel="4">
      <c r="A97" s="288"/>
      <c r="B97" s="289"/>
      <c r="C97" s="289"/>
      <c r="D97" s="290"/>
      <c r="E97" s="296" t="s">
        <v>2</v>
      </c>
      <c r="F97" s="291" t="s">
        <v>164</v>
      </c>
      <c r="G97" s="290"/>
      <c r="H97" s="292">
        <v>0</v>
      </c>
      <c r="I97" s="293"/>
      <c r="J97" s="294"/>
      <c r="K97" s="295"/>
      <c r="L97" s="295"/>
      <c r="M97" s="295"/>
      <c r="N97" s="295"/>
      <c r="O97" s="294"/>
      <c r="P97" s="294"/>
      <c r="Q97" s="294"/>
      <c r="R97" s="290"/>
      <c r="S97" s="290"/>
      <c r="T97" s="289"/>
      <c r="U97" s="61"/>
      <c r="V97" s="63"/>
      <c r="W97" s="63"/>
      <c r="X97" s="179"/>
    </row>
    <row r="98" ht="12.75" outlineLevel="4">
      <c r="A98" s="288"/>
      <c r="B98" s="289"/>
      <c r="C98" s="289"/>
      <c r="D98" s="290"/>
      <c r="E98" s="296"/>
      <c r="F98" s="291" t="s">
        <v>165</v>
      </c>
      <c r="G98" s="290"/>
      <c r="H98" s="292">
        <v>81.920000000000013</v>
      </c>
      <c r="I98" s="293"/>
      <c r="J98" s="294"/>
      <c r="K98" s="295"/>
      <c r="L98" s="295"/>
      <c r="M98" s="295"/>
      <c r="N98" s="295"/>
      <c r="O98" s="294"/>
      <c r="P98" s="294"/>
      <c r="Q98" s="294"/>
      <c r="R98" s="290"/>
      <c r="S98" s="290"/>
      <c r="T98" s="289"/>
      <c r="U98" s="61"/>
      <c r="V98" s="63"/>
      <c r="W98" s="63"/>
      <c r="X98" s="179"/>
    </row>
    <row r="99" ht="7.5" customHeight="1" outlineLevel="4">
      <c r="A99" s="63"/>
      <c r="B99" s="198"/>
      <c r="C99" s="198"/>
      <c r="D99" s="179"/>
      <c r="E99" s="179"/>
      <c r="F99" s="242"/>
      <c r="G99" s="179"/>
      <c r="H99" s="193"/>
      <c r="I99" s="246"/>
      <c r="J99" s="189"/>
      <c r="K99" s="193"/>
      <c r="L99" s="193"/>
      <c r="M99" s="193"/>
      <c r="N99" s="193"/>
      <c r="O99" s="189"/>
      <c r="P99" s="189"/>
      <c r="Q99" s="189"/>
      <c r="R99" s="179"/>
      <c r="S99" s="179"/>
      <c r="T99" s="198"/>
      <c r="U99" s="63"/>
      <c r="X99" s="179"/>
    </row>
    <row r="100" ht="12.75" outlineLevel="3">
      <c r="A100" s="56"/>
      <c r="B100" s="268"/>
      <c r="C100" s="269">
        <v>21</v>
      </c>
      <c r="D100" s="270" t="s">
        <v>130</v>
      </c>
      <c r="E100" s="271" t="s">
        <v>166</v>
      </c>
      <c r="F100" s="272" t="s">
        <v>167</v>
      </c>
      <c r="G100" s="270" t="s">
        <v>162</v>
      </c>
      <c r="H100" s="273">
        <v>30.182999999999994</v>
      </c>
      <c r="I100" s="274">
        <v>0</v>
      </c>
      <c r="J100" s="275">
        <f>H100*I100</f>
        <v>0</v>
      </c>
      <c r="K100" s="273"/>
      <c r="L100" s="273">
        <f>H100*K100</f>
        <v>0</v>
      </c>
      <c r="M100" s="273"/>
      <c r="N100" s="273">
        <f>H100*M100</f>
        <v>0</v>
      </c>
      <c r="O100" s="275">
        <v>21</v>
      </c>
      <c r="P100" s="275">
        <f>J100*(O100/100)</f>
        <v>0</v>
      </c>
      <c r="Q100" s="275">
        <f>J100+P100</f>
        <v>0</v>
      </c>
      <c r="R100" s="276"/>
      <c r="S100" s="276"/>
      <c r="T100" s="277">
        <v>1</v>
      </c>
      <c r="U100" s="63"/>
      <c r="V100" s="63"/>
      <c r="W100" s="63"/>
      <c r="X100" s="179"/>
    </row>
    <row r="101" ht="12.75" outlineLevel="4">
      <c r="A101" s="278"/>
      <c r="B101" s="279"/>
      <c r="C101" s="279"/>
      <c r="D101" s="280"/>
      <c r="E101" s="287" t="s">
        <v>1</v>
      </c>
      <c r="F101" s="281" t="s">
        <v>168</v>
      </c>
      <c r="G101" s="281"/>
      <c r="H101" s="282"/>
      <c r="I101" s="283"/>
      <c r="J101" s="284"/>
      <c r="K101" s="285"/>
      <c r="L101" s="285"/>
      <c r="M101" s="285"/>
      <c r="N101" s="285"/>
      <c r="O101" s="286"/>
      <c r="P101" s="286"/>
      <c r="Q101" s="286"/>
      <c r="R101" s="280"/>
      <c r="S101" s="280"/>
      <c r="T101" s="279"/>
      <c r="U101" s="61"/>
      <c r="V101" s="63"/>
      <c r="W101" s="63"/>
      <c r="X101" s="281" t="str">
        <f>F101</f>
        <v>Hloubení nezapažených rýh šířky do 800 mm strojně s urovnáním dna do předepsaného profilu a spádu v hornině třídy těžitelnosti I skupiny 3 přes 20 do 50 m3</v>
      </c>
      <c r="Y101" s="67"/>
      <c r="AA101" s="74"/>
    </row>
    <row r="102" ht="7.5" customHeight="1" outlineLevel="4">
      <c r="B102" s="198"/>
      <c r="C102" s="198"/>
      <c r="D102" s="179"/>
      <c r="E102" s="179"/>
      <c r="F102" s="180"/>
      <c r="G102" s="179"/>
      <c r="H102" s="193"/>
      <c r="I102" s="246"/>
      <c r="J102" s="189"/>
      <c r="K102" s="193"/>
      <c r="L102" s="193"/>
      <c r="M102" s="193"/>
      <c r="N102" s="193"/>
      <c r="O102" s="189"/>
      <c r="P102" s="189"/>
      <c r="Q102" s="189"/>
      <c r="R102" s="179"/>
      <c r="S102" s="179"/>
      <c r="T102" s="198"/>
      <c r="U102" s="63"/>
      <c r="X102" s="179"/>
    </row>
    <row r="103" ht="12.75" outlineLevel="4">
      <c r="A103" s="288"/>
      <c r="B103" s="289"/>
      <c r="C103" s="289"/>
      <c r="D103" s="290"/>
      <c r="E103" s="296" t="s">
        <v>2</v>
      </c>
      <c r="F103" s="291" t="s">
        <v>169</v>
      </c>
      <c r="G103" s="290"/>
      <c r="H103" s="292">
        <v>26.039999999999997</v>
      </c>
      <c r="I103" s="293"/>
      <c r="J103" s="294"/>
      <c r="K103" s="295"/>
      <c r="L103" s="295"/>
      <c r="M103" s="295"/>
      <c r="N103" s="295"/>
      <c r="O103" s="294"/>
      <c r="P103" s="294"/>
      <c r="Q103" s="294"/>
      <c r="R103" s="290"/>
      <c r="S103" s="290"/>
      <c r="T103" s="289"/>
      <c r="U103" s="61"/>
      <c r="V103" s="63"/>
      <c r="W103" s="63"/>
      <c r="X103" s="179"/>
    </row>
    <row r="104" ht="12.75" outlineLevel="4">
      <c r="A104" s="288"/>
      <c r="B104" s="289"/>
      <c r="C104" s="289"/>
      <c r="D104" s="290"/>
      <c r="E104" s="296"/>
      <c r="F104" s="291" t="s">
        <v>170</v>
      </c>
      <c r="G104" s="290"/>
      <c r="H104" s="292">
        <v>3.375</v>
      </c>
      <c r="I104" s="293"/>
      <c r="J104" s="294"/>
      <c r="K104" s="295"/>
      <c r="L104" s="295"/>
      <c r="M104" s="295"/>
      <c r="N104" s="295"/>
      <c r="O104" s="294"/>
      <c r="P104" s="294"/>
      <c r="Q104" s="294"/>
      <c r="R104" s="290"/>
      <c r="S104" s="290"/>
      <c r="T104" s="289"/>
      <c r="U104" s="61"/>
      <c r="V104" s="63"/>
      <c r="W104" s="63"/>
      <c r="X104" s="179"/>
    </row>
    <row r="105" ht="12.75" outlineLevel="4">
      <c r="A105" s="288"/>
      <c r="B105" s="289"/>
      <c r="C105" s="289"/>
      <c r="D105" s="290"/>
      <c r="E105" s="296"/>
      <c r="F105" s="291" t="s">
        <v>171</v>
      </c>
      <c r="G105" s="290"/>
      <c r="H105" s="292">
        <v>0.76800000000000013</v>
      </c>
      <c r="I105" s="293"/>
      <c r="J105" s="294"/>
      <c r="K105" s="295"/>
      <c r="L105" s="295"/>
      <c r="M105" s="295"/>
      <c r="N105" s="295"/>
      <c r="O105" s="294"/>
      <c r="P105" s="294"/>
      <c r="Q105" s="294"/>
      <c r="R105" s="290"/>
      <c r="S105" s="290"/>
      <c r="T105" s="289"/>
      <c r="U105" s="61"/>
      <c r="V105" s="63"/>
      <c r="W105" s="63"/>
      <c r="X105" s="179"/>
    </row>
    <row r="106" ht="7.5" customHeight="1" outlineLevel="4">
      <c r="A106" s="63"/>
      <c r="B106" s="198"/>
      <c r="C106" s="198"/>
      <c r="D106" s="179"/>
      <c r="E106" s="179"/>
      <c r="F106" s="242"/>
      <c r="G106" s="179"/>
      <c r="H106" s="193"/>
      <c r="I106" s="246"/>
      <c r="J106" s="189"/>
      <c r="K106" s="193"/>
      <c r="L106" s="193"/>
      <c r="M106" s="193"/>
      <c r="N106" s="193"/>
      <c r="O106" s="189"/>
      <c r="P106" s="189"/>
      <c r="Q106" s="189"/>
      <c r="R106" s="179"/>
      <c r="S106" s="179"/>
      <c r="T106" s="198"/>
      <c r="U106" s="63"/>
      <c r="X106" s="179"/>
    </row>
    <row r="107" ht="12.75" outlineLevel="3">
      <c r="A107" s="56"/>
      <c r="B107" s="268"/>
      <c r="C107" s="269">
        <v>22</v>
      </c>
      <c r="D107" s="270" t="s">
        <v>130</v>
      </c>
      <c r="E107" s="271" t="s">
        <v>172</v>
      </c>
      <c r="F107" s="272" t="s">
        <v>173</v>
      </c>
      <c r="G107" s="270" t="s">
        <v>162</v>
      </c>
      <c r="H107" s="273">
        <v>58.773000000000013</v>
      </c>
      <c r="I107" s="274">
        <v>0</v>
      </c>
      <c r="J107" s="275">
        <f>H107*I107</f>
        <v>0</v>
      </c>
      <c r="K107" s="273"/>
      <c r="L107" s="273">
        <f>H107*K107</f>
        <v>0</v>
      </c>
      <c r="M107" s="273"/>
      <c r="N107" s="273">
        <f>H107*M107</f>
        <v>0</v>
      </c>
      <c r="O107" s="275">
        <v>21</v>
      </c>
      <c r="P107" s="275">
        <f>J107*(O107/100)</f>
        <v>0</v>
      </c>
      <c r="Q107" s="275">
        <f>J107+P107</f>
        <v>0</v>
      </c>
      <c r="R107" s="276"/>
      <c r="S107" s="276"/>
      <c r="T107" s="277">
        <v>1</v>
      </c>
      <c r="U107" s="63"/>
      <c r="V107" s="63"/>
      <c r="W107" s="63"/>
      <c r="X107" s="179"/>
    </row>
    <row r="108" ht="41.8" outlineLevel="4">
      <c r="A108" s="278"/>
      <c r="B108" s="279"/>
      <c r="C108" s="279"/>
      <c r="D108" s="280"/>
      <c r="E108" s="287" t="s">
        <v>1</v>
      </c>
      <c r="F108" s="281" t="s">
        <v>174</v>
      </c>
      <c r="G108" s="281"/>
      <c r="H108" s="282"/>
      <c r="I108" s="283"/>
      <c r="J108" s="284"/>
      <c r="K108" s="285"/>
      <c r="L108" s="285"/>
      <c r="M108" s="285"/>
      <c r="N108" s="285"/>
      <c r="O108" s="286"/>
      <c r="P108" s="286"/>
      <c r="Q108" s="286"/>
      <c r="R108" s="280"/>
      <c r="S108" s="280"/>
      <c r="T108" s="279"/>
      <c r="U108" s="61"/>
      <c r="V108" s="63"/>
      <c r="W108" s="63"/>
      <c r="X108" s="281" t="str">
        <f>F108</f>
        <v xml:space="preserve">Vodorovné přemístění výkopku nebo sypaniny po suchu 
  na obvyklém dopravním prostředku, bez naložení výkopku, avšak se složením bez rozhrnutí 
    z horniny třídy těžitelnosti II 
    skupiny 4 a 5 na vzdálenost 
      přes 4 000 do 5 000 m</v>
      </c>
      <c r="Y108" s="67"/>
      <c r="AA108" s="74"/>
    </row>
    <row r="109" ht="7.5" customHeight="1" outlineLevel="4">
      <c r="B109" s="198"/>
      <c r="C109" s="198"/>
      <c r="D109" s="179"/>
      <c r="E109" s="179"/>
      <c r="F109" s="180"/>
      <c r="G109" s="179"/>
      <c r="H109" s="193"/>
      <c r="I109" s="246"/>
      <c r="J109" s="189"/>
      <c r="K109" s="193"/>
      <c r="L109" s="193"/>
      <c r="M109" s="193"/>
      <c r="N109" s="193"/>
      <c r="O109" s="189"/>
      <c r="P109" s="189"/>
      <c r="Q109" s="189"/>
      <c r="R109" s="179"/>
      <c r="S109" s="179"/>
      <c r="T109" s="198"/>
      <c r="U109" s="63"/>
      <c r="X109" s="179"/>
    </row>
    <row r="110" ht="12.75" outlineLevel="4">
      <c r="A110" s="288"/>
      <c r="B110" s="289"/>
      <c r="C110" s="289"/>
      <c r="D110" s="290"/>
      <c r="E110" s="296" t="s">
        <v>2</v>
      </c>
      <c r="F110" s="291" t="s">
        <v>175</v>
      </c>
      <c r="G110" s="290"/>
      <c r="H110" s="292">
        <v>30.183</v>
      </c>
      <c r="I110" s="293"/>
      <c r="J110" s="294"/>
      <c r="K110" s="295"/>
      <c r="L110" s="295"/>
      <c r="M110" s="295"/>
      <c r="N110" s="295"/>
      <c r="O110" s="294"/>
      <c r="P110" s="294"/>
      <c r="Q110" s="294"/>
      <c r="R110" s="290"/>
      <c r="S110" s="290"/>
      <c r="T110" s="289"/>
      <c r="U110" s="61"/>
      <c r="V110" s="63"/>
      <c r="W110" s="63"/>
      <c r="X110" s="179"/>
    </row>
    <row r="111" ht="12.75" outlineLevel="4">
      <c r="A111" s="288"/>
      <c r="B111" s="289"/>
      <c r="C111" s="289"/>
      <c r="D111" s="290"/>
      <c r="E111" s="296"/>
      <c r="F111" s="291" t="s">
        <v>176</v>
      </c>
      <c r="G111" s="290"/>
      <c r="H111" s="292">
        <v>81.92</v>
      </c>
      <c r="I111" s="293"/>
      <c r="J111" s="294"/>
      <c r="K111" s="295"/>
      <c r="L111" s="295"/>
      <c r="M111" s="295"/>
      <c r="N111" s="295"/>
      <c r="O111" s="294"/>
      <c r="P111" s="294"/>
      <c r="Q111" s="294"/>
      <c r="R111" s="290"/>
      <c r="S111" s="290"/>
      <c r="T111" s="289"/>
      <c r="U111" s="61"/>
      <c r="V111" s="63"/>
      <c r="W111" s="63"/>
      <c r="X111" s="179"/>
    </row>
    <row r="112" ht="12.75" outlineLevel="4">
      <c r="A112" s="288"/>
      <c r="B112" s="289"/>
      <c r="C112" s="289"/>
      <c r="D112" s="290"/>
      <c r="E112" s="296"/>
      <c r="F112" s="291" t="s">
        <v>177</v>
      </c>
      <c r="G112" s="290"/>
      <c r="H112" s="292">
        <v>-53.33</v>
      </c>
      <c r="I112" s="293"/>
      <c r="J112" s="294"/>
      <c r="K112" s="295"/>
      <c r="L112" s="295"/>
      <c r="M112" s="295"/>
      <c r="N112" s="295"/>
      <c r="O112" s="294"/>
      <c r="P112" s="294"/>
      <c r="Q112" s="294"/>
      <c r="R112" s="290"/>
      <c r="S112" s="290"/>
      <c r="T112" s="289"/>
      <c r="U112" s="61"/>
      <c r="V112" s="63"/>
      <c r="W112" s="63"/>
      <c r="X112" s="179"/>
    </row>
    <row r="113" ht="7.5" customHeight="1" outlineLevel="4">
      <c r="A113" s="63"/>
      <c r="B113" s="198"/>
      <c r="C113" s="198"/>
      <c r="D113" s="179"/>
      <c r="E113" s="179"/>
      <c r="F113" s="242"/>
      <c r="G113" s="179"/>
      <c r="H113" s="193"/>
      <c r="I113" s="246"/>
      <c r="J113" s="189"/>
      <c r="K113" s="193"/>
      <c r="L113" s="193"/>
      <c r="M113" s="193"/>
      <c r="N113" s="193"/>
      <c r="O113" s="189"/>
      <c r="P113" s="189"/>
      <c r="Q113" s="189"/>
      <c r="R113" s="179"/>
      <c r="S113" s="179"/>
      <c r="T113" s="198"/>
      <c r="U113" s="63"/>
      <c r="X113" s="179"/>
    </row>
    <row r="114" ht="12.75" outlineLevel="3">
      <c r="A114" s="56"/>
      <c r="B114" s="268"/>
      <c r="C114" s="269">
        <v>23</v>
      </c>
      <c r="D114" s="270" t="s">
        <v>130</v>
      </c>
      <c r="E114" s="271" t="s">
        <v>178</v>
      </c>
      <c r="F114" s="272" t="s">
        <v>179</v>
      </c>
      <c r="G114" s="270" t="s">
        <v>162</v>
      </c>
      <c r="H114" s="273">
        <v>58.773</v>
      </c>
      <c r="I114" s="274">
        <v>0</v>
      </c>
      <c r="J114" s="275">
        <f>H114*I114</f>
        <v>0</v>
      </c>
      <c r="K114" s="273"/>
      <c r="L114" s="273">
        <f>H114*K114</f>
        <v>0</v>
      </c>
      <c r="M114" s="273"/>
      <c r="N114" s="273">
        <f>H114*M114</f>
        <v>0</v>
      </c>
      <c r="O114" s="275">
        <v>21</v>
      </c>
      <c r="P114" s="275">
        <f>J114*(O114/100)</f>
        <v>0</v>
      </c>
      <c r="Q114" s="275">
        <f>J114+P114</f>
        <v>0</v>
      </c>
      <c r="R114" s="276"/>
      <c r="S114" s="276"/>
      <c r="T114" s="277">
        <v>1</v>
      </c>
      <c r="U114" s="63"/>
      <c r="V114" s="63"/>
      <c r="W114" s="63"/>
      <c r="X114" s="179"/>
    </row>
    <row r="115" ht="33.7" outlineLevel="4">
      <c r="A115" s="278"/>
      <c r="B115" s="279"/>
      <c r="C115" s="279"/>
      <c r="D115" s="280"/>
      <c r="E115" s="287" t="s">
        <v>1</v>
      </c>
      <c r="F115" s="281" t="s">
        <v>180</v>
      </c>
      <c r="G115" s="281"/>
      <c r="H115" s="282"/>
      <c r="I115" s="283"/>
      <c r="J115" s="284"/>
      <c r="K115" s="285"/>
      <c r="L115" s="285"/>
      <c r="M115" s="285"/>
      <c r="N115" s="285"/>
      <c r="O115" s="286"/>
      <c r="P115" s="286"/>
      <c r="Q115" s="286"/>
      <c r="R115" s="280"/>
      <c r="S115" s="280"/>
      <c r="T115" s="279"/>
      <c r="U115" s="61"/>
      <c r="V115" s="63"/>
      <c r="W115" s="63"/>
      <c r="X115" s="281" t="str">
        <f>F115</f>
        <v xml:space="preserve">Nakládání, skládání a překládání neulehlého výkopku nebo sypaniny strojně 
  nakládání, množství 
    přes 100 m3, z hornin 
      třídy těžitelnosti I, skupiny 1 až 3</v>
      </c>
      <c r="Y115" s="67"/>
      <c r="AA115" s="74"/>
    </row>
    <row r="116" ht="7.5" customHeight="1" outlineLevel="4">
      <c r="B116" s="198"/>
      <c r="C116" s="198"/>
      <c r="D116" s="179"/>
      <c r="E116" s="179"/>
      <c r="F116" s="180"/>
      <c r="G116" s="179"/>
      <c r="H116" s="193"/>
      <c r="I116" s="246"/>
      <c r="J116" s="189"/>
      <c r="K116" s="193"/>
      <c r="L116" s="193"/>
      <c r="M116" s="193"/>
      <c r="N116" s="193"/>
      <c r="O116" s="189"/>
      <c r="P116" s="189"/>
      <c r="Q116" s="189"/>
      <c r="R116" s="179"/>
      <c r="S116" s="179"/>
      <c r="T116" s="198"/>
      <c r="U116" s="63"/>
      <c r="X116" s="179"/>
    </row>
    <row r="117" ht="12.75" outlineLevel="3">
      <c r="A117" s="56"/>
      <c r="B117" s="268"/>
      <c r="C117" s="269">
        <v>24</v>
      </c>
      <c r="D117" s="270" t="s">
        <v>130</v>
      </c>
      <c r="E117" s="271" t="s">
        <v>181</v>
      </c>
      <c r="F117" s="272" t="s">
        <v>182</v>
      </c>
      <c r="G117" s="270" t="s">
        <v>162</v>
      </c>
      <c r="H117" s="273">
        <v>58.773</v>
      </c>
      <c r="I117" s="274">
        <v>0</v>
      </c>
      <c r="J117" s="275">
        <f>H117*I117</f>
        <v>0</v>
      </c>
      <c r="K117" s="273"/>
      <c r="L117" s="273">
        <f>H117*K117</f>
        <v>0</v>
      </c>
      <c r="M117" s="273"/>
      <c r="N117" s="273">
        <f>H117*M117</f>
        <v>0</v>
      </c>
      <c r="O117" s="275">
        <v>21</v>
      </c>
      <c r="P117" s="275">
        <f>J117*(O117/100)</f>
        <v>0</v>
      </c>
      <c r="Q117" s="275">
        <f>J117+P117</f>
        <v>0</v>
      </c>
      <c r="R117" s="276"/>
      <c r="S117" s="276"/>
      <c r="T117" s="277">
        <v>1</v>
      </c>
      <c r="U117" s="63"/>
      <c r="V117" s="63"/>
      <c r="W117" s="63"/>
      <c r="X117" s="179"/>
    </row>
    <row r="118" ht="17.6" outlineLevel="4">
      <c r="A118" s="278"/>
      <c r="B118" s="279"/>
      <c r="C118" s="279"/>
      <c r="D118" s="280"/>
      <c r="E118" s="287" t="s">
        <v>1</v>
      </c>
      <c r="F118" s="281" t="s">
        <v>183</v>
      </c>
      <c r="G118" s="281"/>
      <c r="H118" s="282"/>
      <c r="I118" s="283"/>
      <c r="J118" s="284"/>
      <c r="K118" s="285"/>
      <c r="L118" s="285"/>
      <c r="M118" s="285"/>
      <c r="N118" s="285"/>
      <c r="O118" s="286"/>
      <c r="P118" s="286"/>
      <c r="Q118" s="286"/>
      <c r="R118" s="280"/>
      <c r="S118" s="280"/>
      <c r="T118" s="279"/>
      <c r="U118" s="61"/>
      <c r="V118" s="63"/>
      <c r="W118" s="63"/>
      <c r="X118" s="281" t="str">
        <f>F118</f>
        <v xml:space="preserve">Uložení sypaniny na skládky nebo meziskládky 
  bez hutnění s upravením uložené sypaniny do předepsaného tvaru</v>
      </c>
      <c r="Y118" s="67"/>
      <c r="AA118" s="74"/>
    </row>
    <row r="119" ht="7.5" customHeight="1" outlineLevel="4">
      <c r="B119" s="198"/>
      <c r="C119" s="198"/>
      <c r="D119" s="179"/>
      <c r="E119" s="179"/>
      <c r="F119" s="180"/>
      <c r="G119" s="179"/>
      <c r="H119" s="193"/>
      <c r="I119" s="246"/>
      <c r="J119" s="189"/>
      <c r="K119" s="193"/>
      <c r="L119" s="193"/>
      <c r="M119" s="193"/>
      <c r="N119" s="193"/>
      <c r="O119" s="189"/>
      <c r="P119" s="189"/>
      <c r="Q119" s="189"/>
      <c r="R119" s="179"/>
      <c r="S119" s="179"/>
      <c r="T119" s="198"/>
      <c r="U119" s="63"/>
      <c r="X119" s="179"/>
    </row>
    <row r="120" ht="12.75" outlineLevel="3">
      <c r="A120" s="56"/>
      <c r="B120" s="268"/>
      <c r="C120" s="269">
        <v>25</v>
      </c>
      <c r="D120" s="270" t="s">
        <v>130</v>
      </c>
      <c r="E120" s="271" t="s">
        <v>184</v>
      </c>
      <c r="F120" s="272" t="s">
        <v>185</v>
      </c>
      <c r="G120" s="270" t="s">
        <v>186</v>
      </c>
      <c r="H120" s="273">
        <v>111.6687</v>
      </c>
      <c r="I120" s="274">
        <v>0</v>
      </c>
      <c r="J120" s="275">
        <f>H120*I120</f>
        <v>0</v>
      </c>
      <c r="K120" s="273"/>
      <c r="L120" s="273">
        <f>H120*K120</f>
        <v>0</v>
      </c>
      <c r="M120" s="273"/>
      <c r="N120" s="273">
        <f>H120*M120</f>
        <v>0</v>
      </c>
      <c r="O120" s="275">
        <v>21</v>
      </c>
      <c r="P120" s="275">
        <f>J120*(O120/100)</f>
        <v>0</v>
      </c>
      <c r="Q120" s="275">
        <f>J120+P120</f>
        <v>0</v>
      </c>
      <c r="R120" s="276"/>
      <c r="S120" s="276"/>
      <c r="T120" s="277">
        <v>1</v>
      </c>
      <c r="U120" s="63"/>
      <c r="V120" s="63"/>
      <c r="W120" s="63"/>
      <c r="X120" s="179"/>
    </row>
    <row r="121" ht="12.75" outlineLevel="4">
      <c r="A121" s="278"/>
      <c r="B121" s="279"/>
      <c r="C121" s="279"/>
      <c r="D121" s="280"/>
      <c r="E121" s="287" t="s">
        <v>1</v>
      </c>
      <c r="F121" s="281" t="s">
        <v>187</v>
      </c>
      <c r="G121" s="281"/>
      <c r="H121" s="282"/>
      <c r="I121" s="283"/>
      <c r="J121" s="284"/>
      <c r="K121" s="285"/>
      <c r="L121" s="285"/>
      <c r="M121" s="285"/>
      <c r="N121" s="285"/>
      <c r="O121" s="286"/>
      <c r="P121" s="286"/>
      <c r="Q121" s="286"/>
      <c r="R121" s="280"/>
      <c r="S121" s="280"/>
      <c r="T121" s="279"/>
      <c r="U121" s="61"/>
      <c r="V121" s="63"/>
      <c r="W121" s="63"/>
      <c r="X121" s="281" t="str">
        <f>F121</f>
        <v>Poplatek za uložení stavebního odpadu na skládce (skládkovné) zeminy a kamení zatříděného do Katalogu odpadů pod kódem 17 05 04</v>
      </c>
      <c r="Y121" s="67"/>
      <c r="AA121" s="74"/>
    </row>
    <row r="122" ht="7.5" customHeight="1" outlineLevel="4">
      <c r="B122" s="198"/>
      <c r="C122" s="198"/>
      <c r="D122" s="179"/>
      <c r="E122" s="179"/>
      <c r="F122" s="180"/>
      <c r="G122" s="179"/>
      <c r="H122" s="193"/>
      <c r="I122" s="246"/>
      <c r="J122" s="189"/>
      <c r="K122" s="193"/>
      <c r="L122" s="193"/>
      <c r="M122" s="193"/>
      <c r="N122" s="193"/>
      <c r="O122" s="189"/>
      <c r="P122" s="189"/>
      <c r="Q122" s="189"/>
      <c r="R122" s="179"/>
      <c r="S122" s="179"/>
      <c r="T122" s="198"/>
      <c r="U122" s="63"/>
      <c r="X122" s="179"/>
    </row>
    <row r="123" ht="12.75" outlineLevel="4">
      <c r="A123" s="288"/>
      <c r="B123" s="289"/>
      <c r="C123" s="289"/>
      <c r="D123" s="290"/>
      <c r="E123" s="296" t="s">
        <v>2</v>
      </c>
      <c r="F123" s="291" t="s">
        <v>188</v>
      </c>
      <c r="G123" s="290"/>
      <c r="H123" s="292">
        <v>111.6687</v>
      </c>
      <c r="I123" s="293"/>
      <c r="J123" s="294"/>
      <c r="K123" s="295"/>
      <c r="L123" s="295"/>
      <c r="M123" s="295"/>
      <c r="N123" s="295"/>
      <c r="O123" s="294"/>
      <c r="P123" s="294"/>
      <c r="Q123" s="294"/>
      <c r="R123" s="290"/>
      <c r="S123" s="290"/>
      <c r="T123" s="289"/>
      <c r="U123" s="61"/>
      <c r="V123" s="63"/>
      <c r="W123" s="63"/>
      <c r="X123" s="179"/>
    </row>
    <row r="124" ht="7.5" customHeight="1" outlineLevel="4">
      <c r="A124" s="63"/>
      <c r="B124" s="198"/>
      <c r="C124" s="198"/>
      <c r="D124" s="179"/>
      <c r="E124" s="179"/>
      <c r="F124" s="242"/>
      <c r="G124" s="179"/>
      <c r="H124" s="193"/>
      <c r="I124" s="246"/>
      <c r="J124" s="189"/>
      <c r="K124" s="193"/>
      <c r="L124" s="193"/>
      <c r="M124" s="193"/>
      <c r="N124" s="193"/>
      <c r="O124" s="189"/>
      <c r="P124" s="189"/>
      <c r="Q124" s="189"/>
      <c r="R124" s="179"/>
      <c r="S124" s="179"/>
      <c r="T124" s="198"/>
      <c r="U124" s="63"/>
      <c r="X124" s="179"/>
    </row>
    <row r="125" ht="12.75" outlineLevel="3">
      <c r="A125" s="56"/>
      <c r="B125" s="268"/>
      <c r="C125" s="269">
        <v>26</v>
      </c>
      <c r="D125" s="270" t="s">
        <v>130</v>
      </c>
      <c r="E125" s="271" t="s">
        <v>189</v>
      </c>
      <c r="F125" s="272" t="s">
        <v>190</v>
      </c>
      <c r="G125" s="270" t="s">
        <v>148</v>
      </c>
      <c r="H125" s="273">
        <v>39.449999999999994</v>
      </c>
      <c r="I125" s="274">
        <v>0</v>
      </c>
      <c r="J125" s="275">
        <f>H125*I125</f>
        <v>0</v>
      </c>
      <c r="K125" s="273"/>
      <c r="L125" s="273">
        <f>H125*K125</f>
        <v>0</v>
      </c>
      <c r="M125" s="273"/>
      <c r="N125" s="273">
        <f>H125*M125</f>
        <v>0</v>
      </c>
      <c r="O125" s="275">
        <v>21</v>
      </c>
      <c r="P125" s="275">
        <f>J125*(O125/100)</f>
        <v>0</v>
      </c>
      <c r="Q125" s="275">
        <f>J125+P125</f>
        <v>0</v>
      </c>
      <c r="R125" s="276"/>
      <c r="S125" s="276"/>
      <c r="T125" s="277">
        <v>1</v>
      </c>
      <c r="U125" s="63"/>
      <c r="V125" s="63"/>
      <c r="W125" s="63"/>
      <c r="X125" s="179"/>
    </row>
    <row r="126" ht="12.75" outlineLevel="4">
      <c r="A126" s="278"/>
      <c r="B126" s="279"/>
      <c r="C126" s="279"/>
      <c r="D126" s="280"/>
      <c r="E126" s="287" t="s">
        <v>1</v>
      </c>
      <c r="F126" s="281" t="s">
        <v>191</v>
      </c>
      <c r="G126" s="281"/>
      <c r="H126" s="282"/>
      <c r="I126" s="283"/>
      <c r="J126" s="284"/>
      <c r="K126" s="285"/>
      <c r="L126" s="285"/>
      <c r="M126" s="285"/>
      <c r="N126" s="285"/>
      <c r="O126" s="286"/>
      <c r="P126" s="286"/>
      <c r="Q126" s="286"/>
      <c r="R126" s="280"/>
      <c r="S126" s="280"/>
      <c r="T126" s="279"/>
      <c r="U126" s="61"/>
      <c r="V126" s="63"/>
      <c r="W126" s="63"/>
      <c r="X126" s="281" t="str">
        <f>F126</f>
        <v>Zhutnění podloží pod násypy z rostlé horniny třídy těžitelnosti I a II, skupiny 1 až 4 z hornin soudružných a nesoudržných</v>
      </c>
      <c r="Y126" s="67"/>
      <c r="AA126" s="74"/>
    </row>
    <row r="127" ht="7.5" customHeight="1" outlineLevel="4">
      <c r="B127" s="198"/>
      <c r="C127" s="198"/>
      <c r="D127" s="179"/>
      <c r="E127" s="179"/>
      <c r="F127" s="180"/>
      <c r="G127" s="179"/>
      <c r="H127" s="193"/>
      <c r="I127" s="246"/>
      <c r="J127" s="189"/>
      <c r="K127" s="193"/>
      <c r="L127" s="193"/>
      <c r="M127" s="193"/>
      <c r="N127" s="193"/>
      <c r="O127" s="189"/>
      <c r="P127" s="189"/>
      <c r="Q127" s="189"/>
      <c r="R127" s="179"/>
      <c r="S127" s="179"/>
      <c r="T127" s="198"/>
      <c r="U127" s="63"/>
      <c r="X127" s="179"/>
    </row>
    <row r="128" ht="12.75" outlineLevel="4">
      <c r="A128" s="288"/>
      <c r="B128" s="289"/>
      <c r="C128" s="289"/>
      <c r="D128" s="290"/>
      <c r="E128" s="296" t="s">
        <v>2</v>
      </c>
      <c r="F128" s="291" t="s">
        <v>192</v>
      </c>
      <c r="G128" s="290"/>
      <c r="H128" s="292">
        <v>37.199999999999994</v>
      </c>
      <c r="I128" s="293"/>
      <c r="J128" s="294"/>
      <c r="K128" s="295"/>
      <c r="L128" s="295"/>
      <c r="M128" s="295"/>
      <c r="N128" s="295"/>
      <c r="O128" s="294"/>
      <c r="P128" s="294"/>
      <c r="Q128" s="294"/>
      <c r="R128" s="290"/>
      <c r="S128" s="290"/>
      <c r="T128" s="289"/>
      <c r="U128" s="61"/>
      <c r="V128" s="63"/>
      <c r="W128" s="63"/>
      <c r="X128" s="179"/>
    </row>
    <row r="129" ht="12.75" outlineLevel="4">
      <c r="A129" s="288"/>
      <c r="B129" s="289"/>
      <c r="C129" s="289"/>
      <c r="D129" s="290"/>
      <c r="E129" s="296"/>
      <c r="F129" s="291" t="s">
        <v>193</v>
      </c>
      <c r="G129" s="290"/>
      <c r="H129" s="292">
        <v>2.25</v>
      </c>
      <c r="I129" s="293"/>
      <c r="J129" s="294"/>
      <c r="K129" s="295"/>
      <c r="L129" s="295"/>
      <c r="M129" s="295"/>
      <c r="N129" s="295"/>
      <c r="O129" s="294"/>
      <c r="P129" s="294"/>
      <c r="Q129" s="294"/>
      <c r="R129" s="290"/>
      <c r="S129" s="290"/>
      <c r="T129" s="289"/>
      <c r="U129" s="61"/>
      <c r="V129" s="63"/>
      <c r="W129" s="63"/>
      <c r="X129" s="179"/>
    </row>
    <row r="130" ht="7.5" customHeight="1" outlineLevel="4">
      <c r="A130" s="63"/>
      <c r="B130" s="198"/>
      <c r="C130" s="198"/>
      <c r="D130" s="179"/>
      <c r="E130" s="179"/>
      <c r="F130" s="242"/>
      <c r="G130" s="179"/>
      <c r="H130" s="193"/>
      <c r="I130" s="246"/>
      <c r="J130" s="189"/>
      <c r="K130" s="193"/>
      <c r="L130" s="193"/>
      <c r="M130" s="193"/>
      <c r="N130" s="193"/>
      <c r="O130" s="189"/>
      <c r="P130" s="189"/>
      <c r="Q130" s="189"/>
      <c r="R130" s="179"/>
      <c r="S130" s="179"/>
      <c r="T130" s="198"/>
      <c r="U130" s="63"/>
      <c r="X130" s="179"/>
    </row>
    <row r="131" ht="12.75" outlineLevel="3">
      <c r="A131" s="56"/>
      <c r="B131" s="268"/>
      <c r="C131" s="269">
        <v>27</v>
      </c>
      <c r="D131" s="270" t="s">
        <v>130</v>
      </c>
      <c r="E131" s="271" t="s">
        <v>194</v>
      </c>
      <c r="F131" s="272" t="s">
        <v>195</v>
      </c>
      <c r="G131" s="270" t="s">
        <v>162</v>
      </c>
      <c r="H131" s="273">
        <v>106.66</v>
      </c>
      <c r="I131" s="274">
        <v>0</v>
      </c>
      <c r="J131" s="275">
        <f>H131*I131</f>
        <v>0</v>
      </c>
      <c r="K131" s="273"/>
      <c r="L131" s="273">
        <f>H131*K131</f>
        <v>0</v>
      </c>
      <c r="M131" s="273"/>
      <c r="N131" s="273">
        <f>H131*M131</f>
        <v>0</v>
      </c>
      <c r="O131" s="275">
        <v>21</v>
      </c>
      <c r="P131" s="275">
        <f>J131*(O131/100)</f>
        <v>0</v>
      </c>
      <c r="Q131" s="275">
        <f>J131+P131</f>
        <v>0</v>
      </c>
      <c r="R131" s="276"/>
      <c r="S131" s="276"/>
      <c r="T131" s="277">
        <v>1</v>
      </c>
      <c r="U131" s="63"/>
      <c r="V131" s="63"/>
      <c r="W131" s="63"/>
      <c r="X131" s="179"/>
    </row>
    <row r="132" ht="12.75" outlineLevel="4">
      <c r="A132" s="278"/>
      <c r="B132" s="279"/>
      <c r="C132" s="279"/>
      <c r="D132" s="280"/>
      <c r="E132" s="287" t="s">
        <v>1</v>
      </c>
      <c r="F132" s="281" t="s">
        <v>196</v>
      </c>
      <c r="G132" s="281"/>
      <c r="H132" s="282"/>
      <c r="I132" s="283"/>
      <c r="J132" s="284"/>
      <c r="K132" s="285"/>
      <c r="L132" s="285"/>
      <c r="M132" s="285"/>
      <c r="N132" s="285"/>
      <c r="O132" s="286"/>
      <c r="P132" s="286"/>
      <c r="Q132" s="286"/>
      <c r="R132" s="280"/>
      <c r="S132" s="280"/>
      <c r="T132" s="279"/>
      <c r="U132" s="61"/>
      <c r="V132" s="63"/>
      <c r="W132" s="63"/>
      <c r="X132" s="281" t="str">
        <f>F132</f>
        <v>Uložení sypaniny do zhutněných násypů pro silnice, dálnice a letiště s rozprostřením sypaniny ve vrstvách, s hrubým urovnáním a uzavřením povrchu násypu z hornin soudržných</v>
      </c>
      <c r="Y132" s="67"/>
      <c r="AA132" s="74"/>
    </row>
    <row r="133" ht="7.5" customHeight="1" outlineLevel="4">
      <c r="B133" s="198"/>
      <c r="C133" s="198"/>
      <c r="D133" s="179"/>
      <c r="E133" s="179"/>
      <c r="F133" s="180"/>
      <c r="G133" s="179"/>
      <c r="H133" s="193"/>
      <c r="I133" s="246"/>
      <c r="J133" s="189"/>
      <c r="K133" s="193"/>
      <c r="L133" s="193"/>
      <c r="M133" s="193"/>
      <c r="N133" s="193"/>
      <c r="O133" s="189"/>
      <c r="P133" s="189"/>
      <c r="Q133" s="189"/>
      <c r="R133" s="179"/>
      <c r="S133" s="179"/>
      <c r="T133" s="198"/>
      <c r="U133" s="63"/>
      <c r="X133" s="179"/>
    </row>
    <row r="134" ht="12.75" outlineLevel="4">
      <c r="A134" s="288"/>
      <c r="B134" s="289"/>
      <c r="C134" s="289"/>
      <c r="D134" s="290"/>
      <c r="E134" s="296" t="s">
        <v>2</v>
      </c>
      <c r="F134" s="291" t="s">
        <v>164</v>
      </c>
      <c r="G134" s="290"/>
      <c r="H134" s="292">
        <v>0</v>
      </c>
      <c r="I134" s="293"/>
      <c r="J134" s="294"/>
      <c r="K134" s="295"/>
      <c r="L134" s="295"/>
      <c r="M134" s="295"/>
      <c r="N134" s="295"/>
      <c r="O134" s="294"/>
      <c r="P134" s="294"/>
      <c r="Q134" s="294"/>
      <c r="R134" s="290"/>
      <c r="S134" s="290"/>
      <c r="T134" s="289"/>
      <c r="U134" s="61"/>
      <c r="V134" s="63"/>
      <c r="W134" s="63"/>
      <c r="X134" s="179"/>
    </row>
    <row r="135" ht="12.75" outlineLevel="4">
      <c r="A135" s="288"/>
      <c r="B135" s="289"/>
      <c r="C135" s="289"/>
      <c r="D135" s="290"/>
      <c r="E135" s="296"/>
      <c r="F135" s="291" t="s">
        <v>197</v>
      </c>
      <c r="G135" s="290"/>
      <c r="H135" s="292">
        <v>106.66</v>
      </c>
      <c r="I135" s="293"/>
      <c r="J135" s="294"/>
      <c r="K135" s="295"/>
      <c r="L135" s="295"/>
      <c r="M135" s="295"/>
      <c r="N135" s="295"/>
      <c r="O135" s="294"/>
      <c r="P135" s="294"/>
      <c r="Q135" s="294"/>
      <c r="R135" s="290"/>
      <c r="S135" s="290"/>
      <c r="T135" s="289"/>
      <c r="U135" s="61"/>
      <c r="V135" s="63"/>
      <c r="W135" s="63"/>
      <c r="X135" s="179"/>
    </row>
    <row r="136" ht="7.5" customHeight="1" outlineLevel="4">
      <c r="A136" s="63"/>
      <c r="B136" s="198"/>
      <c r="C136" s="198"/>
      <c r="D136" s="179"/>
      <c r="E136" s="179"/>
      <c r="F136" s="242"/>
      <c r="G136" s="179"/>
      <c r="H136" s="193"/>
      <c r="I136" s="246"/>
      <c r="J136" s="189"/>
      <c r="K136" s="193"/>
      <c r="L136" s="193"/>
      <c r="M136" s="193"/>
      <c r="N136" s="193"/>
      <c r="O136" s="189"/>
      <c r="P136" s="189"/>
      <c r="Q136" s="189"/>
      <c r="R136" s="179"/>
      <c r="S136" s="179"/>
      <c r="T136" s="198"/>
      <c r="U136" s="63"/>
      <c r="X136" s="179"/>
    </row>
    <row r="137" ht="12.75" outlineLevel="3">
      <c r="A137" s="56"/>
      <c r="B137" s="268"/>
      <c r="C137" s="269">
        <v>28</v>
      </c>
      <c r="D137" s="270" t="s">
        <v>130</v>
      </c>
      <c r="E137" s="271" t="s">
        <v>198</v>
      </c>
      <c r="F137" s="272" t="s">
        <v>199</v>
      </c>
      <c r="G137" s="270" t="s">
        <v>162</v>
      </c>
      <c r="H137" s="273">
        <v>53.33</v>
      </c>
      <c r="I137" s="274">
        <v>0</v>
      </c>
      <c r="J137" s="275">
        <f>H137*I137</f>
        <v>0</v>
      </c>
      <c r="K137" s="273"/>
      <c r="L137" s="273">
        <f>H137*K137</f>
        <v>0</v>
      </c>
      <c r="M137" s="273"/>
      <c r="N137" s="273">
        <f>H137*M137</f>
        <v>0</v>
      </c>
      <c r="O137" s="275">
        <v>21</v>
      </c>
      <c r="P137" s="275">
        <f>J137*(O137/100)</f>
        <v>0</v>
      </c>
      <c r="Q137" s="275">
        <f>J137+P137</f>
        <v>0</v>
      </c>
      <c r="R137" s="276"/>
      <c r="S137" s="276"/>
      <c r="T137" s="277">
        <v>1</v>
      </c>
      <c r="U137" s="63"/>
      <c r="V137" s="63"/>
      <c r="W137" s="63"/>
      <c r="X137" s="179"/>
    </row>
    <row r="138" ht="12.75" outlineLevel="4">
      <c r="A138" s="278"/>
      <c r="B138" s="279"/>
      <c r="C138" s="279"/>
      <c r="D138" s="280"/>
      <c r="E138" s="287" t="s">
        <v>1</v>
      </c>
      <c r="F138" s="281" t="s">
        <v>45</v>
      </c>
      <c r="G138" s="281"/>
      <c r="H138" s="282"/>
      <c r="I138" s="283"/>
      <c r="J138" s="284"/>
      <c r="K138" s="285"/>
      <c r="L138" s="285"/>
      <c r="M138" s="285"/>
      <c r="N138" s="285"/>
      <c r="O138" s="286"/>
      <c r="P138" s="286"/>
      <c r="Q138" s="286"/>
      <c r="R138" s="280"/>
      <c r="S138" s="280"/>
      <c r="T138" s="279"/>
      <c r="U138" s="61"/>
      <c r="V138" s="63"/>
      <c r="W138" s="63"/>
      <c r="X138" s="281" t="str">
        <f>F138</f>
        <v>---</v>
      </c>
      <c r="Y138" s="67"/>
      <c r="AA138" s="74"/>
    </row>
    <row r="139" ht="7.5" customHeight="1" outlineLevel="4">
      <c r="B139" s="198"/>
      <c r="C139" s="198"/>
      <c r="D139" s="179"/>
      <c r="E139" s="179"/>
      <c r="F139" s="180"/>
      <c r="G139" s="179"/>
      <c r="H139" s="193"/>
      <c r="I139" s="246"/>
      <c r="J139" s="189"/>
      <c r="K139" s="193"/>
      <c r="L139" s="193"/>
      <c r="M139" s="193"/>
      <c r="N139" s="193"/>
      <c r="O139" s="189"/>
      <c r="P139" s="189"/>
      <c r="Q139" s="189"/>
      <c r="R139" s="179"/>
      <c r="S139" s="179"/>
      <c r="T139" s="198"/>
      <c r="U139" s="63"/>
      <c r="X139" s="179"/>
    </row>
    <row r="140" ht="12.75" outlineLevel="4">
      <c r="A140" s="288"/>
      <c r="B140" s="289"/>
      <c r="C140" s="289"/>
      <c r="D140" s="290"/>
      <c r="E140" s="296" t="s">
        <v>2</v>
      </c>
      <c r="F140" s="291" t="s">
        <v>200</v>
      </c>
      <c r="G140" s="290"/>
      <c r="H140" s="292">
        <v>53.33</v>
      </c>
      <c r="I140" s="293"/>
      <c r="J140" s="294"/>
      <c r="K140" s="295"/>
      <c r="L140" s="295"/>
      <c r="M140" s="295"/>
      <c r="N140" s="295"/>
      <c r="O140" s="294"/>
      <c r="P140" s="294"/>
      <c r="Q140" s="294"/>
      <c r="R140" s="290"/>
      <c r="S140" s="290"/>
      <c r="T140" s="289"/>
      <c r="U140" s="61"/>
      <c r="V140" s="63"/>
      <c r="W140" s="63"/>
      <c r="X140" s="179"/>
    </row>
    <row r="141" ht="7.5" customHeight="1" outlineLevel="4">
      <c r="A141" s="63"/>
      <c r="B141" s="198"/>
      <c r="C141" s="198"/>
      <c r="D141" s="179"/>
      <c r="E141" s="179"/>
      <c r="F141" s="242"/>
      <c r="G141" s="179"/>
      <c r="H141" s="193"/>
      <c r="I141" s="246"/>
      <c r="J141" s="189"/>
      <c r="K141" s="193"/>
      <c r="L141" s="193"/>
      <c r="M141" s="193"/>
      <c r="N141" s="193"/>
      <c r="O141" s="189"/>
      <c r="P141" s="189"/>
      <c r="Q141" s="189"/>
      <c r="R141" s="179"/>
      <c r="S141" s="179"/>
      <c r="T141" s="198"/>
      <c r="U141" s="63"/>
      <c r="X141" s="179"/>
    </row>
    <row r="142" ht="12.75" outlineLevel="3">
      <c r="A142" s="56"/>
      <c r="B142" s="268"/>
      <c r="C142" s="269">
        <v>29</v>
      </c>
      <c r="D142" s="270" t="s">
        <v>130</v>
      </c>
      <c r="E142" s="271" t="s">
        <v>201</v>
      </c>
      <c r="F142" s="272" t="s">
        <v>202</v>
      </c>
      <c r="G142" s="270" t="s">
        <v>162</v>
      </c>
      <c r="H142" s="273">
        <v>29.415</v>
      </c>
      <c r="I142" s="274">
        <v>0</v>
      </c>
      <c r="J142" s="275">
        <f>H142*I142</f>
        <v>0</v>
      </c>
      <c r="K142" s="273"/>
      <c r="L142" s="273">
        <f>H142*K142</f>
        <v>0</v>
      </c>
      <c r="M142" s="273"/>
      <c r="N142" s="273">
        <f>H142*M142</f>
        <v>0</v>
      </c>
      <c r="O142" s="275">
        <v>21</v>
      </c>
      <c r="P142" s="275">
        <f>J142*(O142/100)</f>
        <v>0</v>
      </c>
      <c r="Q142" s="275">
        <f>J142+P142</f>
        <v>0</v>
      </c>
      <c r="R142" s="276"/>
      <c r="S142" s="276"/>
      <c r="T142" s="277">
        <v>1</v>
      </c>
      <c r="U142" s="63"/>
      <c r="V142" s="63"/>
      <c r="W142" s="63"/>
      <c r="X142" s="179"/>
    </row>
    <row r="143" ht="33.7" outlineLevel="4">
      <c r="A143" s="278"/>
      <c r="B143" s="279"/>
      <c r="C143" s="279"/>
      <c r="D143" s="280"/>
      <c r="E143" s="287" t="s">
        <v>1</v>
      </c>
      <c r="F143" s="281" t="s">
        <v>203</v>
      </c>
      <c r="G143" s="281"/>
      <c r="H143" s="282"/>
      <c r="I143" s="283"/>
      <c r="J143" s="284"/>
      <c r="K143" s="285"/>
      <c r="L143" s="285"/>
      <c r="M143" s="285"/>
      <c r="N143" s="285"/>
      <c r="O143" s="286"/>
      <c r="P143" s="286"/>
      <c r="Q143" s="286"/>
      <c r="R143" s="280"/>
      <c r="S143" s="280"/>
      <c r="T143" s="279"/>
      <c r="U143" s="61"/>
      <c r="V143" s="63"/>
      <c r="W143" s="63"/>
      <c r="X143" s="281" t="str">
        <f>F143</f>
        <v xml:space="preserve">Zásyp sypaninou z jakékoliv horniny strojně 
  s uložením výkopku ve vrstvách 
    se zhutněním 
      jam, šachet, rýh nebo kolem objektů v těchto vykopávkách</v>
      </c>
      <c r="Y143" s="67"/>
      <c r="AA143" s="74"/>
    </row>
    <row r="144" ht="7.5" customHeight="1" outlineLevel="4">
      <c r="B144" s="198"/>
      <c r="C144" s="198"/>
      <c r="D144" s="179"/>
      <c r="E144" s="179"/>
      <c r="F144" s="180"/>
      <c r="G144" s="179"/>
      <c r="H144" s="193"/>
      <c r="I144" s="246"/>
      <c r="J144" s="189"/>
      <c r="K144" s="193"/>
      <c r="L144" s="193"/>
      <c r="M144" s="193"/>
      <c r="N144" s="193"/>
      <c r="O144" s="189"/>
      <c r="P144" s="189"/>
      <c r="Q144" s="189"/>
      <c r="R144" s="179"/>
      <c r="S144" s="179"/>
      <c r="T144" s="198"/>
      <c r="U144" s="63"/>
      <c r="X144" s="179"/>
    </row>
    <row r="145" ht="12.75" outlineLevel="4">
      <c r="A145" s="288"/>
      <c r="B145" s="289"/>
      <c r="C145" s="289"/>
      <c r="D145" s="290"/>
      <c r="E145" s="296" t="s">
        <v>2</v>
      </c>
      <c r="F145" s="291" t="s">
        <v>204</v>
      </c>
      <c r="G145" s="290"/>
      <c r="H145" s="292">
        <v>0</v>
      </c>
      <c r="I145" s="293"/>
      <c r="J145" s="294"/>
      <c r="K145" s="295"/>
      <c r="L145" s="295"/>
      <c r="M145" s="295"/>
      <c r="N145" s="295"/>
      <c r="O145" s="294"/>
      <c r="P145" s="294"/>
      <c r="Q145" s="294"/>
      <c r="R145" s="290"/>
      <c r="S145" s="290"/>
      <c r="T145" s="289"/>
      <c r="U145" s="61"/>
      <c r="V145" s="63"/>
      <c r="W145" s="63"/>
      <c r="X145" s="179"/>
    </row>
    <row r="146" ht="12.75" outlineLevel="4">
      <c r="A146" s="288"/>
      <c r="B146" s="289"/>
      <c r="C146" s="289"/>
      <c r="D146" s="290"/>
      <c r="E146" s="296"/>
      <c r="F146" s="291" t="s">
        <v>205</v>
      </c>
      <c r="G146" s="290"/>
      <c r="H146" s="292">
        <v>26.04</v>
      </c>
      <c r="I146" s="293"/>
      <c r="J146" s="294"/>
      <c r="K146" s="295"/>
      <c r="L146" s="295"/>
      <c r="M146" s="295"/>
      <c r="N146" s="295"/>
      <c r="O146" s="294"/>
      <c r="P146" s="294"/>
      <c r="Q146" s="294"/>
      <c r="R146" s="290"/>
      <c r="S146" s="290"/>
      <c r="T146" s="289"/>
      <c r="U146" s="61"/>
      <c r="V146" s="63"/>
      <c r="W146" s="63"/>
      <c r="X146" s="179"/>
    </row>
    <row r="147" ht="12.75" outlineLevel="4">
      <c r="A147" s="288"/>
      <c r="B147" s="289"/>
      <c r="C147" s="289"/>
      <c r="D147" s="290"/>
      <c r="E147" s="296"/>
      <c r="F147" s="291" t="s">
        <v>206</v>
      </c>
      <c r="G147" s="290"/>
      <c r="H147" s="292">
        <v>3.375</v>
      </c>
      <c r="I147" s="293"/>
      <c r="J147" s="294"/>
      <c r="K147" s="295"/>
      <c r="L147" s="295"/>
      <c r="M147" s="295"/>
      <c r="N147" s="295"/>
      <c r="O147" s="294"/>
      <c r="P147" s="294"/>
      <c r="Q147" s="294"/>
      <c r="R147" s="290"/>
      <c r="S147" s="290"/>
      <c r="T147" s="289"/>
      <c r="U147" s="61"/>
      <c r="V147" s="63"/>
      <c r="W147" s="63"/>
      <c r="X147" s="179"/>
    </row>
    <row r="148" ht="7.5" customHeight="1" outlineLevel="4">
      <c r="A148" s="63"/>
      <c r="B148" s="198"/>
      <c r="C148" s="198"/>
      <c r="D148" s="179"/>
      <c r="E148" s="179"/>
      <c r="F148" s="242"/>
      <c r="G148" s="179"/>
      <c r="H148" s="193"/>
      <c r="I148" s="246"/>
      <c r="J148" s="189"/>
      <c r="K148" s="193"/>
      <c r="L148" s="193"/>
      <c r="M148" s="193"/>
      <c r="N148" s="193"/>
      <c r="O148" s="189"/>
      <c r="P148" s="189"/>
      <c r="Q148" s="189"/>
      <c r="R148" s="179"/>
      <c r="S148" s="179"/>
      <c r="T148" s="198"/>
      <c r="U148" s="63"/>
      <c r="X148" s="179"/>
    </row>
    <row r="149" ht="12.75" outlineLevel="3">
      <c r="A149" s="56"/>
      <c r="B149" s="268"/>
      <c r="C149" s="269">
        <v>30</v>
      </c>
      <c r="D149" s="270" t="s">
        <v>207</v>
      </c>
      <c r="E149" s="271" t="s">
        <v>208</v>
      </c>
      <c r="F149" s="272" t="s">
        <v>209</v>
      </c>
      <c r="G149" s="270" t="s">
        <v>186</v>
      </c>
      <c r="H149" s="273">
        <v>14.364</v>
      </c>
      <c r="I149" s="274">
        <v>0</v>
      </c>
      <c r="J149" s="275">
        <f>H149*I149</f>
        <v>0</v>
      </c>
      <c r="K149" s="273">
        <v>1</v>
      </c>
      <c r="L149" s="273">
        <f>H149*K149</f>
        <v>14.364</v>
      </c>
      <c r="M149" s="273"/>
      <c r="N149" s="273">
        <f>H149*M149</f>
        <v>0</v>
      </c>
      <c r="O149" s="275">
        <v>21</v>
      </c>
      <c r="P149" s="275">
        <f>J149*(O149/100)</f>
        <v>0</v>
      </c>
      <c r="Q149" s="275">
        <f>J149+P149</f>
        <v>0</v>
      </c>
      <c r="R149" s="276"/>
      <c r="S149" s="276"/>
      <c r="T149" s="277">
        <v>1</v>
      </c>
      <c r="U149" s="63"/>
      <c r="V149" s="63"/>
      <c r="W149" s="63"/>
      <c r="X149" s="179"/>
    </row>
    <row r="150" ht="12.75" outlineLevel="4">
      <c r="A150" s="278"/>
      <c r="B150" s="279"/>
      <c r="C150" s="279"/>
      <c r="D150" s="280"/>
      <c r="E150" s="287" t="s">
        <v>1</v>
      </c>
      <c r="F150" s="281" t="s">
        <v>45</v>
      </c>
      <c r="G150" s="281"/>
      <c r="H150" s="282"/>
      <c r="I150" s="283"/>
      <c r="J150" s="284"/>
      <c r="K150" s="285"/>
      <c r="L150" s="285"/>
      <c r="M150" s="285"/>
      <c r="N150" s="285"/>
      <c r="O150" s="286"/>
      <c r="P150" s="286"/>
      <c r="Q150" s="286"/>
      <c r="R150" s="280"/>
      <c r="S150" s="280"/>
      <c r="T150" s="279"/>
      <c r="U150" s="61"/>
      <c r="V150" s="63"/>
      <c r="W150" s="63"/>
      <c r="X150" s="281" t="str">
        <f>F150</f>
        <v>---</v>
      </c>
      <c r="Y150" s="67"/>
      <c r="AA150" s="74"/>
    </row>
    <row r="151" ht="7.5" customHeight="1" outlineLevel="4">
      <c r="B151" s="198"/>
      <c r="C151" s="198"/>
      <c r="D151" s="179"/>
      <c r="E151" s="179"/>
      <c r="F151" s="180"/>
      <c r="G151" s="179"/>
      <c r="H151" s="193"/>
      <c r="I151" s="246"/>
      <c r="J151" s="189"/>
      <c r="K151" s="193"/>
      <c r="L151" s="193"/>
      <c r="M151" s="193"/>
      <c r="N151" s="193"/>
      <c r="O151" s="189"/>
      <c r="P151" s="189"/>
      <c r="Q151" s="189"/>
      <c r="R151" s="179"/>
      <c r="S151" s="179"/>
      <c r="T151" s="198"/>
      <c r="U151" s="63"/>
      <c r="X151" s="179"/>
    </row>
    <row r="152" ht="12.75" outlineLevel="4">
      <c r="A152" s="288"/>
      <c r="B152" s="289"/>
      <c r="C152" s="289"/>
      <c r="D152" s="290"/>
      <c r="E152" s="296" t="s">
        <v>2</v>
      </c>
      <c r="F152" s="291" t="s">
        <v>210</v>
      </c>
      <c r="G152" s="290"/>
      <c r="H152" s="292">
        <v>14.364</v>
      </c>
      <c r="I152" s="293"/>
      <c r="J152" s="294"/>
      <c r="K152" s="295"/>
      <c r="L152" s="295"/>
      <c r="M152" s="295"/>
      <c r="N152" s="295"/>
      <c r="O152" s="294"/>
      <c r="P152" s="294"/>
      <c r="Q152" s="294"/>
      <c r="R152" s="290"/>
      <c r="S152" s="290"/>
      <c r="T152" s="289"/>
      <c r="U152" s="61"/>
      <c r="V152" s="63"/>
      <c r="W152" s="63"/>
      <c r="X152" s="179"/>
    </row>
    <row r="153" ht="7.5" customHeight="1" outlineLevel="4">
      <c r="A153" s="63"/>
      <c r="B153" s="198"/>
      <c r="C153" s="198"/>
      <c r="D153" s="179"/>
      <c r="E153" s="179"/>
      <c r="F153" s="242"/>
      <c r="G153" s="179"/>
      <c r="H153" s="193"/>
      <c r="I153" s="246"/>
      <c r="J153" s="189"/>
      <c r="K153" s="193"/>
      <c r="L153" s="193"/>
      <c r="M153" s="193"/>
      <c r="N153" s="193"/>
      <c r="O153" s="189"/>
      <c r="P153" s="189"/>
      <c r="Q153" s="189"/>
      <c r="R153" s="179"/>
      <c r="S153" s="179"/>
      <c r="T153" s="198"/>
      <c r="U153" s="63"/>
      <c r="X153" s="179"/>
    </row>
    <row r="154" ht="12.75" outlineLevel="3">
      <c r="A154" s="56"/>
      <c r="B154" s="268"/>
      <c r="C154" s="269">
        <v>31</v>
      </c>
      <c r="D154" s="270" t="s">
        <v>207</v>
      </c>
      <c r="E154" s="271" t="s">
        <v>211</v>
      </c>
      <c r="F154" s="272" t="s">
        <v>212</v>
      </c>
      <c r="G154" s="270" t="s">
        <v>186</v>
      </c>
      <c r="H154" s="273">
        <v>14.364</v>
      </c>
      <c r="I154" s="274">
        <v>0</v>
      </c>
      <c r="J154" s="275">
        <f>H154*I154</f>
        <v>0</v>
      </c>
      <c r="K154" s="273">
        <v>1</v>
      </c>
      <c r="L154" s="273">
        <f>H154*K154</f>
        <v>14.364</v>
      </c>
      <c r="M154" s="273"/>
      <c r="N154" s="273">
        <f>H154*M154</f>
        <v>0</v>
      </c>
      <c r="O154" s="275">
        <v>21</v>
      </c>
      <c r="P154" s="275">
        <f>J154*(O154/100)</f>
        <v>0</v>
      </c>
      <c r="Q154" s="275">
        <f>J154+P154</f>
        <v>0</v>
      </c>
      <c r="R154" s="276"/>
      <c r="S154" s="276"/>
      <c r="T154" s="277">
        <v>1</v>
      </c>
      <c r="U154" s="63"/>
      <c r="V154" s="63"/>
      <c r="W154" s="63"/>
      <c r="X154" s="179"/>
    </row>
    <row r="155" ht="12.75" outlineLevel="4">
      <c r="A155" s="278"/>
      <c r="B155" s="279"/>
      <c r="C155" s="279"/>
      <c r="D155" s="280"/>
      <c r="E155" s="287" t="s">
        <v>1</v>
      </c>
      <c r="F155" s="281" t="s">
        <v>45</v>
      </c>
      <c r="G155" s="281"/>
      <c r="H155" s="282"/>
      <c r="I155" s="283"/>
      <c r="J155" s="284"/>
      <c r="K155" s="285"/>
      <c r="L155" s="285"/>
      <c r="M155" s="285"/>
      <c r="N155" s="285"/>
      <c r="O155" s="286"/>
      <c r="P155" s="286"/>
      <c r="Q155" s="286"/>
      <c r="R155" s="280"/>
      <c r="S155" s="280"/>
      <c r="T155" s="279"/>
      <c r="U155" s="61"/>
      <c r="V155" s="63"/>
      <c r="W155" s="63"/>
      <c r="X155" s="281" t="str">
        <f>F155</f>
        <v>---</v>
      </c>
      <c r="Y155" s="67"/>
      <c r="AA155" s="74"/>
    </row>
    <row r="156" ht="7.5" customHeight="1" outlineLevel="4">
      <c r="B156" s="198"/>
      <c r="C156" s="198"/>
      <c r="D156" s="179"/>
      <c r="E156" s="179"/>
      <c r="F156" s="180"/>
      <c r="G156" s="179"/>
      <c r="H156" s="193"/>
      <c r="I156" s="246"/>
      <c r="J156" s="189"/>
      <c r="K156" s="193"/>
      <c r="L156" s="193"/>
      <c r="M156" s="193"/>
      <c r="N156" s="193"/>
      <c r="O156" s="189"/>
      <c r="P156" s="189"/>
      <c r="Q156" s="189"/>
      <c r="R156" s="179"/>
      <c r="S156" s="179"/>
      <c r="T156" s="198"/>
      <c r="U156" s="63"/>
      <c r="X156" s="179"/>
    </row>
    <row r="157" ht="12.75" outlineLevel="4">
      <c r="A157" s="288"/>
      <c r="B157" s="289"/>
      <c r="C157" s="289"/>
      <c r="D157" s="290"/>
      <c r="E157" s="296" t="s">
        <v>2</v>
      </c>
      <c r="F157" s="291" t="s">
        <v>210</v>
      </c>
      <c r="G157" s="290"/>
      <c r="H157" s="292">
        <v>14.364</v>
      </c>
      <c r="I157" s="293"/>
      <c r="J157" s="294"/>
      <c r="K157" s="295"/>
      <c r="L157" s="295"/>
      <c r="M157" s="295"/>
      <c r="N157" s="295"/>
      <c r="O157" s="294"/>
      <c r="P157" s="294"/>
      <c r="Q157" s="294"/>
      <c r="R157" s="290"/>
      <c r="S157" s="290"/>
      <c r="T157" s="289"/>
      <c r="U157" s="61"/>
      <c r="V157" s="63"/>
      <c r="W157" s="63"/>
      <c r="X157" s="179"/>
    </row>
    <row r="158" ht="7.5" customHeight="1" outlineLevel="4">
      <c r="A158" s="63"/>
      <c r="B158" s="198"/>
      <c r="C158" s="198"/>
      <c r="D158" s="179"/>
      <c r="E158" s="179"/>
      <c r="F158" s="242"/>
      <c r="G158" s="179"/>
      <c r="H158" s="193"/>
      <c r="I158" s="246"/>
      <c r="J158" s="189"/>
      <c r="K158" s="193"/>
      <c r="L158" s="193"/>
      <c r="M158" s="193"/>
      <c r="N158" s="193"/>
      <c r="O158" s="189"/>
      <c r="P158" s="189"/>
      <c r="Q158" s="189"/>
      <c r="R158" s="179"/>
      <c r="S158" s="179"/>
      <c r="T158" s="198"/>
      <c r="U158" s="63"/>
      <c r="X158" s="179"/>
    </row>
    <row r="159" ht="12.75" outlineLevel="3">
      <c r="A159" s="56"/>
      <c r="B159" s="268"/>
      <c r="C159" s="269">
        <v>32</v>
      </c>
      <c r="D159" s="270" t="s">
        <v>207</v>
      </c>
      <c r="E159" s="271" t="s">
        <v>213</v>
      </c>
      <c r="F159" s="272" t="s">
        <v>214</v>
      </c>
      <c r="G159" s="270" t="s">
        <v>186</v>
      </c>
      <c r="H159" s="273">
        <v>20.7765</v>
      </c>
      <c r="I159" s="274">
        <v>0</v>
      </c>
      <c r="J159" s="275">
        <f>H159*I159</f>
        <v>0</v>
      </c>
      <c r="K159" s="273">
        <v>1</v>
      </c>
      <c r="L159" s="273">
        <f>H159*K159</f>
        <v>20.7765</v>
      </c>
      <c r="M159" s="273"/>
      <c r="N159" s="273">
        <f>H159*M159</f>
        <v>0</v>
      </c>
      <c r="O159" s="275">
        <v>21</v>
      </c>
      <c r="P159" s="275">
        <f>J159*(O159/100)</f>
        <v>0</v>
      </c>
      <c r="Q159" s="275">
        <f>J159+P159</f>
        <v>0</v>
      </c>
      <c r="R159" s="276"/>
      <c r="S159" s="276"/>
      <c r="T159" s="277">
        <v>1</v>
      </c>
      <c r="U159" s="63"/>
      <c r="V159" s="63"/>
      <c r="W159" s="63"/>
      <c r="X159" s="179"/>
    </row>
    <row r="160" ht="12.75" outlineLevel="4">
      <c r="A160" s="278"/>
      <c r="B160" s="279"/>
      <c r="C160" s="279"/>
      <c r="D160" s="280"/>
      <c r="E160" s="287" t="s">
        <v>1</v>
      </c>
      <c r="F160" s="281" t="s">
        <v>45</v>
      </c>
      <c r="G160" s="281"/>
      <c r="H160" s="282"/>
      <c r="I160" s="283"/>
      <c r="J160" s="284"/>
      <c r="K160" s="285"/>
      <c r="L160" s="285"/>
      <c r="M160" s="285"/>
      <c r="N160" s="285"/>
      <c r="O160" s="286"/>
      <c r="P160" s="286"/>
      <c r="Q160" s="286"/>
      <c r="R160" s="280"/>
      <c r="S160" s="280"/>
      <c r="T160" s="279"/>
      <c r="U160" s="61"/>
      <c r="V160" s="63"/>
      <c r="W160" s="63"/>
      <c r="X160" s="281" t="str">
        <f>F160</f>
        <v>---</v>
      </c>
      <c r="Y160" s="67"/>
      <c r="AA160" s="74"/>
    </row>
    <row r="161" ht="7.5" customHeight="1" outlineLevel="4">
      <c r="B161" s="198"/>
      <c r="C161" s="198"/>
      <c r="D161" s="179"/>
      <c r="E161" s="179"/>
      <c r="F161" s="180"/>
      <c r="G161" s="179"/>
      <c r="H161" s="193"/>
      <c r="I161" s="246"/>
      <c r="J161" s="189"/>
      <c r="K161" s="193"/>
      <c r="L161" s="193"/>
      <c r="M161" s="193"/>
      <c r="N161" s="193"/>
      <c r="O161" s="189"/>
      <c r="P161" s="189"/>
      <c r="Q161" s="189"/>
      <c r="R161" s="179"/>
      <c r="S161" s="179"/>
      <c r="T161" s="198"/>
      <c r="U161" s="63"/>
      <c r="X161" s="179"/>
    </row>
    <row r="162" ht="12.75" outlineLevel="4">
      <c r="A162" s="288"/>
      <c r="B162" s="289"/>
      <c r="C162" s="289"/>
      <c r="D162" s="290"/>
      <c r="E162" s="296" t="s">
        <v>2</v>
      </c>
      <c r="F162" s="291" t="s">
        <v>210</v>
      </c>
      <c r="G162" s="290"/>
      <c r="H162" s="292">
        <v>14.364</v>
      </c>
      <c r="I162" s="293"/>
      <c r="J162" s="294"/>
      <c r="K162" s="295"/>
      <c r="L162" s="295"/>
      <c r="M162" s="295"/>
      <c r="N162" s="295"/>
      <c r="O162" s="294"/>
      <c r="P162" s="294"/>
      <c r="Q162" s="294"/>
      <c r="R162" s="290"/>
      <c r="S162" s="290"/>
      <c r="T162" s="289"/>
      <c r="U162" s="61"/>
      <c r="V162" s="63"/>
      <c r="W162" s="63"/>
      <c r="X162" s="179"/>
    </row>
    <row r="163" ht="12.75" outlineLevel="4">
      <c r="A163" s="288"/>
      <c r="B163" s="289"/>
      <c r="C163" s="289"/>
      <c r="D163" s="290"/>
      <c r="E163" s="296"/>
      <c r="F163" s="291" t="s">
        <v>215</v>
      </c>
      <c r="G163" s="290"/>
      <c r="H163" s="292">
        <v>6.4125</v>
      </c>
      <c r="I163" s="293"/>
      <c r="J163" s="294"/>
      <c r="K163" s="295"/>
      <c r="L163" s="295"/>
      <c r="M163" s="295"/>
      <c r="N163" s="295"/>
      <c r="O163" s="294"/>
      <c r="P163" s="294"/>
      <c r="Q163" s="294"/>
      <c r="R163" s="290"/>
      <c r="S163" s="290"/>
      <c r="T163" s="289"/>
      <c r="U163" s="61"/>
      <c r="V163" s="63"/>
      <c r="W163" s="63"/>
      <c r="X163" s="179"/>
    </row>
    <row r="164" ht="7.5" customHeight="1" outlineLevel="4">
      <c r="A164" s="63"/>
      <c r="B164" s="198"/>
      <c r="C164" s="198"/>
      <c r="D164" s="179"/>
      <c r="E164" s="179"/>
      <c r="F164" s="242"/>
      <c r="G164" s="179"/>
      <c r="H164" s="193"/>
      <c r="I164" s="246"/>
      <c r="J164" s="189"/>
      <c r="K164" s="193"/>
      <c r="L164" s="193"/>
      <c r="M164" s="193"/>
      <c r="N164" s="193"/>
      <c r="O164" s="189"/>
      <c r="P164" s="189"/>
      <c r="Q164" s="189"/>
      <c r="R164" s="179"/>
      <c r="S164" s="179"/>
      <c r="T164" s="198"/>
      <c r="U164" s="63"/>
      <c r="X164" s="179"/>
    </row>
    <row r="165" ht="12.75" outlineLevel="3">
      <c r="A165" s="56"/>
      <c r="B165" s="268"/>
      <c r="C165" s="269">
        <v>33</v>
      </c>
      <c r="D165" s="270" t="s">
        <v>130</v>
      </c>
      <c r="E165" s="271" t="s">
        <v>216</v>
      </c>
      <c r="F165" s="272" t="s">
        <v>217</v>
      </c>
      <c r="G165" s="270" t="s">
        <v>148</v>
      </c>
      <c r="H165" s="273">
        <v>250</v>
      </c>
      <c r="I165" s="274">
        <v>0</v>
      </c>
      <c r="J165" s="275">
        <f>H165*I165</f>
        <v>0</v>
      </c>
      <c r="K165" s="273"/>
      <c r="L165" s="273">
        <f>H165*K165</f>
        <v>0</v>
      </c>
      <c r="M165" s="273"/>
      <c r="N165" s="273">
        <f>H165*M165</f>
        <v>0</v>
      </c>
      <c r="O165" s="275">
        <v>21</v>
      </c>
      <c r="P165" s="275">
        <f>J165*(O165/100)</f>
        <v>0</v>
      </c>
      <c r="Q165" s="275">
        <f>J165+P165</f>
        <v>0</v>
      </c>
      <c r="R165" s="276"/>
      <c r="S165" s="276"/>
      <c r="T165" s="277">
        <v>1</v>
      </c>
      <c r="U165" s="63"/>
      <c r="V165" s="63"/>
      <c r="W165" s="63"/>
      <c r="X165" s="179"/>
    </row>
    <row r="166" ht="12.75" outlineLevel="4">
      <c r="A166" s="278"/>
      <c r="B166" s="279"/>
      <c r="C166" s="279"/>
      <c r="D166" s="280"/>
      <c r="E166" s="287" t="s">
        <v>1</v>
      </c>
      <c r="F166" s="281" t="s">
        <v>218</v>
      </c>
      <c r="G166" s="281"/>
      <c r="H166" s="282"/>
      <c r="I166" s="283"/>
      <c r="J166" s="284"/>
      <c r="K166" s="285"/>
      <c r="L166" s="285"/>
      <c r="M166" s="285"/>
      <c r="N166" s="285"/>
      <c r="O166" s="286"/>
      <c r="P166" s="286"/>
      <c r="Q166" s="286"/>
      <c r="R166" s="280"/>
      <c r="S166" s="280"/>
      <c r="T166" s="279"/>
      <c r="U166" s="61"/>
      <c r="V166" s="63"/>
      <c r="W166" s="63"/>
      <c r="X166" s="281" t="str">
        <f>F166</f>
        <v>Úprava pláně na stavbách silnic a dálnic strojně v zářezech mimo skalních se zhutněním</v>
      </c>
      <c r="Y166" s="67"/>
      <c r="AA166" s="74"/>
    </row>
    <row r="167" ht="7.5" customHeight="1" outlineLevel="4">
      <c r="B167" s="198"/>
      <c r="C167" s="198"/>
      <c r="D167" s="179"/>
      <c r="E167" s="179"/>
      <c r="F167" s="180"/>
      <c r="G167" s="179"/>
      <c r="H167" s="193"/>
      <c r="I167" s="246"/>
      <c r="J167" s="189"/>
      <c r="K167" s="193"/>
      <c r="L167" s="193"/>
      <c r="M167" s="193"/>
      <c r="N167" s="193"/>
      <c r="O167" s="189"/>
      <c r="P167" s="189"/>
      <c r="Q167" s="189"/>
      <c r="R167" s="179"/>
      <c r="S167" s="179"/>
      <c r="T167" s="198"/>
      <c r="U167" s="63"/>
      <c r="X167" s="179"/>
    </row>
    <row r="168" ht="12.75" outlineLevel="4">
      <c r="A168" s="288"/>
      <c r="B168" s="289"/>
      <c r="C168" s="289"/>
      <c r="D168" s="290"/>
      <c r="E168" s="296" t="s">
        <v>2</v>
      </c>
      <c r="F168" s="291" t="s">
        <v>219</v>
      </c>
      <c r="G168" s="290"/>
      <c r="H168" s="292">
        <v>17</v>
      </c>
      <c r="I168" s="293"/>
      <c r="J168" s="294"/>
      <c r="K168" s="295"/>
      <c r="L168" s="295"/>
      <c r="M168" s="295"/>
      <c r="N168" s="295"/>
      <c r="O168" s="294"/>
      <c r="P168" s="294"/>
      <c r="Q168" s="294"/>
      <c r="R168" s="290"/>
      <c r="S168" s="290"/>
      <c r="T168" s="289"/>
      <c r="U168" s="61"/>
      <c r="V168" s="63"/>
      <c r="W168" s="63"/>
      <c r="X168" s="179"/>
    </row>
    <row r="169" ht="12.75" outlineLevel="4">
      <c r="A169" s="288"/>
      <c r="B169" s="289"/>
      <c r="C169" s="289"/>
      <c r="D169" s="290"/>
      <c r="E169" s="296"/>
      <c r="F169" s="291" t="s">
        <v>220</v>
      </c>
      <c r="G169" s="290"/>
      <c r="H169" s="292">
        <v>23</v>
      </c>
      <c r="I169" s="293"/>
      <c r="J169" s="294"/>
      <c r="K169" s="295"/>
      <c r="L169" s="295"/>
      <c r="M169" s="295"/>
      <c r="N169" s="295"/>
      <c r="O169" s="294"/>
      <c r="P169" s="294"/>
      <c r="Q169" s="294"/>
      <c r="R169" s="290"/>
      <c r="S169" s="290"/>
      <c r="T169" s="289"/>
      <c r="U169" s="61"/>
      <c r="V169" s="63"/>
      <c r="W169" s="63"/>
      <c r="X169" s="179"/>
    </row>
    <row r="170" ht="12.75" outlineLevel="4">
      <c r="A170" s="288"/>
      <c r="B170" s="289"/>
      <c r="C170" s="289"/>
      <c r="D170" s="290"/>
      <c r="E170" s="296"/>
      <c r="F170" s="291" t="s">
        <v>221</v>
      </c>
      <c r="G170" s="290"/>
      <c r="H170" s="292">
        <v>210</v>
      </c>
      <c r="I170" s="293"/>
      <c r="J170" s="294"/>
      <c r="K170" s="295"/>
      <c r="L170" s="295"/>
      <c r="M170" s="295"/>
      <c r="N170" s="295"/>
      <c r="O170" s="294"/>
      <c r="P170" s="294"/>
      <c r="Q170" s="294"/>
      <c r="R170" s="290"/>
      <c r="S170" s="290"/>
      <c r="T170" s="289"/>
      <c r="U170" s="61"/>
      <c r="V170" s="63"/>
      <c r="W170" s="63"/>
      <c r="X170" s="179"/>
    </row>
    <row r="171" ht="7.5" customHeight="1" outlineLevel="4">
      <c r="A171" s="63"/>
      <c r="B171" s="198"/>
      <c r="C171" s="198"/>
      <c r="D171" s="179"/>
      <c r="E171" s="179"/>
      <c r="F171" s="242"/>
      <c r="G171" s="179"/>
      <c r="H171" s="193"/>
      <c r="I171" s="246"/>
      <c r="J171" s="189"/>
      <c r="K171" s="193"/>
      <c r="L171" s="193"/>
      <c r="M171" s="193"/>
      <c r="N171" s="193"/>
      <c r="O171" s="189"/>
      <c r="P171" s="189"/>
      <c r="Q171" s="189"/>
      <c r="R171" s="179"/>
      <c r="S171" s="179"/>
      <c r="T171" s="198"/>
      <c r="U171" s="63"/>
      <c r="X171" s="179"/>
    </row>
    <row r="172" ht="12.75" outlineLevel="3">
      <c r="A172" s="56"/>
      <c r="B172" s="268"/>
      <c r="C172" s="269">
        <v>34</v>
      </c>
      <c r="D172" s="270" t="s">
        <v>130</v>
      </c>
      <c r="E172" s="271" t="s">
        <v>222</v>
      </c>
      <c r="F172" s="272" t="s">
        <v>223</v>
      </c>
      <c r="G172" s="270" t="s">
        <v>148</v>
      </c>
      <c r="H172" s="273">
        <v>96</v>
      </c>
      <c r="I172" s="274">
        <v>0</v>
      </c>
      <c r="J172" s="275">
        <f>H172*I172</f>
        <v>0</v>
      </c>
      <c r="K172" s="273"/>
      <c r="L172" s="273">
        <f>H172*K172</f>
        <v>0</v>
      </c>
      <c r="M172" s="273"/>
      <c r="N172" s="273">
        <f>H172*M172</f>
        <v>0</v>
      </c>
      <c r="O172" s="275">
        <v>21</v>
      </c>
      <c r="P172" s="275">
        <f>J172*(O172/100)</f>
        <v>0</v>
      </c>
      <c r="Q172" s="275">
        <f>J172+P172</f>
        <v>0</v>
      </c>
      <c r="R172" s="276"/>
      <c r="S172" s="276"/>
      <c r="T172" s="277">
        <v>1</v>
      </c>
      <c r="U172" s="63"/>
      <c r="V172" s="63"/>
      <c r="W172" s="63"/>
      <c r="X172" s="179"/>
    </row>
    <row r="173" ht="49.85" outlineLevel="4">
      <c r="A173" s="278"/>
      <c r="B173" s="279"/>
      <c r="C173" s="279"/>
      <c r="D173" s="280"/>
      <c r="E173" s="287" t="s">
        <v>1</v>
      </c>
      <c r="F173" s="281" t="s">
        <v>224</v>
      </c>
      <c r="G173" s="281"/>
      <c r="H173" s="282"/>
      <c r="I173" s="283"/>
      <c r="J173" s="284"/>
      <c r="K173" s="285"/>
      <c r="L173" s="285"/>
      <c r="M173" s="285"/>
      <c r="N173" s="285"/>
      <c r="O173" s="286"/>
      <c r="P173" s="286"/>
      <c r="Q173" s="286"/>
      <c r="R173" s="280"/>
      <c r="S173" s="280"/>
      <c r="T173" s="279"/>
      <c r="U173" s="61"/>
      <c r="V173" s="63"/>
      <c r="W173" s="63"/>
      <c r="X173" s="281" t="str">
        <f>F173</f>
        <v xml:space="preserve">Založení trávníku 
  na půdě předem připravené 
    plochy do 1000 m2 
    výsevem včetně utažení 
    parkového 
      v rovině nebo na svahu do 1:5</v>
      </c>
      <c r="Y173" s="67"/>
      <c r="AA173" s="74"/>
    </row>
    <row r="174" ht="7.5" customHeight="1" outlineLevel="4">
      <c r="B174" s="198"/>
      <c r="C174" s="198"/>
      <c r="D174" s="179"/>
      <c r="E174" s="179"/>
      <c r="F174" s="180"/>
      <c r="G174" s="179"/>
      <c r="H174" s="193"/>
      <c r="I174" s="246"/>
      <c r="J174" s="189"/>
      <c r="K174" s="193"/>
      <c r="L174" s="193"/>
      <c r="M174" s="193"/>
      <c r="N174" s="193"/>
      <c r="O174" s="189"/>
      <c r="P174" s="189"/>
      <c r="Q174" s="189"/>
      <c r="R174" s="179"/>
      <c r="S174" s="179"/>
      <c r="T174" s="198"/>
      <c r="U174" s="63"/>
      <c r="X174" s="179"/>
    </row>
    <row r="175" ht="12.75" outlineLevel="4">
      <c r="A175" s="288"/>
      <c r="B175" s="289"/>
      <c r="C175" s="289"/>
      <c r="D175" s="290"/>
      <c r="E175" s="296" t="s">
        <v>2</v>
      </c>
      <c r="F175" s="291" t="s">
        <v>225</v>
      </c>
      <c r="G175" s="290"/>
      <c r="H175" s="292">
        <v>96</v>
      </c>
      <c r="I175" s="293"/>
      <c r="J175" s="294"/>
      <c r="K175" s="295"/>
      <c r="L175" s="295"/>
      <c r="M175" s="295"/>
      <c r="N175" s="295"/>
      <c r="O175" s="294"/>
      <c r="P175" s="294"/>
      <c r="Q175" s="294"/>
      <c r="R175" s="290"/>
      <c r="S175" s="290"/>
      <c r="T175" s="289"/>
      <c r="U175" s="61"/>
      <c r="V175" s="63"/>
      <c r="W175" s="63"/>
      <c r="X175" s="179"/>
    </row>
    <row r="176" ht="7.5" customHeight="1" outlineLevel="4">
      <c r="A176" s="63"/>
      <c r="B176" s="198"/>
      <c r="C176" s="198"/>
      <c r="D176" s="179"/>
      <c r="E176" s="179"/>
      <c r="F176" s="242"/>
      <c r="G176" s="179"/>
      <c r="H176" s="193"/>
      <c r="I176" s="246"/>
      <c r="J176" s="189"/>
      <c r="K176" s="193"/>
      <c r="L176" s="193"/>
      <c r="M176" s="193"/>
      <c r="N176" s="193"/>
      <c r="O176" s="189"/>
      <c r="P176" s="189"/>
      <c r="Q176" s="189"/>
      <c r="R176" s="179"/>
      <c r="S176" s="179"/>
      <c r="T176" s="198"/>
      <c r="U176" s="63"/>
      <c r="X176" s="179"/>
    </row>
    <row r="177" ht="12.75" outlineLevel="3">
      <c r="A177" s="56"/>
      <c r="B177" s="268"/>
      <c r="C177" s="269">
        <v>35</v>
      </c>
      <c r="D177" s="270" t="s">
        <v>130</v>
      </c>
      <c r="E177" s="271" t="s">
        <v>226</v>
      </c>
      <c r="F177" s="272" t="s">
        <v>227</v>
      </c>
      <c r="G177" s="270" t="s">
        <v>148</v>
      </c>
      <c r="H177" s="273">
        <v>96</v>
      </c>
      <c r="I177" s="274">
        <v>0</v>
      </c>
      <c r="J177" s="275">
        <f>H177*I177</f>
        <v>0</v>
      </c>
      <c r="K177" s="273"/>
      <c r="L177" s="273">
        <f>H177*K177</f>
        <v>0</v>
      </c>
      <c r="M177" s="273"/>
      <c r="N177" s="273">
        <f>H177*M177</f>
        <v>0</v>
      </c>
      <c r="O177" s="275">
        <v>21</v>
      </c>
      <c r="P177" s="275">
        <f>J177*(O177/100)</f>
        <v>0</v>
      </c>
      <c r="Q177" s="275">
        <f>J177+P177</f>
        <v>0</v>
      </c>
      <c r="R177" s="276"/>
      <c r="S177" s="276"/>
      <c r="T177" s="277">
        <v>1</v>
      </c>
      <c r="U177" s="63"/>
      <c r="V177" s="63"/>
      <c r="W177" s="63"/>
      <c r="X177" s="179"/>
    </row>
    <row r="178" ht="33.7" outlineLevel="4">
      <c r="A178" s="278"/>
      <c r="B178" s="279"/>
      <c r="C178" s="279"/>
      <c r="D178" s="280"/>
      <c r="E178" s="287" t="s">
        <v>1</v>
      </c>
      <c r="F178" s="281" t="s">
        <v>228</v>
      </c>
      <c r="G178" s="281"/>
      <c r="H178" s="282"/>
      <c r="I178" s="283"/>
      <c r="J178" s="284"/>
      <c r="K178" s="285"/>
      <c r="L178" s="285"/>
      <c r="M178" s="285"/>
      <c r="N178" s="285"/>
      <c r="O178" s="286"/>
      <c r="P178" s="286"/>
      <c r="Q178" s="286"/>
      <c r="R178" s="280"/>
      <c r="S178" s="280"/>
      <c r="T178" s="279"/>
      <c r="U178" s="61"/>
      <c r="V178" s="63"/>
      <c r="W178" s="63"/>
      <c r="X178" s="281" t="str">
        <f>F178</f>
        <v xml:space="preserve">Rozprostření a urovnání ornice v rovině nebo ve svahu sklonu do 1:5 strojně 
  při souvislé ploše 
    přes 100 do 500 m2, tl. vrstvy 
      do 200 mm</v>
      </c>
      <c r="Y178" s="67"/>
      <c r="AA178" s="74"/>
    </row>
    <row r="179" ht="7.5" customHeight="1" outlineLevel="4">
      <c r="B179" s="198"/>
      <c r="C179" s="198"/>
      <c r="D179" s="179"/>
      <c r="E179" s="179"/>
      <c r="F179" s="180"/>
      <c r="G179" s="179"/>
      <c r="H179" s="193"/>
      <c r="I179" s="246"/>
      <c r="J179" s="189"/>
      <c r="K179" s="193"/>
      <c r="L179" s="193"/>
      <c r="M179" s="193"/>
      <c r="N179" s="193"/>
      <c r="O179" s="189"/>
      <c r="P179" s="189"/>
      <c r="Q179" s="189"/>
      <c r="R179" s="179"/>
      <c r="S179" s="179"/>
      <c r="T179" s="198"/>
      <c r="U179" s="63"/>
      <c r="X179" s="179"/>
    </row>
    <row r="180" ht="12.75" outlineLevel="3">
      <c r="A180" s="56"/>
      <c r="B180" s="268"/>
      <c r="C180" s="269">
        <v>36</v>
      </c>
      <c r="D180" s="270" t="s">
        <v>207</v>
      </c>
      <c r="E180" s="271" t="s">
        <v>229</v>
      </c>
      <c r="F180" s="272" t="s">
        <v>230</v>
      </c>
      <c r="G180" s="270" t="s">
        <v>231</v>
      </c>
      <c r="H180" s="273">
        <v>3.36</v>
      </c>
      <c r="I180" s="274">
        <v>0</v>
      </c>
      <c r="J180" s="275">
        <f>H180*I180</f>
        <v>0</v>
      </c>
      <c r="K180" s="273">
        <v>1E-03</v>
      </c>
      <c r="L180" s="273">
        <f>H180*K180</f>
        <v>0.0033600000000000006</v>
      </c>
      <c r="M180" s="273"/>
      <c r="N180" s="273">
        <f>H180*M180</f>
        <v>0</v>
      </c>
      <c r="O180" s="275">
        <v>21</v>
      </c>
      <c r="P180" s="275">
        <f>J180*(O180/100)</f>
        <v>0</v>
      </c>
      <c r="Q180" s="275">
        <f>J180+P180</f>
        <v>0</v>
      </c>
      <c r="R180" s="276"/>
      <c r="S180" s="276"/>
      <c r="T180" s="277">
        <v>1</v>
      </c>
      <c r="U180" s="63"/>
      <c r="V180" s="63"/>
      <c r="W180" s="63"/>
      <c r="X180" s="179"/>
    </row>
    <row r="181" ht="12.75" outlineLevel="4">
      <c r="A181" s="278"/>
      <c r="B181" s="279"/>
      <c r="C181" s="279"/>
      <c r="D181" s="280"/>
      <c r="E181" s="287" t="s">
        <v>1</v>
      </c>
      <c r="F181" s="281" t="s">
        <v>45</v>
      </c>
      <c r="G181" s="281"/>
      <c r="H181" s="282"/>
      <c r="I181" s="283"/>
      <c r="J181" s="284"/>
      <c r="K181" s="285"/>
      <c r="L181" s="285"/>
      <c r="M181" s="285"/>
      <c r="N181" s="285"/>
      <c r="O181" s="286"/>
      <c r="P181" s="286"/>
      <c r="Q181" s="286"/>
      <c r="R181" s="280"/>
      <c r="S181" s="280"/>
      <c r="T181" s="279"/>
      <c r="U181" s="61"/>
      <c r="V181" s="63"/>
      <c r="W181" s="63"/>
      <c r="X181" s="281" t="str">
        <f>F181</f>
        <v>---</v>
      </c>
      <c r="Y181" s="67"/>
      <c r="AA181" s="74"/>
    </row>
    <row r="182" ht="7.5" customHeight="1" outlineLevel="4">
      <c r="B182" s="198"/>
      <c r="C182" s="198"/>
      <c r="D182" s="179"/>
      <c r="E182" s="179"/>
      <c r="F182" s="180"/>
      <c r="G182" s="179"/>
      <c r="H182" s="193"/>
      <c r="I182" s="246"/>
      <c r="J182" s="189"/>
      <c r="K182" s="193"/>
      <c r="L182" s="193"/>
      <c r="M182" s="193"/>
      <c r="N182" s="193"/>
      <c r="O182" s="189"/>
      <c r="P182" s="189"/>
      <c r="Q182" s="189"/>
      <c r="R182" s="179"/>
      <c r="S182" s="179"/>
      <c r="T182" s="198"/>
      <c r="U182" s="63"/>
      <c r="X182" s="179"/>
    </row>
    <row r="183" ht="12.75" outlineLevel="4">
      <c r="A183" s="288"/>
      <c r="B183" s="289"/>
      <c r="C183" s="289"/>
      <c r="D183" s="290"/>
      <c r="E183" s="296" t="s">
        <v>2</v>
      </c>
      <c r="F183" s="291" t="s">
        <v>232</v>
      </c>
      <c r="G183" s="290"/>
      <c r="H183" s="292">
        <v>3.36</v>
      </c>
      <c r="I183" s="293"/>
      <c r="J183" s="294"/>
      <c r="K183" s="295"/>
      <c r="L183" s="295"/>
      <c r="M183" s="295"/>
      <c r="N183" s="295"/>
      <c r="O183" s="294"/>
      <c r="P183" s="294"/>
      <c r="Q183" s="294"/>
      <c r="R183" s="290"/>
      <c r="S183" s="290"/>
      <c r="T183" s="289"/>
      <c r="U183" s="61"/>
      <c r="V183" s="63"/>
      <c r="W183" s="63"/>
      <c r="X183" s="179"/>
    </row>
    <row r="184" ht="7.5" customHeight="1" outlineLevel="4">
      <c r="A184" s="63"/>
      <c r="B184" s="198"/>
      <c r="C184" s="198"/>
      <c r="D184" s="179"/>
      <c r="E184" s="179"/>
      <c r="F184" s="242"/>
      <c r="G184" s="179"/>
      <c r="H184" s="193"/>
      <c r="I184" s="246"/>
      <c r="J184" s="189"/>
      <c r="K184" s="193"/>
      <c r="L184" s="193"/>
      <c r="M184" s="193"/>
      <c r="N184" s="193"/>
      <c r="O184" s="189"/>
      <c r="P184" s="189"/>
      <c r="Q184" s="189"/>
      <c r="R184" s="179"/>
      <c r="S184" s="179"/>
      <c r="T184" s="198"/>
      <c r="U184" s="63"/>
      <c r="X184" s="179"/>
    </row>
    <row r="185" ht="12.75" outlineLevel="3">
      <c r="A185" s="56"/>
      <c r="B185" s="268"/>
      <c r="C185" s="269">
        <v>37</v>
      </c>
      <c r="D185" s="270" t="s">
        <v>130</v>
      </c>
      <c r="E185" s="271" t="s">
        <v>233</v>
      </c>
      <c r="F185" s="272" t="s">
        <v>234</v>
      </c>
      <c r="G185" s="270" t="s">
        <v>162</v>
      </c>
      <c r="H185" s="273">
        <v>9.6000000000000013</v>
      </c>
      <c r="I185" s="274">
        <v>0</v>
      </c>
      <c r="J185" s="275">
        <f>H185*I185</f>
        <v>0</v>
      </c>
      <c r="K185" s="273"/>
      <c r="L185" s="273">
        <f>H185*K185</f>
        <v>0</v>
      </c>
      <c r="M185" s="273"/>
      <c r="N185" s="273">
        <f>H185*M185</f>
        <v>0</v>
      </c>
      <c r="O185" s="275">
        <v>21</v>
      </c>
      <c r="P185" s="275">
        <f>J185*(O185/100)</f>
        <v>0</v>
      </c>
      <c r="Q185" s="275">
        <f>J185+P185</f>
        <v>0</v>
      </c>
      <c r="R185" s="276"/>
      <c r="S185" s="276"/>
      <c r="T185" s="277">
        <v>1</v>
      </c>
      <c r="U185" s="63"/>
      <c r="V185" s="63"/>
      <c r="W185" s="63"/>
      <c r="X185" s="179"/>
    </row>
    <row r="186" ht="12.75" outlineLevel="4">
      <c r="A186" s="278"/>
      <c r="B186" s="279"/>
      <c r="C186" s="279"/>
      <c r="D186" s="280"/>
      <c r="E186" s="287" t="s">
        <v>1</v>
      </c>
      <c r="F186" s="281" t="s">
        <v>45</v>
      </c>
      <c r="G186" s="281"/>
      <c r="H186" s="282"/>
      <c r="I186" s="283"/>
      <c r="J186" s="284"/>
      <c r="K186" s="285"/>
      <c r="L186" s="285"/>
      <c r="M186" s="285"/>
      <c r="N186" s="285"/>
      <c r="O186" s="286"/>
      <c r="P186" s="286"/>
      <c r="Q186" s="286"/>
      <c r="R186" s="280"/>
      <c r="S186" s="280"/>
      <c r="T186" s="279"/>
      <c r="U186" s="61"/>
      <c r="V186" s="63"/>
      <c r="W186" s="63"/>
      <c r="X186" s="281" t="str">
        <f>F186</f>
        <v>---</v>
      </c>
      <c r="Y186" s="67"/>
      <c r="AA186" s="74"/>
    </row>
    <row r="187" ht="7.5" customHeight="1" outlineLevel="4">
      <c r="B187" s="198"/>
      <c r="C187" s="198"/>
      <c r="D187" s="179"/>
      <c r="E187" s="179"/>
      <c r="F187" s="180"/>
      <c r="G187" s="179"/>
      <c r="H187" s="193"/>
      <c r="I187" s="246"/>
      <c r="J187" s="189"/>
      <c r="K187" s="193"/>
      <c r="L187" s="193"/>
      <c r="M187" s="193"/>
      <c r="N187" s="193"/>
      <c r="O187" s="189"/>
      <c r="P187" s="189"/>
      <c r="Q187" s="189"/>
      <c r="R187" s="179"/>
      <c r="S187" s="179"/>
      <c r="T187" s="198"/>
      <c r="U187" s="63"/>
      <c r="X187" s="179"/>
    </row>
    <row r="188" ht="12.75" outlineLevel="4">
      <c r="A188" s="288"/>
      <c r="B188" s="289"/>
      <c r="C188" s="289"/>
      <c r="D188" s="290"/>
      <c r="E188" s="296" t="s">
        <v>2</v>
      </c>
      <c r="F188" s="291" t="s">
        <v>235</v>
      </c>
      <c r="G188" s="290"/>
      <c r="H188" s="292">
        <v>9.6000000000000013</v>
      </c>
      <c r="I188" s="293"/>
      <c r="J188" s="294"/>
      <c r="K188" s="295"/>
      <c r="L188" s="295"/>
      <c r="M188" s="295"/>
      <c r="N188" s="295"/>
      <c r="O188" s="294"/>
      <c r="P188" s="294"/>
      <c r="Q188" s="294"/>
      <c r="R188" s="290"/>
      <c r="S188" s="290"/>
      <c r="T188" s="289"/>
      <c r="U188" s="61"/>
      <c r="V188" s="63"/>
      <c r="W188" s="63"/>
      <c r="X188" s="179"/>
    </row>
    <row r="189" ht="7.5" customHeight="1" outlineLevel="4">
      <c r="A189" s="63"/>
      <c r="B189" s="198"/>
      <c r="C189" s="198"/>
      <c r="D189" s="179"/>
      <c r="E189" s="179"/>
      <c r="F189" s="242"/>
      <c r="G189" s="179"/>
      <c r="H189" s="193"/>
      <c r="I189" s="246"/>
      <c r="J189" s="189"/>
      <c r="K189" s="193"/>
      <c r="L189" s="193"/>
      <c r="M189" s="193"/>
      <c r="N189" s="193"/>
      <c r="O189" s="189"/>
      <c r="P189" s="189"/>
      <c r="Q189" s="189"/>
      <c r="R189" s="179"/>
      <c r="S189" s="179"/>
      <c r="T189" s="198"/>
      <c r="U189" s="63"/>
      <c r="X189" s="179"/>
    </row>
    <row r="190" ht="12.75" outlineLevel="3">
      <c r="B190" s="61"/>
      <c r="C190" s="61"/>
      <c r="D190" s="61"/>
      <c r="E190" s="61"/>
      <c r="F190" s="61"/>
      <c r="G190" s="61"/>
      <c r="H190" s="61"/>
      <c r="I190" s="63"/>
      <c r="J190" s="63"/>
      <c r="K190" s="61"/>
      <c r="L190" s="61"/>
      <c r="M190" s="61"/>
      <c r="N190" s="61"/>
      <c r="O190" s="61"/>
      <c r="P190" s="63"/>
      <c r="Q190" s="63"/>
      <c r="R190" s="63"/>
      <c r="S190" s="61"/>
      <c r="T190" s="61"/>
      <c r="X190" s="61"/>
    </row>
    <row r="191" ht="12.75" outlineLevel="2">
      <c r="A191" s="226" t="s">
        <v>82</v>
      </c>
      <c r="B191" s="230">
        <v>3</v>
      </c>
      <c r="C191" s="262"/>
      <c r="D191" s="263" t="s">
        <v>98</v>
      </c>
      <c r="E191" s="263"/>
      <c r="F191" s="264" t="s">
        <v>83</v>
      </c>
      <c r="G191" s="263"/>
      <c r="H191" s="265"/>
      <c r="I191" s="266"/>
      <c r="J191" s="228">
        <f>SUBTOTAL(9,J192:J206)</f>
        <v>0</v>
      </c>
      <c r="K191" s="265"/>
      <c r="L191" s="229">
        <f>SUBTOTAL(9,L192:L206)</f>
        <v>17.940357000000003</v>
      </c>
      <c r="M191" s="265"/>
      <c r="N191" s="229">
        <f>SUBTOTAL(9,N192:N206)</f>
        <v>0</v>
      </c>
      <c r="O191" s="267"/>
      <c r="P191" s="228">
        <f>SUBTOTAL(9,P192:P206)</f>
        <v>0</v>
      </c>
      <c r="Q191" s="228">
        <f>SUBTOTAL(9,Q192:Q206)</f>
        <v>0</v>
      </c>
      <c r="R191" s="263"/>
      <c r="S191" s="263"/>
      <c r="T191" s="230">
        <f>SUBTOTAL(9,T192:T206)</f>
        <v>3</v>
      </c>
      <c r="U191" s="61"/>
      <c r="V191" s="63"/>
      <c r="W191" s="63"/>
      <c r="X191" s="179"/>
    </row>
    <row r="192" ht="12.75" outlineLevel="3">
      <c r="A192" s="56"/>
      <c r="B192" s="268"/>
      <c r="C192" s="269">
        <v>38</v>
      </c>
      <c r="D192" s="270" t="s">
        <v>130</v>
      </c>
      <c r="E192" s="271" t="s">
        <v>236</v>
      </c>
      <c r="F192" s="272" t="s">
        <v>237</v>
      </c>
      <c r="G192" s="270" t="s">
        <v>148</v>
      </c>
      <c r="H192" s="273">
        <v>174.7</v>
      </c>
      <c r="I192" s="274">
        <v>0</v>
      </c>
      <c r="J192" s="275">
        <f>H192*I192</f>
        <v>0</v>
      </c>
      <c r="K192" s="273">
        <v>3.1E-04</v>
      </c>
      <c r="L192" s="273">
        <f>H192*K192</f>
        <v>0.054157</v>
      </c>
      <c r="M192" s="273"/>
      <c r="N192" s="273">
        <f>H192*M192</f>
        <v>0</v>
      </c>
      <c r="O192" s="275">
        <v>21</v>
      </c>
      <c r="P192" s="275">
        <f>J192*(O192/100)</f>
        <v>0</v>
      </c>
      <c r="Q192" s="275">
        <f>J192+P192</f>
        <v>0</v>
      </c>
      <c r="R192" s="276"/>
      <c r="S192" s="276"/>
      <c r="T192" s="277">
        <v>1</v>
      </c>
      <c r="U192" s="63"/>
      <c r="V192" s="63"/>
      <c r="W192" s="63"/>
      <c r="X192" s="179"/>
    </row>
    <row r="193" ht="12.75" outlineLevel="4">
      <c r="A193" s="278"/>
      <c r="B193" s="279"/>
      <c r="C193" s="279"/>
      <c r="D193" s="280"/>
      <c r="E193" s="287" t="s">
        <v>1</v>
      </c>
      <c r="F193" s="281" t="s">
        <v>238</v>
      </c>
      <c r="G193" s="281"/>
      <c r="H193" s="282"/>
      <c r="I193" s="283"/>
      <c r="J193" s="284"/>
      <c r="K193" s="285"/>
      <c r="L193" s="285"/>
      <c r="M193" s="285"/>
      <c r="N193" s="285"/>
      <c r="O193" s="286"/>
      <c r="P193" s="286"/>
      <c r="Q193" s="286"/>
      <c r="R193" s="280"/>
      <c r="S193" s="280"/>
      <c r="T193" s="279"/>
      <c r="U193" s="61"/>
      <c r="V193" s="63"/>
      <c r="W193" s="63"/>
      <c r="X193" s="281" t="str">
        <f>F193</f>
        <v>Zřízení opláštění výplně z geotextilie odvodňovacích žeber nebo trativodů v rýze nebo zářezu se stěnami svislými nebo šikmými o sklonu přes 1:2 při rozvinuté šířce opláštění do 2,5 m</v>
      </c>
      <c r="Y193" s="67"/>
      <c r="AA193" s="74"/>
    </row>
    <row r="194" ht="7.5" customHeight="1" outlineLevel="4">
      <c r="B194" s="198"/>
      <c r="C194" s="198"/>
      <c r="D194" s="179"/>
      <c r="E194" s="179"/>
      <c r="F194" s="180"/>
      <c r="G194" s="179"/>
      <c r="H194" s="193"/>
      <c r="I194" s="246"/>
      <c r="J194" s="189"/>
      <c r="K194" s="193"/>
      <c r="L194" s="193"/>
      <c r="M194" s="193"/>
      <c r="N194" s="193"/>
      <c r="O194" s="189"/>
      <c r="P194" s="189"/>
      <c r="Q194" s="189"/>
      <c r="R194" s="179"/>
      <c r="S194" s="179"/>
      <c r="T194" s="198"/>
      <c r="U194" s="63"/>
      <c r="X194" s="179"/>
    </row>
    <row r="195" ht="12.75" outlineLevel="4">
      <c r="A195" s="288"/>
      <c r="B195" s="289"/>
      <c r="C195" s="289"/>
      <c r="D195" s="290"/>
      <c r="E195" s="296" t="s">
        <v>2</v>
      </c>
      <c r="F195" s="291" t="s">
        <v>204</v>
      </c>
      <c r="G195" s="290"/>
      <c r="H195" s="292">
        <v>0</v>
      </c>
      <c r="I195" s="293"/>
      <c r="J195" s="294"/>
      <c r="K195" s="295"/>
      <c r="L195" s="295"/>
      <c r="M195" s="295"/>
      <c r="N195" s="295"/>
      <c r="O195" s="294"/>
      <c r="P195" s="294"/>
      <c r="Q195" s="294"/>
      <c r="R195" s="290"/>
      <c r="S195" s="290"/>
      <c r="T195" s="289"/>
      <c r="U195" s="61"/>
      <c r="V195" s="63"/>
      <c r="W195" s="63"/>
      <c r="X195" s="179"/>
    </row>
    <row r="196" ht="12.75" outlineLevel="4">
      <c r="A196" s="288"/>
      <c r="B196" s="289"/>
      <c r="C196" s="289"/>
      <c r="D196" s="290"/>
      <c r="E196" s="296"/>
      <c r="F196" s="291" t="s">
        <v>239</v>
      </c>
      <c r="G196" s="290"/>
      <c r="H196" s="292">
        <v>161.2</v>
      </c>
      <c r="I196" s="293"/>
      <c r="J196" s="294"/>
      <c r="K196" s="295"/>
      <c r="L196" s="295"/>
      <c r="M196" s="295"/>
      <c r="N196" s="295"/>
      <c r="O196" s="294"/>
      <c r="P196" s="294"/>
      <c r="Q196" s="294"/>
      <c r="R196" s="290"/>
      <c r="S196" s="290"/>
      <c r="T196" s="289"/>
      <c r="U196" s="61"/>
      <c r="V196" s="63"/>
      <c r="W196" s="63"/>
      <c r="X196" s="179"/>
    </row>
    <row r="197" ht="12.75" outlineLevel="4">
      <c r="A197" s="288"/>
      <c r="B197" s="289"/>
      <c r="C197" s="289"/>
      <c r="D197" s="290"/>
      <c r="E197" s="296"/>
      <c r="F197" s="291" t="s">
        <v>240</v>
      </c>
      <c r="G197" s="290"/>
      <c r="H197" s="292">
        <v>0</v>
      </c>
      <c r="I197" s="293"/>
      <c r="J197" s="294"/>
      <c r="K197" s="295"/>
      <c r="L197" s="295"/>
      <c r="M197" s="295"/>
      <c r="N197" s="295"/>
      <c r="O197" s="294"/>
      <c r="P197" s="294"/>
      <c r="Q197" s="294"/>
      <c r="R197" s="290"/>
      <c r="S197" s="290"/>
      <c r="T197" s="289"/>
      <c r="U197" s="61"/>
      <c r="V197" s="63"/>
      <c r="W197" s="63"/>
      <c r="X197" s="179"/>
    </row>
    <row r="198" ht="12.75" outlineLevel="4">
      <c r="A198" s="288"/>
      <c r="B198" s="289"/>
      <c r="C198" s="289"/>
      <c r="D198" s="290"/>
      <c r="E198" s="296"/>
      <c r="F198" s="291" t="s">
        <v>241</v>
      </c>
      <c r="G198" s="290"/>
      <c r="H198" s="292">
        <v>13.5</v>
      </c>
      <c r="I198" s="293"/>
      <c r="J198" s="294"/>
      <c r="K198" s="295"/>
      <c r="L198" s="295"/>
      <c r="M198" s="295"/>
      <c r="N198" s="295"/>
      <c r="O198" s="294"/>
      <c r="P198" s="294"/>
      <c r="Q198" s="294"/>
      <c r="R198" s="290"/>
      <c r="S198" s="290"/>
      <c r="T198" s="289"/>
      <c r="U198" s="61"/>
      <c r="V198" s="63"/>
      <c r="W198" s="63"/>
      <c r="X198" s="179"/>
    </row>
    <row r="199" ht="7.5" customHeight="1" outlineLevel="4">
      <c r="A199" s="63"/>
      <c r="B199" s="198"/>
      <c r="C199" s="198"/>
      <c r="D199" s="179"/>
      <c r="E199" s="179"/>
      <c r="F199" s="242"/>
      <c r="G199" s="179"/>
      <c r="H199" s="193"/>
      <c r="I199" s="246"/>
      <c r="J199" s="189"/>
      <c r="K199" s="193"/>
      <c r="L199" s="193"/>
      <c r="M199" s="193"/>
      <c r="N199" s="193"/>
      <c r="O199" s="189"/>
      <c r="P199" s="189"/>
      <c r="Q199" s="189"/>
      <c r="R199" s="179"/>
      <c r="S199" s="179"/>
      <c r="T199" s="198"/>
      <c r="U199" s="63"/>
      <c r="X199" s="179"/>
    </row>
    <row r="200" ht="12.75" outlineLevel="3">
      <c r="A200" s="56"/>
      <c r="B200" s="268"/>
      <c r="C200" s="269">
        <v>39</v>
      </c>
      <c r="D200" s="270" t="s">
        <v>207</v>
      </c>
      <c r="E200" s="271" t="s">
        <v>242</v>
      </c>
      <c r="F200" s="272" t="s">
        <v>243</v>
      </c>
      <c r="G200" s="270" t="s">
        <v>148</v>
      </c>
      <c r="H200" s="273">
        <v>174.7</v>
      </c>
      <c r="I200" s="274">
        <v>0</v>
      </c>
      <c r="J200" s="275">
        <f>H200*I200</f>
        <v>0</v>
      </c>
      <c r="K200" s="273">
        <v>4E-04</v>
      </c>
      <c r="L200" s="273">
        <f>H200*K200</f>
        <v>0.06988</v>
      </c>
      <c r="M200" s="273"/>
      <c r="N200" s="273">
        <f>H200*M200</f>
        <v>0</v>
      </c>
      <c r="O200" s="275">
        <v>21</v>
      </c>
      <c r="P200" s="275">
        <f>J200*(O200/100)</f>
        <v>0</v>
      </c>
      <c r="Q200" s="275">
        <f>J200+P200</f>
        <v>0</v>
      </c>
      <c r="R200" s="276"/>
      <c r="S200" s="276"/>
      <c r="T200" s="277">
        <v>1</v>
      </c>
      <c r="U200" s="63"/>
      <c r="V200" s="63"/>
      <c r="W200" s="63"/>
      <c r="X200" s="179"/>
    </row>
    <row r="201" ht="12.75" outlineLevel="4">
      <c r="A201" s="278"/>
      <c r="B201" s="279"/>
      <c r="C201" s="279"/>
      <c r="D201" s="280"/>
      <c r="E201" s="287" t="s">
        <v>1</v>
      </c>
      <c r="F201" s="281" t="s">
        <v>45</v>
      </c>
      <c r="G201" s="281"/>
      <c r="H201" s="282"/>
      <c r="I201" s="283"/>
      <c r="J201" s="284"/>
      <c r="K201" s="285"/>
      <c r="L201" s="285"/>
      <c r="M201" s="285"/>
      <c r="N201" s="285"/>
      <c r="O201" s="286"/>
      <c r="P201" s="286"/>
      <c r="Q201" s="286"/>
      <c r="R201" s="280"/>
      <c r="S201" s="280"/>
      <c r="T201" s="279"/>
      <c r="U201" s="61"/>
      <c r="V201" s="63"/>
      <c r="W201" s="63"/>
      <c r="X201" s="281" t="str">
        <f>F201</f>
        <v>---</v>
      </c>
      <c r="Y201" s="67"/>
      <c r="AA201" s="74"/>
    </row>
    <row r="202" ht="7.5" customHeight="1" outlineLevel="4">
      <c r="B202" s="198"/>
      <c r="C202" s="198"/>
      <c r="D202" s="179"/>
      <c r="E202" s="179"/>
      <c r="F202" s="180"/>
      <c r="G202" s="179"/>
      <c r="H202" s="193"/>
      <c r="I202" s="246"/>
      <c r="J202" s="189"/>
      <c r="K202" s="193"/>
      <c r="L202" s="193"/>
      <c r="M202" s="193"/>
      <c r="N202" s="193"/>
      <c r="O202" s="189"/>
      <c r="P202" s="189"/>
      <c r="Q202" s="189"/>
      <c r="R202" s="179"/>
      <c r="S202" s="179"/>
      <c r="T202" s="198"/>
      <c r="U202" s="63"/>
      <c r="X202" s="179"/>
    </row>
    <row r="203" ht="19.9" outlineLevel="3">
      <c r="A203" s="56"/>
      <c r="B203" s="268"/>
      <c r="C203" s="269">
        <v>40</v>
      </c>
      <c r="D203" s="270" t="s">
        <v>130</v>
      </c>
      <c r="E203" s="271" t="s">
        <v>244</v>
      </c>
      <c r="F203" s="272" t="s">
        <v>245</v>
      </c>
      <c r="G203" s="270" t="s">
        <v>157</v>
      </c>
      <c r="H203" s="273">
        <v>62</v>
      </c>
      <c r="I203" s="274">
        <v>0</v>
      </c>
      <c r="J203" s="275">
        <f>H203*I203</f>
        <v>0</v>
      </c>
      <c r="K203" s="273">
        <v>0.28736</v>
      </c>
      <c r="L203" s="273">
        <f>H203*K203</f>
        <v>17.81632</v>
      </c>
      <c r="M203" s="273"/>
      <c r="N203" s="273">
        <f>H203*M203</f>
        <v>0</v>
      </c>
      <c r="O203" s="275">
        <v>21</v>
      </c>
      <c r="P203" s="275">
        <f>J203*(O203/100)</f>
        <v>0</v>
      </c>
      <c r="Q203" s="275">
        <f>J203+P203</f>
        <v>0</v>
      </c>
      <c r="R203" s="276"/>
      <c r="S203" s="276"/>
      <c r="T203" s="277">
        <v>1</v>
      </c>
      <c r="U203" s="63"/>
      <c r="V203" s="63"/>
      <c r="W203" s="63"/>
      <c r="X203" s="179"/>
    </row>
    <row r="204" ht="17.6" outlineLevel="4">
      <c r="A204" s="278"/>
      <c r="B204" s="279"/>
      <c r="C204" s="279"/>
      <c r="D204" s="280"/>
      <c r="E204" s="287" t="s">
        <v>1</v>
      </c>
      <c r="F204" s="281" t="s">
        <v>246</v>
      </c>
      <c r="G204" s="281"/>
      <c r="H204" s="282"/>
      <c r="I204" s="283"/>
      <c r="J204" s="284"/>
      <c r="K204" s="285"/>
      <c r="L204" s="285"/>
      <c r="M204" s="285"/>
      <c r="N204" s="285"/>
      <c r="O204" s="286"/>
      <c r="P204" s="286"/>
      <c r="Q204" s="286"/>
      <c r="R204" s="280"/>
      <c r="S204" s="280"/>
      <c r="T204" s="279"/>
      <c r="U204" s="61"/>
      <c r="V204" s="63"/>
      <c r="W204" s="63"/>
      <c r="X204" s="281" t="str">
        <f>F204</f>
        <v>Trativody z drenážních a melioračních trubek pro meliorace, dočasné nebo odlehčovací drenáže se zřízením štěrkového lože pod trubky a s jejich obsypem v otevřeném výkopu trubka flexibilní PVC-U SN 4 celoperforovaná 360° DN 160</v>
      </c>
      <c r="Y204" s="67"/>
      <c r="AA204" s="74"/>
    </row>
    <row r="205" ht="7.5" customHeight="1" outlineLevel="4">
      <c r="B205" s="198"/>
      <c r="C205" s="198"/>
      <c r="D205" s="179"/>
      <c r="E205" s="179"/>
      <c r="F205" s="180"/>
      <c r="G205" s="179"/>
      <c r="H205" s="193"/>
      <c r="I205" s="246"/>
      <c r="J205" s="189"/>
      <c r="K205" s="193"/>
      <c r="L205" s="193"/>
      <c r="M205" s="193"/>
      <c r="N205" s="193"/>
      <c r="O205" s="189"/>
      <c r="P205" s="189"/>
      <c r="Q205" s="189"/>
      <c r="R205" s="179"/>
      <c r="S205" s="179"/>
      <c r="T205" s="198"/>
      <c r="U205" s="63"/>
      <c r="X205" s="179"/>
    </row>
    <row r="206" ht="12.75" outlineLevel="3">
      <c r="B206" s="61"/>
      <c r="C206" s="61"/>
      <c r="D206" s="61"/>
      <c r="E206" s="61"/>
      <c r="F206" s="61"/>
      <c r="G206" s="61"/>
      <c r="H206" s="61"/>
      <c r="I206" s="63"/>
      <c r="J206" s="63"/>
      <c r="K206" s="61"/>
      <c r="L206" s="61"/>
      <c r="M206" s="61"/>
      <c r="N206" s="61"/>
      <c r="O206" s="61"/>
      <c r="P206" s="63"/>
      <c r="Q206" s="63"/>
      <c r="R206" s="63"/>
      <c r="S206" s="61"/>
      <c r="T206" s="61"/>
      <c r="X206" s="61"/>
    </row>
    <row r="207" ht="12.75" outlineLevel="2">
      <c r="A207" s="226" t="s">
        <v>84</v>
      </c>
      <c r="B207" s="230">
        <v>3</v>
      </c>
      <c r="C207" s="262"/>
      <c r="D207" s="263" t="s">
        <v>98</v>
      </c>
      <c r="E207" s="263"/>
      <c r="F207" s="264" t="s">
        <v>85</v>
      </c>
      <c r="G207" s="263"/>
      <c r="H207" s="265"/>
      <c r="I207" s="266"/>
      <c r="J207" s="228">
        <f>SUBTOTAL(9,J208:J232)</f>
        <v>0</v>
      </c>
      <c r="K207" s="265"/>
      <c r="L207" s="229">
        <f>SUBTOTAL(9,L208:L232)</f>
        <v>1.39912</v>
      </c>
      <c r="M207" s="265"/>
      <c r="N207" s="229">
        <f>SUBTOTAL(9,N208:N232)</f>
        <v>0</v>
      </c>
      <c r="O207" s="267"/>
      <c r="P207" s="228">
        <f>SUBTOTAL(9,P208:P232)</f>
        <v>0</v>
      </c>
      <c r="Q207" s="228">
        <f>SUBTOTAL(9,Q208:Q232)</f>
        <v>0</v>
      </c>
      <c r="R207" s="263"/>
      <c r="S207" s="263"/>
      <c r="T207" s="230">
        <f>SUBTOTAL(9,T208:T232)</f>
        <v>5</v>
      </c>
      <c r="U207" s="61"/>
      <c r="V207" s="63"/>
      <c r="W207" s="63"/>
      <c r="X207" s="179"/>
    </row>
    <row r="208" ht="12.75" outlineLevel="3">
      <c r="A208" s="56"/>
      <c r="B208" s="268"/>
      <c r="C208" s="269">
        <v>41</v>
      </c>
      <c r="D208" s="270" t="s">
        <v>130</v>
      </c>
      <c r="E208" s="271" t="s">
        <v>247</v>
      </c>
      <c r="F208" s="272" t="s">
        <v>248</v>
      </c>
      <c r="G208" s="270" t="s">
        <v>157</v>
      </c>
      <c r="H208" s="273">
        <v>12.399999999999997</v>
      </c>
      <c r="I208" s="274">
        <v>0</v>
      </c>
      <c r="J208" s="275">
        <f>H208*I208</f>
        <v>0</v>
      </c>
      <c r="K208" s="273"/>
      <c r="L208" s="273">
        <f>H208*K208</f>
        <v>0</v>
      </c>
      <c r="M208" s="273"/>
      <c r="N208" s="273">
        <f>H208*M208</f>
        <v>0</v>
      </c>
      <c r="O208" s="275">
        <v>21</v>
      </c>
      <c r="P208" s="275">
        <f>J208*(O208/100)</f>
        <v>0</v>
      </c>
      <c r="Q208" s="275">
        <f>J208+P208</f>
        <v>0</v>
      </c>
      <c r="R208" s="276"/>
      <c r="S208" s="276"/>
      <c r="T208" s="277">
        <v>1</v>
      </c>
      <c r="U208" s="63"/>
      <c r="V208" s="63"/>
      <c r="W208" s="63"/>
      <c r="X208" s="179"/>
    </row>
    <row r="209" ht="12.75" outlineLevel="4">
      <c r="A209" s="278"/>
      <c r="B209" s="279"/>
      <c r="C209" s="279"/>
      <c r="D209" s="280"/>
      <c r="E209" s="287" t="s">
        <v>1</v>
      </c>
      <c r="F209" s="281" t="s">
        <v>249</v>
      </c>
      <c r="G209" s="281"/>
      <c r="H209" s="282"/>
      <c r="I209" s="283"/>
      <c r="J209" s="284"/>
      <c r="K209" s="285"/>
      <c r="L209" s="285"/>
      <c r="M209" s="285"/>
      <c r="N209" s="285"/>
      <c r="O209" s="286"/>
      <c r="P209" s="286"/>
      <c r="Q209" s="286"/>
      <c r="R209" s="280"/>
      <c r="S209" s="280"/>
      <c r="T209" s="279"/>
      <c r="U209" s="61"/>
      <c r="V209" s="63"/>
      <c r="W209" s="63"/>
      <c r="X209" s="281" t="str">
        <f>F209</f>
        <v>Montáž oplocení z dílců dřevěných na předem osazené sloupky, výšky přes 1,5 do 2,0 m</v>
      </c>
      <c r="Y209" s="67"/>
      <c r="AA209" s="74"/>
    </row>
    <row r="210" ht="7.5" customHeight="1" outlineLevel="4">
      <c r="B210" s="198"/>
      <c r="C210" s="198"/>
      <c r="D210" s="179"/>
      <c r="E210" s="179"/>
      <c r="F210" s="180"/>
      <c r="G210" s="179"/>
      <c r="H210" s="193"/>
      <c r="I210" s="246"/>
      <c r="J210" s="189"/>
      <c r="K210" s="193"/>
      <c r="L210" s="193"/>
      <c r="M210" s="193"/>
      <c r="N210" s="193"/>
      <c r="O210" s="189"/>
      <c r="P210" s="189"/>
      <c r="Q210" s="189"/>
      <c r="R210" s="179"/>
      <c r="S210" s="179"/>
      <c r="T210" s="198"/>
      <c r="U210" s="63"/>
      <c r="X210" s="179"/>
    </row>
    <row r="211" ht="12.75" outlineLevel="4">
      <c r="A211" s="288"/>
      <c r="B211" s="289"/>
      <c r="C211" s="289"/>
      <c r="D211" s="290"/>
      <c r="E211" s="296" t="s">
        <v>2</v>
      </c>
      <c r="F211" s="291" t="s">
        <v>250</v>
      </c>
      <c r="G211" s="290"/>
      <c r="H211" s="292">
        <v>12.399999999999997</v>
      </c>
      <c r="I211" s="293"/>
      <c r="J211" s="294"/>
      <c r="K211" s="295"/>
      <c r="L211" s="295"/>
      <c r="M211" s="295"/>
      <c r="N211" s="295"/>
      <c r="O211" s="294"/>
      <c r="P211" s="294"/>
      <c r="Q211" s="294"/>
      <c r="R211" s="290"/>
      <c r="S211" s="290"/>
      <c r="T211" s="289"/>
      <c r="U211" s="61"/>
      <c r="V211" s="63"/>
      <c r="W211" s="63"/>
      <c r="X211" s="179"/>
    </row>
    <row r="212" ht="7.5" customHeight="1" outlineLevel="4">
      <c r="A212" s="63"/>
      <c r="B212" s="198"/>
      <c r="C212" s="198"/>
      <c r="D212" s="179"/>
      <c r="E212" s="179"/>
      <c r="F212" s="242"/>
      <c r="G212" s="179"/>
      <c r="H212" s="193"/>
      <c r="I212" s="246"/>
      <c r="J212" s="189"/>
      <c r="K212" s="193"/>
      <c r="L212" s="193"/>
      <c r="M212" s="193"/>
      <c r="N212" s="193"/>
      <c r="O212" s="189"/>
      <c r="P212" s="189"/>
      <c r="Q212" s="189"/>
      <c r="R212" s="179"/>
      <c r="S212" s="179"/>
      <c r="T212" s="198"/>
      <c r="U212" s="63"/>
      <c r="X212" s="179"/>
    </row>
    <row r="213" ht="12.75" outlineLevel="3">
      <c r="A213" s="56"/>
      <c r="B213" s="268"/>
      <c r="C213" s="269">
        <v>42</v>
      </c>
      <c r="D213" s="270" t="s">
        <v>130</v>
      </c>
      <c r="E213" s="271" t="s">
        <v>251</v>
      </c>
      <c r="F213" s="272" t="s">
        <v>252</v>
      </c>
      <c r="G213" s="270" t="s">
        <v>133</v>
      </c>
      <c r="H213" s="273">
        <v>8</v>
      </c>
      <c r="I213" s="274">
        <v>0</v>
      </c>
      <c r="J213" s="275">
        <f>H213*I213</f>
        <v>0</v>
      </c>
      <c r="K213" s="273">
        <v>0.17489</v>
      </c>
      <c r="L213" s="273">
        <f>H213*K213</f>
        <v>1.39912</v>
      </c>
      <c r="M213" s="273"/>
      <c r="N213" s="273">
        <f>H213*M213</f>
        <v>0</v>
      </c>
      <c r="O213" s="275">
        <v>21</v>
      </c>
      <c r="P213" s="275">
        <f>J213*(O213/100)</f>
        <v>0</v>
      </c>
      <c r="Q213" s="275">
        <f>J213+P213</f>
        <v>0</v>
      </c>
      <c r="R213" s="276"/>
      <c r="S213" s="276"/>
      <c r="T213" s="277">
        <v>1</v>
      </c>
      <c r="U213" s="63"/>
      <c r="V213" s="63"/>
      <c r="W213" s="63"/>
      <c r="X213" s="179"/>
    </row>
    <row r="214" ht="12.75" outlineLevel="4">
      <c r="A214" s="278"/>
      <c r="B214" s="279"/>
      <c r="C214" s="279"/>
      <c r="D214" s="280"/>
      <c r="E214" s="287" t="s">
        <v>1</v>
      </c>
      <c r="F214" s="281" t="s">
        <v>253</v>
      </c>
      <c r="G214" s="281"/>
      <c r="H214" s="282"/>
      <c r="I214" s="283"/>
      <c r="J214" s="284"/>
      <c r="K214" s="285"/>
      <c r="L214" s="285"/>
      <c r="M214" s="285"/>
      <c r="N214" s="285"/>
      <c r="O214" s="286"/>
      <c r="P214" s="286"/>
      <c r="Q214" s="286"/>
      <c r="R214" s="280"/>
      <c r="S214" s="280"/>
      <c r="T214" s="279"/>
      <c r="U214" s="61"/>
      <c r="V214" s="63"/>
      <c r="W214" s="63"/>
      <c r="X214" s="281" t="str">
        <f>F214</f>
        <v>Montáž sloupků a vzpěr plotových ocelových trubkových nebo profilovaných výšky přes 2 do 2,6 m se zabetonováním do 0,08 m3 do připravených jamek</v>
      </c>
      <c r="Y214" s="67"/>
      <c r="AA214" s="74"/>
    </row>
    <row r="215" ht="7.5" customHeight="1" outlineLevel="4">
      <c r="B215" s="198"/>
      <c r="C215" s="198"/>
      <c r="D215" s="179"/>
      <c r="E215" s="179"/>
      <c r="F215" s="180"/>
      <c r="G215" s="179"/>
      <c r="H215" s="193"/>
      <c r="I215" s="246"/>
      <c r="J215" s="189"/>
      <c r="K215" s="193"/>
      <c r="L215" s="193"/>
      <c r="M215" s="193"/>
      <c r="N215" s="193"/>
      <c r="O215" s="189"/>
      <c r="P215" s="189"/>
      <c r="Q215" s="189"/>
      <c r="R215" s="179"/>
      <c r="S215" s="179"/>
      <c r="T215" s="198"/>
      <c r="U215" s="63"/>
      <c r="X215" s="179"/>
    </row>
    <row r="216" ht="12.75" outlineLevel="3">
      <c r="A216" s="56"/>
      <c r="B216" s="268"/>
      <c r="C216" s="269">
        <v>43</v>
      </c>
      <c r="D216" s="270" t="s">
        <v>130</v>
      </c>
      <c r="E216" s="271" t="s">
        <v>254</v>
      </c>
      <c r="F216" s="272" t="s">
        <v>255</v>
      </c>
      <c r="G216" s="270" t="s">
        <v>157</v>
      </c>
      <c r="H216" s="273">
        <v>10</v>
      </c>
      <c r="I216" s="274">
        <v>0</v>
      </c>
      <c r="J216" s="275">
        <f>H216*I216</f>
        <v>0</v>
      </c>
      <c r="K216" s="273"/>
      <c r="L216" s="273">
        <f>H216*K216</f>
        <v>0</v>
      </c>
      <c r="M216" s="273"/>
      <c r="N216" s="273">
        <f>H216*M216</f>
        <v>0</v>
      </c>
      <c r="O216" s="275">
        <v>21</v>
      </c>
      <c r="P216" s="275">
        <f>J216*(O216/100)</f>
        <v>0</v>
      </c>
      <c r="Q216" s="275">
        <f>J216+P216</f>
        <v>0</v>
      </c>
      <c r="R216" s="276"/>
      <c r="S216" s="276"/>
      <c r="T216" s="277">
        <v>1</v>
      </c>
      <c r="U216" s="63"/>
      <c r="V216" s="63"/>
      <c r="W216" s="63"/>
      <c r="X216" s="179"/>
    </row>
    <row r="217" ht="12.75" outlineLevel="4">
      <c r="A217" s="278"/>
      <c r="B217" s="279"/>
      <c r="C217" s="279"/>
      <c r="D217" s="280"/>
      <c r="E217" s="287" t="s">
        <v>1</v>
      </c>
      <c r="F217" s="281" t="s">
        <v>45</v>
      </c>
      <c r="G217" s="281"/>
      <c r="H217" s="282"/>
      <c r="I217" s="283"/>
      <c r="J217" s="284"/>
      <c r="K217" s="285"/>
      <c r="L217" s="285"/>
      <c r="M217" s="285"/>
      <c r="N217" s="285"/>
      <c r="O217" s="286"/>
      <c r="P217" s="286"/>
      <c r="Q217" s="286"/>
      <c r="R217" s="280"/>
      <c r="S217" s="280"/>
      <c r="T217" s="279"/>
      <c r="U217" s="61"/>
      <c r="V217" s="63"/>
      <c r="W217" s="63"/>
      <c r="X217" s="281" t="str">
        <f>F217</f>
        <v>---</v>
      </c>
      <c r="Y217" s="67"/>
      <c r="AA217" s="74"/>
    </row>
    <row r="218" ht="7.5" customHeight="1" outlineLevel="4">
      <c r="B218" s="198"/>
      <c r="C218" s="198"/>
      <c r="D218" s="179"/>
      <c r="E218" s="179"/>
      <c r="F218" s="180"/>
      <c r="G218" s="179"/>
      <c r="H218" s="193"/>
      <c r="I218" s="246"/>
      <c r="J218" s="189"/>
      <c r="K218" s="193"/>
      <c r="L218" s="193"/>
      <c r="M218" s="193"/>
      <c r="N218" s="193"/>
      <c r="O218" s="189"/>
      <c r="P218" s="189"/>
      <c r="Q218" s="189"/>
      <c r="R218" s="179"/>
      <c r="S218" s="179"/>
      <c r="T218" s="198"/>
      <c r="U218" s="63"/>
      <c r="X218" s="179"/>
    </row>
    <row r="219" ht="12.75" outlineLevel="4">
      <c r="A219" s="288"/>
      <c r="B219" s="289"/>
      <c r="C219" s="289"/>
      <c r="D219" s="290"/>
      <c r="E219" s="296" t="s">
        <v>2</v>
      </c>
      <c r="F219" s="291" t="s">
        <v>256</v>
      </c>
      <c r="G219" s="290"/>
      <c r="H219" s="292">
        <v>10</v>
      </c>
      <c r="I219" s="293"/>
      <c r="J219" s="294"/>
      <c r="K219" s="295"/>
      <c r="L219" s="295"/>
      <c r="M219" s="295"/>
      <c r="N219" s="295"/>
      <c r="O219" s="294"/>
      <c r="P219" s="294"/>
      <c r="Q219" s="294"/>
      <c r="R219" s="290"/>
      <c r="S219" s="290"/>
      <c r="T219" s="289"/>
      <c r="U219" s="61"/>
      <c r="V219" s="63"/>
      <c r="W219" s="63"/>
      <c r="X219" s="179"/>
    </row>
    <row r="220" ht="7.5" customHeight="1" outlineLevel="4">
      <c r="A220" s="63"/>
      <c r="B220" s="198"/>
      <c r="C220" s="198"/>
      <c r="D220" s="179"/>
      <c r="E220" s="179"/>
      <c r="F220" s="242"/>
      <c r="G220" s="179"/>
      <c r="H220" s="193"/>
      <c r="I220" s="246"/>
      <c r="J220" s="189"/>
      <c r="K220" s="193"/>
      <c r="L220" s="193"/>
      <c r="M220" s="193"/>
      <c r="N220" s="193"/>
      <c r="O220" s="189"/>
      <c r="P220" s="189"/>
      <c r="Q220" s="189"/>
      <c r="R220" s="179"/>
      <c r="S220" s="179"/>
      <c r="T220" s="198"/>
      <c r="U220" s="63"/>
      <c r="X220" s="179"/>
    </row>
    <row r="221" ht="12.75" outlineLevel="3">
      <c r="A221" s="56"/>
      <c r="B221" s="268"/>
      <c r="C221" s="269">
        <v>44</v>
      </c>
      <c r="D221" s="270" t="s">
        <v>130</v>
      </c>
      <c r="E221" s="271" t="s">
        <v>257</v>
      </c>
      <c r="F221" s="272" t="s">
        <v>258</v>
      </c>
      <c r="G221" s="270" t="s">
        <v>157</v>
      </c>
      <c r="H221" s="273">
        <v>20</v>
      </c>
      <c r="I221" s="274">
        <v>0</v>
      </c>
      <c r="J221" s="275">
        <f>H221*I221</f>
        <v>0</v>
      </c>
      <c r="K221" s="273"/>
      <c r="L221" s="273">
        <f>H221*K221</f>
        <v>0</v>
      </c>
      <c r="M221" s="273"/>
      <c r="N221" s="273">
        <f>H221*M221</f>
        <v>0</v>
      </c>
      <c r="O221" s="275">
        <v>21</v>
      </c>
      <c r="P221" s="275">
        <f>J221*(O221/100)</f>
        <v>0</v>
      </c>
      <c r="Q221" s="275">
        <f>J221+P221</f>
        <v>0</v>
      </c>
      <c r="R221" s="276"/>
      <c r="S221" s="276"/>
      <c r="T221" s="277">
        <v>1</v>
      </c>
      <c r="U221" s="63"/>
      <c r="V221" s="63"/>
      <c r="W221" s="63"/>
      <c r="X221" s="179"/>
    </row>
    <row r="222" ht="12.75" outlineLevel="4">
      <c r="A222" s="278"/>
      <c r="B222" s="279"/>
      <c r="C222" s="279"/>
      <c r="D222" s="280"/>
      <c r="E222" s="287" t="s">
        <v>1</v>
      </c>
      <c r="F222" s="281" t="s">
        <v>45</v>
      </c>
      <c r="G222" s="281"/>
      <c r="H222" s="282"/>
      <c r="I222" s="283"/>
      <c r="J222" s="284"/>
      <c r="K222" s="285"/>
      <c r="L222" s="285"/>
      <c r="M222" s="285"/>
      <c r="N222" s="285"/>
      <c r="O222" s="286"/>
      <c r="P222" s="286"/>
      <c r="Q222" s="286"/>
      <c r="R222" s="280"/>
      <c r="S222" s="280"/>
      <c r="T222" s="279"/>
      <c r="U222" s="61"/>
      <c r="V222" s="63"/>
      <c r="W222" s="63"/>
      <c r="X222" s="281" t="str">
        <f>F222</f>
        <v>---</v>
      </c>
      <c r="Y222" s="67"/>
      <c r="AA222" s="74"/>
    </row>
    <row r="223" ht="7.5" customHeight="1" outlineLevel="4">
      <c r="B223" s="198"/>
      <c r="C223" s="198"/>
      <c r="D223" s="179"/>
      <c r="E223" s="179"/>
      <c r="F223" s="180"/>
      <c r="G223" s="179"/>
      <c r="H223" s="193"/>
      <c r="I223" s="246"/>
      <c r="J223" s="189"/>
      <c r="K223" s="193"/>
      <c r="L223" s="193"/>
      <c r="M223" s="193"/>
      <c r="N223" s="193"/>
      <c r="O223" s="189"/>
      <c r="P223" s="189"/>
      <c r="Q223" s="189"/>
      <c r="R223" s="179"/>
      <c r="S223" s="179"/>
      <c r="T223" s="198"/>
      <c r="U223" s="63"/>
      <c r="X223" s="179"/>
    </row>
    <row r="224" ht="12.75" outlineLevel="4">
      <c r="A224" s="288"/>
      <c r="B224" s="289"/>
      <c r="C224" s="289"/>
      <c r="D224" s="290"/>
      <c r="E224" s="296" t="s">
        <v>2</v>
      </c>
      <c r="F224" s="291" t="s">
        <v>259</v>
      </c>
      <c r="G224" s="290"/>
      <c r="H224" s="292">
        <v>20</v>
      </c>
      <c r="I224" s="293"/>
      <c r="J224" s="294"/>
      <c r="K224" s="295"/>
      <c r="L224" s="295"/>
      <c r="M224" s="295"/>
      <c r="N224" s="295"/>
      <c r="O224" s="294"/>
      <c r="P224" s="294"/>
      <c r="Q224" s="294"/>
      <c r="R224" s="290"/>
      <c r="S224" s="290"/>
      <c r="T224" s="289"/>
      <c r="U224" s="61"/>
      <c r="V224" s="63"/>
      <c r="W224" s="63"/>
      <c r="X224" s="179"/>
    </row>
    <row r="225" ht="7.5" customHeight="1" outlineLevel="4">
      <c r="A225" s="63"/>
      <c r="B225" s="198"/>
      <c r="C225" s="198"/>
      <c r="D225" s="179"/>
      <c r="E225" s="179"/>
      <c r="F225" s="242"/>
      <c r="G225" s="179"/>
      <c r="H225" s="193"/>
      <c r="I225" s="246"/>
      <c r="J225" s="189"/>
      <c r="K225" s="193"/>
      <c r="L225" s="193"/>
      <c r="M225" s="193"/>
      <c r="N225" s="193"/>
      <c r="O225" s="189"/>
      <c r="P225" s="189"/>
      <c r="Q225" s="189"/>
      <c r="R225" s="179"/>
      <c r="S225" s="179"/>
      <c r="T225" s="198"/>
      <c r="U225" s="63"/>
      <c r="X225" s="179"/>
    </row>
    <row r="226" ht="12.75" outlineLevel="3">
      <c r="A226" s="56"/>
      <c r="B226" s="268"/>
      <c r="C226" s="269">
        <v>45</v>
      </c>
      <c r="D226" s="270" t="s">
        <v>130</v>
      </c>
      <c r="E226" s="271" t="s">
        <v>260</v>
      </c>
      <c r="F226" s="272" t="s">
        <v>261</v>
      </c>
      <c r="G226" s="270" t="s">
        <v>157</v>
      </c>
      <c r="H226" s="273">
        <v>86.8</v>
      </c>
      <c r="I226" s="274">
        <v>0</v>
      </c>
      <c r="J226" s="275">
        <f>H226*I226</f>
        <v>0</v>
      </c>
      <c r="K226" s="273"/>
      <c r="L226" s="273">
        <f>H226*K226</f>
        <v>0</v>
      </c>
      <c r="M226" s="273"/>
      <c r="N226" s="273">
        <f>H226*M226</f>
        <v>0</v>
      </c>
      <c r="O226" s="275">
        <v>21</v>
      </c>
      <c r="P226" s="275">
        <f>J226*(O226/100)</f>
        <v>0</v>
      </c>
      <c r="Q226" s="275">
        <f>J226+P226</f>
        <v>0</v>
      </c>
      <c r="R226" s="276"/>
      <c r="S226" s="276"/>
      <c r="T226" s="277">
        <v>1</v>
      </c>
      <c r="U226" s="63"/>
      <c r="V226" s="63"/>
      <c r="W226" s="63"/>
      <c r="X226" s="179"/>
    </row>
    <row r="227" ht="12.75" outlineLevel="4">
      <c r="A227" s="278"/>
      <c r="B227" s="279"/>
      <c r="C227" s="279"/>
      <c r="D227" s="280"/>
      <c r="E227" s="287" t="s">
        <v>1</v>
      </c>
      <c r="F227" s="281" t="s">
        <v>45</v>
      </c>
      <c r="G227" s="281"/>
      <c r="H227" s="282"/>
      <c r="I227" s="283"/>
      <c r="J227" s="284"/>
      <c r="K227" s="285"/>
      <c r="L227" s="285"/>
      <c r="M227" s="285"/>
      <c r="N227" s="285"/>
      <c r="O227" s="286"/>
      <c r="P227" s="286"/>
      <c r="Q227" s="286"/>
      <c r="R227" s="280"/>
      <c r="S227" s="280"/>
      <c r="T227" s="279"/>
      <c r="U227" s="61"/>
      <c r="V227" s="63"/>
      <c r="W227" s="63"/>
      <c r="X227" s="281" t="str">
        <f>F227</f>
        <v>---</v>
      </c>
      <c r="Y227" s="67"/>
      <c r="AA227" s="74"/>
    </row>
    <row r="228" ht="7.5" customHeight="1" outlineLevel="4">
      <c r="B228" s="198"/>
      <c r="C228" s="198"/>
      <c r="D228" s="179"/>
      <c r="E228" s="179"/>
      <c r="F228" s="180"/>
      <c r="G228" s="179"/>
      <c r="H228" s="193"/>
      <c r="I228" s="246"/>
      <c r="J228" s="189"/>
      <c r="K228" s="193"/>
      <c r="L228" s="193"/>
      <c r="M228" s="193"/>
      <c r="N228" s="193"/>
      <c r="O228" s="189"/>
      <c r="P228" s="189"/>
      <c r="Q228" s="189"/>
      <c r="R228" s="179"/>
      <c r="S228" s="179"/>
      <c r="T228" s="198"/>
      <c r="U228" s="63"/>
      <c r="X228" s="179"/>
    </row>
    <row r="229" ht="12.75" outlineLevel="4">
      <c r="A229" s="288"/>
      <c r="B229" s="289"/>
      <c r="C229" s="289"/>
      <c r="D229" s="290"/>
      <c r="E229" s="296" t="s">
        <v>2</v>
      </c>
      <c r="F229" s="291" t="s">
        <v>262</v>
      </c>
      <c r="G229" s="290"/>
      <c r="H229" s="292">
        <v>53.2</v>
      </c>
      <c r="I229" s="293"/>
      <c r="J229" s="294"/>
      <c r="K229" s="295"/>
      <c r="L229" s="295"/>
      <c r="M229" s="295"/>
      <c r="N229" s="295"/>
      <c r="O229" s="294"/>
      <c r="P229" s="294"/>
      <c r="Q229" s="294"/>
      <c r="R229" s="290"/>
      <c r="S229" s="290"/>
      <c r="T229" s="289"/>
      <c r="U229" s="61"/>
      <c r="V229" s="63"/>
      <c r="W229" s="63"/>
      <c r="X229" s="179"/>
    </row>
    <row r="230" ht="12.75" outlineLevel="4">
      <c r="A230" s="288"/>
      <c r="B230" s="289"/>
      <c r="C230" s="289"/>
      <c r="D230" s="290"/>
      <c r="E230" s="296"/>
      <c r="F230" s="291" t="s">
        <v>263</v>
      </c>
      <c r="G230" s="290"/>
      <c r="H230" s="292">
        <v>33.6</v>
      </c>
      <c r="I230" s="293"/>
      <c r="J230" s="294"/>
      <c r="K230" s="295"/>
      <c r="L230" s="295"/>
      <c r="M230" s="295"/>
      <c r="N230" s="295"/>
      <c r="O230" s="294"/>
      <c r="P230" s="294"/>
      <c r="Q230" s="294"/>
      <c r="R230" s="290"/>
      <c r="S230" s="290"/>
      <c r="T230" s="289"/>
      <c r="U230" s="61"/>
      <c r="V230" s="63"/>
      <c r="W230" s="63"/>
      <c r="X230" s="179"/>
    </row>
    <row r="231" ht="7.5" customHeight="1" outlineLevel="4">
      <c r="A231" s="63"/>
      <c r="B231" s="198"/>
      <c r="C231" s="198"/>
      <c r="D231" s="179"/>
      <c r="E231" s="179"/>
      <c r="F231" s="242"/>
      <c r="G231" s="179"/>
      <c r="H231" s="193"/>
      <c r="I231" s="246"/>
      <c r="J231" s="189"/>
      <c r="K231" s="193"/>
      <c r="L231" s="193"/>
      <c r="M231" s="193"/>
      <c r="N231" s="193"/>
      <c r="O231" s="189"/>
      <c r="P231" s="189"/>
      <c r="Q231" s="189"/>
      <c r="R231" s="179"/>
      <c r="S231" s="179"/>
      <c r="T231" s="198"/>
      <c r="U231" s="63"/>
      <c r="X231" s="179"/>
    </row>
    <row r="232" ht="12.75" outlineLevel="3">
      <c r="B232" s="61"/>
      <c r="C232" s="61"/>
      <c r="D232" s="61"/>
      <c r="E232" s="61"/>
      <c r="F232" s="61"/>
      <c r="G232" s="61"/>
      <c r="H232" s="61"/>
      <c r="I232" s="63"/>
      <c r="J232" s="63"/>
      <c r="K232" s="61"/>
      <c r="L232" s="61"/>
      <c r="M232" s="61"/>
      <c r="N232" s="61"/>
      <c r="O232" s="61"/>
      <c r="P232" s="63"/>
      <c r="Q232" s="63"/>
      <c r="R232" s="63"/>
      <c r="S232" s="61"/>
      <c r="T232" s="61"/>
      <c r="X232" s="61"/>
    </row>
    <row r="233" ht="12.75" outlineLevel="2">
      <c r="A233" s="226" t="s">
        <v>86</v>
      </c>
      <c r="B233" s="230">
        <v>3</v>
      </c>
      <c r="C233" s="262"/>
      <c r="D233" s="263" t="s">
        <v>98</v>
      </c>
      <c r="E233" s="263"/>
      <c r="F233" s="264" t="s">
        <v>87</v>
      </c>
      <c r="G233" s="263"/>
      <c r="H233" s="265"/>
      <c r="I233" s="266"/>
      <c r="J233" s="228">
        <f>SUBTOTAL(9,J234:J289)</f>
        <v>0</v>
      </c>
      <c r="K233" s="265"/>
      <c r="L233" s="229">
        <f>SUBTOTAL(9,L234:L289)</f>
        <v>77.173486</v>
      </c>
      <c r="M233" s="265"/>
      <c r="N233" s="229">
        <f>SUBTOTAL(9,N234:N289)</f>
        <v>0</v>
      </c>
      <c r="O233" s="267"/>
      <c r="P233" s="228">
        <f>SUBTOTAL(9,P234:P289)</f>
        <v>0</v>
      </c>
      <c r="Q233" s="228">
        <f>SUBTOTAL(9,Q234:Q289)</f>
        <v>0</v>
      </c>
      <c r="R233" s="263"/>
      <c r="S233" s="263"/>
      <c r="T233" s="230">
        <f>SUBTOTAL(9,T234:T289)</f>
        <v>9</v>
      </c>
      <c r="U233" s="61"/>
      <c r="V233" s="63"/>
      <c r="W233" s="63"/>
      <c r="X233" s="179"/>
    </row>
    <row r="234" ht="12.75" outlineLevel="3">
      <c r="A234" s="56"/>
      <c r="B234" s="268"/>
      <c r="C234" s="269">
        <v>46</v>
      </c>
      <c r="D234" s="270" t="s">
        <v>130</v>
      </c>
      <c r="E234" s="271" t="s">
        <v>264</v>
      </c>
      <c r="F234" s="272" t="s">
        <v>265</v>
      </c>
      <c r="G234" s="270" t="s">
        <v>148</v>
      </c>
      <c r="H234" s="273">
        <v>250</v>
      </c>
      <c r="I234" s="274">
        <v>0</v>
      </c>
      <c r="J234" s="275">
        <f>H234*I234</f>
        <v>0</v>
      </c>
      <c r="K234" s="273">
        <v>0.11162</v>
      </c>
      <c r="L234" s="273">
        <f>H234*K234</f>
        <v>27.904999999999997</v>
      </c>
      <c r="M234" s="273"/>
      <c r="N234" s="273">
        <f>H234*M234</f>
        <v>0</v>
      </c>
      <c r="O234" s="275">
        <v>21</v>
      </c>
      <c r="P234" s="275">
        <f>J234*(O234/100)</f>
        <v>0</v>
      </c>
      <c r="Q234" s="275">
        <f>J234+P234</f>
        <v>0</v>
      </c>
      <c r="R234" s="276"/>
      <c r="S234" s="276"/>
      <c r="T234" s="277">
        <v>1</v>
      </c>
      <c r="U234" s="63"/>
      <c r="V234" s="63"/>
      <c r="W234" s="63"/>
      <c r="X234" s="179"/>
    </row>
    <row r="235" ht="17.6" outlineLevel="4">
      <c r="A235" s="278"/>
      <c r="B235" s="279"/>
      <c r="C235" s="279"/>
      <c r="D235" s="280"/>
      <c r="E235" s="287" t="s">
        <v>1</v>
      </c>
      <c r="F235" s="281" t="s">
        <v>266</v>
      </c>
      <c r="G235" s="281"/>
      <c r="H235" s="282"/>
      <c r="I235" s="283"/>
      <c r="J235" s="284"/>
      <c r="K235" s="285"/>
      <c r="L235" s="285"/>
      <c r="M235" s="285"/>
      <c r="N235" s="285"/>
      <c r="O235" s="286"/>
      <c r="P235" s="286"/>
      <c r="Q235" s="286"/>
      <c r="R235" s="280"/>
      <c r="S235" s="280"/>
      <c r="T235" s="279"/>
      <c r="U235" s="61"/>
      <c r="V235" s="63"/>
      <c r="W235" s="63"/>
      <c r="X235" s="281" t="str">
        <f>F235</f>
        <v>Kladení dlažby z betonových zámkových dlaždic pozemních komunikací ručně s ložem z kameniva těženého nebo drceného tl. do 50 mm, s vyplněním spár, s dvojitým hutněním vibrováním a se smetením přebytečného materiálu na krajnici tl. 80 mm skupiny B, pro plochy přes 100 do 300 m2</v>
      </c>
      <c r="Y235" s="67"/>
      <c r="AA235" s="74"/>
    </row>
    <row r="236" ht="7.5" customHeight="1" outlineLevel="4">
      <c r="B236" s="198"/>
      <c r="C236" s="198"/>
      <c r="D236" s="179"/>
      <c r="E236" s="179"/>
      <c r="F236" s="180"/>
      <c r="G236" s="179"/>
      <c r="H236" s="193"/>
      <c r="I236" s="246"/>
      <c r="J236" s="189"/>
      <c r="K236" s="193"/>
      <c r="L236" s="193"/>
      <c r="M236" s="193"/>
      <c r="N236" s="193"/>
      <c r="O236" s="189"/>
      <c r="P236" s="189"/>
      <c r="Q236" s="189"/>
      <c r="R236" s="179"/>
      <c r="S236" s="179"/>
      <c r="T236" s="198"/>
      <c r="U236" s="63"/>
      <c r="X236" s="179"/>
    </row>
    <row r="237" ht="12.75" outlineLevel="3">
      <c r="A237" s="56"/>
      <c r="B237" s="268"/>
      <c r="C237" s="269">
        <v>47</v>
      </c>
      <c r="D237" s="270" t="s">
        <v>207</v>
      </c>
      <c r="E237" s="271" t="s">
        <v>267</v>
      </c>
      <c r="F237" s="272" t="s">
        <v>268</v>
      </c>
      <c r="G237" s="270" t="s">
        <v>148</v>
      </c>
      <c r="H237" s="273">
        <v>40</v>
      </c>
      <c r="I237" s="274">
        <v>0</v>
      </c>
      <c r="J237" s="275">
        <f>H237*I237</f>
        <v>0</v>
      </c>
      <c r="K237" s="273">
        <v>0.176</v>
      </c>
      <c r="L237" s="273">
        <f>H237*K237</f>
        <v>7.0399999999999987</v>
      </c>
      <c r="M237" s="273"/>
      <c r="N237" s="273">
        <f>H237*M237</f>
        <v>0</v>
      </c>
      <c r="O237" s="275">
        <v>21</v>
      </c>
      <c r="P237" s="275">
        <f>J237*(O237/100)</f>
        <v>0</v>
      </c>
      <c r="Q237" s="275">
        <f>J237+P237</f>
        <v>0</v>
      </c>
      <c r="R237" s="276"/>
      <c r="S237" s="276"/>
      <c r="T237" s="277">
        <v>1</v>
      </c>
      <c r="U237" s="63"/>
      <c r="V237" s="63"/>
      <c r="W237" s="63"/>
      <c r="X237" s="179"/>
    </row>
    <row r="238" ht="12.75" outlineLevel="4">
      <c r="A238" s="278"/>
      <c r="B238" s="279"/>
      <c r="C238" s="279"/>
      <c r="D238" s="280"/>
      <c r="E238" s="287" t="s">
        <v>1</v>
      </c>
      <c r="F238" s="281" t="s">
        <v>45</v>
      </c>
      <c r="G238" s="281"/>
      <c r="H238" s="282"/>
      <c r="I238" s="283"/>
      <c r="J238" s="284"/>
      <c r="K238" s="285"/>
      <c r="L238" s="285"/>
      <c r="M238" s="285"/>
      <c r="N238" s="285"/>
      <c r="O238" s="286"/>
      <c r="P238" s="286"/>
      <c r="Q238" s="286"/>
      <c r="R238" s="280"/>
      <c r="S238" s="280"/>
      <c r="T238" s="279"/>
      <c r="U238" s="61"/>
      <c r="V238" s="63"/>
      <c r="W238" s="63"/>
      <c r="X238" s="281" t="str">
        <f>F238</f>
        <v>---</v>
      </c>
      <c r="Y238" s="67"/>
      <c r="AA238" s="74"/>
    </row>
    <row r="239" ht="7.5" customHeight="1" outlineLevel="4">
      <c r="B239" s="198"/>
      <c r="C239" s="198"/>
      <c r="D239" s="179"/>
      <c r="E239" s="179"/>
      <c r="F239" s="180"/>
      <c r="G239" s="179"/>
      <c r="H239" s="193"/>
      <c r="I239" s="246"/>
      <c r="J239" s="189"/>
      <c r="K239" s="193"/>
      <c r="L239" s="193"/>
      <c r="M239" s="193"/>
      <c r="N239" s="193"/>
      <c r="O239" s="189"/>
      <c r="P239" s="189"/>
      <c r="Q239" s="189"/>
      <c r="R239" s="179"/>
      <c r="S239" s="179"/>
      <c r="T239" s="198"/>
      <c r="U239" s="63"/>
      <c r="X239" s="179"/>
    </row>
    <row r="240" ht="12.75" outlineLevel="4">
      <c r="A240" s="288"/>
      <c r="B240" s="289"/>
      <c r="C240" s="289"/>
      <c r="D240" s="290"/>
      <c r="E240" s="296" t="s">
        <v>2</v>
      </c>
      <c r="F240" s="291" t="s">
        <v>269</v>
      </c>
      <c r="G240" s="290"/>
      <c r="H240" s="292">
        <v>0</v>
      </c>
      <c r="I240" s="293"/>
      <c r="J240" s="294"/>
      <c r="K240" s="295"/>
      <c r="L240" s="295"/>
      <c r="M240" s="295"/>
      <c r="N240" s="295"/>
      <c r="O240" s="294"/>
      <c r="P240" s="294"/>
      <c r="Q240" s="294"/>
      <c r="R240" s="290"/>
      <c r="S240" s="290"/>
      <c r="T240" s="289"/>
      <c r="U240" s="61"/>
      <c r="V240" s="63"/>
      <c r="W240" s="63"/>
      <c r="X240" s="179"/>
    </row>
    <row r="241" ht="12.75" outlineLevel="4">
      <c r="A241" s="288"/>
      <c r="B241" s="289"/>
      <c r="C241" s="289"/>
      <c r="D241" s="290"/>
      <c r="E241" s="296"/>
      <c r="F241" s="291" t="s">
        <v>270</v>
      </c>
      <c r="G241" s="290"/>
      <c r="H241" s="292">
        <v>40</v>
      </c>
      <c r="I241" s="293"/>
      <c r="J241" s="294"/>
      <c r="K241" s="295"/>
      <c r="L241" s="295"/>
      <c r="M241" s="295"/>
      <c r="N241" s="295"/>
      <c r="O241" s="294"/>
      <c r="P241" s="294"/>
      <c r="Q241" s="294"/>
      <c r="R241" s="290"/>
      <c r="S241" s="290"/>
      <c r="T241" s="289"/>
      <c r="U241" s="61"/>
      <c r="V241" s="63"/>
      <c r="W241" s="63"/>
      <c r="X241" s="179"/>
    </row>
    <row r="242" ht="7.5" customHeight="1" outlineLevel="4">
      <c r="A242" s="63"/>
      <c r="B242" s="198"/>
      <c r="C242" s="198"/>
      <c r="D242" s="179"/>
      <c r="E242" s="179"/>
      <c r="F242" s="242"/>
      <c r="G242" s="179"/>
      <c r="H242" s="193"/>
      <c r="I242" s="246"/>
      <c r="J242" s="189"/>
      <c r="K242" s="193"/>
      <c r="L242" s="193"/>
      <c r="M242" s="193"/>
      <c r="N242" s="193"/>
      <c r="O242" s="189"/>
      <c r="P242" s="189"/>
      <c r="Q242" s="189"/>
      <c r="R242" s="179"/>
      <c r="S242" s="179"/>
      <c r="T242" s="198"/>
      <c r="U242" s="63"/>
      <c r="X242" s="179"/>
    </row>
    <row r="243" ht="12.75" outlineLevel="3">
      <c r="A243" s="56"/>
      <c r="B243" s="268"/>
      <c r="C243" s="269">
        <v>48</v>
      </c>
      <c r="D243" s="270" t="s">
        <v>207</v>
      </c>
      <c r="E243" s="271" t="s">
        <v>271</v>
      </c>
      <c r="F243" s="272" t="s">
        <v>272</v>
      </c>
      <c r="G243" s="270" t="s">
        <v>148</v>
      </c>
      <c r="H243" s="273">
        <v>195</v>
      </c>
      <c r="I243" s="274">
        <v>0</v>
      </c>
      <c r="J243" s="275">
        <f>H243*I243</f>
        <v>0</v>
      </c>
      <c r="K243" s="273">
        <v>0.145</v>
      </c>
      <c r="L243" s="273">
        <f>H243*K243</f>
        <v>28.275</v>
      </c>
      <c r="M243" s="273"/>
      <c r="N243" s="273">
        <f>H243*M243</f>
        <v>0</v>
      </c>
      <c r="O243" s="275">
        <v>21</v>
      </c>
      <c r="P243" s="275">
        <f>J243*(O243/100)</f>
        <v>0</v>
      </c>
      <c r="Q243" s="275">
        <f>J243+P243</f>
        <v>0</v>
      </c>
      <c r="R243" s="276"/>
      <c r="S243" s="276"/>
      <c r="T243" s="277">
        <v>1</v>
      </c>
      <c r="U243" s="63"/>
      <c r="V243" s="63"/>
      <c r="W243" s="63"/>
      <c r="X243" s="179"/>
    </row>
    <row r="244" ht="12.75" outlineLevel="4">
      <c r="A244" s="278"/>
      <c r="B244" s="279"/>
      <c r="C244" s="279"/>
      <c r="D244" s="280"/>
      <c r="E244" s="287" t="s">
        <v>1</v>
      </c>
      <c r="F244" s="281" t="s">
        <v>45</v>
      </c>
      <c r="G244" s="281"/>
      <c r="H244" s="282"/>
      <c r="I244" s="283"/>
      <c r="J244" s="284"/>
      <c r="K244" s="285"/>
      <c r="L244" s="285"/>
      <c r="M244" s="285"/>
      <c r="N244" s="285"/>
      <c r="O244" s="286"/>
      <c r="P244" s="286"/>
      <c r="Q244" s="286"/>
      <c r="R244" s="280"/>
      <c r="S244" s="280"/>
      <c r="T244" s="279"/>
      <c r="U244" s="61"/>
      <c r="V244" s="63"/>
      <c r="W244" s="63"/>
      <c r="X244" s="281" t="str">
        <f>F244</f>
        <v>---</v>
      </c>
      <c r="Y244" s="67"/>
      <c r="AA244" s="74"/>
    </row>
    <row r="245" ht="7.5" customHeight="1" outlineLevel="4">
      <c r="B245" s="198"/>
      <c r="C245" s="198"/>
      <c r="D245" s="179"/>
      <c r="E245" s="179"/>
      <c r="F245" s="180"/>
      <c r="G245" s="179"/>
      <c r="H245" s="193"/>
      <c r="I245" s="246"/>
      <c r="J245" s="189"/>
      <c r="K245" s="193"/>
      <c r="L245" s="193"/>
      <c r="M245" s="193"/>
      <c r="N245" s="193"/>
      <c r="O245" s="189"/>
      <c r="P245" s="189"/>
      <c r="Q245" s="189"/>
      <c r="R245" s="179"/>
      <c r="S245" s="179"/>
      <c r="T245" s="198"/>
      <c r="U245" s="63"/>
      <c r="X245" s="179"/>
    </row>
    <row r="246" ht="12.75" outlineLevel="4">
      <c r="A246" s="288"/>
      <c r="B246" s="289"/>
      <c r="C246" s="289"/>
      <c r="D246" s="290"/>
      <c r="E246" s="296" t="s">
        <v>2</v>
      </c>
      <c r="F246" s="291" t="s">
        <v>273</v>
      </c>
      <c r="G246" s="290"/>
      <c r="H246" s="292">
        <v>0</v>
      </c>
      <c r="I246" s="293"/>
      <c r="J246" s="294"/>
      <c r="K246" s="295"/>
      <c r="L246" s="295"/>
      <c r="M246" s="295"/>
      <c r="N246" s="295"/>
      <c r="O246" s="294"/>
      <c r="P246" s="294"/>
      <c r="Q246" s="294"/>
      <c r="R246" s="290"/>
      <c r="S246" s="290"/>
      <c r="T246" s="289"/>
      <c r="U246" s="61"/>
      <c r="V246" s="63"/>
      <c r="W246" s="63"/>
      <c r="X246" s="179"/>
    </row>
    <row r="247" ht="12.75" outlineLevel="4">
      <c r="A247" s="288"/>
      <c r="B247" s="289"/>
      <c r="C247" s="289"/>
      <c r="D247" s="290"/>
      <c r="E247" s="296"/>
      <c r="F247" s="291" t="s">
        <v>274</v>
      </c>
      <c r="G247" s="290"/>
      <c r="H247" s="292">
        <v>195</v>
      </c>
      <c r="I247" s="293"/>
      <c r="J247" s="294"/>
      <c r="K247" s="295"/>
      <c r="L247" s="295"/>
      <c r="M247" s="295"/>
      <c r="N247" s="295"/>
      <c r="O247" s="294"/>
      <c r="P247" s="294"/>
      <c r="Q247" s="294"/>
      <c r="R247" s="290"/>
      <c r="S247" s="290"/>
      <c r="T247" s="289"/>
      <c r="U247" s="61"/>
      <c r="V247" s="63"/>
      <c r="W247" s="63"/>
      <c r="X247" s="179"/>
    </row>
    <row r="248" ht="7.5" customHeight="1" outlineLevel="4">
      <c r="A248" s="63"/>
      <c r="B248" s="198"/>
      <c r="C248" s="198"/>
      <c r="D248" s="179"/>
      <c r="E248" s="179"/>
      <c r="F248" s="242"/>
      <c r="G248" s="179"/>
      <c r="H248" s="193"/>
      <c r="I248" s="246"/>
      <c r="J248" s="189"/>
      <c r="K248" s="193"/>
      <c r="L248" s="193"/>
      <c r="M248" s="193"/>
      <c r="N248" s="193"/>
      <c r="O248" s="189"/>
      <c r="P248" s="189"/>
      <c r="Q248" s="189"/>
      <c r="R248" s="179"/>
      <c r="S248" s="179"/>
      <c r="T248" s="198"/>
      <c r="U248" s="63"/>
      <c r="X248" s="179"/>
    </row>
    <row r="249" ht="12.75" outlineLevel="3">
      <c r="A249" s="56"/>
      <c r="B249" s="268"/>
      <c r="C249" s="269">
        <v>49</v>
      </c>
      <c r="D249" s="270" t="s">
        <v>207</v>
      </c>
      <c r="E249" s="271" t="s">
        <v>275</v>
      </c>
      <c r="F249" s="272" t="s">
        <v>276</v>
      </c>
      <c r="G249" s="270" t="s">
        <v>148</v>
      </c>
      <c r="H249" s="273">
        <v>15</v>
      </c>
      <c r="I249" s="274">
        <v>0</v>
      </c>
      <c r="J249" s="275">
        <f>H249*I249</f>
        <v>0</v>
      </c>
      <c r="K249" s="273">
        <v>0.145</v>
      </c>
      <c r="L249" s="273">
        <f>H249*K249</f>
        <v>2.175</v>
      </c>
      <c r="M249" s="273"/>
      <c r="N249" s="273">
        <f>H249*M249</f>
        <v>0</v>
      </c>
      <c r="O249" s="275">
        <v>21</v>
      </c>
      <c r="P249" s="275">
        <f>J249*(O249/100)</f>
        <v>0</v>
      </c>
      <c r="Q249" s="275">
        <f>J249+P249</f>
        <v>0</v>
      </c>
      <c r="R249" s="276"/>
      <c r="S249" s="276"/>
      <c r="T249" s="277">
        <v>1</v>
      </c>
      <c r="U249" s="63"/>
      <c r="V249" s="63"/>
      <c r="W249" s="63"/>
      <c r="X249" s="179"/>
    </row>
    <row r="250" ht="12.75" outlineLevel="4">
      <c r="A250" s="278"/>
      <c r="B250" s="279"/>
      <c r="C250" s="279"/>
      <c r="D250" s="280"/>
      <c r="E250" s="287" t="s">
        <v>1</v>
      </c>
      <c r="F250" s="281" t="s">
        <v>45</v>
      </c>
      <c r="G250" s="281"/>
      <c r="H250" s="282"/>
      <c r="I250" s="283"/>
      <c r="J250" s="284"/>
      <c r="K250" s="285"/>
      <c r="L250" s="285"/>
      <c r="M250" s="285"/>
      <c r="N250" s="285"/>
      <c r="O250" s="286"/>
      <c r="P250" s="286"/>
      <c r="Q250" s="286"/>
      <c r="R250" s="280"/>
      <c r="S250" s="280"/>
      <c r="T250" s="279"/>
      <c r="U250" s="61"/>
      <c r="V250" s="63"/>
      <c r="W250" s="63"/>
      <c r="X250" s="281" t="str">
        <f>F250</f>
        <v>---</v>
      </c>
      <c r="Y250" s="67"/>
      <c r="AA250" s="74"/>
    </row>
    <row r="251" ht="7.5" customHeight="1" outlineLevel="4">
      <c r="B251" s="198"/>
      <c r="C251" s="198"/>
      <c r="D251" s="179"/>
      <c r="E251" s="179"/>
      <c r="F251" s="180"/>
      <c r="G251" s="179"/>
      <c r="H251" s="193"/>
      <c r="I251" s="246"/>
      <c r="J251" s="189"/>
      <c r="K251" s="193"/>
      <c r="L251" s="193"/>
      <c r="M251" s="193"/>
      <c r="N251" s="193"/>
      <c r="O251" s="189"/>
      <c r="P251" s="189"/>
      <c r="Q251" s="189"/>
      <c r="R251" s="179"/>
      <c r="S251" s="179"/>
      <c r="T251" s="198"/>
      <c r="U251" s="63"/>
      <c r="X251" s="179"/>
    </row>
    <row r="252" ht="12.75" outlineLevel="4">
      <c r="A252" s="288"/>
      <c r="B252" s="289"/>
      <c r="C252" s="289"/>
      <c r="D252" s="290"/>
      <c r="E252" s="296" t="s">
        <v>2</v>
      </c>
      <c r="F252" s="291" t="s">
        <v>277</v>
      </c>
      <c r="G252" s="290"/>
      <c r="H252" s="292">
        <v>0</v>
      </c>
      <c r="I252" s="293"/>
      <c r="J252" s="294"/>
      <c r="K252" s="295"/>
      <c r="L252" s="295"/>
      <c r="M252" s="295"/>
      <c r="N252" s="295"/>
      <c r="O252" s="294"/>
      <c r="P252" s="294"/>
      <c r="Q252" s="294"/>
      <c r="R252" s="290"/>
      <c r="S252" s="290"/>
      <c r="T252" s="289"/>
      <c r="U252" s="61"/>
      <c r="V252" s="63"/>
      <c r="W252" s="63"/>
      <c r="X252" s="179"/>
    </row>
    <row r="253" ht="12.75" outlineLevel="4">
      <c r="A253" s="288"/>
      <c r="B253" s="289"/>
      <c r="C253" s="289"/>
      <c r="D253" s="290"/>
      <c r="E253" s="296"/>
      <c r="F253" s="291" t="s">
        <v>278</v>
      </c>
      <c r="G253" s="290"/>
      <c r="H253" s="292">
        <v>15</v>
      </c>
      <c r="I253" s="293"/>
      <c r="J253" s="294"/>
      <c r="K253" s="295"/>
      <c r="L253" s="295"/>
      <c r="M253" s="295"/>
      <c r="N253" s="295"/>
      <c r="O253" s="294"/>
      <c r="P253" s="294"/>
      <c r="Q253" s="294"/>
      <c r="R253" s="290"/>
      <c r="S253" s="290"/>
      <c r="T253" s="289"/>
      <c r="U253" s="61"/>
      <c r="V253" s="63"/>
      <c r="W253" s="63"/>
      <c r="X253" s="179"/>
    </row>
    <row r="254" ht="7.5" customHeight="1" outlineLevel="4">
      <c r="A254" s="63"/>
      <c r="B254" s="198"/>
      <c r="C254" s="198"/>
      <c r="D254" s="179"/>
      <c r="E254" s="179"/>
      <c r="F254" s="242"/>
      <c r="G254" s="179"/>
      <c r="H254" s="193"/>
      <c r="I254" s="246"/>
      <c r="J254" s="189"/>
      <c r="K254" s="193"/>
      <c r="L254" s="193"/>
      <c r="M254" s="193"/>
      <c r="N254" s="193"/>
      <c r="O254" s="189"/>
      <c r="P254" s="189"/>
      <c r="Q254" s="189"/>
      <c r="R254" s="179"/>
      <c r="S254" s="179"/>
      <c r="T254" s="198"/>
      <c r="U254" s="63"/>
      <c r="X254" s="179"/>
    </row>
    <row r="255" ht="12.75" outlineLevel="3">
      <c r="A255" s="56"/>
      <c r="B255" s="268"/>
      <c r="C255" s="269">
        <v>50</v>
      </c>
      <c r="D255" s="270" t="s">
        <v>130</v>
      </c>
      <c r="E255" s="271" t="s">
        <v>279</v>
      </c>
      <c r="F255" s="272" t="s">
        <v>280</v>
      </c>
      <c r="G255" s="270" t="s">
        <v>157</v>
      </c>
      <c r="H255" s="273">
        <v>73.6</v>
      </c>
      <c r="I255" s="274">
        <v>0</v>
      </c>
      <c r="J255" s="275">
        <f>H255*I255</f>
        <v>0</v>
      </c>
      <c r="K255" s="273">
        <v>0.00501</v>
      </c>
      <c r="L255" s="273">
        <f>H255*K255</f>
        <v>0.36873599999999994</v>
      </c>
      <c r="M255" s="273"/>
      <c r="N255" s="273">
        <f>H255*M255</f>
        <v>0</v>
      </c>
      <c r="O255" s="275">
        <v>21</v>
      </c>
      <c r="P255" s="275">
        <f>J255*(O255/100)</f>
        <v>0</v>
      </c>
      <c r="Q255" s="275">
        <f>J255+P255</f>
        <v>0</v>
      </c>
      <c r="R255" s="276"/>
      <c r="S255" s="276"/>
      <c r="T255" s="277">
        <v>1</v>
      </c>
      <c r="U255" s="63"/>
      <c r="V255" s="63"/>
      <c r="W255" s="63"/>
      <c r="X255" s="179"/>
    </row>
    <row r="256" ht="12.75" outlineLevel="4">
      <c r="A256" s="278"/>
      <c r="B256" s="279"/>
      <c r="C256" s="279"/>
      <c r="D256" s="280"/>
      <c r="E256" s="287" t="s">
        <v>1</v>
      </c>
      <c r="F256" s="281" t="s">
        <v>281</v>
      </c>
      <c r="G256" s="281"/>
      <c r="H256" s="282"/>
      <c r="I256" s="283"/>
      <c r="J256" s="284"/>
      <c r="K256" s="285"/>
      <c r="L256" s="285"/>
      <c r="M256" s="285"/>
      <c r="N256" s="285"/>
      <c r="O256" s="286"/>
      <c r="P256" s="286"/>
      <c r="Q256" s="286"/>
      <c r="R256" s="280"/>
      <c r="S256" s="280"/>
      <c r="T256" s="279"/>
      <c r="U256" s="61"/>
      <c r="V256" s="63"/>
      <c r="W256" s="63"/>
      <c r="X256" s="281" t="str">
        <f>F256</f>
        <v>Vyplnění spár mezi silničními dílci jakékoliv tloušťky kamenivem těženým</v>
      </c>
      <c r="Y256" s="67"/>
      <c r="AA256" s="74"/>
    </row>
    <row r="257" ht="7.5" customHeight="1" outlineLevel="4">
      <c r="B257" s="198"/>
      <c r="C257" s="198"/>
      <c r="D257" s="179"/>
      <c r="E257" s="179"/>
      <c r="F257" s="180"/>
      <c r="G257" s="179"/>
      <c r="H257" s="193"/>
      <c r="I257" s="246"/>
      <c r="J257" s="189"/>
      <c r="K257" s="193"/>
      <c r="L257" s="193"/>
      <c r="M257" s="193"/>
      <c r="N257" s="193"/>
      <c r="O257" s="189"/>
      <c r="P257" s="189"/>
      <c r="Q257" s="189"/>
      <c r="R257" s="179"/>
      <c r="S257" s="179"/>
      <c r="T257" s="198"/>
      <c r="U257" s="63"/>
      <c r="X257" s="179"/>
    </row>
    <row r="258" ht="12.75" outlineLevel="4">
      <c r="A258" s="288"/>
      <c r="B258" s="289"/>
      <c r="C258" s="289"/>
      <c r="D258" s="290"/>
      <c r="E258" s="296" t="s">
        <v>2</v>
      </c>
      <c r="F258" s="291" t="s">
        <v>282</v>
      </c>
      <c r="G258" s="290"/>
      <c r="H258" s="292">
        <v>0</v>
      </c>
      <c r="I258" s="293"/>
      <c r="J258" s="294"/>
      <c r="K258" s="295"/>
      <c r="L258" s="295"/>
      <c r="M258" s="295"/>
      <c r="N258" s="295"/>
      <c r="O258" s="294"/>
      <c r="P258" s="294"/>
      <c r="Q258" s="294"/>
      <c r="R258" s="290"/>
      <c r="S258" s="290"/>
      <c r="T258" s="289"/>
      <c r="U258" s="61"/>
      <c r="V258" s="63"/>
      <c r="W258" s="63"/>
      <c r="X258" s="179"/>
    </row>
    <row r="259" ht="12.75" outlineLevel="4">
      <c r="A259" s="288"/>
      <c r="B259" s="289"/>
      <c r="C259" s="289"/>
      <c r="D259" s="290"/>
      <c r="E259" s="296"/>
      <c r="F259" s="291" t="s">
        <v>283</v>
      </c>
      <c r="G259" s="290"/>
      <c r="H259" s="292">
        <v>73.6</v>
      </c>
      <c r="I259" s="293"/>
      <c r="J259" s="294"/>
      <c r="K259" s="295"/>
      <c r="L259" s="295"/>
      <c r="M259" s="295"/>
      <c r="N259" s="295"/>
      <c r="O259" s="294"/>
      <c r="P259" s="294"/>
      <c r="Q259" s="294"/>
      <c r="R259" s="290"/>
      <c r="S259" s="290"/>
      <c r="T259" s="289"/>
      <c r="U259" s="61"/>
      <c r="V259" s="63"/>
      <c r="W259" s="63"/>
      <c r="X259" s="179"/>
    </row>
    <row r="260" ht="7.5" customHeight="1" outlineLevel="4">
      <c r="A260" s="63"/>
      <c r="B260" s="198"/>
      <c r="C260" s="198"/>
      <c r="D260" s="179"/>
      <c r="E260" s="179"/>
      <c r="F260" s="242"/>
      <c r="G260" s="179"/>
      <c r="H260" s="193"/>
      <c r="I260" s="246"/>
      <c r="J260" s="189"/>
      <c r="K260" s="193"/>
      <c r="L260" s="193"/>
      <c r="M260" s="193"/>
      <c r="N260" s="193"/>
      <c r="O260" s="189"/>
      <c r="P260" s="189"/>
      <c r="Q260" s="189"/>
      <c r="R260" s="179"/>
      <c r="S260" s="179"/>
      <c r="T260" s="198"/>
      <c r="U260" s="63"/>
      <c r="X260" s="179"/>
    </row>
    <row r="261" ht="12.75" outlineLevel="3">
      <c r="A261" s="56"/>
      <c r="B261" s="268"/>
      <c r="C261" s="269">
        <v>51</v>
      </c>
      <c r="D261" s="270" t="s">
        <v>130</v>
      </c>
      <c r="E261" s="271" t="s">
        <v>284</v>
      </c>
      <c r="F261" s="272" t="s">
        <v>285</v>
      </c>
      <c r="G261" s="270" t="s">
        <v>148</v>
      </c>
      <c r="H261" s="273">
        <v>13.75</v>
      </c>
      <c r="I261" s="274">
        <v>0</v>
      </c>
      <c r="J261" s="275">
        <f>H261*I261</f>
        <v>0</v>
      </c>
      <c r="K261" s="273"/>
      <c r="L261" s="273">
        <f>H261*K261</f>
        <v>0</v>
      </c>
      <c r="M261" s="273"/>
      <c r="N261" s="273">
        <f>H261*M261</f>
        <v>0</v>
      </c>
      <c r="O261" s="275">
        <v>21</v>
      </c>
      <c r="P261" s="275">
        <f>J261*(O261/100)</f>
        <v>0</v>
      </c>
      <c r="Q261" s="275">
        <f>J261+P261</f>
        <v>0</v>
      </c>
      <c r="R261" s="276"/>
      <c r="S261" s="276"/>
      <c r="T261" s="277">
        <v>1</v>
      </c>
      <c r="U261" s="63"/>
      <c r="V261" s="63"/>
      <c r="W261" s="63"/>
      <c r="X261" s="179"/>
    </row>
    <row r="262" ht="12.75" outlineLevel="4">
      <c r="A262" s="278"/>
      <c r="B262" s="279"/>
      <c r="C262" s="279"/>
      <c r="D262" s="280"/>
      <c r="E262" s="287" t="s">
        <v>1</v>
      </c>
      <c r="F262" s="281" t="s">
        <v>286</v>
      </c>
      <c r="G262" s="281"/>
      <c r="H262" s="282"/>
      <c r="I262" s="283"/>
      <c r="J262" s="284"/>
      <c r="K262" s="285"/>
      <c r="L262" s="285"/>
      <c r="M262" s="285"/>
      <c r="N262" s="285"/>
      <c r="O262" s="286"/>
      <c r="P262" s="286"/>
      <c r="Q262" s="286"/>
      <c r="R262" s="280"/>
      <c r="S262" s="280"/>
      <c r="T262" s="279"/>
      <c r="U262" s="61"/>
      <c r="V262" s="63"/>
      <c r="W262" s="63"/>
      <c r="X262" s="281" t="str">
        <f>F262</f>
        <v>Podklad ze směsi stmelené cementem SC bez dilatačních spár, s rozprostřením a zhutněním SC C 8/10 (KSC I), po zhutnění tl. 150 mm</v>
      </c>
      <c r="Y262" s="67"/>
      <c r="AA262" s="74"/>
    </row>
    <row r="263" ht="7.5" customHeight="1" outlineLevel="4">
      <c r="B263" s="198"/>
      <c r="C263" s="198"/>
      <c r="D263" s="179"/>
      <c r="E263" s="179"/>
      <c r="F263" s="180"/>
      <c r="G263" s="179"/>
      <c r="H263" s="193"/>
      <c r="I263" s="246"/>
      <c r="J263" s="189"/>
      <c r="K263" s="193"/>
      <c r="L263" s="193"/>
      <c r="M263" s="193"/>
      <c r="N263" s="193"/>
      <c r="O263" s="189"/>
      <c r="P263" s="189"/>
      <c r="Q263" s="189"/>
      <c r="R263" s="179"/>
      <c r="S263" s="179"/>
      <c r="T263" s="198"/>
      <c r="U263" s="63"/>
      <c r="X263" s="179"/>
    </row>
    <row r="264" ht="12.75" outlineLevel="4">
      <c r="A264" s="288"/>
      <c r="B264" s="289"/>
      <c r="C264" s="289"/>
      <c r="D264" s="290"/>
      <c r="E264" s="296" t="s">
        <v>2</v>
      </c>
      <c r="F264" s="291" t="s">
        <v>287</v>
      </c>
      <c r="G264" s="290"/>
      <c r="H264" s="292">
        <v>13.75</v>
      </c>
      <c r="I264" s="293"/>
      <c r="J264" s="294"/>
      <c r="K264" s="295"/>
      <c r="L264" s="295"/>
      <c r="M264" s="295"/>
      <c r="N264" s="295"/>
      <c r="O264" s="294"/>
      <c r="P264" s="294"/>
      <c r="Q264" s="294"/>
      <c r="R264" s="290"/>
      <c r="S264" s="290"/>
      <c r="T264" s="289"/>
      <c r="U264" s="61"/>
      <c r="V264" s="63"/>
      <c r="W264" s="63"/>
      <c r="X264" s="179"/>
    </row>
    <row r="265" ht="7.5" customHeight="1" outlineLevel="4">
      <c r="A265" s="63"/>
      <c r="B265" s="198"/>
      <c r="C265" s="198"/>
      <c r="D265" s="179"/>
      <c r="E265" s="179"/>
      <c r="F265" s="242"/>
      <c r="G265" s="179"/>
      <c r="H265" s="193"/>
      <c r="I265" s="246"/>
      <c r="J265" s="189"/>
      <c r="K265" s="193"/>
      <c r="L265" s="193"/>
      <c r="M265" s="193"/>
      <c r="N265" s="193"/>
      <c r="O265" s="189"/>
      <c r="P265" s="189"/>
      <c r="Q265" s="189"/>
      <c r="R265" s="179"/>
      <c r="S265" s="179"/>
      <c r="T265" s="198"/>
      <c r="U265" s="63"/>
      <c r="X265" s="179"/>
    </row>
    <row r="266" ht="12.75" outlineLevel="3">
      <c r="A266" s="56"/>
      <c r="B266" s="268"/>
      <c r="C266" s="269">
        <v>52</v>
      </c>
      <c r="D266" s="270" t="s">
        <v>130</v>
      </c>
      <c r="E266" s="271" t="s">
        <v>288</v>
      </c>
      <c r="F266" s="272" t="s">
        <v>289</v>
      </c>
      <c r="G266" s="270" t="s">
        <v>148</v>
      </c>
      <c r="H266" s="273">
        <v>375</v>
      </c>
      <c r="I266" s="274">
        <v>0</v>
      </c>
      <c r="J266" s="275">
        <f>H266*I266</f>
        <v>0</v>
      </c>
      <c r="K266" s="273"/>
      <c r="L266" s="273">
        <f>H266*K266</f>
        <v>0</v>
      </c>
      <c r="M266" s="273"/>
      <c r="N266" s="273">
        <f>H266*M266</f>
        <v>0</v>
      </c>
      <c r="O266" s="275">
        <v>21</v>
      </c>
      <c r="P266" s="275">
        <f>J266*(O266/100)</f>
        <v>0</v>
      </c>
      <c r="Q266" s="275">
        <f>J266+P266</f>
        <v>0</v>
      </c>
      <c r="R266" s="276"/>
      <c r="S266" s="276"/>
      <c r="T266" s="277">
        <v>1</v>
      </c>
      <c r="U266" s="63"/>
      <c r="V266" s="63"/>
      <c r="W266" s="63"/>
      <c r="X266" s="179"/>
    </row>
    <row r="267" ht="12.75" outlineLevel="4">
      <c r="A267" s="278"/>
      <c r="B267" s="279"/>
      <c r="C267" s="279"/>
      <c r="D267" s="280"/>
      <c r="E267" s="287" t="s">
        <v>1</v>
      </c>
      <c r="F267" s="281" t="s">
        <v>290</v>
      </c>
      <c r="G267" s="281"/>
      <c r="H267" s="282"/>
      <c r="I267" s="283"/>
      <c r="J267" s="284"/>
      <c r="K267" s="285"/>
      <c r="L267" s="285"/>
      <c r="M267" s="285"/>
      <c r="N267" s="285"/>
      <c r="O267" s="286"/>
      <c r="P267" s="286"/>
      <c r="Q267" s="286"/>
      <c r="R267" s="280"/>
      <c r="S267" s="280"/>
      <c r="T267" s="279"/>
      <c r="U267" s="61"/>
      <c r="V267" s="63"/>
      <c r="W267" s="63"/>
      <c r="X267" s="281" t="str">
        <f>F267</f>
        <v>Podklad nebo podsyp z R-materiálu s rozprostřením a zhutněním plochy jednotlivě do 100 m2, po zhutnění tl. 100 mm</v>
      </c>
      <c r="Y267" s="67"/>
      <c r="AA267" s="74"/>
    </row>
    <row r="268" ht="7.5" customHeight="1" outlineLevel="4">
      <c r="B268" s="198"/>
      <c r="C268" s="198"/>
      <c r="D268" s="179"/>
      <c r="E268" s="179"/>
      <c r="F268" s="180"/>
      <c r="G268" s="179"/>
      <c r="H268" s="193"/>
      <c r="I268" s="246"/>
      <c r="J268" s="189"/>
      <c r="K268" s="193"/>
      <c r="L268" s="193"/>
      <c r="M268" s="193"/>
      <c r="N268" s="193"/>
      <c r="O268" s="189"/>
      <c r="P268" s="189"/>
      <c r="Q268" s="189"/>
      <c r="R268" s="179"/>
      <c r="S268" s="179"/>
      <c r="T268" s="198"/>
      <c r="U268" s="63"/>
      <c r="X268" s="179"/>
    </row>
    <row r="269" ht="12.75" outlineLevel="4">
      <c r="A269" s="288"/>
      <c r="B269" s="289"/>
      <c r="C269" s="289"/>
      <c r="D269" s="290"/>
      <c r="E269" s="296" t="s">
        <v>2</v>
      </c>
      <c r="F269" s="291" t="s">
        <v>291</v>
      </c>
      <c r="G269" s="290"/>
      <c r="H269" s="292">
        <v>0</v>
      </c>
      <c r="I269" s="293"/>
      <c r="J269" s="294"/>
      <c r="K269" s="295"/>
      <c r="L269" s="295"/>
      <c r="M269" s="295"/>
      <c r="N269" s="295"/>
      <c r="O269" s="294"/>
      <c r="P269" s="294"/>
      <c r="Q269" s="294"/>
      <c r="R269" s="290"/>
      <c r="S269" s="290"/>
      <c r="T269" s="289"/>
      <c r="U269" s="61"/>
      <c r="V269" s="63"/>
      <c r="W269" s="63"/>
      <c r="X269" s="179"/>
    </row>
    <row r="270" ht="12.75" outlineLevel="4">
      <c r="A270" s="288"/>
      <c r="B270" s="289"/>
      <c r="C270" s="289"/>
      <c r="D270" s="290"/>
      <c r="E270" s="296"/>
      <c r="F270" s="291" t="s">
        <v>292</v>
      </c>
      <c r="G270" s="290"/>
      <c r="H270" s="292">
        <v>25.5</v>
      </c>
      <c r="I270" s="293"/>
      <c r="J270" s="294"/>
      <c r="K270" s="295"/>
      <c r="L270" s="295"/>
      <c r="M270" s="295"/>
      <c r="N270" s="295"/>
      <c r="O270" s="294"/>
      <c r="P270" s="294"/>
      <c r="Q270" s="294"/>
      <c r="R270" s="290"/>
      <c r="S270" s="290"/>
      <c r="T270" s="289"/>
      <c r="U270" s="61"/>
      <c r="V270" s="63"/>
      <c r="W270" s="63"/>
      <c r="X270" s="179"/>
    </row>
    <row r="271" ht="12.75" outlineLevel="4">
      <c r="A271" s="288"/>
      <c r="B271" s="289"/>
      <c r="C271" s="289"/>
      <c r="D271" s="290"/>
      <c r="E271" s="296"/>
      <c r="F271" s="291" t="s">
        <v>293</v>
      </c>
      <c r="G271" s="290"/>
      <c r="H271" s="292">
        <v>34.5</v>
      </c>
      <c r="I271" s="293"/>
      <c r="J271" s="294"/>
      <c r="K271" s="295"/>
      <c r="L271" s="295"/>
      <c r="M271" s="295"/>
      <c r="N271" s="295"/>
      <c r="O271" s="294"/>
      <c r="P271" s="294"/>
      <c r="Q271" s="294"/>
      <c r="R271" s="290"/>
      <c r="S271" s="290"/>
      <c r="T271" s="289"/>
      <c r="U271" s="61"/>
      <c r="V271" s="63"/>
      <c r="W271" s="63"/>
      <c r="X271" s="179"/>
    </row>
    <row r="272" ht="12.75" outlineLevel="4">
      <c r="A272" s="288"/>
      <c r="B272" s="289"/>
      <c r="C272" s="289"/>
      <c r="D272" s="290"/>
      <c r="E272" s="296"/>
      <c r="F272" s="291" t="s">
        <v>294</v>
      </c>
      <c r="G272" s="290"/>
      <c r="H272" s="292">
        <v>315</v>
      </c>
      <c r="I272" s="293"/>
      <c r="J272" s="294"/>
      <c r="K272" s="295"/>
      <c r="L272" s="295"/>
      <c r="M272" s="295"/>
      <c r="N272" s="295"/>
      <c r="O272" s="294"/>
      <c r="P272" s="294"/>
      <c r="Q272" s="294"/>
      <c r="R272" s="290"/>
      <c r="S272" s="290"/>
      <c r="T272" s="289"/>
      <c r="U272" s="61"/>
      <c r="V272" s="63"/>
      <c r="W272" s="63"/>
      <c r="X272" s="179"/>
    </row>
    <row r="273" ht="7.5" customHeight="1" outlineLevel="4">
      <c r="A273" s="63"/>
      <c r="B273" s="198"/>
      <c r="C273" s="198"/>
      <c r="D273" s="179"/>
      <c r="E273" s="179"/>
      <c r="F273" s="242"/>
      <c r="G273" s="179"/>
      <c r="H273" s="193"/>
      <c r="I273" s="246"/>
      <c r="J273" s="189"/>
      <c r="K273" s="193"/>
      <c r="L273" s="193"/>
      <c r="M273" s="193"/>
      <c r="N273" s="193"/>
      <c r="O273" s="189"/>
      <c r="P273" s="189"/>
      <c r="Q273" s="189"/>
      <c r="R273" s="179"/>
      <c r="S273" s="179"/>
      <c r="T273" s="198"/>
      <c r="U273" s="63"/>
      <c r="X273" s="179"/>
    </row>
    <row r="274" ht="12.75" outlineLevel="3">
      <c r="A274" s="56"/>
      <c r="B274" s="268"/>
      <c r="C274" s="269">
        <v>53</v>
      </c>
      <c r="D274" s="270" t="s">
        <v>130</v>
      </c>
      <c r="E274" s="271" t="s">
        <v>295</v>
      </c>
      <c r="F274" s="272" t="s">
        <v>296</v>
      </c>
      <c r="G274" s="270" t="s">
        <v>148</v>
      </c>
      <c r="H274" s="273">
        <v>577</v>
      </c>
      <c r="I274" s="274">
        <v>0</v>
      </c>
      <c r="J274" s="275">
        <f>H274*I274</f>
        <v>0</v>
      </c>
      <c r="K274" s="273"/>
      <c r="L274" s="273">
        <f>H274*K274</f>
        <v>0</v>
      </c>
      <c r="M274" s="273"/>
      <c r="N274" s="273">
        <f>H274*M274</f>
        <v>0</v>
      </c>
      <c r="O274" s="275">
        <v>21</v>
      </c>
      <c r="P274" s="275">
        <f>J274*(O274/100)</f>
        <v>0</v>
      </c>
      <c r="Q274" s="275">
        <f>J274+P274</f>
        <v>0</v>
      </c>
      <c r="R274" s="276"/>
      <c r="S274" s="276"/>
      <c r="T274" s="277">
        <v>1</v>
      </c>
      <c r="U274" s="63"/>
      <c r="V274" s="63"/>
      <c r="W274" s="63"/>
      <c r="X274" s="179"/>
    </row>
    <row r="275" ht="12.75" outlineLevel="4">
      <c r="A275" s="278"/>
      <c r="B275" s="279"/>
      <c r="C275" s="279"/>
      <c r="D275" s="280"/>
      <c r="E275" s="287" t="s">
        <v>1</v>
      </c>
      <c r="F275" s="281" t="s">
        <v>297</v>
      </c>
      <c r="G275" s="281"/>
      <c r="H275" s="282"/>
      <c r="I275" s="283"/>
      <c r="J275" s="284"/>
      <c r="K275" s="285"/>
      <c r="L275" s="285"/>
      <c r="M275" s="285"/>
      <c r="N275" s="285"/>
      <c r="O275" s="286"/>
      <c r="P275" s="286"/>
      <c r="Q275" s="286"/>
      <c r="R275" s="280"/>
      <c r="S275" s="280"/>
      <c r="T275" s="279"/>
      <c r="U275" s="61"/>
      <c r="V275" s="63"/>
      <c r="W275" s="63"/>
      <c r="X275" s="281" t="str">
        <f>F275</f>
        <v>Podklad nebo podsyp z R-materiálu s rozprostřením a zhutněním plochy přes 100 m2, po zhutnění tl. 100 mm</v>
      </c>
      <c r="Y275" s="67"/>
      <c r="AA275" s="74"/>
    </row>
    <row r="276" ht="7.5" customHeight="1" outlineLevel="4">
      <c r="B276" s="198"/>
      <c r="C276" s="198"/>
      <c r="D276" s="179"/>
      <c r="E276" s="179"/>
      <c r="F276" s="180"/>
      <c r="G276" s="179"/>
      <c r="H276" s="193"/>
      <c r="I276" s="246"/>
      <c r="J276" s="189"/>
      <c r="K276" s="193"/>
      <c r="L276" s="193"/>
      <c r="M276" s="193"/>
      <c r="N276" s="193"/>
      <c r="O276" s="189"/>
      <c r="P276" s="189"/>
      <c r="Q276" s="189"/>
      <c r="R276" s="179"/>
      <c r="S276" s="179"/>
      <c r="T276" s="198"/>
      <c r="U276" s="63"/>
      <c r="X276" s="179"/>
    </row>
    <row r="277" ht="12.75" outlineLevel="4">
      <c r="A277" s="288"/>
      <c r="B277" s="289"/>
      <c r="C277" s="289"/>
      <c r="D277" s="290"/>
      <c r="E277" s="296" t="s">
        <v>2</v>
      </c>
      <c r="F277" s="291" t="s">
        <v>298</v>
      </c>
      <c r="G277" s="290"/>
      <c r="H277" s="292">
        <v>0</v>
      </c>
      <c r="I277" s="293"/>
      <c r="J277" s="294"/>
      <c r="K277" s="295"/>
      <c r="L277" s="295"/>
      <c r="M277" s="295"/>
      <c r="N277" s="295"/>
      <c r="O277" s="294"/>
      <c r="P277" s="294"/>
      <c r="Q277" s="294"/>
      <c r="R277" s="290"/>
      <c r="S277" s="290"/>
      <c r="T277" s="289"/>
      <c r="U277" s="61"/>
      <c r="V277" s="63"/>
      <c r="W277" s="63"/>
      <c r="X277" s="179"/>
    </row>
    <row r="278" ht="12.75" outlineLevel="4">
      <c r="A278" s="288"/>
      <c r="B278" s="289"/>
      <c r="C278" s="289"/>
      <c r="D278" s="290"/>
      <c r="E278" s="296"/>
      <c r="F278" s="291" t="s">
        <v>299</v>
      </c>
      <c r="G278" s="290"/>
      <c r="H278" s="292">
        <v>34</v>
      </c>
      <c r="I278" s="293"/>
      <c r="J278" s="294"/>
      <c r="K278" s="295"/>
      <c r="L278" s="295"/>
      <c r="M278" s="295"/>
      <c r="N278" s="295"/>
      <c r="O278" s="294"/>
      <c r="P278" s="294"/>
      <c r="Q278" s="294"/>
      <c r="R278" s="290"/>
      <c r="S278" s="290"/>
      <c r="T278" s="289"/>
      <c r="U278" s="61"/>
      <c r="V278" s="63"/>
      <c r="W278" s="63"/>
      <c r="X278" s="179"/>
    </row>
    <row r="279" ht="12.75" outlineLevel="4">
      <c r="A279" s="288"/>
      <c r="B279" s="289"/>
      <c r="C279" s="289"/>
      <c r="D279" s="290"/>
      <c r="E279" s="296"/>
      <c r="F279" s="291" t="s">
        <v>300</v>
      </c>
      <c r="G279" s="290"/>
      <c r="H279" s="292">
        <v>46</v>
      </c>
      <c r="I279" s="293"/>
      <c r="J279" s="294"/>
      <c r="K279" s="295"/>
      <c r="L279" s="295"/>
      <c r="M279" s="295"/>
      <c r="N279" s="295"/>
      <c r="O279" s="294"/>
      <c r="P279" s="294"/>
      <c r="Q279" s="294"/>
      <c r="R279" s="290"/>
      <c r="S279" s="290"/>
      <c r="T279" s="289"/>
      <c r="U279" s="61"/>
      <c r="V279" s="63"/>
      <c r="W279" s="63"/>
      <c r="X279" s="179"/>
    </row>
    <row r="280" ht="12.75" outlineLevel="4">
      <c r="A280" s="288"/>
      <c r="B280" s="289"/>
      <c r="C280" s="289"/>
      <c r="D280" s="290"/>
      <c r="E280" s="296"/>
      <c r="F280" s="291" t="s">
        <v>301</v>
      </c>
      <c r="G280" s="290"/>
      <c r="H280" s="292">
        <v>420</v>
      </c>
      <c r="I280" s="293"/>
      <c r="J280" s="294"/>
      <c r="K280" s="295"/>
      <c r="L280" s="295"/>
      <c r="M280" s="295"/>
      <c r="N280" s="295"/>
      <c r="O280" s="294"/>
      <c r="P280" s="294"/>
      <c r="Q280" s="294"/>
      <c r="R280" s="290"/>
      <c r="S280" s="290"/>
      <c r="T280" s="289"/>
      <c r="U280" s="61"/>
      <c r="V280" s="63"/>
      <c r="W280" s="63"/>
      <c r="X280" s="179"/>
    </row>
    <row r="281" ht="12.75" outlineLevel="4">
      <c r="A281" s="288"/>
      <c r="B281" s="289"/>
      <c r="C281" s="289"/>
      <c r="D281" s="290"/>
      <c r="E281" s="296"/>
      <c r="F281" s="291" t="s">
        <v>302</v>
      </c>
      <c r="G281" s="290"/>
      <c r="H281" s="292">
        <v>0</v>
      </c>
      <c r="I281" s="293"/>
      <c r="J281" s="294"/>
      <c r="K281" s="295"/>
      <c r="L281" s="295"/>
      <c r="M281" s="295"/>
      <c r="N281" s="295"/>
      <c r="O281" s="294"/>
      <c r="P281" s="294"/>
      <c r="Q281" s="294"/>
      <c r="R281" s="290"/>
      <c r="S281" s="290"/>
      <c r="T281" s="289"/>
      <c r="U281" s="61"/>
      <c r="V281" s="63"/>
      <c r="W281" s="63"/>
      <c r="X281" s="179"/>
    </row>
    <row r="282" ht="12.75" outlineLevel="4">
      <c r="A282" s="288"/>
      <c r="B282" s="289"/>
      <c r="C282" s="289"/>
      <c r="D282" s="290"/>
      <c r="E282" s="296"/>
      <c r="F282" s="291" t="s">
        <v>303</v>
      </c>
      <c r="G282" s="290"/>
      <c r="H282" s="292">
        <v>77</v>
      </c>
      <c r="I282" s="293"/>
      <c r="J282" s="294"/>
      <c r="K282" s="295"/>
      <c r="L282" s="295"/>
      <c r="M282" s="295"/>
      <c r="N282" s="295"/>
      <c r="O282" s="294"/>
      <c r="P282" s="294"/>
      <c r="Q282" s="294"/>
      <c r="R282" s="290"/>
      <c r="S282" s="290"/>
      <c r="T282" s="289"/>
      <c r="U282" s="61"/>
      <c r="V282" s="63"/>
      <c r="W282" s="63"/>
      <c r="X282" s="179"/>
    </row>
    <row r="283" ht="7.5" customHeight="1" outlineLevel="4">
      <c r="A283" s="63"/>
      <c r="B283" s="198"/>
      <c r="C283" s="198"/>
      <c r="D283" s="179"/>
      <c r="E283" s="179"/>
      <c r="F283" s="242"/>
      <c r="G283" s="179"/>
      <c r="H283" s="193"/>
      <c r="I283" s="246"/>
      <c r="J283" s="189"/>
      <c r="K283" s="193"/>
      <c r="L283" s="193"/>
      <c r="M283" s="193"/>
      <c r="N283" s="193"/>
      <c r="O283" s="189"/>
      <c r="P283" s="189"/>
      <c r="Q283" s="189"/>
      <c r="R283" s="179"/>
      <c r="S283" s="179"/>
      <c r="T283" s="198"/>
      <c r="U283" s="63"/>
      <c r="X283" s="179"/>
    </row>
    <row r="284" ht="12.75" outlineLevel="3">
      <c r="A284" s="56"/>
      <c r="B284" s="268"/>
      <c r="C284" s="269">
        <v>54</v>
      </c>
      <c r="D284" s="270" t="s">
        <v>130</v>
      </c>
      <c r="E284" s="271" t="s">
        <v>304</v>
      </c>
      <c r="F284" s="272" t="s">
        <v>305</v>
      </c>
      <c r="G284" s="270" t="s">
        <v>148</v>
      </c>
      <c r="H284" s="273">
        <v>55</v>
      </c>
      <c r="I284" s="274">
        <v>0</v>
      </c>
      <c r="J284" s="275">
        <f>H284*I284</f>
        <v>0</v>
      </c>
      <c r="K284" s="273">
        <v>0.20745</v>
      </c>
      <c r="L284" s="273">
        <f>H284*K284</f>
        <v>11.409749999999998</v>
      </c>
      <c r="M284" s="273"/>
      <c r="N284" s="273">
        <f>H284*M284</f>
        <v>0</v>
      </c>
      <c r="O284" s="275">
        <v>21</v>
      </c>
      <c r="P284" s="275">
        <f>J284*(O284/100)</f>
        <v>0</v>
      </c>
      <c r="Q284" s="275">
        <f>J284+P284</f>
        <v>0</v>
      </c>
      <c r="R284" s="276"/>
      <c r="S284" s="276"/>
      <c r="T284" s="277">
        <v>1</v>
      </c>
      <c r="U284" s="63"/>
      <c r="V284" s="63"/>
      <c r="W284" s="63"/>
      <c r="X284" s="179"/>
    </row>
    <row r="285" ht="12.75" outlineLevel="4">
      <c r="A285" s="278"/>
      <c r="B285" s="279"/>
      <c r="C285" s="279"/>
      <c r="D285" s="280"/>
      <c r="E285" s="287" t="s">
        <v>1</v>
      </c>
      <c r="F285" s="281" t="s">
        <v>306</v>
      </c>
      <c r="G285" s="281"/>
      <c r="H285" s="282"/>
      <c r="I285" s="283"/>
      <c r="J285" s="284"/>
      <c r="K285" s="285"/>
      <c r="L285" s="285"/>
      <c r="M285" s="285"/>
      <c r="N285" s="285"/>
      <c r="O285" s="286"/>
      <c r="P285" s="286"/>
      <c r="Q285" s="286"/>
      <c r="R285" s="280"/>
      <c r="S285" s="280"/>
      <c r="T285" s="279"/>
      <c r="U285" s="61"/>
      <c r="V285" s="63"/>
      <c r="W285" s="63"/>
      <c r="X285" s="281" t="str">
        <f>F285</f>
        <v>Vyspravení krytu komunikací po překopech inženýrských sítí plochy do 15 m2 asfaltovým betonem ACO (AB), po zhutnění tl. přes 50 do 70 mm</v>
      </c>
      <c r="Y285" s="67"/>
      <c r="AA285" s="74"/>
    </row>
    <row r="286" ht="7.5" customHeight="1" outlineLevel="4">
      <c r="B286" s="198"/>
      <c r="C286" s="198"/>
      <c r="D286" s="179"/>
      <c r="E286" s="179"/>
      <c r="F286" s="180"/>
      <c r="G286" s="179"/>
      <c r="H286" s="193"/>
      <c r="I286" s="246"/>
      <c r="J286" s="189"/>
      <c r="K286" s="193"/>
      <c r="L286" s="193"/>
      <c r="M286" s="193"/>
      <c r="N286" s="193"/>
      <c r="O286" s="189"/>
      <c r="P286" s="189"/>
      <c r="Q286" s="189"/>
      <c r="R286" s="179"/>
      <c r="S286" s="179"/>
      <c r="T286" s="198"/>
      <c r="U286" s="63"/>
      <c r="X286" s="179"/>
    </row>
    <row r="287" ht="12.75" outlineLevel="4">
      <c r="A287" s="288"/>
      <c r="B287" s="289"/>
      <c r="C287" s="289"/>
      <c r="D287" s="290"/>
      <c r="E287" s="296" t="s">
        <v>2</v>
      </c>
      <c r="F287" s="291" t="s">
        <v>307</v>
      </c>
      <c r="G287" s="290"/>
      <c r="H287" s="292">
        <v>55</v>
      </c>
      <c r="I287" s="293"/>
      <c r="J287" s="294"/>
      <c r="K287" s="295"/>
      <c r="L287" s="295"/>
      <c r="M287" s="295"/>
      <c r="N287" s="295"/>
      <c r="O287" s="294"/>
      <c r="P287" s="294"/>
      <c r="Q287" s="294"/>
      <c r="R287" s="290"/>
      <c r="S287" s="290"/>
      <c r="T287" s="289"/>
      <c r="U287" s="61"/>
      <c r="V287" s="63"/>
      <c r="W287" s="63"/>
      <c r="X287" s="179"/>
    </row>
    <row r="288" ht="7.5" customHeight="1" outlineLevel="4">
      <c r="A288" s="63"/>
      <c r="B288" s="198"/>
      <c r="C288" s="198"/>
      <c r="D288" s="179"/>
      <c r="E288" s="179"/>
      <c r="F288" s="242"/>
      <c r="G288" s="179"/>
      <c r="H288" s="193"/>
      <c r="I288" s="246"/>
      <c r="J288" s="189"/>
      <c r="K288" s="193"/>
      <c r="L288" s="193"/>
      <c r="M288" s="193"/>
      <c r="N288" s="193"/>
      <c r="O288" s="189"/>
      <c r="P288" s="189"/>
      <c r="Q288" s="189"/>
      <c r="R288" s="179"/>
      <c r="S288" s="179"/>
      <c r="T288" s="198"/>
      <c r="U288" s="63"/>
      <c r="X288" s="179"/>
    </row>
    <row r="289" ht="12.75" outlineLevel="3">
      <c r="B289" s="61"/>
      <c r="C289" s="61"/>
      <c r="D289" s="61"/>
      <c r="E289" s="61"/>
      <c r="F289" s="61"/>
      <c r="G289" s="61"/>
      <c r="H289" s="61"/>
      <c r="I289" s="63"/>
      <c r="J289" s="63"/>
      <c r="K289" s="61"/>
      <c r="L289" s="61"/>
      <c r="M289" s="61"/>
      <c r="N289" s="61"/>
      <c r="O289" s="61"/>
      <c r="P289" s="63"/>
      <c r="Q289" s="63"/>
      <c r="R289" s="63"/>
      <c r="S289" s="61"/>
      <c r="T289" s="61"/>
      <c r="X289" s="61"/>
    </row>
    <row r="290" ht="12.75" outlineLevel="2">
      <c r="A290" s="226" t="s">
        <v>88</v>
      </c>
      <c r="B290" s="230">
        <v>3</v>
      </c>
      <c r="C290" s="262"/>
      <c r="D290" s="263" t="s">
        <v>98</v>
      </c>
      <c r="E290" s="263"/>
      <c r="F290" s="264" t="s">
        <v>89</v>
      </c>
      <c r="G290" s="263"/>
      <c r="H290" s="265"/>
      <c r="I290" s="266"/>
      <c r="J290" s="228">
        <f>SUBTOTAL(9,J291:J300)</f>
        <v>0</v>
      </c>
      <c r="K290" s="265"/>
      <c r="L290" s="229">
        <f>SUBTOTAL(9,L291:L300)</f>
        <v>0.43468</v>
      </c>
      <c r="M290" s="265"/>
      <c r="N290" s="229">
        <f>SUBTOTAL(9,N291:N300)</f>
        <v>0</v>
      </c>
      <c r="O290" s="267"/>
      <c r="P290" s="228">
        <f>SUBTOTAL(9,P291:P300)</f>
        <v>0</v>
      </c>
      <c r="Q290" s="228">
        <f>SUBTOTAL(9,Q291:Q300)</f>
        <v>0</v>
      </c>
      <c r="R290" s="263"/>
      <c r="S290" s="263"/>
      <c r="T290" s="230">
        <f>SUBTOTAL(9,T291:T300)</f>
        <v>3</v>
      </c>
      <c r="U290" s="61"/>
      <c r="V290" s="63"/>
      <c r="W290" s="63"/>
      <c r="X290" s="179"/>
    </row>
    <row r="291" ht="12.75" outlineLevel="3">
      <c r="A291" s="56"/>
      <c r="B291" s="268"/>
      <c r="C291" s="269">
        <v>55</v>
      </c>
      <c r="D291" s="270" t="s">
        <v>130</v>
      </c>
      <c r="E291" s="271" t="s">
        <v>308</v>
      </c>
      <c r="F291" s="272" t="s">
        <v>309</v>
      </c>
      <c r="G291" s="270" t="s">
        <v>133</v>
      </c>
      <c r="H291" s="273">
        <v>2</v>
      </c>
      <c r="I291" s="274">
        <v>0</v>
      </c>
      <c r="J291" s="275">
        <f>H291*I291</f>
        <v>0</v>
      </c>
      <c r="K291" s="273">
        <v>0.21734</v>
      </c>
      <c r="L291" s="273">
        <f>H291*K291</f>
        <v>0.43468</v>
      </c>
      <c r="M291" s="273"/>
      <c r="N291" s="273">
        <f>H291*M291</f>
        <v>0</v>
      </c>
      <c r="O291" s="275">
        <v>21</v>
      </c>
      <c r="P291" s="275">
        <f>J291*(O291/100)</f>
        <v>0</v>
      </c>
      <c r="Q291" s="275">
        <f>J291+P291</f>
        <v>0</v>
      </c>
      <c r="R291" s="276"/>
      <c r="S291" s="276"/>
      <c r="T291" s="277">
        <v>1</v>
      </c>
      <c r="U291" s="63"/>
      <c r="V291" s="63"/>
      <c r="W291" s="63"/>
      <c r="X291" s="179"/>
    </row>
    <row r="292" ht="12.75" outlineLevel="4">
      <c r="A292" s="278"/>
      <c r="B292" s="279"/>
      <c r="C292" s="279"/>
      <c r="D292" s="280"/>
      <c r="E292" s="287" t="s">
        <v>1</v>
      </c>
      <c r="F292" s="281" t="s">
        <v>309</v>
      </c>
      <c r="G292" s="281"/>
      <c r="H292" s="282"/>
      <c r="I292" s="283"/>
      <c r="J292" s="284"/>
      <c r="K292" s="285"/>
      <c r="L292" s="285"/>
      <c r="M292" s="285"/>
      <c r="N292" s="285"/>
      <c r="O292" s="286"/>
      <c r="P292" s="286"/>
      <c r="Q292" s="286"/>
      <c r="R292" s="280"/>
      <c r="S292" s="280"/>
      <c r="T292" s="279"/>
      <c r="U292" s="61"/>
      <c r="V292" s="63"/>
      <c r="W292" s="63"/>
      <c r="X292" s="281" t="str">
        <f>F292</f>
        <v>Osazení mříží litinových včetně rámů a košů na bahno pro třídu zatížení D400, E600</v>
      </c>
      <c r="Y292" s="67"/>
      <c r="AA292" s="74"/>
    </row>
    <row r="293" ht="7.5" customHeight="1" outlineLevel="4">
      <c r="B293" s="198"/>
      <c r="C293" s="198"/>
      <c r="D293" s="179"/>
      <c r="E293" s="179"/>
      <c r="F293" s="180"/>
      <c r="G293" s="179"/>
      <c r="H293" s="193"/>
      <c r="I293" s="246"/>
      <c r="J293" s="189"/>
      <c r="K293" s="193"/>
      <c r="L293" s="193"/>
      <c r="M293" s="193"/>
      <c r="N293" s="193"/>
      <c r="O293" s="189"/>
      <c r="P293" s="189"/>
      <c r="Q293" s="189"/>
      <c r="R293" s="179"/>
      <c r="S293" s="179"/>
      <c r="T293" s="198"/>
      <c r="U293" s="63"/>
      <c r="X293" s="179"/>
    </row>
    <row r="294" ht="12.75" outlineLevel="3">
      <c r="A294" s="56"/>
      <c r="B294" s="268"/>
      <c r="C294" s="269">
        <v>56</v>
      </c>
      <c r="D294" s="270" t="s">
        <v>310</v>
      </c>
      <c r="E294" s="271" t="s">
        <v>311</v>
      </c>
      <c r="F294" s="272" t="s">
        <v>312</v>
      </c>
      <c r="G294" s="270" t="s">
        <v>133</v>
      </c>
      <c r="H294" s="273">
        <v>2</v>
      </c>
      <c r="I294" s="274">
        <v>0</v>
      </c>
      <c r="J294" s="275">
        <f>H294*I294</f>
        <v>0</v>
      </c>
      <c r="K294" s="273"/>
      <c r="L294" s="273">
        <f>H294*K294</f>
        <v>0</v>
      </c>
      <c r="M294" s="273"/>
      <c r="N294" s="273">
        <f>H294*M294</f>
        <v>0</v>
      </c>
      <c r="O294" s="275">
        <v>21</v>
      </c>
      <c r="P294" s="275">
        <f>J294*(O294/100)</f>
        <v>0</v>
      </c>
      <c r="Q294" s="275">
        <f>J294+P294</f>
        <v>0</v>
      </c>
      <c r="R294" s="276"/>
      <c r="S294" s="276"/>
      <c r="T294" s="277">
        <v>1</v>
      </c>
      <c r="U294" s="63"/>
      <c r="V294" s="63"/>
      <c r="W294" s="63"/>
      <c r="X294" s="179"/>
    </row>
    <row r="295" ht="12.75" outlineLevel="4">
      <c r="A295" s="278"/>
      <c r="B295" s="279"/>
      <c r="C295" s="279"/>
      <c r="D295" s="280"/>
      <c r="E295" s="287" t="s">
        <v>1</v>
      </c>
      <c r="F295" s="281" t="s">
        <v>45</v>
      </c>
      <c r="G295" s="281"/>
      <c r="H295" s="282"/>
      <c r="I295" s="283"/>
      <c r="J295" s="284"/>
      <c r="K295" s="285"/>
      <c r="L295" s="285"/>
      <c r="M295" s="285"/>
      <c r="N295" s="285"/>
      <c r="O295" s="286"/>
      <c r="P295" s="286"/>
      <c r="Q295" s="286"/>
      <c r="R295" s="280"/>
      <c r="S295" s="280"/>
      <c r="T295" s="279"/>
      <c r="U295" s="61"/>
      <c r="V295" s="63"/>
      <c r="W295" s="63"/>
      <c r="X295" s="281" t="str">
        <f>F295</f>
        <v>---</v>
      </c>
      <c r="Y295" s="67"/>
      <c r="AA295" s="74"/>
    </row>
    <row r="296" ht="7.5" customHeight="1" outlineLevel="4">
      <c r="B296" s="198"/>
      <c r="C296" s="198"/>
      <c r="D296" s="179"/>
      <c r="E296" s="179"/>
      <c r="F296" s="180"/>
      <c r="G296" s="179"/>
      <c r="H296" s="193"/>
      <c r="I296" s="246"/>
      <c r="J296" s="189"/>
      <c r="K296" s="193"/>
      <c r="L296" s="193"/>
      <c r="M296" s="193"/>
      <c r="N296" s="193"/>
      <c r="O296" s="189"/>
      <c r="P296" s="189"/>
      <c r="Q296" s="189"/>
      <c r="R296" s="179"/>
      <c r="S296" s="179"/>
      <c r="T296" s="198"/>
      <c r="U296" s="63"/>
      <c r="X296" s="179"/>
    </row>
    <row r="297" ht="12.75" outlineLevel="3">
      <c r="A297" s="56"/>
      <c r="B297" s="268"/>
      <c r="C297" s="269">
        <v>57</v>
      </c>
      <c r="D297" s="270" t="s">
        <v>310</v>
      </c>
      <c r="E297" s="271" t="s">
        <v>313</v>
      </c>
      <c r="F297" s="272" t="s">
        <v>314</v>
      </c>
      <c r="G297" s="270" t="s">
        <v>133</v>
      </c>
      <c r="H297" s="273">
        <v>2</v>
      </c>
      <c r="I297" s="274">
        <v>0</v>
      </c>
      <c r="J297" s="275">
        <f>H297*I297</f>
        <v>0</v>
      </c>
      <c r="K297" s="273"/>
      <c r="L297" s="273">
        <f>H297*K297</f>
        <v>0</v>
      </c>
      <c r="M297" s="273"/>
      <c r="N297" s="273">
        <f>H297*M297</f>
        <v>0</v>
      </c>
      <c r="O297" s="275">
        <v>21</v>
      </c>
      <c r="P297" s="275">
        <f>J297*(O297/100)</f>
        <v>0</v>
      </c>
      <c r="Q297" s="275">
        <f>J297+P297</f>
        <v>0</v>
      </c>
      <c r="R297" s="276"/>
      <c r="S297" s="276"/>
      <c r="T297" s="277">
        <v>1</v>
      </c>
      <c r="U297" s="63"/>
      <c r="V297" s="63"/>
      <c r="W297" s="63"/>
      <c r="X297" s="179"/>
    </row>
    <row r="298" ht="12.75" outlineLevel="4">
      <c r="A298" s="278"/>
      <c r="B298" s="279"/>
      <c r="C298" s="279"/>
      <c r="D298" s="280"/>
      <c r="E298" s="287" t="s">
        <v>1</v>
      </c>
      <c r="F298" s="281" t="s">
        <v>45</v>
      </c>
      <c r="G298" s="281"/>
      <c r="H298" s="282"/>
      <c r="I298" s="283"/>
      <c r="J298" s="284"/>
      <c r="K298" s="285"/>
      <c r="L298" s="285"/>
      <c r="M298" s="285"/>
      <c r="N298" s="285"/>
      <c r="O298" s="286"/>
      <c r="P298" s="286"/>
      <c r="Q298" s="286"/>
      <c r="R298" s="280"/>
      <c r="S298" s="280"/>
      <c r="T298" s="279"/>
      <c r="U298" s="61"/>
      <c r="V298" s="63"/>
      <c r="W298" s="63"/>
      <c r="X298" s="281" t="str">
        <f>F298</f>
        <v>---</v>
      </c>
      <c r="Y298" s="67"/>
      <c r="AA298" s="74"/>
    </row>
    <row r="299" ht="7.5" customHeight="1" outlineLevel="4">
      <c r="B299" s="198"/>
      <c r="C299" s="198"/>
      <c r="D299" s="179"/>
      <c r="E299" s="179"/>
      <c r="F299" s="180"/>
      <c r="G299" s="179"/>
      <c r="H299" s="193"/>
      <c r="I299" s="246"/>
      <c r="J299" s="189"/>
      <c r="K299" s="193"/>
      <c r="L299" s="193"/>
      <c r="M299" s="193"/>
      <c r="N299" s="193"/>
      <c r="O299" s="189"/>
      <c r="P299" s="189"/>
      <c r="Q299" s="189"/>
      <c r="R299" s="179"/>
      <c r="S299" s="179"/>
      <c r="T299" s="198"/>
      <c r="U299" s="63"/>
      <c r="X299" s="179"/>
    </row>
    <row r="300" ht="12.75" outlineLevel="3">
      <c r="B300" s="61"/>
      <c r="C300" s="61"/>
      <c r="D300" s="61"/>
      <c r="E300" s="61"/>
      <c r="F300" s="61"/>
      <c r="G300" s="61"/>
      <c r="H300" s="61"/>
      <c r="I300" s="63"/>
      <c r="J300" s="63"/>
      <c r="K300" s="61"/>
      <c r="L300" s="61"/>
      <c r="M300" s="61"/>
      <c r="N300" s="61"/>
      <c r="O300" s="61"/>
      <c r="P300" s="63"/>
      <c r="Q300" s="63"/>
      <c r="R300" s="63"/>
      <c r="S300" s="61"/>
      <c r="T300" s="61"/>
      <c r="X300" s="61"/>
    </row>
    <row r="301" ht="12.75" outlineLevel="2">
      <c r="A301" s="226" t="s">
        <v>90</v>
      </c>
      <c r="B301" s="230">
        <v>3</v>
      </c>
      <c r="C301" s="262"/>
      <c r="D301" s="263" t="s">
        <v>98</v>
      </c>
      <c r="E301" s="263"/>
      <c r="F301" s="264" t="s">
        <v>91</v>
      </c>
      <c r="G301" s="263"/>
      <c r="H301" s="265"/>
      <c r="I301" s="266"/>
      <c r="J301" s="228">
        <f>SUBTOTAL(9,J302:J374)</f>
        <v>0</v>
      </c>
      <c r="K301" s="265"/>
      <c r="L301" s="229">
        <f>SUBTOTAL(9,L302:L374)</f>
        <v>43.888558175</v>
      </c>
      <c r="M301" s="265"/>
      <c r="N301" s="229">
        <f>SUBTOTAL(9,N302:N374)</f>
        <v>1</v>
      </c>
      <c r="O301" s="267"/>
      <c r="P301" s="228">
        <f>SUBTOTAL(9,P302:P374)</f>
        <v>0</v>
      </c>
      <c r="Q301" s="228">
        <f>SUBTOTAL(9,Q302:Q374)</f>
        <v>0</v>
      </c>
      <c r="R301" s="263"/>
      <c r="S301" s="263"/>
      <c r="T301" s="230">
        <f>SUBTOTAL(9,T302:T374)</f>
        <v>18</v>
      </c>
      <c r="U301" s="61"/>
      <c r="V301" s="63"/>
      <c r="W301" s="63"/>
      <c r="X301" s="179"/>
    </row>
    <row r="302" ht="12.75" outlineLevel="3">
      <c r="A302" s="56"/>
      <c r="B302" s="268"/>
      <c r="C302" s="269">
        <v>58</v>
      </c>
      <c r="D302" s="270" t="s">
        <v>130</v>
      </c>
      <c r="E302" s="271" t="s">
        <v>315</v>
      </c>
      <c r="F302" s="272" t="s">
        <v>316</v>
      </c>
      <c r="G302" s="270" t="s">
        <v>133</v>
      </c>
      <c r="H302" s="273">
        <v>1</v>
      </c>
      <c r="I302" s="274">
        <v>0</v>
      </c>
      <c r="J302" s="275">
        <f>H302*I302</f>
        <v>0</v>
      </c>
      <c r="K302" s="273">
        <v>7E-04</v>
      </c>
      <c r="L302" s="273">
        <f>H302*K302</f>
        <v>7E-04</v>
      </c>
      <c r="M302" s="273"/>
      <c r="N302" s="273">
        <f>H302*M302</f>
        <v>0</v>
      </c>
      <c r="O302" s="275">
        <v>21</v>
      </c>
      <c r="P302" s="275">
        <f>J302*(O302/100)</f>
        <v>0</v>
      </c>
      <c r="Q302" s="275">
        <f>J302+P302</f>
        <v>0</v>
      </c>
      <c r="R302" s="276"/>
      <c r="S302" s="276"/>
      <c r="T302" s="277">
        <v>1</v>
      </c>
      <c r="U302" s="63"/>
      <c r="V302" s="63"/>
      <c r="W302" s="63"/>
      <c r="X302" s="179"/>
    </row>
    <row r="303" ht="12.75" outlineLevel="4">
      <c r="A303" s="278"/>
      <c r="B303" s="279"/>
      <c r="C303" s="279"/>
      <c r="D303" s="280"/>
      <c r="E303" s="287" t="s">
        <v>1</v>
      </c>
      <c r="F303" s="281" t="s">
        <v>317</v>
      </c>
      <c r="G303" s="281"/>
      <c r="H303" s="282"/>
      <c r="I303" s="283"/>
      <c r="J303" s="284"/>
      <c r="K303" s="285"/>
      <c r="L303" s="285"/>
      <c r="M303" s="285"/>
      <c r="N303" s="285"/>
      <c r="O303" s="286"/>
      <c r="P303" s="286"/>
      <c r="Q303" s="286"/>
      <c r="R303" s="280"/>
      <c r="S303" s="280"/>
      <c r="T303" s="279"/>
      <c r="U303" s="61"/>
      <c r="V303" s="63"/>
      <c r="W303" s="63"/>
      <c r="X303" s="281" t="str">
        <f>F303</f>
        <v>Montáž svislé dopravní značky základní velikosti do 1 m2 objímkami na sloupky nebo konzoly</v>
      </c>
      <c r="Y303" s="67"/>
      <c r="AA303" s="74"/>
    </row>
    <row r="304" ht="7.5" customHeight="1" outlineLevel="4">
      <c r="B304" s="198"/>
      <c r="C304" s="198"/>
      <c r="D304" s="179"/>
      <c r="E304" s="179"/>
      <c r="F304" s="180"/>
      <c r="G304" s="179"/>
      <c r="H304" s="193"/>
      <c r="I304" s="246"/>
      <c r="J304" s="189"/>
      <c r="K304" s="193"/>
      <c r="L304" s="193"/>
      <c r="M304" s="193"/>
      <c r="N304" s="193"/>
      <c r="O304" s="189"/>
      <c r="P304" s="189"/>
      <c r="Q304" s="189"/>
      <c r="R304" s="179"/>
      <c r="S304" s="179"/>
      <c r="T304" s="198"/>
      <c r="U304" s="63"/>
      <c r="X304" s="179"/>
    </row>
    <row r="305" ht="12.75" outlineLevel="4">
      <c r="A305" s="288"/>
      <c r="B305" s="289"/>
      <c r="C305" s="289"/>
      <c r="D305" s="290"/>
      <c r="E305" s="296" t="s">
        <v>2</v>
      </c>
      <c r="F305" s="291" t="s">
        <v>318</v>
      </c>
      <c r="G305" s="290"/>
      <c r="H305" s="292">
        <v>1</v>
      </c>
      <c r="I305" s="293"/>
      <c r="J305" s="294"/>
      <c r="K305" s="295"/>
      <c r="L305" s="295"/>
      <c r="M305" s="295"/>
      <c r="N305" s="295"/>
      <c r="O305" s="294"/>
      <c r="P305" s="294"/>
      <c r="Q305" s="294"/>
      <c r="R305" s="290"/>
      <c r="S305" s="290"/>
      <c r="T305" s="289"/>
      <c r="U305" s="61"/>
      <c r="V305" s="63"/>
      <c r="W305" s="63"/>
      <c r="X305" s="179"/>
    </row>
    <row r="306" ht="7.5" customHeight="1" outlineLevel="4">
      <c r="A306" s="63"/>
      <c r="B306" s="198"/>
      <c r="C306" s="198"/>
      <c r="D306" s="179"/>
      <c r="E306" s="179"/>
      <c r="F306" s="242"/>
      <c r="G306" s="179"/>
      <c r="H306" s="193"/>
      <c r="I306" s="246"/>
      <c r="J306" s="189"/>
      <c r="K306" s="193"/>
      <c r="L306" s="193"/>
      <c r="M306" s="193"/>
      <c r="N306" s="193"/>
      <c r="O306" s="189"/>
      <c r="P306" s="189"/>
      <c r="Q306" s="189"/>
      <c r="R306" s="179"/>
      <c r="S306" s="179"/>
      <c r="T306" s="198"/>
      <c r="U306" s="63"/>
      <c r="X306" s="179"/>
    </row>
    <row r="307" ht="12.75" outlineLevel="3">
      <c r="A307" s="56"/>
      <c r="B307" s="268"/>
      <c r="C307" s="269">
        <v>59</v>
      </c>
      <c r="D307" s="270" t="s">
        <v>207</v>
      </c>
      <c r="E307" s="271" t="s">
        <v>319</v>
      </c>
      <c r="F307" s="272" t="s">
        <v>320</v>
      </c>
      <c r="G307" s="270" t="s">
        <v>133</v>
      </c>
      <c r="H307" s="273">
        <v>1</v>
      </c>
      <c r="I307" s="274">
        <v>0</v>
      </c>
      <c r="J307" s="275">
        <f>H307*I307</f>
        <v>0</v>
      </c>
      <c r="K307" s="273">
        <v>0.0035</v>
      </c>
      <c r="L307" s="273">
        <f>H307*K307</f>
        <v>0.0035</v>
      </c>
      <c r="M307" s="273"/>
      <c r="N307" s="273">
        <f>H307*M307</f>
        <v>0</v>
      </c>
      <c r="O307" s="275">
        <v>21</v>
      </c>
      <c r="P307" s="275">
        <f>J307*(O307/100)</f>
        <v>0</v>
      </c>
      <c r="Q307" s="275">
        <f>J307+P307</f>
        <v>0</v>
      </c>
      <c r="R307" s="276"/>
      <c r="S307" s="276"/>
      <c r="T307" s="277">
        <v>1</v>
      </c>
      <c r="U307" s="63"/>
      <c r="V307" s="63"/>
      <c r="W307" s="63"/>
      <c r="X307" s="179"/>
    </row>
    <row r="308" ht="12.75" outlineLevel="4">
      <c r="A308" s="278"/>
      <c r="B308" s="279"/>
      <c r="C308" s="279"/>
      <c r="D308" s="280"/>
      <c r="E308" s="287" t="s">
        <v>1</v>
      </c>
      <c r="F308" s="281" t="s">
        <v>45</v>
      </c>
      <c r="G308" s="281"/>
      <c r="H308" s="282"/>
      <c r="I308" s="283"/>
      <c r="J308" s="284"/>
      <c r="K308" s="285"/>
      <c r="L308" s="285"/>
      <c r="M308" s="285"/>
      <c r="N308" s="285"/>
      <c r="O308" s="286"/>
      <c r="P308" s="286"/>
      <c r="Q308" s="286"/>
      <c r="R308" s="280"/>
      <c r="S308" s="280"/>
      <c r="T308" s="279"/>
      <c r="U308" s="61"/>
      <c r="V308" s="63"/>
      <c r="W308" s="63"/>
      <c r="X308" s="281" t="str">
        <f>F308</f>
        <v>---</v>
      </c>
      <c r="Y308" s="67"/>
      <c r="AA308" s="74"/>
    </row>
    <row r="309" ht="7.5" customHeight="1" outlineLevel="4">
      <c r="B309" s="198"/>
      <c r="C309" s="198"/>
      <c r="D309" s="179"/>
      <c r="E309" s="179"/>
      <c r="F309" s="180"/>
      <c r="G309" s="179"/>
      <c r="H309" s="193"/>
      <c r="I309" s="246"/>
      <c r="J309" s="189"/>
      <c r="K309" s="193"/>
      <c r="L309" s="193"/>
      <c r="M309" s="193"/>
      <c r="N309" s="193"/>
      <c r="O309" s="189"/>
      <c r="P309" s="189"/>
      <c r="Q309" s="189"/>
      <c r="R309" s="179"/>
      <c r="S309" s="179"/>
      <c r="T309" s="198"/>
      <c r="U309" s="63"/>
      <c r="X309" s="179"/>
    </row>
    <row r="310" ht="12.75" outlineLevel="3">
      <c r="A310" s="56"/>
      <c r="B310" s="268"/>
      <c r="C310" s="269">
        <v>60</v>
      </c>
      <c r="D310" s="270" t="s">
        <v>130</v>
      </c>
      <c r="E310" s="271" t="s">
        <v>321</v>
      </c>
      <c r="F310" s="272" t="s">
        <v>322</v>
      </c>
      <c r="G310" s="270" t="s">
        <v>133</v>
      </c>
      <c r="H310" s="273">
        <v>1</v>
      </c>
      <c r="I310" s="274">
        <v>0</v>
      </c>
      <c r="J310" s="275">
        <f>H310*I310</f>
        <v>0</v>
      </c>
      <c r="K310" s="273">
        <v>0.11241</v>
      </c>
      <c r="L310" s="273">
        <f>H310*K310</f>
        <v>0.11241</v>
      </c>
      <c r="M310" s="273"/>
      <c r="N310" s="273">
        <f>H310*M310</f>
        <v>0</v>
      </c>
      <c r="O310" s="275">
        <v>21</v>
      </c>
      <c r="P310" s="275">
        <f>J310*(O310/100)</f>
        <v>0</v>
      </c>
      <c r="Q310" s="275">
        <f>J310+P310</f>
        <v>0</v>
      </c>
      <c r="R310" s="276"/>
      <c r="S310" s="276"/>
      <c r="T310" s="277">
        <v>1</v>
      </c>
      <c r="U310" s="63"/>
      <c r="V310" s="63"/>
      <c r="W310" s="63"/>
      <c r="X310" s="179"/>
    </row>
    <row r="311" ht="25.65" outlineLevel="4">
      <c r="A311" s="278"/>
      <c r="B311" s="279"/>
      <c r="C311" s="279"/>
      <c r="D311" s="280"/>
      <c r="E311" s="287" t="s">
        <v>1</v>
      </c>
      <c r="F311" s="281" t="s">
        <v>323</v>
      </c>
      <c r="G311" s="281"/>
      <c r="H311" s="282"/>
      <c r="I311" s="283"/>
      <c r="J311" s="284"/>
      <c r="K311" s="285"/>
      <c r="L311" s="285"/>
      <c r="M311" s="285"/>
      <c r="N311" s="285"/>
      <c r="O311" s="286"/>
      <c r="P311" s="286"/>
      <c r="Q311" s="286"/>
      <c r="R311" s="280"/>
      <c r="S311" s="280"/>
      <c r="T311" s="279"/>
      <c r="U311" s="61"/>
      <c r="V311" s="63"/>
      <c r="W311" s="63"/>
      <c r="X311" s="281" t="str">
        <f>F311</f>
        <v xml:space="preserve">Montáž sloupku dopravních značek  
  délky do 3,5 m 
    do hliníkové patky</v>
      </c>
      <c r="Y311" s="67"/>
      <c r="AA311" s="74"/>
    </row>
    <row r="312" ht="7.5" customHeight="1" outlineLevel="4">
      <c r="B312" s="198"/>
      <c r="C312" s="198"/>
      <c r="D312" s="179"/>
      <c r="E312" s="179"/>
      <c r="F312" s="180"/>
      <c r="G312" s="179"/>
      <c r="H312" s="193"/>
      <c r="I312" s="246"/>
      <c r="J312" s="189"/>
      <c r="K312" s="193"/>
      <c r="L312" s="193"/>
      <c r="M312" s="193"/>
      <c r="N312" s="193"/>
      <c r="O312" s="189"/>
      <c r="P312" s="189"/>
      <c r="Q312" s="189"/>
      <c r="R312" s="179"/>
      <c r="S312" s="179"/>
      <c r="T312" s="198"/>
      <c r="U312" s="63"/>
      <c r="X312" s="179"/>
    </row>
    <row r="313" ht="12.75" outlineLevel="3">
      <c r="A313" s="56"/>
      <c r="B313" s="268"/>
      <c r="C313" s="269">
        <v>61</v>
      </c>
      <c r="D313" s="270" t="s">
        <v>130</v>
      </c>
      <c r="E313" s="271" t="s">
        <v>324</v>
      </c>
      <c r="F313" s="272" t="s">
        <v>325</v>
      </c>
      <c r="G313" s="270" t="s">
        <v>133</v>
      </c>
      <c r="H313" s="273">
        <v>1</v>
      </c>
      <c r="I313" s="274">
        <v>0</v>
      </c>
      <c r="J313" s="275">
        <f>H313*I313</f>
        <v>0</v>
      </c>
      <c r="K313" s="273"/>
      <c r="L313" s="273">
        <f>H313*K313</f>
        <v>0</v>
      </c>
      <c r="M313" s="273"/>
      <c r="N313" s="273">
        <f>H313*M313</f>
        <v>0</v>
      </c>
      <c r="O313" s="275">
        <v>21</v>
      </c>
      <c r="P313" s="275">
        <f>J313*(O313/100)</f>
        <v>0</v>
      </c>
      <c r="Q313" s="275">
        <f>J313+P313</f>
        <v>0</v>
      </c>
      <c r="R313" s="276"/>
      <c r="S313" s="276"/>
      <c r="T313" s="277">
        <v>1</v>
      </c>
      <c r="U313" s="63"/>
      <c r="V313" s="63"/>
      <c r="W313" s="63"/>
      <c r="X313" s="179"/>
    </row>
    <row r="314" ht="25.65" outlineLevel="4">
      <c r="A314" s="278"/>
      <c r="B314" s="279"/>
      <c r="C314" s="279"/>
      <c r="D314" s="280"/>
      <c r="E314" s="287" t="s">
        <v>1</v>
      </c>
      <c r="F314" s="281" t="s">
        <v>326</v>
      </c>
      <c r="G314" s="281"/>
      <c r="H314" s="282"/>
      <c r="I314" s="283"/>
      <c r="J314" s="284"/>
      <c r="K314" s="285"/>
      <c r="L314" s="285"/>
      <c r="M314" s="285"/>
      <c r="N314" s="285"/>
      <c r="O314" s="286"/>
      <c r="P314" s="286"/>
      <c r="Q314" s="286"/>
      <c r="R314" s="280"/>
      <c r="S314" s="280"/>
      <c r="T314" s="279"/>
      <c r="U314" s="61"/>
      <c r="V314" s="63"/>
      <c r="W314" s="63"/>
      <c r="X314" s="281" t="str">
        <f>F314</f>
        <v xml:space="preserve">Montáž konzol nebo nástavců pro osazení dopravních značek  
  velikosti do 1 m2 
    na sloupek</v>
      </c>
      <c r="Y314" s="67"/>
      <c r="AA314" s="74"/>
    </row>
    <row r="315" ht="7.5" customHeight="1" outlineLevel="4">
      <c r="B315" s="198"/>
      <c r="C315" s="198"/>
      <c r="D315" s="179"/>
      <c r="E315" s="179"/>
      <c r="F315" s="180"/>
      <c r="G315" s="179"/>
      <c r="H315" s="193"/>
      <c r="I315" s="246"/>
      <c r="J315" s="189"/>
      <c r="K315" s="193"/>
      <c r="L315" s="193"/>
      <c r="M315" s="193"/>
      <c r="N315" s="193"/>
      <c r="O315" s="189"/>
      <c r="P315" s="189"/>
      <c r="Q315" s="189"/>
      <c r="R315" s="179"/>
      <c r="S315" s="179"/>
      <c r="T315" s="198"/>
      <c r="U315" s="63"/>
      <c r="X315" s="179"/>
    </row>
    <row r="316" ht="12.75" outlineLevel="3">
      <c r="A316" s="56"/>
      <c r="B316" s="268"/>
      <c r="C316" s="269">
        <v>62</v>
      </c>
      <c r="D316" s="270" t="s">
        <v>207</v>
      </c>
      <c r="E316" s="271" t="s">
        <v>327</v>
      </c>
      <c r="F316" s="272" t="s">
        <v>328</v>
      </c>
      <c r="G316" s="270" t="s">
        <v>133</v>
      </c>
      <c r="H316" s="273">
        <v>1</v>
      </c>
      <c r="I316" s="274">
        <v>0</v>
      </c>
      <c r="J316" s="275">
        <f>H316*I316</f>
        <v>0</v>
      </c>
      <c r="K316" s="273">
        <v>0.0061</v>
      </c>
      <c r="L316" s="273">
        <f>H316*K316</f>
        <v>0.0061</v>
      </c>
      <c r="M316" s="273"/>
      <c r="N316" s="273">
        <f>H316*M316</f>
        <v>0</v>
      </c>
      <c r="O316" s="275">
        <v>21</v>
      </c>
      <c r="P316" s="275">
        <f>J316*(O316/100)</f>
        <v>0</v>
      </c>
      <c r="Q316" s="275">
        <f>J316+P316</f>
        <v>0</v>
      </c>
      <c r="R316" s="276"/>
      <c r="S316" s="276"/>
      <c r="T316" s="277">
        <v>1</v>
      </c>
      <c r="U316" s="63"/>
      <c r="V316" s="63"/>
      <c r="W316" s="63"/>
      <c r="X316" s="179"/>
    </row>
    <row r="317" ht="12.75" outlineLevel="4">
      <c r="A317" s="278"/>
      <c r="B317" s="279"/>
      <c r="C317" s="279"/>
      <c r="D317" s="280"/>
      <c r="E317" s="287" t="s">
        <v>1</v>
      </c>
      <c r="F317" s="281" t="s">
        <v>329</v>
      </c>
      <c r="G317" s="281"/>
      <c r="H317" s="282"/>
      <c r="I317" s="283"/>
      <c r="J317" s="284"/>
      <c r="K317" s="285"/>
      <c r="L317" s="285"/>
      <c r="M317" s="285"/>
      <c r="N317" s="285"/>
      <c r="O317" s="286"/>
      <c r="P317" s="286"/>
      <c r="Q317" s="286"/>
      <c r="R317" s="280"/>
      <c r="S317" s="280"/>
      <c r="T317" s="279"/>
      <c r="U317" s="61"/>
      <c r="V317" s="63"/>
      <c r="W317" s="63"/>
      <c r="X317" s="281" t="str">
        <f>F317</f>
        <v>Sloupek Zn 60 - 350</v>
      </c>
      <c r="Y317" s="67"/>
      <c r="AA317" s="74"/>
    </row>
    <row r="318" ht="7.5" customHeight="1" outlineLevel="4">
      <c r="B318" s="198"/>
      <c r="C318" s="198"/>
      <c r="D318" s="179"/>
      <c r="E318" s="179"/>
      <c r="F318" s="180"/>
      <c r="G318" s="179"/>
      <c r="H318" s="193"/>
      <c r="I318" s="246"/>
      <c r="J318" s="189"/>
      <c r="K318" s="193"/>
      <c r="L318" s="193"/>
      <c r="M318" s="193"/>
      <c r="N318" s="193"/>
      <c r="O318" s="189"/>
      <c r="P318" s="189"/>
      <c r="Q318" s="189"/>
      <c r="R318" s="179"/>
      <c r="S318" s="179"/>
      <c r="T318" s="198"/>
      <c r="U318" s="63"/>
      <c r="X318" s="179"/>
    </row>
    <row r="319" ht="12.75" outlineLevel="3">
      <c r="A319" s="56"/>
      <c r="B319" s="268"/>
      <c r="C319" s="269">
        <v>63</v>
      </c>
      <c r="D319" s="270" t="s">
        <v>207</v>
      </c>
      <c r="E319" s="271" t="s">
        <v>330</v>
      </c>
      <c r="F319" s="272" t="s">
        <v>331</v>
      </c>
      <c r="G319" s="270" t="s">
        <v>133</v>
      </c>
      <c r="H319" s="273">
        <v>1</v>
      </c>
      <c r="I319" s="274">
        <v>0</v>
      </c>
      <c r="J319" s="275">
        <f>H319*I319</f>
        <v>0</v>
      </c>
      <c r="K319" s="273">
        <v>0.003</v>
      </c>
      <c r="L319" s="273">
        <f>H319*K319</f>
        <v>0.003</v>
      </c>
      <c r="M319" s="273"/>
      <c r="N319" s="273">
        <f>H319*M319</f>
        <v>0</v>
      </c>
      <c r="O319" s="275">
        <v>21</v>
      </c>
      <c r="P319" s="275">
        <f>J319*(O319/100)</f>
        <v>0</v>
      </c>
      <c r="Q319" s="275">
        <f>J319+P319</f>
        <v>0</v>
      </c>
      <c r="R319" s="276"/>
      <c r="S319" s="276"/>
      <c r="T319" s="277">
        <v>1</v>
      </c>
      <c r="U319" s="63"/>
      <c r="V319" s="63"/>
      <c r="W319" s="63"/>
      <c r="X319" s="179"/>
    </row>
    <row r="320" ht="12.75" outlineLevel="4">
      <c r="A320" s="278"/>
      <c r="B320" s="279"/>
      <c r="C320" s="279"/>
      <c r="D320" s="280"/>
      <c r="E320" s="287" t="s">
        <v>1</v>
      </c>
      <c r="F320" s="281" t="s">
        <v>332</v>
      </c>
      <c r="G320" s="281"/>
      <c r="H320" s="282"/>
      <c r="I320" s="283"/>
      <c r="J320" s="284"/>
      <c r="K320" s="285"/>
      <c r="L320" s="285"/>
      <c r="M320" s="285"/>
      <c r="N320" s="285"/>
      <c r="O320" s="286"/>
      <c r="P320" s="286"/>
      <c r="Q320" s="286"/>
      <c r="R320" s="280"/>
      <c r="S320" s="280"/>
      <c r="T320" s="279"/>
      <c r="U320" s="61"/>
      <c r="V320" s="63"/>
      <c r="W320" s="63"/>
      <c r="X320" s="281" t="str">
        <f>F320</f>
        <v>Patka hliníková pro sloupek D 60 mm</v>
      </c>
      <c r="Y320" s="67"/>
      <c r="AA320" s="74"/>
    </row>
    <row r="321" ht="7.5" customHeight="1" outlineLevel="4">
      <c r="B321" s="198"/>
      <c r="C321" s="198"/>
      <c r="D321" s="179"/>
      <c r="E321" s="179"/>
      <c r="F321" s="180"/>
      <c r="G321" s="179"/>
      <c r="H321" s="193"/>
      <c r="I321" s="246"/>
      <c r="J321" s="189"/>
      <c r="K321" s="193"/>
      <c r="L321" s="193"/>
      <c r="M321" s="193"/>
      <c r="N321" s="193"/>
      <c r="O321" s="189"/>
      <c r="P321" s="189"/>
      <c r="Q321" s="189"/>
      <c r="R321" s="179"/>
      <c r="S321" s="179"/>
      <c r="T321" s="198"/>
      <c r="U321" s="63"/>
      <c r="X321" s="179"/>
    </row>
    <row r="322" ht="12.75" outlineLevel="3">
      <c r="A322" s="56"/>
      <c r="B322" s="268"/>
      <c r="C322" s="269">
        <v>64</v>
      </c>
      <c r="D322" s="270" t="s">
        <v>207</v>
      </c>
      <c r="E322" s="271" t="s">
        <v>333</v>
      </c>
      <c r="F322" s="272" t="s">
        <v>334</v>
      </c>
      <c r="G322" s="270" t="s">
        <v>133</v>
      </c>
      <c r="H322" s="273">
        <v>1</v>
      </c>
      <c r="I322" s="274">
        <v>0</v>
      </c>
      <c r="J322" s="275">
        <f>H322*I322</f>
        <v>0</v>
      </c>
      <c r="K322" s="273">
        <v>1E-04</v>
      </c>
      <c r="L322" s="273">
        <f>H322*K322</f>
        <v>1E-04</v>
      </c>
      <c r="M322" s="273"/>
      <c r="N322" s="273">
        <f>H322*M322</f>
        <v>0</v>
      </c>
      <c r="O322" s="275">
        <v>21</v>
      </c>
      <c r="P322" s="275">
        <f>J322*(O322/100)</f>
        <v>0</v>
      </c>
      <c r="Q322" s="275">
        <f>J322+P322</f>
        <v>0</v>
      </c>
      <c r="R322" s="276"/>
      <c r="S322" s="276"/>
      <c r="T322" s="277">
        <v>1</v>
      </c>
      <c r="U322" s="63"/>
      <c r="V322" s="63"/>
      <c r="W322" s="63"/>
      <c r="X322" s="179"/>
    </row>
    <row r="323" ht="12.75" outlineLevel="4">
      <c r="A323" s="278"/>
      <c r="B323" s="279"/>
      <c r="C323" s="279"/>
      <c r="D323" s="280"/>
      <c r="E323" s="287" t="s">
        <v>1</v>
      </c>
      <c r="F323" s="281" t="s">
        <v>335</v>
      </c>
      <c r="G323" s="281"/>
      <c r="H323" s="282"/>
      <c r="I323" s="283"/>
      <c r="J323" s="284"/>
      <c r="K323" s="285"/>
      <c r="L323" s="285"/>
      <c r="M323" s="285"/>
      <c r="N323" s="285"/>
      <c r="O323" s="286"/>
      <c r="P323" s="286"/>
      <c r="Q323" s="286"/>
      <c r="R323" s="280"/>
      <c r="S323" s="280"/>
      <c r="T323" s="279"/>
      <c r="U323" s="61"/>
      <c r="V323" s="63"/>
      <c r="W323" s="63"/>
      <c r="X323" s="281" t="str">
        <f>F323</f>
        <v>Víčko plastové na sloupek 60</v>
      </c>
      <c r="Y323" s="67"/>
      <c r="AA323" s="74"/>
    </row>
    <row r="324" ht="7.5" customHeight="1" outlineLevel="4">
      <c r="B324" s="198"/>
      <c r="C324" s="198"/>
      <c r="D324" s="179"/>
      <c r="E324" s="179"/>
      <c r="F324" s="180"/>
      <c r="G324" s="179"/>
      <c r="H324" s="193"/>
      <c r="I324" s="246"/>
      <c r="J324" s="189"/>
      <c r="K324" s="193"/>
      <c r="L324" s="193"/>
      <c r="M324" s="193"/>
      <c r="N324" s="193"/>
      <c r="O324" s="189"/>
      <c r="P324" s="189"/>
      <c r="Q324" s="189"/>
      <c r="R324" s="179"/>
      <c r="S324" s="179"/>
      <c r="T324" s="198"/>
      <c r="U324" s="63"/>
      <c r="X324" s="179"/>
    </row>
    <row r="325" ht="12.75" outlineLevel="3">
      <c r="A325" s="56"/>
      <c r="B325" s="268"/>
      <c r="C325" s="269">
        <v>65</v>
      </c>
      <c r="D325" s="270" t="s">
        <v>207</v>
      </c>
      <c r="E325" s="271" t="s">
        <v>336</v>
      </c>
      <c r="F325" s="272" t="s">
        <v>337</v>
      </c>
      <c r="G325" s="270" t="s">
        <v>133</v>
      </c>
      <c r="H325" s="273">
        <v>1</v>
      </c>
      <c r="I325" s="274">
        <v>0</v>
      </c>
      <c r="J325" s="275">
        <f>H325*I325</f>
        <v>0</v>
      </c>
      <c r="K325" s="273">
        <v>3.5E-04</v>
      </c>
      <c r="L325" s="273">
        <f>H325*K325</f>
        <v>3.5E-04</v>
      </c>
      <c r="M325" s="273"/>
      <c r="N325" s="273">
        <f>H325*M325</f>
        <v>0</v>
      </c>
      <c r="O325" s="275">
        <v>21</v>
      </c>
      <c r="P325" s="275">
        <f>J325*(O325/100)</f>
        <v>0</v>
      </c>
      <c r="Q325" s="275">
        <f>J325+P325</f>
        <v>0</v>
      </c>
      <c r="R325" s="276"/>
      <c r="S325" s="276"/>
      <c r="T325" s="277">
        <v>1</v>
      </c>
      <c r="U325" s="63"/>
      <c r="V325" s="63"/>
      <c r="W325" s="63"/>
      <c r="X325" s="179"/>
    </row>
    <row r="326" ht="12.75" outlineLevel="4">
      <c r="A326" s="278"/>
      <c r="B326" s="279"/>
      <c r="C326" s="279"/>
      <c r="D326" s="280"/>
      <c r="E326" s="287" t="s">
        <v>1</v>
      </c>
      <c r="F326" s="281" t="s">
        <v>338</v>
      </c>
      <c r="G326" s="281"/>
      <c r="H326" s="282"/>
      <c r="I326" s="283"/>
      <c r="J326" s="284"/>
      <c r="K326" s="285"/>
      <c r="L326" s="285"/>
      <c r="M326" s="285"/>
      <c r="N326" s="285"/>
      <c r="O326" s="286"/>
      <c r="P326" s="286"/>
      <c r="Q326" s="286"/>
      <c r="R326" s="280"/>
      <c r="S326" s="280"/>
      <c r="T326" s="279"/>
      <c r="U326" s="61"/>
      <c r="V326" s="63"/>
      <c r="W326" s="63"/>
      <c r="X326" s="281" t="str">
        <f>F326</f>
        <v>Upínací svorka na sloupek D 60 mm</v>
      </c>
      <c r="Y326" s="67"/>
      <c r="AA326" s="74"/>
    </row>
    <row r="327" ht="7.5" customHeight="1" outlineLevel="4">
      <c r="B327" s="198"/>
      <c r="C327" s="198"/>
      <c r="D327" s="179"/>
      <c r="E327" s="179"/>
      <c r="F327" s="180"/>
      <c r="G327" s="179"/>
      <c r="H327" s="193"/>
      <c r="I327" s="246"/>
      <c r="J327" s="189"/>
      <c r="K327" s="193"/>
      <c r="L327" s="193"/>
      <c r="M327" s="193"/>
      <c r="N327" s="193"/>
      <c r="O327" s="189"/>
      <c r="P327" s="189"/>
      <c r="Q327" s="189"/>
      <c r="R327" s="179"/>
      <c r="S327" s="179"/>
      <c r="T327" s="198"/>
      <c r="U327" s="63"/>
      <c r="X327" s="179"/>
    </row>
    <row r="328" ht="12.75" outlineLevel="3">
      <c r="A328" s="56"/>
      <c r="B328" s="268"/>
      <c r="C328" s="269">
        <v>66</v>
      </c>
      <c r="D328" s="270" t="s">
        <v>130</v>
      </c>
      <c r="E328" s="271" t="s">
        <v>339</v>
      </c>
      <c r="F328" s="272" t="s">
        <v>340</v>
      </c>
      <c r="G328" s="270" t="s">
        <v>148</v>
      </c>
      <c r="H328" s="273">
        <v>1</v>
      </c>
      <c r="I328" s="274">
        <v>0</v>
      </c>
      <c r="J328" s="275">
        <f>H328*I328</f>
        <v>0</v>
      </c>
      <c r="K328" s="273">
        <v>0.00145</v>
      </c>
      <c r="L328" s="273">
        <f>H328*K328</f>
        <v>0.00145</v>
      </c>
      <c r="M328" s="273"/>
      <c r="N328" s="273">
        <f>H328*M328</f>
        <v>0</v>
      </c>
      <c r="O328" s="275">
        <v>21</v>
      </c>
      <c r="P328" s="275">
        <f>J328*(O328/100)</f>
        <v>0</v>
      </c>
      <c r="Q328" s="275">
        <f>J328+P328</f>
        <v>0</v>
      </c>
      <c r="R328" s="276"/>
      <c r="S328" s="276"/>
      <c r="T328" s="277">
        <v>1</v>
      </c>
      <c r="U328" s="63"/>
      <c r="V328" s="63"/>
      <c r="W328" s="63"/>
      <c r="X328" s="179"/>
    </row>
    <row r="329" ht="12.75" outlineLevel="4">
      <c r="A329" s="278"/>
      <c r="B329" s="279"/>
      <c r="C329" s="279"/>
      <c r="D329" s="280"/>
      <c r="E329" s="287" t="s">
        <v>1</v>
      </c>
      <c r="F329" s="281" t="s">
        <v>341</v>
      </c>
      <c r="G329" s="281"/>
      <c r="H329" s="282"/>
      <c r="I329" s="283"/>
      <c r="J329" s="284"/>
      <c r="K329" s="285"/>
      <c r="L329" s="285"/>
      <c r="M329" s="285"/>
      <c r="N329" s="285"/>
      <c r="O329" s="286"/>
      <c r="P329" s="286"/>
      <c r="Q329" s="286"/>
      <c r="R329" s="280"/>
      <c r="S329" s="280"/>
      <c r="T329" s="279"/>
      <c r="U329" s="61"/>
      <c r="V329" s="63"/>
      <c r="W329" s="63"/>
      <c r="X329" s="281" t="str">
        <f>F329</f>
        <v>Vodorovné dopravní značení stříkané barvou přechody pro chodce, šipky, symboly bílé retroreflexní</v>
      </c>
      <c r="Y329" s="67"/>
      <c r="AA329" s="74"/>
    </row>
    <row r="330" ht="7.5" customHeight="1" outlineLevel="4">
      <c r="B330" s="198"/>
      <c r="C330" s="198"/>
      <c r="D330" s="179"/>
      <c r="E330" s="179"/>
      <c r="F330" s="180"/>
      <c r="G330" s="179"/>
      <c r="H330" s="193"/>
      <c r="I330" s="246"/>
      <c r="J330" s="189"/>
      <c r="K330" s="193"/>
      <c r="L330" s="193"/>
      <c r="M330" s="193"/>
      <c r="N330" s="193"/>
      <c r="O330" s="189"/>
      <c r="P330" s="189"/>
      <c r="Q330" s="189"/>
      <c r="R330" s="179"/>
      <c r="S330" s="179"/>
      <c r="T330" s="198"/>
      <c r="U330" s="63"/>
      <c r="X330" s="179"/>
    </row>
    <row r="331" ht="12.75" outlineLevel="4">
      <c r="A331" s="288"/>
      <c r="B331" s="289"/>
      <c r="C331" s="289"/>
      <c r="D331" s="290"/>
      <c r="E331" s="296" t="s">
        <v>2</v>
      </c>
      <c r="F331" s="291" t="s">
        <v>342</v>
      </c>
      <c r="G331" s="290"/>
      <c r="H331" s="292">
        <v>1</v>
      </c>
      <c r="I331" s="293"/>
      <c r="J331" s="294"/>
      <c r="K331" s="295"/>
      <c r="L331" s="295"/>
      <c r="M331" s="295"/>
      <c r="N331" s="295"/>
      <c r="O331" s="294"/>
      <c r="P331" s="294"/>
      <c r="Q331" s="294"/>
      <c r="R331" s="290"/>
      <c r="S331" s="290"/>
      <c r="T331" s="289"/>
      <c r="U331" s="61"/>
      <c r="V331" s="63"/>
      <c r="W331" s="63"/>
      <c r="X331" s="179"/>
    </row>
    <row r="332" ht="7.5" customHeight="1" outlineLevel="4">
      <c r="A332" s="63"/>
      <c r="B332" s="198"/>
      <c r="C332" s="198"/>
      <c r="D332" s="179"/>
      <c r="E332" s="179"/>
      <c r="F332" s="242"/>
      <c r="G332" s="179"/>
      <c r="H332" s="193"/>
      <c r="I332" s="246"/>
      <c r="J332" s="189"/>
      <c r="K332" s="193"/>
      <c r="L332" s="193"/>
      <c r="M332" s="193"/>
      <c r="N332" s="193"/>
      <c r="O332" s="189"/>
      <c r="P332" s="189"/>
      <c r="Q332" s="189"/>
      <c r="R332" s="179"/>
      <c r="S332" s="179"/>
      <c r="T332" s="198"/>
      <c r="U332" s="63"/>
      <c r="X332" s="179"/>
    </row>
    <row r="333" ht="12.75" outlineLevel="3">
      <c r="A333" s="56"/>
      <c r="B333" s="268"/>
      <c r="C333" s="269">
        <v>67</v>
      </c>
      <c r="D333" s="270" t="s">
        <v>130</v>
      </c>
      <c r="E333" s="271" t="s">
        <v>343</v>
      </c>
      <c r="F333" s="272" t="s">
        <v>344</v>
      </c>
      <c r="G333" s="270" t="s">
        <v>148</v>
      </c>
      <c r="H333" s="273">
        <v>1</v>
      </c>
      <c r="I333" s="274">
        <v>0</v>
      </c>
      <c r="J333" s="275">
        <f>H333*I333</f>
        <v>0</v>
      </c>
      <c r="K333" s="273">
        <v>1E-05</v>
      </c>
      <c r="L333" s="273">
        <f>H333*K333</f>
        <v>1E-05</v>
      </c>
      <c r="M333" s="273"/>
      <c r="N333" s="273">
        <f>H333*M333</f>
        <v>0</v>
      </c>
      <c r="O333" s="275">
        <v>21</v>
      </c>
      <c r="P333" s="275">
        <f>J333*(O333/100)</f>
        <v>0</v>
      </c>
      <c r="Q333" s="275">
        <f>J333+P333</f>
        <v>0</v>
      </c>
      <c r="R333" s="276"/>
      <c r="S333" s="276"/>
      <c r="T333" s="277">
        <v>1</v>
      </c>
      <c r="U333" s="63"/>
      <c r="V333" s="63"/>
      <c r="W333" s="63"/>
      <c r="X333" s="179"/>
    </row>
    <row r="334" ht="12.75" outlineLevel="4">
      <c r="A334" s="278"/>
      <c r="B334" s="279"/>
      <c r="C334" s="279"/>
      <c r="D334" s="280"/>
      <c r="E334" s="287" t="s">
        <v>1</v>
      </c>
      <c r="F334" s="281" t="s">
        <v>345</v>
      </c>
      <c r="G334" s="281"/>
      <c r="H334" s="282"/>
      <c r="I334" s="283"/>
      <c r="J334" s="284"/>
      <c r="K334" s="285"/>
      <c r="L334" s="285"/>
      <c r="M334" s="285"/>
      <c r="N334" s="285"/>
      <c r="O334" s="286"/>
      <c r="P334" s="286"/>
      <c r="Q334" s="286"/>
      <c r="R334" s="280"/>
      <c r="S334" s="280"/>
      <c r="T334" s="279"/>
      <c r="U334" s="61"/>
      <c r="V334" s="63"/>
      <c r="W334" s="63"/>
      <c r="X334" s="281" t="str">
        <f>F334</f>
        <v>Předznačení pro vodorovné značení stříkané barvou nebo prováděné z nátěrových hmot plošné šipky, symboly, nápisy</v>
      </c>
      <c r="Y334" s="67"/>
      <c r="AA334" s="74"/>
    </row>
    <row r="335" ht="7.5" customHeight="1" outlineLevel="4">
      <c r="B335" s="198"/>
      <c r="C335" s="198"/>
      <c r="D335" s="179"/>
      <c r="E335" s="179"/>
      <c r="F335" s="180"/>
      <c r="G335" s="179"/>
      <c r="H335" s="193"/>
      <c r="I335" s="246"/>
      <c r="J335" s="189"/>
      <c r="K335" s="193"/>
      <c r="L335" s="193"/>
      <c r="M335" s="193"/>
      <c r="N335" s="193"/>
      <c r="O335" s="189"/>
      <c r="P335" s="189"/>
      <c r="Q335" s="189"/>
      <c r="R335" s="179"/>
      <c r="S335" s="179"/>
      <c r="T335" s="198"/>
      <c r="U335" s="63"/>
      <c r="X335" s="179"/>
    </row>
    <row r="336" ht="12.75" outlineLevel="3">
      <c r="A336" s="56"/>
      <c r="B336" s="268"/>
      <c r="C336" s="269">
        <v>68</v>
      </c>
      <c r="D336" s="270" t="s">
        <v>130</v>
      </c>
      <c r="E336" s="271" t="s">
        <v>346</v>
      </c>
      <c r="F336" s="272" t="s">
        <v>347</v>
      </c>
      <c r="G336" s="270" t="s">
        <v>157</v>
      </c>
      <c r="H336" s="273">
        <v>68.5</v>
      </c>
      <c r="I336" s="274">
        <v>0</v>
      </c>
      <c r="J336" s="275">
        <f>H336*I336</f>
        <v>0</v>
      </c>
      <c r="K336" s="273">
        <v>0.16849</v>
      </c>
      <c r="L336" s="273">
        <f>H336*K336</f>
        <v>11.541565</v>
      </c>
      <c r="M336" s="273"/>
      <c r="N336" s="273">
        <f>H336*M336</f>
        <v>0</v>
      </c>
      <c r="O336" s="275">
        <v>21</v>
      </c>
      <c r="P336" s="275">
        <f>J336*(O336/100)</f>
        <v>0</v>
      </c>
      <c r="Q336" s="275">
        <f>J336+P336</f>
        <v>0</v>
      </c>
      <c r="R336" s="276"/>
      <c r="S336" s="276"/>
      <c r="T336" s="277">
        <v>1</v>
      </c>
      <c r="U336" s="63"/>
      <c r="V336" s="63"/>
      <c r="W336" s="63"/>
      <c r="X336" s="179"/>
    </row>
    <row r="337" ht="12.75" outlineLevel="4">
      <c r="A337" s="278"/>
      <c r="B337" s="279"/>
      <c r="C337" s="279"/>
      <c r="D337" s="280"/>
      <c r="E337" s="287" t="s">
        <v>1</v>
      </c>
      <c r="F337" s="281" t="s">
        <v>348</v>
      </c>
      <c r="G337" s="281"/>
      <c r="H337" s="282"/>
      <c r="I337" s="283"/>
      <c r="J337" s="284"/>
      <c r="K337" s="285"/>
      <c r="L337" s="285"/>
      <c r="M337" s="285"/>
      <c r="N337" s="285"/>
      <c r="O337" s="286"/>
      <c r="P337" s="286"/>
      <c r="Q337" s="286"/>
      <c r="R337" s="280"/>
      <c r="S337" s="280"/>
      <c r="T337" s="279"/>
      <c r="U337" s="61"/>
      <c r="V337" s="63"/>
      <c r="W337" s="63"/>
      <c r="X337" s="281" t="str">
        <f>F337</f>
        <v>Osazení obrubníku kamenného se zřízením lože, s vyplněním a zatřením spár cementovou maltou ležatého s boční opěrou z betonu prostého, do lože z betonu prostého</v>
      </c>
      <c r="Y337" s="67"/>
      <c r="AA337" s="74"/>
    </row>
    <row r="338" ht="7.5" customHeight="1" outlineLevel="4">
      <c r="B338" s="198"/>
      <c r="C338" s="198"/>
      <c r="D338" s="179"/>
      <c r="E338" s="179"/>
      <c r="F338" s="180"/>
      <c r="G338" s="179"/>
      <c r="H338" s="193"/>
      <c r="I338" s="246"/>
      <c r="J338" s="189"/>
      <c r="K338" s="193"/>
      <c r="L338" s="193"/>
      <c r="M338" s="193"/>
      <c r="N338" s="193"/>
      <c r="O338" s="189"/>
      <c r="P338" s="189"/>
      <c r="Q338" s="189"/>
      <c r="R338" s="179"/>
      <c r="S338" s="179"/>
      <c r="T338" s="198"/>
      <c r="U338" s="63"/>
      <c r="X338" s="179"/>
    </row>
    <row r="339" ht="12.75" outlineLevel="4">
      <c r="A339" s="288"/>
      <c r="B339" s="289"/>
      <c r="C339" s="289"/>
      <c r="D339" s="290"/>
      <c r="E339" s="296" t="s">
        <v>2</v>
      </c>
      <c r="F339" s="291" t="s">
        <v>349</v>
      </c>
      <c r="G339" s="290"/>
      <c r="H339" s="292">
        <v>0</v>
      </c>
      <c r="I339" s="293"/>
      <c r="J339" s="294"/>
      <c r="K339" s="295"/>
      <c r="L339" s="295"/>
      <c r="M339" s="295"/>
      <c r="N339" s="295"/>
      <c r="O339" s="294"/>
      <c r="P339" s="294"/>
      <c r="Q339" s="294"/>
      <c r="R339" s="290"/>
      <c r="S339" s="290"/>
      <c r="T339" s="289"/>
      <c r="U339" s="61"/>
      <c r="V339" s="63"/>
      <c r="W339" s="63"/>
      <c r="X339" s="179"/>
    </row>
    <row r="340" ht="12.75" outlineLevel="4">
      <c r="A340" s="288"/>
      <c r="B340" s="289"/>
      <c r="C340" s="289"/>
      <c r="D340" s="290"/>
      <c r="E340" s="296"/>
      <c r="F340" s="291" t="s">
        <v>350</v>
      </c>
      <c r="G340" s="290"/>
      <c r="H340" s="292">
        <v>0</v>
      </c>
      <c r="I340" s="293"/>
      <c r="J340" s="294"/>
      <c r="K340" s="295"/>
      <c r="L340" s="295"/>
      <c r="M340" s="295"/>
      <c r="N340" s="295"/>
      <c r="O340" s="294"/>
      <c r="P340" s="294"/>
      <c r="Q340" s="294"/>
      <c r="R340" s="290"/>
      <c r="S340" s="290"/>
      <c r="T340" s="289"/>
      <c r="U340" s="61"/>
      <c r="V340" s="63"/>
      <c r="W340" s="63"/>
      <c r="X340" s="179"/>
    </row>
    <row r="341" ht="12.75" outlineLevel="4">
      <c r="A341" s="288"/>
      <c r="B341" s="289"/>
      <c r="C341" s="289"/>
      <c r="D341" s="290"/>
      <c r="E341" s="296"/>
      <c r="F341" s="291" t="s">
        <v>351</v>
      </c>
      <c r="G341" s="290"/>
      <c r="H341" s="292">
        <v>68.5</v>
      </c>
      <c r="I341" s="293"/>
      <c r="J341" s="294"/>
      <c r="K341" s="295"/>
      <c r="L341" s="295"/>
      <c r="M341" s="295"/>
      <c r="N341" s="295"/>
      <c r="O341" s="294"/>
      <c r="P341" s="294"/>
      <c r="Q341" s="294"/>
      <c r="R341" s="290"/>
      <c r="S341" s="290"/>
      <c r="T341" s="289"/>
      <c r="U341" s="61"/>
      <c r="V341" s="63"/>
      <c r="W341" s="63"/>
      <c r="X341" s="179"/>
    </row>
    <row r="342" ht="7.5" customHeight="1" outlineLevel="4">
      <c r="A342" s="63"/>
      <c r="B342" s="198"/>
      <c r="C342" s="198"/>
      <c r="D342" s="179"/>
      <c r="E342" s="179"/>
      <c r="F342" s="242"/>
      <c r="G342" s="179"/>
      <c r="H342" s="193"/>
      <c r="I342" s="246"/>
      <c r="J342" s="189"/>
      <c r="K342" s="193"/>
      <c r="L342" s="193"/>
      <c r="M342" s="193"/>
      <c r="N342" s="193"/>
      <c r="O342" s="189"/>
      <c r="P342" s="189"/>
      <c r="Q342" s="189"/>
      <c r="R342" s="179"/>
      <c r="S342" s="179"/>
      <c r="T342" s="198"/>
      <c r="U342" s="63"/>
      <c r="X342" s="179"/>
    </row>
    <row r="343" ht="12.75" outlineLevel="3">
      <c r="A343" s="56"/>
      <c r="B343" s="268"/>
      <c r="C343" s="269">
        <v>69</v>
      </c>
      <c r="D343" s="270" t="s">
        <v>130</v>
      </c>
      <c r="E343" s="271" t="s">
        <v>352</v>
      </c>
      <c r="F343" s="272" t="s">
        <v>353</v>
      </c>
      <c r="G343" s="270" t="s">
        <v>157</v>
      </c>
      <c r="H343" s="273">
        <v>55</v>
      </c>
      <c r="I343" s="274">
        <v>0</v>
      </c>
      <c r="J343" s="275">
        <f>H343*I343</f>
        <v>0</v>
      </c>
      <c r="K343" s="273"/>
      <c r="L343" s="273">
        <f>H343*K343</f>
        <v>0</v>
      </c>
      <c r="M343" s="273"/>
      <c r="N343" s="273">
        <f>H343*M343</f>
        <v>0</v>
      </c>
      <c r="O343" s="275">
        <v>21</v>
      </c>
      <c r="P343" s="275">
        <f>J343*(O343/100)</f>
        <v>0</v>
      </c>
      <c r="Q343" s="275">
        <f>J343+P343</f>
        <v>0</v>
      </c>
      <c r="R343" s="276"/>
      <c r="S343" s="276"/>
      <c r="T343" s="277">
        <v>1</v>
      </c>
      <c r="U343" s="63"/>
      <c r="V343" s="63"/>
      <c r="W343" s="63"/>
      <c r="X343" s="179"/>
    </row>
    <row r="344" ht="17.6" outlineLevel="4">
      <c r="A344" s="278"/>
      <c r="B344" s="279"/>
      <c r="C344" s="279"/>
      <c r="D344" s="280"/>
      <c r="E344" s="287" t="s">
        <v>1</v>
      </c>
      <c r="F344" s="281" t="s">
        <v>354</v>
      </c>
      <c r="G344" s="281"/>
      <c r="H344" s="282"/>
      <c r="I344" s="283"/>
      <c r="J344" s="284"/>
      <c r="K344" s="285"/>
      <c r="L344" s="285"/>
      <c r="M344" s="285"/>
      <c r="N344" s="285"/>
      <c r="O344" s="286"/>
      <c r="P344" s="286"/>
      <c r="Q344" s="286"/>
      <c r="R344" s="280"/>
      <c r="S344" s="280"/>
      <c r="T344" s="279"/>
      <c r="U344" s="61"/>
      <c r="V344" s="63"/>
      <c r="W344" s="63"/>
      <c r="X344" s="281" t="str">
        <f>F344</f>
        <v>Očištění vybouraných prvků komunikací od spojovacího materiálu s odklizením a uložením očištěných hmot a spojovacího materiálu na skládku na vzdálenost do 10 m obrubníků a krajníků, vybouraných z jakéhokoliv lože a s jakoukoliv výplní spár silničních</v>
      </c>
      <c r="Y344" s="67"/>
      <c r="AA344" s="74"/>
    </row>
    <row r="345" ht="7.5" customHeight="1" outlineLevel="4">
      <c r="B345" s="198"/>
      <c r="C345" s="198"/>
      <c r="D345" s="179"/>
      <c r="E345" s="179"/>
      <c r="F345" s="180"/>
      <c r="G345" s="179"/>
      <c r="H345" s="193"/>
      <c r="I345" s="246"/>
      <c r="J345" s="189"/>
      <c r="K345" s="193"/>
      <c r="L345" s="193"/>
      <c r="M345" s="193"/>
      <c r="N345" s="193"/>
      <c r="O345" s="189"/>
      <c r="P345" s="189"/>
      <c r="Q345" s="189"/>
      <c r="R345" s="179"/>
      <c r="S345" s="179"/>
      <c r="T345" s="198"/>
      <c r="U345" s="63"/>
      <c r="X345" s="179"/>
    </row>
    <row r="346" ht="12.75" outlineLevel="3">
      <c r="A346" s="56"/>
      <c r="B346" s="268"/>
      <c r="C346" s="269">
        <v>70</v>
      </c>
      <c r="D346" s="270" t="s">
        <v>130</v>
      </c>
      <c r="E346" s="271" t="s">
        <v>355</v>
      </c>
      <c r="F346" s="272" t="s">
        <v>356</v>
      </c>
      <c r="G346" s="270" t="s">
        <v>157</v>
      </c>
      <c r="H346" s="273">
        <v>55</v>
      </c>
      <c r="I346" s="274">
        <v>0</v>
      </c>
      <c r="J346" s="275">
        <f>H346*I346</f>
        <v>0</v>
      </c>
      <c r="K346" s="273">
        <v>0.1554</v>
      </c>
      <c r="L346" s="273">
        <f>H346*K346</f>
        <v>8.547</v>
      </c>
      <c r="M346" s="273"/>
      <c r="N346" s="273">
        <f>H346*M346</f>
        <v>0</v>
      </c>
      <c r="O346" s="275">
        <v>21</v>
      </c>
      <c r="P346" s="275">
        <f>J346*(O346/100)</f>
        <v>0</v>
      </c>
      <c r="Q346" s="275">
        <f>J346+P346</f>
        <v>0</v>
      </c>
      <c r="R346" s="276"/>
      <c r="S346" s="276"/>
      <c r="T346" s="277">
        <v>1</v>
      </c>
      <c r="U346" s="63"/>
      <c r="V346" s="63"/>
      <c r="W346" s="63"/>
      <c r="X346" s="179"/>
    </row>
    <row r="347" ht="12.75" outlineLevel="4">
      <c r="A347" s="278"/>
      <c r="B347" s="279"/>
      <c r="C347" s="279"/>
      <c r="D347" s="280"/>
      <c r="E347" s="287" t="s">
        <v>1</v>
      </c>
      <c r="F347" s="281" t="s">
        <v>357</v>
      </c>
      <c r="G347" s="281"/>
      <c r="H347" s="282"/>
      <c r="I347" s="283"/>
      <c r="J347" s="284"/>
      <c r="K347" s="285"/>
      <c r="L347" s="285"/>
      <c r="M347" s="285"/>
      <c r="N347" s="285"/>
      <c r="O347" s="286"/>
      <c r="P347" s="286"/>
      <c r="Q347" s="286"/>
      <c r="R347" s="280"/>
      <c r="S347" s="280"/>
      <c r="T347" s="279"/>
      <c r="U347" s="61"/>
      <c r="V347" s="63"/>
      <c r="W347" s="63"/>
      <c r="X347" s="281" t="str">
        <f>F347</f>
        <v>Osazení silničního obrubníku betonového se zřízením lože, s vyplněním a zatřením spár cementovou maltou stojatého s boční opěrou z betonu prostého, do lože z betonu prostého</v>
      </c>
      <c r="Y347" s="67"/>
      <c r="AA347" s="74"/>
    </row>
    <row r="348" ht="7.5" customHeight="1" outlineLevel="4">
      <c r="B348" s="198"/>
      <c r="C348" s="198"/>
      <c r="D348" s="179"/>
      <c r="E348" s="179"/>
      <c r="F348" s="180"/>
      <c r="G348" s="179"/>
      <c r="H348" s="193"/>
      <c r="I348" s="246"/>
      <c r="J348" s="189"/>
      <c r="K348" s="193"/>
      <c r="L348" s="193"/>
      <c r="M348" s="193"/>
      <c r="N348" s="193"/>
      <c r="O348" s="189"/>
      <c r="P348" s="189"/>
      <c r="Q348" s="189"/>
      <c r="R348" s="179"/>
      <c r="S348" s="179"/>
      <c r="T348" s="198"/>
      <c r="U348" s="63"/>
      <c r="X348" s="179"/>
    </row>
    <row r="349" ht="19.9" outlineLevel="4">
      <c r="A349" s="288"/>
      <c r="B349" s="289"/>
      <c r="C349" s="289"/>
      <c r="D349" s="290"/>
      <c r="E349" s="296" t="s">
        <v>2</v>
      </c>
      <c r="F349" s="291" t="s">
        <v>358</v>
      </c>
      <c r="G349" s="290"/>
      <c r="H349" s="292">
        <v>0</v>
      </c>
      <c r="I349" s="293"/>
      <c r="J349" s="294"/>
      <c r="K349" s="295"/>
      <c r="L349" s="295"/>
      <c r="M349" s="295"/>
      <c r="N349" s="295"/>
      <c r="O349" s="294"/>
      <c r="P349" s="294"/>
      <c r="Q349" s="294"/>
      <c r="R349" s="290"/>
      <c r="S349" s="290"/>
      <c r="T349" s="289"/>
      <c r="U349" s="61"/>
      <c r="V349" s="63"/>
      <c r="W349" s="63"/>
      <c r="X349" s="179"/>
    </row>
    <row r="350" ht="12.75" outlineLevel="4">
      <c r="A350" s="288"/>
      <c r="B350" s="289"/>
      <c r="C350" s="289"/>
      <c r="D350" s="290"/>
      <c r="E350" s="296"/>
      <c r="F350" s="291" t="s">
        <v>159</v>
      </c>
      <c r="G350" s="290"/>
      <c r="H350" s="292">
        <v>55</v>
      </c>
      <c r="I350" s="293"/>
      <c r="J350" s="294"/>
      <c r="K350" s="295"/>
      <c r="L350" s="295"/>
      <c r="M350" s="295"/>
      <c r="N350" s="295"/>
      <c r="O350" s="294"/>
      <c r="P350" s="294"/>
      <c r="Q350" s="294"/>
      <c r="R350" s="290"/>
      <c r="S350" s="290"/>
      <c r="T350" s="289"/>
      <c r="U350" s="61"/>
      <c r="V350" s="63"/>
      <c r="W350" s="63"/>
      <c r="X350" s="179"/>
    </row>
    <row r="351" ht="7.5" customHeight="1" outlineLevel="4">
      <c r="A351" s="63"/>
      <c r="B351" s="198"/>
      <c r="C351" s="198"/>
      <c r="D351" s="179"/>
      <c r="E351" s="179"/>
      <c r="F351" s="242"/>
      <c r="G351" s="179"/>
      <c r="H351" s="193"/>
      <c r="I351" s="246"/>
      <c r="J351" s="189"/>
      <c r="K351" s="193"/>
      <c r="L351" s="193"/>
      <c r="M351" s="193"/>
      <c r="N351" s="193"/>
      <c r="O351" s="189"/>
      <c r="P351" s="189"/>
      <c r="Q351" s="189"/>
      <c r="R351" s="179"/>
      <c r="S351" s="179"/>
      <c r="T351" s="198"/>
      <c r="U351" s="63"/>
      <c r="X351" s="179"/>
    </row>
    <row r="352" ht="12.75" outlineLevel="3">
      <c r="A352" s="56"/>
      <c r="B352" s="268"/>
      <c r="C352" s="269">
        <v>71</v>
      </c>
      <c r="D352" s="270" t="s">
        <v>207</v>
      </c>
      <c r="E352" s="271" t="s">
        <v>359</v>
      </c>
      <c r="F352" s="272" t="s">
        <v>360</v>
      </c>
      <c r="G352" s="270" t="s">
        <v>157</v>
      </c>
      <c r="H352" s="273">
        <v>55</v>
      </c>
      <c r="I352" s="274">
        <v>0</v>
      </c>
      <c r="J352" s="275">
        <f>H352*I352</f>
        <v>0</v>
      </c>
      <c r="K352" s="273">
        <v>0.08</v>
      </c>
      <c r="L352" s="273">
        <f>H352*K352</f>
        <v>4.4</v>
      </c>
      <c r="M352" s="273"/>
      <c r="N352" s="273">
        <f>H352*M352</f>
        <v>0</v>
      </c>
      <c r="O352" s="275">
        <v>21</v>
      </c>
      <c r="P352" s="275">
        <f>J352*(O352/100)</f>
        <v>0</v>
      </c>
      <c r="Q352" s="275">
        <f>J352+P352</f>
        <v>0</v>
      </c>
      <c r="R352" s="276"/>
      <c r="S352" s="276"/>
      <c r="T352" s="277">
        <v>1</v>
      </c>
      <c r="U352" s="63"/>
      <c r="V352" s="63"/>
      <c r="W352" s="63"/>
      <c r="X352" s="179"/>
    </row>
    <row r="353" ht="12.75" outlineLevel="4">
      <c r="A353" s="278"/>
      <c r="B353" s="279"/>
      <c r="C353" s="279"/>
      <c r="D353" s="280"/>
      <c r="E353" s="287" t="s">
        <v>1</v>
      </c>
      <c r="F353" s="281" t="s">
        <v>45</v>
      </c>
      <c r="G353" s="281"/>
      <c r="H353" s="282"/>
      <c r="I353" s="283"/>
      <c r="J353" s="284"/>
      <c r="K353" s="285"/>
      <c r="L353" s="285"/>
      <c r="M353" s="285"/>
      <c r="N353" s="285"/>
      <c r="O353" s="286"/>
      <c r="P353" s="286"/>
      <c r="Q353" s="286"/>
      <c r="R353" s="280"/>
      <c r="S353" s="280"/>
      <c r="T353" s="279"/>
      <c r="U353" s="61"/>
      <c r="V353" s="63"/>
      <c r="W353" s="63"/>
      <c r="X353" s="281" t="str">
        <f>F353</f>
        <v>---</v>
      </c>
      <c r="Y353" s="67"/>
      <c r="AA353" s="74"/>
    </row>
    <row r="354" ht="7.5" customHeight="1" outlineLevel="4">
      <c r="B354" s="198"/>
      <c r="C354" s="198"/>
      <c r="D354" s="179"/>
      <c r="E354" s="179"/>
      <c r="F354" s="180"/>
      <c r="G354" s="179"/>
      <c r="H354" s="193"/>
      <c r="I354" s="246"/>
      <c r="J354" s="189"/>
      <c r="K354" s="193"/>
      <c r="L354" s="193"/>
      <c r="M354" s="193"/>
      <c r="N354" s="193"/>
      <c r="O354" s="189"/>
      <c r="P354" s="189"/>
      <c r="Q354" s="189"/>
      <c r="R354" s="179"/>
      <c r="S354" s="179"/>
      <c r="T354" s="198"/>
      <c r="U354" s="63"/>
      <c r="X354" s="179"/>
    </row>
    <row r="355" ht="12.75" outlineLevel="3">
      <c r="A355" s="56"/>
      <c r="B355" s="268"/>
      <c r="C355" s="269">
        <v>72</v>
      </c>
      <c r="D355" s="270" t="s">
        <v>130</v>
      </c>
      <c r="E355" s="271" t="s">
        <v>361</v>
      </c>
      <c r="F355" s="272" t="s">
        <v>362</v>
      </c>
      <c r="G355" s="270" t="s">
        <v>162</v>
      </c>
      <c r="H355" s="273">
        <v>8.53875</v>
      </c>
      <c r="I355" s="274">
        <v>0</v>
      </c>
      <c r="J355" s="275">
        <f>H355*I355</f>
        <v>0</v>
      </c>
      <c r="K355" s="273">
        <v>2.25634</v>
      </c>
      <c r="L355" s="273">
        <f>H355*K355</f>
        <v>19.266323175</v>
      </c>
      <c r="M355" s="273"/>
      <c r="N355" s="273">
        <f>H355*M355</f>
        <v>0</v>
      </c>
      <c r="O355" s="275">
        <v>21</v>
      </c>
      <c r="P355" s="275">
        <f>J355*(O355/100)</f>
        <v>0</v>
      </c>
      <c r="Q355" s="275">
        <f>J355+P355</f>
        <v>0</v>
      </c>
      <c r="R355" s="276"/>
      <c r="S355" s="276"/>
      <c r="T355" s="277">
        <v>1</v>
      </c>
      <c r="U355" s="63"/>
      <c r="V355" s="63"/>
      <c r="W355" s="63"/>
      <c r="X355" s="179"/>
    </row>
    <row r="356" ht="12.75" outlineLevel="4">
      <c r="A356" s="278"/>
      <c r="B356" s="279"/>
      <c r="C356" s="279"/>
      <c r="D356" s="280"/>
      <c r="E356" s="287" t="s">
        <v>1</v>
      </c>
      <c r="F356" s="281" t="s">
        <v>362</v>
      </c>
      <c r="G356" s="281"/>
      <c r="H356" s="282"/>
      <c r="I356" s="283"/>
      <c r="J356" s="284"/>
      <c r="K356" s="285"/>
      <c r="L356" s="285"/>
      <c r="M356" s="285"/>
      <c r="N356" s="285"/>
      <c r="O356" s="286"/>
      <c r="P356" s="286"/>
      <c r="Q356" s="286"/>
      <c r="R356" s="280"/>
      <c r="S356" s="280"/>
      <c r="T356" s="279"/>
      <c r="U356" s="61"/>
      <c r="V356" s="63"/>
      <c r="W356" s="63"/>
      <c r="X356" s="281" t="str">
        <f>F356</f>
        <v>Lože pod obrubníky, krajníky nebo obruby z dlažebních kostek z betonu prostého</v>
      </c>
      <c r="Y356" s="67"/>
      <c r="AA356" s="74"/>
    </row>
    <row r="357" ht="7.5" customHeight="1" outlineLevel="4">
      <c r="B357" s="198"/>
      <c r="C357" s="198"/>
      <c r="D357" s="179"/>
      <c r="E357" s="179"/>
      <c r="F357" s="180"/>
      <c r="G357" s="179"/>
      <c r="H357" s="193"/>
      <c r="I357" s="246"/>
      <c r="J357" s="189"/>
      <c r="K357" s="193"/>
      <c r="L357" s="193"/>
      <c r="M357" s="193"/>
      <c r="N357" s="193"/>
      <c r="O357" s="189"/>
      <c r="P357" s="189"/>
      <c r="Q357" s="189"/>
      <c r="R357" s="179"/>
      <c r="S357" s="179"/>
      <c r="T357" s="198"/>
      <c r="U357" s="63"/>
      <c r="X357" s="179"/>
    </row>
    <row r="358" ht="12.75" outlineLevel="4">
      <c r="A358" s="288"/>
      <c r="B358" s="289"/>
      <c r="C358" s="289"/>
      <c r="D358" s="290"/>
      <c r="E358" s="296" t="s">
        <v>2</v>
      </c>
      <c r="F358" s="291" t="s">
        <v>363</v>
      </c>
      <c r="G358" s="290"/>
      <c r="H358" s="292">
        <v>2.8875</v>
      </c>
      <c r="I358" s="293"/>
      <c r="J358" s="294"/>
      <c r="K358" s="295"/>
      <c r="L358" s="295"/>
      <c r="M358" s="295"/>
      <c r="N358" s="295"/>
      <c r="O358" s="294"/>
      <c r="P358" s="294"/>
      <c r="Q358" s="294"/>
      <c r="R358" s="290"/>
      <c r="S358" s="290"/>
      <c r="T358" s="289"/>
      <c r="U358" s="61"/>
      <c r="V358" s="63"/>
      <c r="W358" s="63"/>
      <c r="X358" s="179"/>
    </row>
    <row r="359" ht="12.75" outlineLevel="4">
      <c r="A359" s="288"/>
      <c r="B359" s="289"/>
      <c r="C359" s="289"/>
      <c r="D359" s="290"/>
      <c r="E359" s="296"/>
      <c r="F359" s="291" t="s">
        <v>364</v>
      </c>
      <c r="G359" s="290"/>
      <c r="H359" s="292">
        <v>5.65125</v>
      </c>
      <c r="I359" s="293"/>
      <c r="J359" s="294"/>
      <c r="K359" s="295"/>
      <c r="L359" s="295"/>
      <c r="M359" s="295"/>
      <c r="N359" s="295"/>
      <c r="O359" s="294"/>
      <c r="P359" s="294"/>
      <c r="Q359" s="294"/>
      <c r="R359" s="290"/>
      <c r="S359" s="290"/>
      <c r="T359" s="289"/>
      <c r="U359" s="61"/>
      <c r="V359" s="63"/>
      <c r="W359" s="63"/>
      <c r="X359" s="179"/>
    </row>
    <row r="360" ht="7.5" customHeight="1" outlineLevel="4">
      <c r="A360" s="63"/>
      <c r="B360" s="198"/>
      <c r="C360" s="198"/>
      <c r="D360" s="179"/>
      <c r="E360" s="179"/>
      <c r="F360" s="242"/>
      <c r="G360" s="179"/>
      <c r="H360" s="193"/>
      <c r="I360" s="246"/>
      <c r="J360" s="189"/>
      <c r="K360" s="193"/>
      <c r="L360" s="193"/>
      <c r="M360" s="193"/>
      <c r="N360" s="193"/>
      <c r="O360" s="189"/>
      <c r="P360" s="189"/>
      <c r="Q360" s="189"/>
      <c r="R360" s="179"/>
      <c r="S360" s="179"/>
      <c r="T360" s="198"/>
      <c r="U360" s="63"/>
      <c r="X360" s="179"/>
    </row>
    <row r="361" ht="12.75" outlineLevel="3">
      <c r="A361" s="56"/>
      <c r="B361" s="268"/>
      <c r="C361" s="269">
        <v>73</v>
      </c>
      <c r="D361" s="270" t="s">
        <v>130</v>
      </c>
      <c r="E361" s="271" t="s">
        <v>365</v>
      </c>
      <c r="F361" s="272" t="s">
        <v>366</v>
      </c>
      <c r="G361" s="270" t="s">
        <v>157</v>
      </c>
      <c r="H361" s="273">
        <v>55</v>
      </c>
      <c r="I361" s="274">
        <v>0</v>
      </c>
      <c r="J361" s="275">
        <f>H361*I361</f>
        <v>0</v>
      </c>
      <c r="K361" s="273">
        <v>1.1E-04</v>
      </c>
      <c r="L361" s="273">
        <f>H361*K361</f>
        <v>0.00605</v>
      </c>
      <c r="M361" s="273"/>
      <c r="N361" s="273">
        <f>H361*M361</f>
        <v>0</v>
      </c>
      <c r="O361" s="275">
        <v>21</v>
      </c>
      <c r="P361" s="275">
        <f>J361*(O361/100)</f>
        <v>0</v>
      </c>
      <c r="Q361" s="275">
        <f>J361+P361</f>
        <v>0</v>
      </c>
      <c r="R361" s="276"/>
      <c r="S361" s="276"/>
      <c r="T361" s="277">
        <v>1</v>
      </c>
      <c r="U361" s="63"/>
      <c r="V361" s="63"/>
      <c r="W361" s="63"/>
      <c r="X361" s="179"/>
    </row>
    <row r="362" ht="12.75" outlineLevel="4">
      <c r="A362" s="278"/>
      <c r="B362" s="279"/>
      <c r="C362" s="279"/>
      <c r="D362" s="280"/>
      <c r="E362" s="287" t="s">
        <v>1</v>
      </c>
      <c r="F362" s="281" t="s">
        <v>367</v>
      </c>
      <c r="G362" s="281"/>
      <c r="H362" s="282"/>
      <c r="I362" s="283"/>
      <c r="J362" s="284"/>
      <c r="K362" s="285"/>
      <c r="L362" s="285"/>
      <c r="M362" s="285"/>
      <c r="N362" s="285"/>
      <c r="O362" s="286"/>
      <c r="P362" s="286"/>
      <c r="Q362" s="286"/>
      <c r="R362" s="280"/>
      <c r="S362" s="280"/>
      <c r="T362" s="279"/>
      <c r="U362" s="61"/>
      <c r="V362" s="63"/>
      <c r="W362" s="63"/>
      <c r="X362" s="281" t="str">
        <f>F362</f>
        <v>Utěsnění dilatačních spár zálivkou za tepla v cementobetonovém nebo živičném krytu včetně adhezního nátěru s těsnicím profilem pod zálivkou, pro komůrky šířky 10 mm, hloubky 25 mm</v>
      </c>
      <c r="Y362" s="67"/>
      <c r="AA362" s="74"/>
    </row>
    <row r="363" ht="7.5" customHeight="1" outlineLevel="4">
      <c r="B363" s="198"/>
      <c r="C363" s="198"/>
      <c r="D363" s="179"/>
      <c r="E363" s="179"/>
      <c r="F363" s="180"/>
      <c r="G363" s="179"/>
      <c r="H363" s="193"/>
      <c r="I363" s="246"/>
      <c r="J363" s="189"/>
      <c r="K363" s="193"/>
      <c r="L363" s="193"/>
      <c r="M363" s="193"/>
      <c r="N363" s="193"/>
      <c r="O363" s="189"/>
      <c r="P363" s="189"/>
      <c r="Q363" s="189"/>
      <c r="R363" s="179"/>
      <c r="S363" s="179"/>
      <c r="T363" s="198"/>
      <c r="U363" s="63"/>
      <c r="X363" s="179"/>
    </row>
    <row r="364" ht="12.75" outlineLevel="4">
      <c r="A364" s="288"/>
      <c r="B364" s="289"/>
      <c r="C364" s="289"/>
      <c r="D364" s="290"/>
      <c r="E364" s="296" t="s">
        <v>2</v>
      </c>
      <c r="F364" s="291" t="s">
        <v>368</v>
      </c>
      <c r="G364" s="290"/>
      <c r="H364" s="292">
        <v>55</v>
      </c>
      <c r="I364" s="293"/>
      <c r="J364" s="294"/>
      <c r="K364" s="295"/>
      <c r="L364" s="295"/>
      <c r="M364" s="295"/>
      <c r="N364" s="295"/>
      <c r="O364" s="294"/>
      <c r="P364" s="294"/>
      <c r="Q364" s="294"/>
      <c r="R364" s="290"/>
      <c r="S364" s="290"/>
      <c r="T364" s="289"/>
      <c r="U364" s="61"/>
      <c r="V364" s="63"/>
      <c r="W364" s="63"/>
      <c r="X364" s="179"/>
    </row>
    <row r="365" ht="7.5" customHeight="1" outlineLevel="4">
      <c r="A365" s="63"/>
      <c r="B365" s="198"/>
      <c r="C365" s="198"/>
      <c r="D365" s="179"/>
      <c r="E365" s="179"/>
      <c r="F365" s="242"/>
      <c r="G365" s="179"/>
      <c r="H365" s="193"/>
      <c r="I365" s="246"/>
      <c r="J365" s="189"/>
      <c r="K365" s="193"/>
      <c r="L365" s="193"/>
      <c r="M365" s="193"/>
      <c r="N365" s="193"/>
      <c r="O365" s="189"/>
      <c r="P365" s="189"/>
      <c r="Q365" s="189"/>
      <c r="R365" s="179"/>
      <c r="S365" s="179"/>
      <c r="T365" s="198"/>
      <c r="U365" s="63"/>
      <c r="X365" s="179"/>
    </row>
    <row r="366" ht="12.75" outlineLevel="3">
      <c r="A366" s="56"/>
      <c r="B366" s="268"/>
      <c r="C366" s="269">
        <v>74</v>
      </c>
      <c r="D366" s="270" t="s">
        <v>130</v>
      </c>
      <c r="E366" s="271" t="s">
        <v>369</v>
      </c>
      <c r="F366" s="272" t="s">
        <v>370</v>
      </c>
      <c r="G366" s="270" t="s">
        <v>157</v>
      </c>
      <c r="H366" s="273">
        <v>55</v>
      </c>
      <c r="I366" s="274">
        <v>0</v>
      </c>
      <c r="J366" s="275">
        <f>H366*I366</f>
        <v>0</v>
      </c>
      <c r="K366" s="273"/>
      <c r="L366" s="273">
        <f>H366*K366</f>
        <v>0</v>
      </c>
      <c r="M366" s="273"/>
      <c r="N366" s="273">
        <f>H366*M366</f>
        <v>0</v>
      </c>
      <c r="O366" s="275">
        <v>21</v>
      </c>
      <c r="P366" s="275">
        <f>J366*(O366/100)</f>
        <v>0</v>
      </c>
      <c r="Q366" s="275">
        <f>J366+P366</f>
        <v>0</v>
      </c>
      <c r="R366" s="276"/>
      <c r="S366" s="276"/>
      <c r="T366" s="277">
        <v>1</v>
      </c>
      <c r="U366" s="63"/>
      <c r="V366" s="63"/>
      <c r="W366" s="63"/>
      <c r="X366" s="179"/>
    </row>
    <row r="367" ht="12.75" outlineLevel="4">
      <c r="A367" s="278"/>
      <c r="B367" s="279"/>
      <c r="C367" s="279"/>
      <c r="D367" s="280"/>
      <c r="E367" s="287" t="s">
        <v>1</v>
      </c>
      <c r="F367" s="281" t="s">
        <v>371</v>
      </c>
      <c r="G367" s="281"/>
      <c r="H367" s="282"/>
      <c r="I367" s="283"/>
      <c r="J367" s="284"/>
      <c r="K367" s="285"/>
      <c r="L367" s="285"/>
      <c r="M367" s="285"/>
      <c r="N367" s="285"/>
      <c r="O367" s="286"/>
      <c r="P367" s="286"/>
      <c r="Q367" s="286"/>
      <c r="R367" s="280"/>
      <c r="S367" s="280"/>
      <c r="T367" s="279"/>
      <c r="U367" s="61"/>
      <c r="V367" s="63"/>
      <c r="W367" s="63"/>
      <c r="X367" s="281" t="str">
        <f>F367</f>
        <v>Řezání stávajícího živičného krytu nebo podkladu hloubky přes 100 do 150 mm</v>
      </c>
      <c r="Y367" s="67"/>
      <c r="AA367" s="74"/>
    </row>
    <row r="368" ht="7.5" customHeight="1" outlineLevel="4">
      <c r="B368" s="198"/>
      <c r="C368" s="198"/>
      <c r="D368" s="179"/>
      <c r="E368" s="179"/>
      <c r="F368" s="180"/>
      <c r="G368" s="179"/>
      <c r="H368" s="193"/>
      <c r="I368" s="246"/>
      <c r="J368" s="189"/>
      <c r="K368" s="193"/>
      <c r="L368" s="193"/>
      <c r="M368" s="193"/>
      <c r="N368" s="193"/>
      <c r="O368" s="189"/>
      <c r="P368" s="189"/>
      <c r="Q368" s="189"/>
      <c r="R368" s="179"/>
      <c r="S368" s="179"/>
      <c r="T368" s="198"/>
      <c r="U368" s="63"/>
      <c r="X368" s="179"/>
    </row>
    <row r="369" ht="12.75" outlineLevel="4">
      <c r="A369" s="288"/>
      <c r="B369" s="289"/>
      <c r="C369" s="289"/>
      <c r="D369" s="290"/>
      <c r="E369" s="296" t="s">
        <v>2</v>
      </c>
      <c r="F369" s="291" t="s">
        <v>372</v>
      </c>
      <c r="G369" s="290"/>
      <c r="H369" s="292">
        <v>55</v>
      </c>
      <c r="I369" s="293"/>
      <c r="J369" s="294"/>
      <c r="K369" s="295"/>
      <c r="L369" s="295"/>
      <c r="M369" s="295"/>
      <c r="N369" s="295"/>
      <c r="O369" s="294"/>
      <c r="P369" s="294"/>
      <c r="Q369" s="294"/>
      <c r="R369" s="290"/>
      <c r="S369" s="290"/>
      <c r="T369" s="289"/>
      <c r="U369" s="61"/>
      <c r="V369" s="63"/>
      <c r="W369" s="63"/>
      <c r="X369" s="179"/>
    </row>
    <row r="370" ht="7.5" customHeight="1" outlineLevel="4">
      <c r="A370" s="63"/>
      <c r="B370" s="198"/>
      <c r="C370" s="198"/>
      <c r="D370" s="179"/>
      <c r="E370" s="179"/>
      <c r="F370" s="242"/>
      <c r="G370" s="179"/>
      <c r="H370" s="193"/>
      <c r="I370" s="246"/>
      <c r="J370" s="189"/>
      <c r="K370" s="193"/>
      <c r="L370" s="193"/>
      <c r="M370" s="193"/>
      <c r="N370" s="193"/>
      <c r="O370" s="189"/>
      <c r="P370" s="189"/>
      <c r="Q370" s="189"/>
      <c r="R370" s="179"/>
      <c r="S370" s="179"/>
      <c r="T370" s="198"/>
      <c r="U370" s="63"/>
      <c r="X370" s="179"/>
    </row>
    <row r="371" ht="12.75" outlineLevel="3">
      <c r="A371" s="56"/>
      <c r="B371" s="268"/>
      <c r="C371" s="269">
        <v>75</v>
      </c>
      <c r="D371" s="270" t="s">
        <v>310</v>
      </c>
      <c r="E371" s="271" t="s">
        <v>373</v>
      </c>
      <c r="F371" s="272" t="s">
        <v>374</v>
      </c>
      <c r="G371" s="270" t="s">
        <v>133</v>
      </c>
      <c r="H371" s="273">
        <v>2</v>
      </c>
      <c r="I371" s="274">
        <v>0</v>
      </c>
      <c r="J371" s="275">
        <f>H371*I371</f>
        <v>0</v>
      </c>
      <c r="K371" s="273"/>
      <c r="L371" s="273">
        <f>H371*K371</f>
        <v>0</v>
      </c>
      <c r="M371" s="273">
        <v>0.5</v>
      </c>
      <c r="N371" s="273">
        <f>H371*M371</f>
        <v>1</v>
      </c>
      <c r="O371" s="275">
        <v>21</v>
      </c>
      <c r="P371" s="275">
        <f>J371*(O371/100)</f>
        <v>0</v>
      </c>
      <c r="Q371" s="275">
        <f>J371+P371</f>
        <v>0</v>
      </c>
      <c r="R371" s="276"/>
      <c r="S371" s="276"/>
      <c r="T371" s="277">
        <v>1</v>
      </c>
      <c r="U371" s="63"/>
      <c r="V371" s="63"/>
      <c r="W371" s="63"/>
      <c r="X371" s="179"/>
    </row>
    <row r="372" ht="12.75" outlineLevel="4">
      <c r="A372" s="278"/>
      <c r="B372" s="279"/>
      <c r="C372" s="279"/>
      <c r="D372" s="280"/>
      <c r="E372" s="287" t="s">
        <v>1</v>
      </c>
      <c r="F372" s="281" t="s">
        <v>45</v>
      </c>
      <c r="G372" s="281"/>
      <c r="H372" s="282"/>
      <c r="I372" s="283"/>
      <c r="J372" s="284"/>
      <c r="K372" s="285"/>
      <c r="L372" s="285"/>
      <c r="M372" s="285"/>
      <c r="N372" s="285"/>
      <c r="O372" s="286"/>
      <c r="P372" s="286"/>
      <c r="Q372" s="286"/>
      <c r="R372" s="280"/>
      <c r="S372" s="280"/>
      <c r="T372" s="279"/>
      <c r="U372" s="61"/>
      <c r="V372" s="63"/>
      <c r="W372" s="63"/>
      <c r="X372" s="281" t="str">
        <f>F372</f>
        <v>---</v>
      </c>
      <c r="Y372" s="67"/>
      <c r="AA372" s="74"/>
    </row>
    <row r="373" ht="7.5" customHeight="1" outlineLevel="4">
      <c r="B373" s="198"/>
      <c r="C373" s="198"/>
      <c r="D373" s="179"/>
      <c r="E373" s="179"/>
      <c r="F373" s="180"/>
      <c r="G373" s="179"/>
      <c r="H373" s="193"/>
      <c r="I373" s="246"/>
      <c r="J373" s="189"/>
      <c r="K373" s="193"/>
      <c r="L373" s="193"/>
      <c r="M373" s="193"/>
      <c r="N373" s="193"/>
      <c r="O373" s="189"/>
      <c r="P373" s="189"/>
      <c r="Q373" s="189"/>
      <c r="R373" s="179"/>
      <c r="S373" s="179"/>
      <c r="T373" s="198"/>
      <c r="U373" s="63"/>
      <c r="X373" s="179"/>
    </row>
    <row r="374" ht="12.75" outlineLevel="3">
      <c r="B374" s="61"/>
      <c r="C374" s="61"/>
      <c r="D374" s="61"/>
      <c r="E374" s="61"/>
      <c r="F374" s="61"/>
      <c r="G374" s="61"/>
      <c r="H374" s="61"/>
      <c r="I374" s="63"/>
      <c r="J374" s="63"/>
      <c r="K374" s="61"/>
      <c r="L374" s="61"/>
      <c r="M374" s="61"/>
      <c r="N374" s="61"/>
      <c r="O374" s="61"/>
      <c r="P374" s="63"/>
      <c r="Q374" s="63"/>
      <c r="R374" s="63"/>
      <c r="S374" s="61"/>
      <c r="T374" s="61"/>
      <c r="X374" s="61"/>
    </row>
    <row r="375" ht="12.75" outlineLevel="2">
      <c r="A375" s="226" t="s">
        <v>92</v>
      </c>
      <c r="B375" s="230">
        <v>3</v>
      </c>
      <c r="C375" s="262"/>
      <c r="D375" s="263" t="s">
        <v>98</v>
      </c>
      <c r="E375" s="263"/>
      <c r="F375" s="264" t="s">
        <v>93</v>
      </c>
      <c r="G375" s="263"/>
      <c r="H375" s="265"/>
      <c r="I375" s="266"/>
      <c r="J375" s="228">
        <f>SUBTOTAL(9,J376:J396)</f>
        <v>0</v>
      </c>
      <c r="K375" s="265"/>
      <c r="L375" s="229">
        <f>SUBTOTAL(9,L376:L396)</f>
        <v>0</v>
      </c>
      <c r="M375" s="265"/>
      <c r="N375" s="229">
        <f>SUBTOTAL(9,N376:N396)</f>
        <v>0</v>
      </c>
      <c r="O375" s="267"/>
      <c r="P375" s="228">
        <f>SUBTOTAL(9,P376:P396)</f>
        <v>0</v>
      </c>
      <c r="Q375" s="228">
        <f>SUBTOTAL(9,Q376:Q396)</f>
        <v>0</v>
      </c>
      <c r="R375" s="263"/>
      <c r="S375" s="263"/>
      <c r="T375" s="230">
        <f>SUBTOTAL(9,T376:T396)</f>
        <v>6</v>
      </c>
      <c r="U375" s="61"/>
      <c r="V375" s="63"/>
      <c r="W375" s="63"/>
      <c r="X375" s="179"/>
    </row>
    <row r="376" ht="12.75" outlineLevel="3">
      <c r="A376" s="56"/>
      <c r="B376" s="268"/>
      <c r="C376" s="269">
        <v>76</v>
      </c>
      <c r="D376" s="270" t="s">
        <v>130</v>
      </c>
      <c r="E376" s="271" t="s">
        <v>375</v>
      </c>
      <c r="F376" s="272" t="s">
        <v>376</v>
      </c>
      <c r="G376" s="270" t="s">
        <v>186</v>
      </c>
      <c r="H376" s="273">
        <v>190.34406117499997</v>
      </c>
      <c r="I376" s="274">
        <v>0</v>
      </c>
      <c r="J376" s="275">
        <f>H376*I376</f>
        <v>0</v>
      </c>
      <c r="K376" s="273"/>
      <c r="L376" s="273">
        <f>H376*K376</f>
        <v>0</v>
      </c>
      <c r="M376" s="273"/>
      <c r="N376" s="273">
        <f>H376*M376</f>
        <v>0</v>
      </c>
      <c r="O376" s="275">
        <v>21</v>
      </c>
      <c r="P376" s="275">
        <f>J376*(O376/100)</f>
        <v>0</v>
      </c>
      <c r="Q376" s="275">
        <f>J376+P376</f>
        <v>0</v>
      </c>
      <c r="R376" s="276"/>
      <c r="S376" s="276"/>
      <c r="T376" s="277">
        <v>1</v>
      </c>
      <c r="U376" s="63"/>
      <c r="V376" s="63"/>
      <c r="W376" s="63"/>
      <c r="X376" s="179"/>
    </row>
    <row r="377" ht="12.75" outlineLevel="4">
      <c r="A377" s="278"/>
      <c r="B377" s="279"/>
      <c r="C377" s="279"/>
      <c r="D377" s="280"/>
      <c r="E377" s="287" t="s">
        <v>1</v>
      </c>
      <c r="F377" s="281" t="s">
        <v>377</v>
      </c>
      <c r="G377" s="281"/>
      <c r="H377" s="282"/>
      <c r="I377" s="283"/>
      <c r="J377" s="284"/>
      <c r="K377" s="285"/>
      <c r="L377" s="285"/>
      <c r="M377" s="285"/>
      <c r="N377" s="285"/>
      <c r="O377" s="286"/>
      <c r="P377" s="286"/>
      <c r="Q377" s="286"/>
      <c r="R377" s="280"/>
      <c r="S377" s="280"/>
      <c r="T377" s="279"/>
      <c r="U377" s="61"/>
      <c r="V377" s="63"/>
      <c r="W377" s="63"/>
      <c r="X377" s="281" t="str">
        <f>F377</f>
        <v>Přesun hmot pro komunikace s krytem z kameniva, monolitickým betonovým nebo živičným dopravní vzdálenost do 200 m jakékoliv délky objektu</v>
      </c>
      <c r="Y377" s="67"/>
      <c r="AA377" s="74"/>
    </row>
    <row r="378" ht="7.5" customHeight="1" outlineLevel="4">
      <c r="B378" s="198"/>
      <c r="C378" s="198"/>
      <c r="D378" s="179"/>
      <c r="E378" s="179"/>
      <c r="F378" s="180"/>
      <c r="G378" s="179"/>
      <c r="H378" s="193"/>
      <c r="I378" s="246"/>
      <c r="J378" s="189"/>
      <c r="K378" s="193"/>
      <c r="L378" s="193"/>
      <c r="M378" s="193"/>
      <c r="N378" s="193"/>
      <c r="O378" s="189"/>
      <c r="P378" s="189"/>
      <c r="Q378" s="189"/>
      <c r="R378" s="179"/>
      <c r="S378" s="179"/>
      <c r="T378" s="198"/>
      <c r="U378" s="63"/>
      <c r="X378" s="179"/>
    </row>
    <row r="379" ht="12.75" outlineLevel="3">
      <c r="A379" s="56"/>
      <c r="B379" s="268"/>
      <c r="C379" s="269">
        <v>77</v>
      </c>
      <c r="D379" s="270" t="s">
        <v>130</v>
      </c>
      <c r="E379" s="271" t="s">
        <v>378</v>
      </c>
      <c r="F379" s="272" t="s">
        <v>379</v>
      </c>
      <c r="G379" s="270" t="s">
        <v>186</v>
      </c>
      <c r="H379" s="273">
        <v>22.175</v>
      </c>
      <c r="I379" s="274">
        <v>0</v>
      </c>
      <c r="J379" s="275">
        <f>H379*I379</f>
        <v>0</v>
      </c>
      <c r="K379" s="273"/>
      <c r="L379" s="273">
        <f>H379*K379</f>
        <v>0</v>
      </c>
      <c r="M379" s="273"/>
      <c r="N379" s="273">
        <f>H379*M379</f>
        <v>0</v>
      </c>
      <c r="O379" s="275">
        <v>21</v>
      </c>
      <c r="P379" s="275">
        <f>J379*(O379/100)</f>
        <v>0</v>
      </c>
      <c r="Q379" s="275">
        <f>J379+P379</f>
        <v>0</v>
      </c>
      <c r="R379" s="276"/>
      <c r="S379" s="276"/>
      <c r="T379" s="277">
        <v>1</v>
      </c>
      <c r="U379" s="63"/>
      <c r="V379" s="63"/>
      <c r="W379" s="63"/>
      <c r="X379" s="179"/>
    </row>
    <row r="380" ht="12.75" outlineLevel="4">
      <c r="A380" s="278"/>
      <c r="B380" s="279"/>
      <c r="C380" s="279"/>
      <c r="D380" s="280"/>
      <c r="E380" s="287" t="s">
        <v>1</v>
      </c>
      <c r="F380" s="281" t="s">
        <v>380</v>
      </c>
      <c r="G380" s="281"/>
      <c r="H380" s="282"/>
      <c r="I380" s="283"/>
      <c r="J380" s="284"/>
      <c r="K380" s="285"/>
      <c r="L380" s="285"/>
      <c r="M380" s="285"/>
      <c r="N380" s="285"/>
      <c r="O380" s="286"/>
      <c r="P380" s="286"/>
      <c r="Q380" s="286"/>
      <c r="R380" s="280"/>
      <c r="S380" s="280"/>
      <c r="T380" s="279"/>
      <c r="U380" s="61"/>
      <c r="V380" s="63"/>
      <c r="W380" s="63"/>
      <c r="X380" s="281" t="str">
        <f>F380</f>
        <v>Vodorovná doprava suti nebo vybouraných hmot suti se složením a hrubým urovnáním, na vzdálenost do 1 km</v>
      </c>
      <c r="Y380" s="67"/>
      <c r="AA380" s="74"/>
    </row>
    <row r="381" ht="7.5" customHeight="1" outlineLevel="4">
      <c r="B381" s="198"/>
      <c r="C381" s="198"/>
      <c r="D381" s="179"/>
      <c r="E381" s="179"/>
      <c r="F381" s="180"/>
      <c r="G381" s="179"/>
      <c r="H381" s="193"/>
      <c r="I381" s="246"/>
      <c r="J381" s="189"/>
      <c r="K381" s="193"/>
      <c r="L381" s="193"/>
      <c r="M381" s="193"/>
      <c r="N381" s="193"/>
      <c r="O381" s="189"/>
      <c r="P381" s="189"/>
      <c r="Q381" s="189"/>
      <c r="R381" s="179"/>
      <c r="S381" s="179"/>
      <c r="T381" s="198"/>
      <c r="U381" s="63"/>
      <c r="X381" s="179"/>
    </row>
    <row r="382" ht="12.75" outlineLevel="3">
      <c r="A382" s="56"/>
      <c r="B382" s="268"/>
      <c r="C382" s="269">
        <v>78</v>
      </c>
      <c r="D382" s="270" t="s">
        <v>130</v>
      </c>
      <c r="E382" s="271" t="s">
        <v>381</v>
      </c>
      <c r="F382" s="272" t="s">
        <v>382</v>
      </c>
      <c r="G382" s="270" t="s">
        <v>186</v>
      </c>
      <c r="H382" s="273">
        <v>22.175</v>
      </c>
      <c r="I382" s="274">
        <v>0</v>
      </c>
      <c r="J382" s="275">
        <f>H382*I382</f>
        <v>0</v>
      </c>
      <c r="K382" s="273"/>
      <c r="L382" s="273">
        <f>H382*K382</f>
        <v>0</v>
      </c>
      <c r="M382" s="273"/>
      <c r="N382" s="273">
        <f>H382*M382</f>
        <v>0</v>
      </c>
      <c r="O382" s="275">
        <v>21</v>
      </c>
      <c r="P382" s="275">
        <f>J382*(O382/100)</f>
        <v>0</v>
      </c>
      <c r="Q382" s="275">
        <f>J382+P382</f>
        <v>0</v>
      </c>
      <c r="R382" s="276"/>
      <c r="S382" s="276"/>
      <c r="T382" s="277">
        <v>1</v>
      </c>
      <c r="U382" s="63"/>
      <c r="V382" s="63"/>
      <c r="W382" s="63"/>
      <c r="X382" s="179"/>
    </row>
    <row r="383" ht="12.75" outlineLevel="4">
      <c r="A383" s="278"/>
      <c r="B383" s="279"/>
      <c r="C383" s="279"/>
      <c r="D383" s="280"/>
      <c r="E383" s="287" t="s">
        <v>1</v>
      </c>
      <c r="F383" s="281" t="s">
        <v>383</v>
      </c>
      <c r="G383" s="281"/>
      <c r="H383" s="282"/>
      <c r="I383" s="283"/>
      <c r="J383" s="284"/>
      <c r="K383" s="285"/>
      <c r="L383" s="285"/>
      <c r="M383" s="285"/>
      <c r="N383" s="285"/>
      <c r="O383" s="286"/>
      <c r="P383" s="286"/>
      <c r="Q383" s="286"/>
      <c r="R383" s="280"/>
      <c r="S383" s="280"/>
      <c r="T383" s="279"/>
      <c r="U383" s="61"/>
      <c r="V383" s="63"/>
      <c r="W383" s="63"/>
      <c r="X383" s="281" t="str">
        <f>F383</f>
        <v>Vodorovná doprava suti nebo vybouraných hmot suti se složením a hrubým urovnáním, na vzdálenost Příplatek k ceně za každý další započatý 1 km přes 1 km</v>
      </c>
      <c r="Y383" s="67"/>
      <c r="AA383" s="74"/>
    </row>
    <row r="384" ht="7.5" customHeight="1" outlineLevel="4">
      <c r="B384" s="198"/>
      <c r="C384" s="198"/>
      <c r="D384" s="179"/>
      <c r="E384" s="179"/>
      <c r="F384" s="180"/>
      <c r="G384" s="179"/>
      <c r="H384" s="193"/>
      <c r="I384" s="246"/>
      <c r="J384" s="189"/>
      <c r="K384" s="193"/>
      <c r="L384" s="193"/>
      <c r="M384" s="193"/>
      <c r="N384" s="193"/>
      <c r="O384" s="189"/>
      <c r="P384" s="189"/>
      <c r="Q384" s="189"/>
      <c r="R384" s="179"/>
      <c r="S384" s="179"/>
      <c r="T384" s="198"/>
      <c r="U384" s="63"/>
      <c r="X384" s="179"/>
    </row>
    <row r="385" ht="12.75" outlineLevel="3">
      <c r="A385" s="56"/>
      <c r="B385" s="268"/>
      <c r="C385" s="269">
        <v>79</v>
      </c>
      <c r="D385" s="270" t="s">
        <v>130</v>
      </c>
      <c r="E385" s="271" t="s">
        <v>384</v>
      </c>
      <c r="F385" s="272" t="s">
        <v>385</v>
      </c>
      <c r="G385" s="270" t="s">
        <v>186</v>
      </c>
      <c r="H385" s="273">
        <v>22.175</v>
      </c>
      <c r="I385" s="274">
        <v>0</v>
      </c>
      <c r="J385" s="275">
        <f>H385*I385</f>
        <v>0</v>
      </c>
      <c r="K385" s="273"/>
      <c r="L385" s="273">
        <f>H385*K385</f>
        <v>0</v>
      </c>
      <c r="M385" s="273"/>
      <c r="N385" s="273">
        <f>H385*M385</f>
        <v>0</v>
      </c>
      <c r="O385" s="275">
        <v>21</v>
      </c>
      <c r="P385" s="275">
        <f>J385*(O385/100)</f>
        <v>0</v>
      </c>
      <c r="Q385" s="275">
        <f>J385+P385</f>
        <v>0</v>
      </c>
      <c r="R385" s="276"/>
      <c r="S385" s="276"/>
      <c r="T385" s="277">
        <v>1</v>
      </c>
      <c r="U385" s="63"/>
      <c r="V385" s="63"/>
      <c r="W385" s="63"/>
      <c r="X385" s="179"/>
    </row>
    <row r="386" ht="12.75" outlineLevel="4">
      <c r="A386" s="278"/>
      <c r="B386" s="279"/>
      <c r="C386" s="279"/>
      <c r="D386" s="280"/>
      <c r="E386" s="287" t="s">
        <v>1</v>
      </c>
      <c r="F386" s="281" t="s">
        <v>386</v>
      </c>
      <c r="G386" s="281"/>
      <c r="H386" s="282"/>
      <c r="I386" s="283"/>
      <c r="J386" s="284"/>
      <c r="K386" s="285"/>
      <c r="L386" s="285"/>
      <c r="M386" s="285"/>
      <c r="N386" s="285"/>
      <c r="O386" s="286"/>
      <c r="P386" s="286"/>
      <c r="Q386" s="286"/>
      <c r="R386" s="280"/>
      <c r="S386" s="280"/>
      <c r="T386" s="279"/>
      <c r="U386" s="61"/>
      <c r="V386" s="63"/>
      <c r="W386" s="63"/>
      <c r="X386" s="281" t="str">
        <f>F386</f>
        <v>Nakládání suti nebo vybouraných hmot na dopravní prostředky pro vodorovnou dopravu suti</v>
      </c>
      <c r="Y386" s="67"/>
      <c r="AA386" s="74"/>
    </row>
    <row r="387" ht="7.5" customHeight="1" outlineLevel="4">
      <c r="B387" s="198"/>
      <c r="C387" s="198"/>
      <c r="D387" s="179"/>
      <c r="E387" s="179"/>
      <c r="F387" s="180"/>
      <c r="G387" s="179"/>
      <c r="H387" s="193"/>
      <c r="I387" s="246"/>
      <c r="J387" s="189"/>
      <c r="K387" s="193"/>
      <c r="L387" s="193"/>
      <c r="M387" s="193"/>
      <c r="N387" s="193"/>
      <c r="O387" s="189"/>
      <c r="P387" s="189"/>
      <c r="Q387" s="189"/>
      <c r="R387" s="179"/>
      <c r="S387" s="179"/>
      <c r="T387" s="198"/>
      <c r="U387" s="63"/>
      <c r="X387" s="179"/>
    </row>
    <row r="388" ht="12.75" outlineLevel="3">
      <c r="A388" s="56"/>
      <c r="B388" s="268"/>
      <c r="C388" s="269">
        <v>80</v>
      </c>
      <c r="D388" s="270" t="s">
        <v>130</v>
      </c>
      <c r="E388" s="271" t="s">
        <v>387</v>
      </c>
      <c r="F388" s="272" t="s">
        <v>388</v>
      </c>
      <c r="G388" s="270" t="s">
        <v>186</v>
      </c>
      <c r="H388" s="273">
        <v>12.375</v>
      </c>
      <c r="I388" s="274">
        <v>0</v>
      </c>
      <c r="J388" s="275">
        <f>H388*I388</f>
        <v>0</v>
      </c>
      <c r="K388" s="273"/>
      <c r="L388" s="273">
        <f>H388*K388</f>
        <v>0</v>
      </c>
      <c r="M388" s="273"/>
      <c r="N388" s="273">
        <f>H388*M388</f>
        <v>0</v>
      </c>
      <c r="O388" s="275">
        <v>21</v>
      </c>
      <c r="P388" s="275">
        <f>J388*(O388/100)</f>
        <v>0</v>
      </c>
      <c r="Q388" s="275">
        <f>J388+P388</f>
        <v>0</v>
      </c>
      <c r="R388" s="276"/>
      <c r="S388" s="276"/>
      <c r="T388" s="277">
        <v>1</v>
      </c>
      <c r="U388" s="63"/>
      <c r="V388" s="63"/>
      <c r="W388" s="63"/>
      <c r="X388" s="179"/>
    </row>
    <row r="389" ht="12.75" outlineLevel="4">
      <c r="A389" s="278"/>
      <c r="B389" s="279"/>
      <c r="C389" s="279"/>
      <c r="D389" s="280"/>
      <c r="E389" s="287" t="s">
        <v>1</v>
      </c>
      <c r="F389" s="281" t="s">
        <v>389</v>
      </c>
      <c r="G389" s="281"/>
      <c r="H389" s="282"/>
      <c r="I389" s="283"/>
      <c r="J389" s="284"/>
      <c r="K389" s="285"/>
      <c r="L389" s="285"/>
      <c r="M389" s="285"/>
      <c r="N389" s="285"/>
      <c r="O389" s="286"/>
      <c r="P389" s="286"/>
      <c r="Q389" s="286"/>
      <c r="R389" s="280"/>
      <c r="S389" s="280"/>
      <c r="T389" s="279"/>
      <c r="U389" s="61"/>
      <c r="V389" s="63"/>
      <c r="W389" s="63"/>
      <c r="X389" s="281" t="str">
        <f>F389</f>
        <v>Poplatek za uložení stavebního odpadu na skládce (skládkovné) asfaltového bez obsahu dehtu zatříděného do Katalogu odpadů pod kódem 17 03 02</v>
      </c>
      <c r="Y389" s="67"/>
      <c r="AA389" s="74"/>
    </row>
    <row r="390" ht="7.5" customHeight="1" outlineLevel="4">
      <c r="B390" s="198"/>
      <c r="C390" s="198"/>
      <c r="D390" s="179"/>
      <c r="E390" s="179"/>
      <c r="F390" s="180"/>
      <c r="G390" s="179"/>
      <c r="H390" s="193"/>
      <c r="I390" s="246"/>
      <c r="J390" s="189"/>
      <c r="K390" s="193"/>
      <c r="L390" s="193"/>
      <c r="M390" s="193"/>
      <c r="N390" s="193"/>
      <c r="O390" s="189"/>
      <c r="P390" s="189"/>
      <c r="Q390" s="189"/>
      <c r="R390" s="179"/>
      <c r="S390" s="179"/>
      <c r="T390" s="198"/>
      <c r="U390" s="63"/>
      <c r="X390" s="179"/>
    </row>
    <row r="391" ht="19.9" outlineLevel="3">
      <c r="A391" s="56"/>
      <c r="B391" s="268"/>
      <c r="C391" s="269">
        <v>81</v>
      </c>
      <c r="D391" s="270" t="s">
        <v>130</v>
      </c>
      <c r="E391" s="271" t="s">
        <v>390</v>
      </c>
      <c r="F391" s="272" t="s">
        <v>391</v>
      </c>
      <c r="G391" s="270" t="s">
        <v>186</v>
      </c>
      <c r="H391" s="273">
        <v>8.8</v>
      </c>
      <c r="I391" s="274">
        <v>0</v>
      </c>
      <c r="J391" s="275">
        <f>H391*I391</f>
        <v>0</v>
      </c>
      <c r="K391" s="273"/>
      <c r="L391" s="273">
        <f>H391*K391</f>
        <v>0</v>
      </c>
      <c r="M391" s="273"/>
      <c r="N391" s="273">
        <f>H391*M391</f>
        <v>0</v>
      </c>
      <c r="O391" s="275">
        <v>21</v>
      </c>
      <c r="P391" s="275">
        <f>J391*(O391/100)</f>
        <v>0</v>
      </c>
      <c r="Q391" s="275">
        <f>J391+P391</f>
        <v>0</v>
      </c>
      <c r="R391" s="276"/>
      <c r="S391" s="276"/>
      <c r="T391" s="277">
        <v>1</v>
      </c>
      <c r="U391" s="63"/>
      <c r="V391" s="63"/>
      <c r="W391" s="63"/>
      <c r="X391" s="179"/>
    </row>
    <row r="392" ht="12.75" outlineLevel="4">
      <c r="A392" s="278"/>
      <c r="B392" s="279"/>
      <c r="C392" s="279"/>
      <c r="D392" s="280"/>
      <c r="E392" s="287" t="s">
        <v>1</v>
      </c>
      <c r="F392" s="281" t="s">
        <v>392</v>
      </c>
      <c r="G392" s="281"/>
      <c r="H392" s="282"/>
      <c r="I392" s="283"/>
      <c r="J392" s="284"/>
      <c r="K392" s="285"/>
      <c r="L392" s="285"/>
      <c r="M392" s="285"/>
      <c r="N392" s="285"/>
      <c r="O392" s="286"/>
      <c r="P392" s="286"/>
      <c r="Q392" s="286"/>
      <c r="R392" s="280"/>
      <c r="S392" s="280"/>
      <c r="T392" s="279"/>
      <c r="U392" s="61"/>
      <c r="V392" s="63"/>
      <c r="W392" s="63"/>
      <c r="X392" s="281" t="str">
        <f>F392</f>
        <v>Poplatek za uložení stavebního odpadu na recyklační skládce (skládkovné) směsného stavebního a demoličního zatříděného do Katalogu odpadů pod kódem 17 09 04</v>
      </c>
      <c r="Y392" s="67"/>
      <c r="AA392" s="74"/>
    </row>
    <row r="393" ht="7.5" customHeight="1" outlineLevel="4">
      <c r="B393" s="198"/>
      <c r="C393" s="198"/>
      <c r="D393" s="179"/>
      <c r="E393" s="179"/>
      <c r="F393" s="180"/>
      <c r="G393" s="179"/>
      <c r="H393" s="193"/>
      <c r="I393" s="246"/>
      <c r="J393" s="189"/>
      <c r="K393" s="193"/>
      <c r="L393" s="193"/>
      <c r="M393" s="193"/>
      <c r="N393" s="193"/>
      <c r="O393" s="189"/>
      <c r="P393" s="189"/>
      <c r="Q393" s="189"/>
      <c r="R393" s="179"/>
      <c r="S393" s="179"/>
      <c r="T393" s="198"/>
      <c r="U393" s="63"/>
      <c r="X393" s="179"/>
    </row>
    <row r="394" ht="12.75" outlineLevel="4">
      <c r="A394" s="288"/>
      <c r="B394" s="289"/>
      <c r="C394" s="289"/>
      <c r="D394" s="290"/>
      <c r="E394" s="296" t="s">
        <v>2</v>
      </c>
      <c r="F394" s="291" t="s">
        <v>393</v>
      </c>
      <c r="G394" s="290"/>
      <c r="H394" s="292">
        <v>8.8</v>
      </c>
      <c r="I394" s="293"/>
      <c r="J394" s="294"/>
      <c r="K394" s="295"/>
      <c r="L394" s="295"/>
      <c r="M394" s="295"/>
      <c r="N394" s="295"/>
      <c r="O394" s="294"/>
      <c r="P394" s="294"/>
      <c r="Q394" s="294"/>
      <c r="R394" s="290"/>
      <c r="S394" s="290"/>
      <c r="T394" s="289"/>
      <c r="U394" s="61"/>
      <c r="V394" s="63"/>
      <c r="W394" s="63"/>
      <c r="X394" s="179"/>
    </row>
    <row r="395" ht="7.5" customHeight="1" outlineLevel="4">
      <c r="A395" s="63"/>
      <c r="B395" s="198"/>
      <c r="C395" s="198"/>
      <c r="D395" s="179"/>
      <c r="E395" s="179"/>
      <c r="F395" s="242"/>
      <c r="G395" s="179"/>
      <c r="H395" s="193"/>
      <c r="I395" s="246"/>
      <c r="J395" s="189"/>
      <c r="K395" s="193"/>
      <c r="L395" s="193"/>
      <c r="M395" s="193"/>
      <c r="N395" s="193"/>
      <c r="O395" s="189"/>
      <c r="P395" s="189"/>
      <c r="Q395" s="189"/>
      <c r="R395" s="179"/>
      <c r="S395" s="179"/>
      <c r="T395" s="198"/>
      <c r="U395" s="63"/>
      <c r="X395" s="179"/>
    </row>
    <row r="396" ht="12.75" outlineLevel="3">
      <c r="B396" s="61"/>
      <c r="C396" s="61"/>
      <c r="D396" s="61"/>
      <c r="E396" s="61"/>
      <c r="F396" s="61"/>
      <c r="G396" s="61"/>
      <c r="H396" s="61"/>
      <c r="I396" s="63"/>
      <c r="J396" s="63"/>
      <c r="K396" s="61"/>
      <c r="L396" s="61"/>
      <c r="M396" s="61"/>
      <c r="N396" s="61"/>
      <c r="O396" s="61"/>
      <c r="P396" s="63"/>
      <c r="Q396" s="63"/>
      <c r="R396" s="63"/>
      <c r="S396" s="61"/>
      <c r="T396" s="61"/>
      <c r="X396" s="61"/>
    </row>
    <row r="397" ht="12.75" outlineLevel="1"/>
  </sheetData>
  <mergeCells>
    <mergeCell ref="F10:J10"/>
    <mergeCell ref="F65:J65"/>
    <mergeCell ref="F32:J32"/>
    <mergeCell ref="F13:J13"/>
    <mergeCell ref="F16:J16"/>
    <mergeCell ref="F19:J19"/>
    <mergeCell ref="F24:J24"/>
    <mergeCell ref="F38:J38"/>
    <mergeCell ref="F41:J41"/>
    <mergeCell ref="F44:J44"/>
    <mergeCell ref="F50:J50"/>
    <mergeCell ref="F56:J56"/>
    <mergeCell ref="F193:J193"/>
    <mergeCell ref="F209:J209"/>
    <mergeCell ref="F235:J235"/>
    <mergeCell ref="F292:J292"/>
    <mergeCell ref="F303:J303"/>
    <mergeCell ref="F377:J377"/>
    <mergeCell ref="F68:J68"/>
    <mergeCell ref="F71:J71"/>
    <mergeCell ref="F74:J74"/>
    <mergeCell ref="F77:J77"/>
    <mergeCell ref="F80:J80"/>
    <mergeCell ref="F85:J85"/>
    <mergeCell ref="F90:J90"/>
    <mergeCell ref="F95:J95"/>
    <mergeCell ref="F101:J101"/>
    <mergeCell ref="F108:J108"/>
    <mergeCell ref="F115:J115"/>
    <mergeCell ref="F118:J118"/>
    <mergeCell ref="F121:J121"/>
    <mergeCell ref="F126:J126"/>
    <mergeCell ref="F132:J132"/>
    <mergeCell ref="F138:J138"/>
    <mergeCell ref="F143:J143"/>
    <mergeCell ref="F150:J150"/>
    <mergeCell ref="F155:J155"/>
    <mergeCell ref="F160:J160"/>
    <mergeCell ref="F166:J166"/>
    <mergeCell ref="F173:J173"/>
    <mergeCell ref="F178:J178"/>
    <mergeCell ref="F181:J181"/>
    <mergeCell ref="F186:J186"/>
    <mergeCell ref="F201:J201"/>
    <mergeCell ref="F204:J204"/>
    <mergeCell ref="F214:J214"/>
    <mergeCell ref="F217:J217"/>
    <mergeCell ref="F222:J222"/>
    <mergeCell ref="F227:J227"/>
    <mergeCell ref="F238:J238"/>
    <mergeCell ref="F244:J244"/>
    <mergeCell ref="F250:J250"/>
    <mergeCell ref="F256:J256"/>
    <mergeCell ref="F262:J262"/>
    <mergeCell ref="F267:J267"/>
    <mergeCell ref="F275:J275"/>
    <mergeCell ref="F285:J285"/>
    <mergeCell ref="F295:J295"/>
    <mergeCell ref="F298:J298"/>
    <mergeCell ref="F308:J308"/>
    <mergeCell ref="F311:J311"/>
    <mergeCell ref="F314:J314"/>
    <mergeCell ref="F317:J317"/>
    <mergeCell ref="F320:J320"/>
    <mergeCell ref="F323:J323"/>
    <mergeCell ref="F326:J326"/>
    <mergeCell ref="F329:J329"/>
    <mergeCell ref="F334:J334"/>
    <mergeCell ref="F337:J337"/>
    <mergeCell ref="F344:J344"/>
    <mergeCell ref="F347:J347"/>
    <mergeCell ref="F353:J353"/>
    <mergeCell ref="F356:J356"/>
    <mergeCell ref="F362:J362"/>
    <mergeCell ref="F367:J367"/>
    <mergeCell ref="F372:J372"/>
    <mergeCell ref="F380:J380"/>
    <mergeCell ref="F383:J383"/>
    <mergeCell ref="F386:J386"/>
    <mergeCell ref="F389:J389"/>
    <mergeCell ref="F392:J392"/>
  </mergeCells>
  <pageMargins left="0.708661417322835" right="0.708661417322835" top="0.78740157480315" bottom="0.78740157480315" header="0.31496062992126" footer="0.31496062992126"/>
  <pageSetup paperSize="9" scale="45" fitToHeight="0" pageOrder="overThenDown" orientation="landscape" r:id="flId1"/>
  <headerFooter>
    <oddHeader>&amp;L&amp;8OPTIMA, spol. s r.o.&amp;C&amp;8&amp;R&amp;8</oddHeader>
    <oddFooter>&amp;L&amp;"Arial,Kurzíva"&amp;8Vytvořeno systémem euroCALC 4&amp;C&amp;P/&amp;N&amp;R&amp;8&amp;[10.4.2024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0" summaryRight="0"/>
  </sheetPr>
  <dimension ref="A1:G3"/>
  <sheetViews>
    <sheetView topLeftCell="A1"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/>
  <cols>
    <col min="1" max="1" width="0" style="62" hidden="1" customWidth="1"/>
    <col min="2" max="2" width="10.7109375" style="62" customWidth="1"/>
    <col min="3" max="3" width="40.7109375" style="62" customWidth="1"/>
    <col min="4" max="4" width="13.7109375" style="62" customWidth="1"/>
    <col min="5" max="5" width="60.7109375" style="62" customWidth="1"/>
    <col min="6" max="6" width="41.5703125" style="62" customWidth="1"/>
    <col min="7" max="16384" width="9.140625" style="62"/>
  </cols>
  <sheetData>
    <row r="1" ht="12.75">
      <c r="A1" s="48"/>
      <c r="B1" s="48" t="s">
        <v>25</v>
      </c>
      <c r="C1" s="202" t="s">
        <v>26</v>
      </c>
      <c r="D1" s="48" t="s">
        <v>0</v>
      </c>
      <c r="E1" s="202" t="s">
        <v>6</v>
      </c>
      <c r="F1" s="61"/>
      <c r="G1" s="63"/>
    </row>
    <row r="2" ht="7.5" customHeight="1">
      <c r="C2" s="179"/>
      <c r="E2" s="179"/>
      <c r="F2" s="63"/>
    </row>
    <row r="3" ht="12.75">
      <c r="C3" s="61"/>
      <c r="E3" s="61"/>
    </row>
  </sheetData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Header>&amp;L&amp;8OPTIMA, spol. s r.o.&amp;C&amp;8&amp;R&amp;8</oddHeader>
    <oddFooter>&amp;L&amp;"Arial,Kurzíva"&amp;8Vytvořeno systémem euroCALC 4&amp;C&amp;P/&amp;N&amp;R&amp;8&amp;[10.4.2024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euroCALC 4 by Callida s.r.o.</Application>
  <DocSecurity>0</DocSecurity>
  <HeadingPairs>
    <vt:vector baseType="variant" size="2">
      <vt:variant>
        <vt:lpstr>Worksheets</vt:lpstr>
      </vt:variant>
      <vt:variant>
        <vt:i4>4</vt:i4>
      </vt:variant>
    </vt:vector>
  </HeadingPairs>
  <TitlesOfParts>
    <vt:vector baseType="lpstr" size="4">
      <vt:lpstr>Krycí List</vt:lpstr>
      <vt:lpstr>Rekapitulace</vt:lpstr>
      <vt:lpstr>Zakázka</vt:lpstr>
      <vt:lpstr>Figury</vt:lpstr>
    </vt:vector>
  </TitlesOfParts>
  <Template>Slepý rozpočet pro VZ</Template>
  <AppVersion>07.0016</AppVersion>
</Properties>
</file>

<file path=docProps/core.xml><?xml version="1.0" encoding="utf-8"?>
<cp:coreProperties xmlns:dc="http://purl.org/dc/elements/1.1/" xmlns:dcmitype="http://purl.org/dc/dcmitype/" xmlns:dcterms="http://purl.org/dc/terms/" xmlns:xsi="http://www.w3.org/2001/XMLSchema-instance" xmlns:cp="http://schemas.openxmlformats.org/package/2006/metadata/core-properties">
  <dc:title>export euroCALC 4</dc:title>
  <dc:subject>Rekonstrukce č.p. 118, Husova ulice, Choceň_SO 02 Zpevněné plochy_PARKOVÁNÍ - Nabídka</dc:subject>
  <dc:creator>SAFRANKOVA</dc:creator>
  <cp:lastModifiedBy>SAFRANKOVA</cp:lastModifiedBy>
  <dcterms:created xsi:type="dcterms:W3CDTF">2024-04-10T08:18:10Z</dcterms:created>
  <dcterms:modified xsi:type="dcterms:W3CDTF">2024-04-10T08:18:10Z</dcterms:modified>
</cp:coreProperties>
</file>