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01 - Lesní cesta" sheetId="2" r:id="rId2"/>
    <sheet name="002 - Svodnice vody" sheetId="3" r:id="rId3"/>
    <sheet name="003 - Výhybny" sheetId="4" r:id="rId4"/>
    <sheet name="004 - Vedlejší rozpočtové..." sheetId="5" r:id="rId5"/>
    <sheet name="01 - Veřejné osvětlení 1...." sheetId="6" r:id="rId6"/>
    <sheet name="02 - Veřejné osvětlení 2...." sheetId="7" r:id="rId7"/>
    <sheet name="Pokyny pro vyplnění" sheetId="8" r:id="rId8"/>
  </sheets>
  <definedNames>
    <definedName name="_xlnm.Print_Area" localSheetId="0">'Rekapitulace stavby'!$D$4:$AO$33,'Rekapitulace stavby'!$C$39:$AQ$60</definedName>
    <definedName name="_xlnm.Print_Titles" localSheetId="0">'Rekapitulace stavby'!$49:$49</definedName>
    <definedName name="_xlnm._FilterDatabase" localSheetId="1" hidden="1">'001 - Lesní cesta'!$C$88:$K$135</definedName>
    <definedName name="_xlnm.Print_Area" localSheetId="1">'001 - Lesní cesta'!$C$4:$J$38,'001 - Lesní cesta'!$C$44:$J$68,'001 - Lesní cesta'!$C$74:$K$135</definedName>
    <definedName name="_xlnm.Print_Titles" localSheetId="1">'001 - Lesní cesta'!$88:$88</definedName>
    <definedName name="_xlnm._FilterDatabase" localSheetId="2" hidden="1">'002 - Svodnice vody'!$C$84:$K$94</definedName>
    <definedName name="_xlnm.Print_Area" localSheetId="2">'002 - Svodnice vody'!$C$4:$J$38,'002 - Svodnice vody'!$C$44:$J$64,'002 - Svodnice vody'!$C$70:$K$94</definedName>
    <definedName name="_xlnm.Print_Titles" localSheetId="2">'002 - Svodnice vody'!$84:$84</definedName>
    <definedName name="_xlnm._FilterDatabase" localSheetId="3" hidden="1">'003 - Výhybny'!$C$87:$K$131</definedName>
    <definedName name="_xlnm.Print_Area" localSheetId="3">'003 - Výhybny'!$C$4:$J$38,'003 - Výhybny'!$C$44:$J$67,'003 - Výhybny'!$C$73:$K$131</definedName>
    <definedName name="_xlnm.Print_Titles" localSheetId="3">'003 - Výhybny'!$87:$87</definedName>
    <definedName name="_xlnm._FilterDatabase" localSheetId="4" hidden="1">'004 - Vedlejší rozpočtové...'!$C$86:$K$107</definedName>
    <definedName name="_xlnm.Print_Area" localSheetId="4">'004 - Vedlejší rozpočtové...'!$C$4:$J$38,'004 - Vedlejší rozpočtové...'!$C$44:$J$66,'004 - Vedlejší rozpočtové...'!$C$72:$K$107</definedName>
    <definedName name="_xlnm.Print_Titles" localSheetId="4">'004 - Vedlejší rozpočtové...'!$86:$86</definedName>
    <definedName name="_xlnm._FilterDatabase" localSheetId="5" hidden="1">'01 - Veřejné osvětlení 1....'!$C$81:$K$148</definedName>
    <definedName name="_xlnm.Print_Area" localSheetId="5">'01 - Veřejné osvětlení 1....'!$C$4:$J$38,'01 - Veřejné osvětlení 1....'!$C$44:$J$61,'01 - Veřejné osvětlení 1....'!$C$67:$K$148</definedName>
    <definedName name="_xlnm.Print_Titles" localSheetId="5">'01 - Veřejné osvětlení 1....'!$81:$81</definedName>
    <definedName name="_xlnm._FilterDatabase" localSheetId="6" hidden="1">'02 - Veřejné osvětlení 2....'!$C$81:$K$149</definedName>
    <definedName name="_xlnm.Print_Area" localSheetId="6">'02 - Veřejné osvětlení 2....'!$C$4:$J$38,'02 - Veřejné osvětlení 2....'!$C$44:$J$61,'02 - Veřejné osvětlení 2....'!$C$67:$K$149</definedName>
    <definedName name="_xlnm.Print_Titles" localSheetId="6">'02 - Veřejné osvětlení 2....'!$81:$81</definedName>
    <definedName name="_xlnm.Print_Area" localSheetId="7">'Pokyny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9"/>
  <c r="AX59"/>
  <c i="7"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2"/>
  <c r="BH132"/>
  <c r="BG132"/>
  <c r="BF132"/>
  <c r="T132"/>
  <c r="R132"/>
  <c r="P132"/>
  <c r="BK132"/>
  <c r="J132"/>
  <c r="BE132"/>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F36"/>
  <c i="1" r="BD59"/>
  <c i="7" r="BH83"/>
  <c r="F35"/>
  <c i="1" r="BC59"/>
  <c i="7" r="BG83"/>
  <c r="F34"/>
  <c i="1" r="BB59"/>
  <c i="7" r="BF83"/>
  <c r="J33"/>
  <c i="1" r="AW59"/>
  <c i="7" r="F33"/>
  <c i="1" r="BA59"/>
  <c i="7" r="T83"/>
  <c r="T82"/>
  <c r="R83"/>
  <c r="R82"/>
  <c r="P83"/>
  <c r="P82"/>
  <c i="1" r="AU59"/>
  <c i="7" r="BK83"/>
  <c r="BK82"/>
  <c r="J82"/>
  <c r="J60"/>
  <c r="J29"/>
  <c i="1" r="AG59"/>
  <c i="7" r="J83"/>
  <c r="BE83"/>
  <c r="J32"/>
  <c i="1" r="AV59"/>
  <c i="7" r="F32"/>
  <c i="1" r="AZ59"/>
  <c i="7" r="J78"/>
  <c r="F78"/>
  <c r="F76"/>
  <c r="E74"/>
  <c r="J55"/>
  <c r="F55"/>
  <c r="F53"/>
  <c r="E51"/>
  <c r="J38"/>
  <c r="J20"/>
  <c r="E20"/>
  <c r="F79"/>
  <c r="F56"/>
  <c r="J19"/>
  <c r="J14"/>
  <c r="J76"/>
  <c r="J53"/>
  <c r="E7"/>
  <c r="E70"/>
  <c r="E47"/>
  <c i="1" r="AY58"/>
  <c r="AX58"/>
  <c i="6"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1"/>
  <c r="BH131"/>
  <c r="BG131"/>
  <c r="BF131"/>
  <c r="T131"/>
  <c r="R131"/>
  <c r="P131"/>
  <c r="BK131"/>
  <c r="J131"/>
  <c r="BE131"/>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F36"/>
  <c i="1" r="BD58"/>
  <c i="6" r="BH83"/>
  <c r="F35"/>
  <c i="1" r="BC58"/>
  <c i="6" r="BG83"/>
  <c r="F34"/>
  <c i="1" r="BB58"/>
  <c i="6" r="BF83"/>
  <c r="J33"/>
  <c i="1" r="AW58"/>
  <c i="6" r="F33"/>
  <c i="1" r="BA58"/>
  <c i="6" r="T83"/>
  <c r="T82"/>
  <c r="R83"/>
  <c r="R82"/>
  <c r="P83"/>
  <c r="P82"/>
  <c i="1" r="AU58"/>
  <c i="6" r="BK83"/>
  <c r="BK82"/>
  <c r="J82"/>
  <c r="J60"/>
  <c r="J29"/>
  <c i="1" r="AG58"/>
  <c i="6" r="J83"/>
  <c r="BE83"/>
  <c r="J32"/>
  <c i="1" r="AV58"/>
  <c i="6" r="F32"/>
  <c i="1" r="AZ58"/>
  <c i="6" r="J78"/>
  <c r="F78"/>
  <c r="F76"/>
  <c r="E74"/>
  <c r="J55"/>
  <c r="F55"/>
  <c r="F53"/>
  <c r="E51"/>
  <c r="J38"/>
  <c r="J20"/>
  <c r="E20"/>
  <c r="F79"/>
  <c r="F56"/>
  <c r="J19"/>
  <c r="J14"/>
  <c r="J76"/>
  <c r="J53"/>
  <c r="E7"/>
  <c r="E70"/>
  <c r="E47"/>
  <c i="1" r="AY56"/>
  <c r="AX56"/>
  <c i="5" r="BI106"/>
  <c r="BH106"/>
  <c r="BG106"/>
  <c r="BF106"/>
  <c r="T106"/>
  <c r="T105"/>
  <c r="R106"/>
  <c r="R105"/>
  <c r="P106"/>
  <c r="P105"/>
  <c r="BK106"/>
  <c r="BK105"/>
  <c r="J105"/>
  <c r="J106"/>
  <c r="BE106"/>
  <c r="J65"/>
  <c r="BI103"/>
  <c r="BH103"/>
  <c r="BG103"/>
  <c r="BF103"/>
  <c r="T103"/>
  <c r="R103"/>
  <c r="P103"/>
  <c r="BK103"/>
  <c r="J103"/>
  <c r="BE103"/>
  <c r="BI101"/>
  <c r="BH101"/>
  <c r="BG101"/>
  <c r="BF101"/>
  <c r="T101"/>
  <c r="T100"/>
  <c r="R101"/>
  <c r="R100"/>
  <c r="P101"/>
  <c r="P100"/>
  <c r="BK101"/>
  <c r="BK100"/>
  <c r="J100"/>
  <c r="J101"/>
  <c r="BE101"/>
  <c r="J64"/>
  <c r="BI98"/>
  <c r="BH98"/>
  <c r="BG98"/>
  <c r="BF98"/>
  <c r="T98"/>
  <c r="R98"/>
  <c r="P98"/>
  <c r="BK98"/>
  <c r="J98"/>
  <c r="BE98"/>
  <c r="BI96"/>
  <c r="BH96"/>
  <c r="BG96"/>
  <c r="BF96"/>
  <c r="T96"/>
  <c r="T95"/>
  <c r="R96"/>
  <c r="R95"/>
  <c r="P96"/>
  <c r="P95"/>
  <c r="BK96"/>
  <c r="BK95"/>
  <c r="J95"/>
  <c r="J96"/>
  <c r="BE96"/>
  <c r="J63"/>
  <c r="BI94"/>
  <c r="BH94"/>
  <c r="BG94"/>
  <c r="BF94"/>
  <c r="T94"/>
  <c r="R94"/>
  <c r="P94"/>
  <c r="BK94"/>
  <c r="J94"/>
  <c r="BE94"/>
  <c r="BI92"/>
  <c r="BH92"/>
  <c r="BG92"/>
  <c r="BF92"/>
  <c r="T92"/>
  <c r="R92"/>
  <c r="P92"/>
  <c r="BK92"/>
  <c r="J92"/>
  <c r="BE92"/>
  <c r="BI90"/>
  <c r="F36"/>
  <c i="1" r="BD56"/>
  <c i="5" r="BH90"/>
  <c r="F35"/>
  <c i="1" r="BC56"/>
  <c i="5" r="BG90"/>
  <c r="F34"/>
  <c i="1" r="BB56"/>
  <c i="5" r="BF90"/>
  <c r="J33"/>
  <c i="1" r="AW56"/>
  <c i="5" r="F33"/>
  <c i="1" r="BA56"/>
  <c i="5" r="T90"/>
  <c r="T89"/>
  <c r="T88"/>
  <c r="T87"/>
  <c r="R90"/>
  <c r="R89"/>
  <c r="R88"/>
  <c r="R87"/>
  <c r="P90"/>
  <c r="P89"/>
  <c r="P88"/>
  <c r="P87"/>
  <c i="1" r="AU56"/>
  <c i="5" r="BK90"/>
  <c r="BK89"/>
  <c r="J89"/>
  <c r="BK88"/>
  <c r="J88"/>
  <c r="BK87"/>
  <c r="J87"/>
  <c r="J60"/>
  <c r="J29"/>
  <c i="1" r="AG56"/>
  <c i="5" r="J90"/>
  <c r="BE90"/>
  <c r="J32"/>
  <c i="1" r="AV56"/>
  <c i="5" r="F32"/>
  <c i="1" r="AZ56"/>
  <c i="5" r="J62"/>
  <c r="J61"/>
  <c r="J83"/>
  <c r="F83"/>
  <c r="F81"/>
  <c r="E79"/>
  <c r="J55"/>
  <c r="F55"/>
  <c r="F53"/>
  <c r="E51"/>
  <c r="J38"/>
  <c r="J20"/>
  <c r="E20"/>
  <c r="F84"/>
  <c r="F56"/>
  <c r="J19"/>
  <c r="J14"/>
  <c r="J81"/>
  <c r="J53"/>
  <c r="E7"/>
  <c r="E75"/>
  <c r="E47"/>
  <c i="1" r="AY55"/>
  <c r="AX55"/>
  <c i="4" r="BI129"/>
  <c r="BH129"/>
  <c r="BG129"/>
  <c r="BF129"/>
  <c r="T129"/>
  <c r="T128"/>
  <c r="T127"/>
  <c r="R129"/>
  <c r="R128"/>
  <c r="R127"/>
  <c r="P129"/>
  <c r="P128"/>
  <c r="P127"/>
  <c r="BK129"/>
  <c r="BK128"/>
  <c r="J128"/>
  <c r="BK127"/>
  <c r="J127"/>
  <c r="J129"/>
  <c r="BE129"/>
  <c r="J66"/>
  <c r="J65"/>
  <c r="BI125"/>
  <c r="BH125"/>
  <c r="BG125"/>
  <c r="BF125"/>
  <c r="T125"/>
  <c r="T124"/>
  <c r="R125"/>
  <c r="R124"/>
  <c r="P125"/>
  <c r="P124"/>
  <c r="BK125"/>
  <c r="BK124"/>
  <c r="J124"/>
  <c r="J125"/>
  <c r="BE125"/>
  <c r="J64"/>
  <c r="BI121"/>
  <c r="BH121"/>
  <c r="BG121"/>
  <c r="BF121"/>
  <c r="T121"/>
  <c r="R121"/>
  <c r="P121"/>
  <c r="BK121"/>
  <c r="J121"/>
  <c r="BE121"/>
  <c r="BI119"/>
  <c r="BH119"/>
  <c r="BG119"/>
  <c r="BF119"/>
  <c r="T119"/>
  <c r="R119"/>
  <c r="P119"/>
  <c r="BK119"/>
  <c r="J119"/>
  <c r="BE119"/>
  <c r="BI116"/>
  <c r="BH116"/>
  <c r="BG116"/>
  <c r="BF116"/>
  <c r="T116"/>
  <c r="R116"/>
  <c r="P116"/>
  <c r="BK116"/>
  <c r="J116"/>
  <c r="BE116"/>
  <c r="BI113"/>
  <c r="BH113"/>
  <c r="BG113"/>
  <c r="BF113"/>
  <c r="T113"/>
  <c r="R113"/>
  <c r="P113"/>
  <c r="BK113"/>
  <c r="J113"/>
  <c r="BE113"/>
  <c r="BI111"/>
  <c r="BH111"/>
  <c r="BG111"/>
  <c r="BF111"/>
  <c r="T111"/>
  <c r="R111"/>
  <c r="P111"/>
  <c r="BK111"/>
  <c r="J111"/>
  <c r="BE111"/>
  <c r="BI108"/>
  <c r="BH108"/>
  <c r="BG108"/>
  <c r="BF108"/>
  <c r="T108"/>
  <c r="T107"/>
  <c r="R108"/>
  <c r="R107"/>
  <c r="P108"/>
  <c r="P107"/>
  <c r="BK108"/>
  <c r="BK107"/>
  <c r="J107"/>
  <c r="J108"/>
  <c r="BE108"/>
  <c r="J63"/>
  <c r="BI105"/>
  <c r="BH105"/>
  <c r="BG105"/>
  <c r="BF105"/>
  <c r="T105"/>
  <c r="R105"/>
  <c r="P105"/>
  <c r="BK105"/>
  <c r="J105"/>
  <c r="BE105"/>
  <c r="BI103"/>
  <c r="BH103"/>
  <c r="BG103"/>
  <c r="BF103"/>
  <c r="T103"/>
  <c r="R103"/>
  <c r="P103"/>
  <c r="BK103"/>
  <c r="J103"/>
  <c r="BE103"/>
  <c r="BI100"/>
  <c r="BH100"/>
  <c r="BG100"/>
  <c r="BF100"/>
  <c r="T100"/>
  <c r="R100"/>
  <c r="P100"/>
  <c r="BK100"/>
  <c r="J100"/>
  <c r="BE100"/>
  <c r="BI97"/>
  <c r="BH97"/>
  <c r="BG97"/>
  <c r="BF97"/>
  <c r="T97"/>
  <c r="R97"/>
  <c r="P97"/>
  <c r="BK97"/>
  <c r="J97"/>
  <c r="BE97"/>
  <c r="BI94"/>
  <c r="BH94"/>
  <c r="BG94"/>
  <c r="BF94"/>
  <c r="T94"/>
  <c r="R94"/>
  <c r="P94"/>
  <c r="BK94"/>
  <c r="J94"/>
  <c r="BE94"/>
  <c r="BI91"/>
  <c r="F36"/>
  <c i="1" r="BD55"/>
  <c i="4" r="BH91"/>
  <c r="F35"/>
  <c i="1" r="BC55"/>
  <c i="4" r="BG91"/>
  <c r="F34"/>
  <c i="1" r="BB55"/>
  <c i="4" r="BF91"/>
  <c r="J33"/>
  <c i="1" r="AW55"/>
  <c i="4" r="F33"/>
  <c i="1" r="BA55"/>
  <c i="4" r="T91"/>
  <c r="T90"/>
  <c r="T89"/>
  <c r="T88"/>
  <c r="R91"/>
  <c r="R90"/>
  <c r="R89"/>
  <c r="R88"/>
  <c r="P91"/>
  <c r="P90"/>
  <c r="P89"/>
  <c r="P88"/>
  <c i="1" r="AU55"/>
  <c i="4" r="BK91"/>
  <c r="BK90"/>
  <c r="J90"/>
  <c r="BK89"/>
  <c r="J89"/>
  <c r="BK88"/>
  <c r="J88"/>
  <c r="J60"/>
  <c r="J29"/>
  <c i="1" r="AG55"/>
  <c i="4" r="J91"/>
  <c r="BE91"/>
  <c r="J32"/>
  <c i="1" r="AV55"/>
  <c i="4" r="F32"/>
  <c i="1" r="AZ55"/>
  <c i="4" r="J62"/>
  <c r="J61"/>
  <c r="J84"/>
  <c r="F84"/>
  <c r="F82"/>
  <c r="E80"/>
  <c r="J55"/>
  <c r="F55"/>
  <c r="F53"/>
  <c r="E51"/>
  <c r="J38"/>
  <c r="J20"/>
  <c r="E20"/>
  <c r="F85"/>
  <c r="F56"/>
  <c r="J19"/>
  <c r="J14"/>
  <c r="J82"/>
  <c r="J53"/>
  <c r="E7"/>
  <c r="E76"/>
  <c r="E47"/>
  <c i="1" r="AY54"/>
  <c r="AX54"/>
  <c i="3" r="BI93"/>
  <c r="BH93"/>
  <c r="BG93"/>
  <c r="BF93"/>
  <c r="T93"/>
  <c r="T92"/>
  <c r="T91"/>
  <c r="R93"/>
  <c r="R92"/>
  <c r="R91"/>
  <c r="P93"/>
  <c r="P92"/>
  <c r="P91"/>
  <c r="BK93"/>
  <c r="BK92"/>
  <c r="J92"/>
  <c r="BK91"/>
  <c r="J91"/>
  <c r="J93"/>
  <c r="BE93"/>
  <c r="J63"/>
  <c r="J62"/>
  <c r="BI89"/>
  <c r="BH89"/>
  <c r="BG89"/>
  <c r="BF89"/>
  <c r="T89"/>
  <c r="R89"/>
  <c r="P89"/>
  <c r="BK89"/>
  <c r="J89"/>
  <c r="BE89"/>
  <c r="BI87"/>
  <c r="F36"/>
  <c i="1" r="BD54"/>
  <c i="3" r="BH87"/>
  <c r="F35"/>
  <c i="1" r="BC54"/>
  <c i="3" r="BG87"/>
  <c r="F34"/>
  <c i="1" r="BB54"/>
  <c i="3" r="BF87"/>
  <c r="J33"/>
  <c i="1" r="AW54"/>
  <c i="3" r="F33"/>
  <c i="1" r="BA54"/>
  <c i="3" r="T87"/>
  <c r="T86"/>
  <c r="T85"/>
  <c r="R87"/>
  <c r="R86"/>
  <c r="R85"/>
  <c r="P87"/>
  <c r="P86"/>
  <c r="P85"/>
  <c i="1" r="AU54"/>
  <c i="3" r="BK87"/>
  <c r="BK86"/>
  <c r="J86"/>
  <c r="BK85"/>
  <c r="J85"/>
  <c r="J60"/>
  <c r="J29"/>
  <c i="1" r="AG54"/>
  <c i="3" r="J87"/>
  <c r="BE87"/>
  <c r="J32"/>
  <c i="1" r="AV54"/>
  <c i="3" r="F32"/>
  <c i="1" r="AZ54"/>
  <c i="3" r="J61"/>
  <c r="J81"/>
  <c r="F81"/>
  <c r="F79"/>
  <c r="E77"/>
  <c r="J55"/>
  <c r="F55"/>
  <c r="F53"/>
  <c r="E51"/>
  <c r="J38"/>
  <c r="J20"/>
  <c r="E20"/>
  <c r="F82"/>
  <c r="F56"/>
  <c r="J19"/>
  <c r="J14"/>
  <c r="J79"/>
  <c r="J53"/>
  <c r="E7"/>
  <c r="E73"/>
  <c r="E47"/>
  <c i="2" r="J112"/>
  <c r="J95"/>
  <c i="1" r="AY53"/>
  <c r="AX53"/>
  <c i="2" r="BI134"/>
  <c r="BH134"/>
  <c r="BG134"/>
  <c r="BF134"/>
  <c r="T134"/>
  <c r="T133"/>
  <c r="R134"/>
  <c r="R133"/>
  <c r="P134"/>
  <c r="P133"/>
  <c r="BK134"/>
  <c r="BK133"/>
  <c r="J133"/>
  <c r="J134"/>
  <c r="BE134"/>
  <c r="J67"/>
  <c r="BI130"/>
  <c r="BH130"/>
  <c r="BG130"/>
  <c r="BF130"/>
  <c r="T130"/>
  <c r="R130"/>
  <c r="P130"/>
  <c r="BK130"/>
  <c r="J130"/>
  <c r="BE130"/>
  <c r="BI127"/>
  <c r="BH127"/>
  <c r="BG127"/>
  <c r="BF127"/>
  <c r="T127"/>
  <c r="R127"/>
  <c r="P127"/>
  <c r="BK127"/>
  <c r="J127"/>
  <c r="BE127"/>
  <c r="BI124"/>
  <c r="BH124"/>
  <c r="BG124"/>
  <c r="BF124"/>
  <c r="T124"/>
  <c r="R124"/>
  <c r="P124"/>
  <c r="BK124"/>
  <c r="J124"/>
  <c r="BE124"/>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4"/>
  <c r="BH114"/>
  <c r="BG114"/>
  <c r="BF114"/>
  <c r="T114"/>
  <c r="T113"/>
  <c r="R114"/>
  <c r="R113"/>
  <c r="P114"/>
  <c r="P113"/>
  <c r="BK114"/>
  <c r="BK113"/>
  <c r="J113"/>
  <c r="J114"/>
  <c r="BE114"/>
  <c r="J66"/>
  <c r="J65"/>
  <c r="BI109"/>
  <c r="BH109"/>
  <c r="BG109"/>
  <c r="BF109"/>
  <c r="T109"/>
  <c r="R109"/>
  <c r="P109"/>
  <c r="BK109"/>
  <c r="J109"/>
  <c r="BE109"/>
  <c r="BI107"/>
  <c r="BH107"/>
  <c r="BG107"/>
  <c r="BF107"/>
  <c r="T107"/>
  <c r="R107"/>
  <c r="P107"/>
  <c r="BK107"/>
  <c r="J107"/>
  <c r="BE107"/>
  <c r="BI104"/>
  <c r="BH104"/>
  <c r="BG104"/>
  <c r="BF104"/>
  <c r="T104"/>
  <c r="R104"/>
  <c r="P104"/>
  <c r="BK104"/>
  <c r="J104"/>
  <c r="BE104"/>
  <c r="BI100"/>
  <c r="BH100"/>
  <c r="BG100"/>
  <c r="BF100"/>
  <c r="T100"/>
  <c r="R100"/>
  <c r="P100"/>
  <c r="BK100"/>
  <c r="J100"/>
  <c r="BE100"/>
  <c r="BI97"/>
  <c r="BH97"/>
  <c r="BG97"/>
  <c r="BF97"/>
  <c r="T97"/>
  <c r="T96"/>
  <c r="R97"/>
  <c r="R96"/>
  <c r="P97"/>
  <c r="P96"/>
  <c r="BK97"/>
  <c r="BK96"/>
  <c r="J96"/>
  <c r="J97"/>
  <c r="BE97"/>
  <c r="J64"/>
  <c r="J63"/>
  <c r="BI92"/>
  <c r="F36"/>
  <c i="1" r="BD53"/>
  <c i="2" r="BH92"/>
  <c r="F35"/>
  <c i="1" r="BC53"/>
  <c i="2" r="BG92"/>
  <c r="F34"/>
  <c i="1" r="BB53"/>
  <c i="2" r="BF92"/>
  <c r="J33"/>
  <c i="1" r="AW53"/>
  <c i="2" r="F33"/>
  <c i="1" r="BA53"/>
  <c i="2" r="T92"/>
  <c r="T91"/>
  <c r="T90"/>
  <c r="T89"/>
  <c r="R92"/>
  <c r="R91"/>
  <c r="R90"/>
  <c r="R89"/>
  <c r="P92"/>
  <c r="P91"/>
  <c r="P90"/>
  <c r="P89"/>
  <c i="1" r="AU53"/>
  <c i="2" r="BK92"/>
  <c r="BK91"/>
  <c r="J91"/>
  <c r="BK90"/>
  <c r="J90"/>
  <c r="BK89"/>
  <c r="J89"/>
  <c r="J60"/>
  <c r="J29"/>
  <c i="1" r="AG53"/>
  <c i="2" r="J92"/>
  <c r="BE92"/>
  <c r="J32"/>
  <c i="1" r="AV53"/>
  <c i="2" r="F32"/>
  <c i="1" r="AZ53"/>
  <c i="2" r="J62"/>
  <c r="J61"/>
  <c r="J85"/>
  <c r="F85"/>
  <c r="F83"/>
  <c r="E81"/>
  <c r="J55"/>
  <c r="F55"/>
  <c r="F53"/>
  <c r="E51"/>
  <c r="J38"/>
  <c r="J20"/>
  <c r="E20"/>
  <c r="F86"/>
  <c r="F56"/>
  <c r="J19"/>
  <c r="J14"/>
  <c r="J83"/>
  <c r="J53"/>
  <c r="E7"/>
  <c r="E77"/>
  <c r="E47"/>
  <c i="1" r="BD57"/>
  <c r="BC57"/>
  <c r="BB57"/>
  <c r="BA57"/>
  <c r="AZ57"/>
  <c r="AY57"/>
  <c r="AX57"/>
  <c r="AW57"/>
  <c r="AV57"/>
  <c r="AU57"/>
  <c r="AT57"/>
  <c r="AS57"/>
  <c r="AG57"/>
  <c r="BD52"/>
  <c r="BC52"/>
  <c r="BB52"/>
  <c r="BA52"/>
  <c r="AZ52"/>
  <c r="AY52"/>
  <c r="AX52"/>
  <c r="AW52"/>
  <c r="AV52"/>
  <c r="AU52"/>
  <c r="AT52"/>
  <c r="AS52"/>
  <c r="AG52"/>
  <c r="BD51"/>
  <c r="W30"/>
  <c r="BC51"/>
  <c r="W29"/>
  <c r="BB51"/>
  <c r="W28"/>
  <c r="BA51"/>
  <c r="W27"/>
  <c r="AZ51"/>
  <c r="W26"/>
  <c r="AY51"/>
  <c r="AX51"/>
  <c r="AW51"/>
  <c r="AK27"/>
  <c r="AV51"/>
  <c r="AK26"/>
  <c r="AU51"/>
  <c r="AT51"/>
  <c r="AS51"/>
  <c r="AG51"/>
  <c r="AK23"/>
  <c r="AT59"/>
  <c r="AN59"/>
  <c r="AT58"/>
  <c r="AN58"/>
  <c r="AN57"/>
  <c r="AT56"/>
  <c r="AN56"/>
  <c r="AT55"/>
  <c r="AN55"/>
  <c r="AT54"/>
  <c r="AN54"/>
  <c r="AT53"/>
  <c r="AN53"/>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<sst xmlns="http://schemas.openxmlformats.org/spreadsheetml/2006/main">
  <si>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</si>
  <si>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</si>
  <si>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</si>
  <si>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</si>
  <si>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</si>
  <si>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</si>
  <si>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</si>
  <si>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{8e84ad8c-04bf-44d4-81aa-0607bf3de298}</t>
  </si>
  <si>
    <t>0,01</t>
  </si>
  <si>
    <t>21</t>
  </si>
  <si>
    <t>15</t>
  </si>
  <si>
    <t>REKAPITULACE STAVBY</t>
  </si>
  <si>
    <t xml:space="preserve">v ---  níže se nacházejí doplnkové a pomocné údaje k sestavám  --- v</t>
  </si>
  <si>
    <t>Návod na vyplnění</t>
  </si>
  <si>
    <t>0,001</t>
  </si>
  <si>
    <t>Kód:</t>
  </si>
  <si>
    <t>2018-26</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</si>
  <si>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</si>
  <si>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</si>
  <si>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Rekonstrukce lesní cesty - Hůrka, Klatovy</t>
  </si>
  <si>
    <t>0,1</t>
  </si>
  <si>
    <t>KSO:</t>
  </si>
  <si>
    <t/>
  </si>
  <si>
    <t>CC-CZ:</t>
  </si>
  <si>
    <t>1</t>
  </si>
  <si>
    <t>Místo:</t>
  </si>
  <si>
    <t>KLATOVY</t>
  </si>
  <si>
    <t>Datum:</t>
  </si>
  <si>
    <t>16. 4. 2018</t>
  </si>
  <si>
    <t>10</t>
  </si>
  <si>
    <t>100</t>
  </si>
  <si>
    <t>Zadavatel:</t>
  </si>
  <si>
    <t>IČ:</t>
  </si>
  <si>
    <t xml:space="preserve"> </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</si>
  <si>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</si>
  <si>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</si>
  <si>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</si>
  <si>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</si>
  <si>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</si>
  <si>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</si>
  <si>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</si>
  <si>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</si>
  <si>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</si>
  <si>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</si>
  <si>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</si>
  <si>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</si>
  <si>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</si>
  <si>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</si>
  <si>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</si>
  <si>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</si>
  <si>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</si>
  <si>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</si>
  <si>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</si>
  <si>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</si>
  <si>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</si>
  <si>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</si>
  <si>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</si>
  <si>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</si>
  <si>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</si>
  <si>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</si>
  <si>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</si>
  <si>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</si>
  <si>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</si>
  <si>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</si>
  <si>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</si>
  <si>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</si>
  <si>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</si>
  <si>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</si>
  <si>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</si>
  <si>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</si>
  <si>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</si>
  <si>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</si>
  <si>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</si>
  <si>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</si>
  <si>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</si>
  <si>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</si>
  <si>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</si>
  <si>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</si>
  <si>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</si>
  <si>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SO 101</t>
  </si>
  <si>
    <t>Lesní cesta</t>
  </si>
  <si>
    <t>STA</t>
  </si>
  <si>
    <t>{0cd47acd-16c6-4e60-afd8-48254002315b}</t>
  </si>
  <si>
    <t>2</t>
  </si>
  <si>
    <t>/</t>
  </si>
  <si>
    <t>001</t>
  </si>
  <si>
    <t>Soupis</t>
  </si>
  <si>
    <t>{6540f153-40d2-4b27-bda2-03e38ba5490b}</t>
  </si>
  <si>
    <t>002</t>
  </si>
  <si>
    <t>Svodnice vody</t>
  </si>
  <si>
    <t>{baab073c-2ca9-4b8d-aa2c-ee78a55ed12b}</t>
  </si>
  <si>
    <t>003</t>
  </si>
  <si>
    <t>Výhybny</t>
  </si>
  <si>
    <t>{f81dc6fa-76ed-4544-8e28-8b6bfe2ccc62}</t>
  </si>
  <si>
    <t>004</t>
  </si>
  <si>
    <t>Vedlejší rozpočtové náklady</t>
  </si>
  <si>
    <t>{0c989fe4-ee88-4633-b08c-203819647a92}</t>
  </si>
  <si>
    <t>SO 401</t>
  </si>
  <si>
    <t>Veřejné osvětlení</t>
  </si>
  <si>
    <t>{2068e5a6-5e6e-4134-a0b6-f4e6b404847e}</t>
  </si>
  <si>
    <t>01</t>
  </si>
  <si>
    <t>Veřejné osvětlení 1.etapa</t>
  </si>
  <si>
    <t>{3af49395-40fd-41fd-a0ed-fe5650023a80}</t>
  </si>
  <si>
    <t>02</t>
  </si>
  <si>
    <t>Veřejné osvětlení 2.etapa</t>
  </si>
  <si>
    <t>{33295345-8659-4c10-bd10-23cdf1ffb778}</t>
  </si>
  <si>
    <t>1) Krycí list soupisu</t>
  </si>
  <si>
    <t>2) Rekapitulace</t>
  </si>
  <si>
    <t>3) Soupis prací</t>
  </si>
  <si>
    <t>Zpět na list:</t>
  </si>
  <si>
    <t>Rekapitulace stavby</t>
  </si>
  <si>
    <t>KRYCÍ LIST SOUPISU</t>
  </si>
  <si>
    <t>Objekt:</t>
  </si>
  <si>
    <t>SO 101 - Lesní cesta</t>
  </si>
  <si>
    <t>Soupis:</t>
  </si>
  <si>
    <t>001 - Lesní cesta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</si>
  <si>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</si>
  <si>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</si>
  <si>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</si>
  <si>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</si>
  <si>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</si>
  <si>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</si>
  <si>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</si>
  <si>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</si>
  <si>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</si>
  <si>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</si>
  <si>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</si>
  <si>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</si>
  <si>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</si>
  <si>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</si>
  <si>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</si>
  <si>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</si>
  <si>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</si>
  <si>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</si>
  <si>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</si>
  <si>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</si>
  <si>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</si>
  <si>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</si>
  <si>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</si>
  <si>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</si>
  <si>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</si>
  <si>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</si>
  <si>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</si>
  <si>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</si>
  <si>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</si>
  <si>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</si>
  <si>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51</t>
  </si>
  <si>
    <t>K</t>
  </si>
  <si>
    <t>113107142</t>
  </si>
  <si>
    <t>Odstranění podkladů nebo krytů ručně s přemístěním hmot na skládku na vzdálenost do 3 m nebo s naložením na dopravní prostředek živičných, o tl. vrstvy přes 50 do 100 mm</t>
  </si>
  <si>
    <t>m2</t>
  </si>
  <si>
    <t>CS ÚRS 2018 01</t>
  </si>
  <si>
    <t>4</t>
  </si>
  <si>
    <t>1825406361</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</si>
  <si>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</si>
  <si>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</si>
  <si>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t>
  </si>
  <si>
    <t>Poznámka k položce:
napojení na starý stav</t>
  </si>
  <si>
    <t>Zakládání</t>
  </si>
  <si>
    <t>5</t>
  </si>
  <si>
    <t>Komunikace pozemní</t>
  </si>
  <si>
    <t>19</t>
  </si>
  <si>
    <t>565151111</t>
  </si>
  <si>
    <t>Vyrovnání povrchu dosavadních podkladů s rozprostřením hmot a zhutněním obalovaným kamenivem ACP (OK) tl. 70 mm</t>
  </si>
  <si>
    <t>-1227387714</t>
  </si>
  <si>
    <t xml:space="preserve">Poznámka k souboru cen:_x000d_
1. Ceny jsou určeny pro vyrovnání podkladů (včetně výtluků) pod obrusnou vrstvu. Pro volbu ceny je rozhodující průměrná tloušťka podkladu. </t>
  </si>
  <si>
    <t>VV</t>
  </si>
  <si>
    <t>1629*1,05</t>
  </si>
  <si>
    <t>569741111</t>
  </si>
  <si>
    <t>Zpevnění krajnic nebo komunikací pro pěší s rozprostřením a zhutněním, po zhutnění kamenivem drceným tl. 120 mm</t>
  </si>
  <si>
    <t>-1832667823</t>
  </si>
  <si>
    <t xml:space="preserve">Poznámka k souboru cen:_x000d_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</si>
  <si>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543*1</t>
  </si>
  <si>
    <t>celková plocha krajnic</t>
  </si>
  <si>
    <t>23</t>
  </si>
  <si>
    <t>572131112</t>
  </si>
  <si>
    <t>Vyrovnání povrchu dosavadních krytů s rozprostřením hmot a zhutněním živičnou směsí pro asfaltový koberec otevřený AKO tl. přes 40 do 60 mm</t>
  </si>
  <si>
    <t>603136531</t>
  </si>
  <si>
    <t xml:space="preserve">Poznámka k souboru cen:_x000d_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</si>
  <si>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Poznámka k položce:
Lokální vyrovnávky porušených podkladních vrstev</t>
  </si>
  <si>
    <t>24</t>
  </si>
  <si>
    <t>573231111</t>
  </si>
  <si>
    <t>Postřik spojovací PS bez posypu kamenivem ze silniční emulze, v množství 0,70 kg/m2</t>
  </si>
  <si>
    <t>1501009884</t>
  </si>
  <si>
    <t>1629*2</t>
  </si>
  <si>
    <t>25</t>
  </si>
  <si>
    <t>577134111</t>
  </si>
  <si>
    <t>Asfaltový beton vrstva obrusná ACO 11 (ABS) s rozprostřením a se zhutněním z nemodifikovaného asfaltu v pruhu šířky do 3 m tř. I, po zhutnění tl. 40 mm</t>
  </si>
  <si>
    <t>116296847</t>
  </si>
  <si>
    <t xml:space="preserve">Poznámka k souboru cen:_x000d_
1. ČSN EN 13108-1 připouští pro ACO 11 pouze tl. 35 až 50 mm. </t>
  </si>
  <si>
    <t>543*3</t>
  </si>
  <si>
    <t>8</t>
  </si>
  <si>
    <t>Trubní vedení</t>
  </si>
  <si>
    <t>9</t>
  </si>
  <si>
    <t>Ostatní konstrukce a práce, bourání</t>
  </si>
  <si>
    <t>30</t>
  </si>
  <si>
    <t>914111111</t>
  </si>
  <si>
    <t>Montáž svislé dopravní značky základní velikosti do 1 m2 objímkami na sloupky nebo konzoly</t>
  </si>
  <si>
    <t>kus</t>
  </si>
  <si>
    <t>460015013</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</si>
  <si>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</si>
  <si>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31</t>
  </si>
  <si>
    <t>M</t>
  </si>
  <si>
    <t>404441040</t>
  </si>
  <si>
    <t>značka dopravní svislá reflexní zákazová B AL- 3M 500 mm</t>
  </si>
  <si>
    <t>CS ÚRS 2017 01</t>
  </si>
  <si>
    <t>-104654823</t>
  </si>
  <si>
    <t>32</t>
  </si>
  <si>
    <t>404442320</t>
  </si>
  <si>
    <t>značka dopravní svislá reflexní AL- 3M 500 x 500 mm</t>
  </si>
  <si>
    <t>1034106444</t>
  </si>
  <si>
    <t>33</t>
  </si>
  <si>
    <t>404452300</t>
  </si>
  <si>
    <t>sloupek Zn pro dopravní značku D 70mm v 350mm</t>
  </si>
  <si>
    <t>1167086415</t>
  </si>
  <si>
    <t>34</t>
  </si>
  <si>
    <t>404452410</t>
  </si>
  <si>
    <t>patka hliníková pro sloupek D 70 mm</t>
  </si>
  <si>
    <t>-1716687291</t>
  </si>
  <si>
    <t>35</t>
  </si>
  <si>
    <t>404452540</t>
  </si>
  <si>
    <t>víčko plastové na sloupek D 70mm</t>
  </si>
  <si>
    <t>-1675856577</t>
  </si>
  <si>
    <t>36</t>
  </si>
  <si>
    <t>404452570</t>
  </si>
  <si>
    <t>upínací svorka na sloupek D 70 mm</t>
  </si>
  <si>
    <t>1626017479</t>
  </si>
  <si>
    <t>37</t>
  </si>
  <si>
    <t>914511112</t>
  </si>
  <si>
    <t>Montáž sloupku dopravních značek délky do 3,5 m do hliníkové patky</t>
  </si>
  <si>
    <t>169804938</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</si>
  <si>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</si>
  <si>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39</t>
  </si>
  <si>
    <t>919735112</t>
  </si>
  <si>
    <t>Řezání stávajícího živičného krytu nebo podkladu hloubky přes 50 do 100 mm</t>
  </si>
  <si>
    <t>m</t>
  </si>
  <si>
    <t>1508216760</t>
  </si>
  <si>
    <t xml:space="preserve">Poznámka k souboru cen:_x000d_
1. V cenách jsou započteny i náklady na spotřebu vody. </t>
  </si>
  <si>
    <t>Poznámka k položce:
řezání původního krytu pro osazení liniového odvodnění.</t>
  </si>
  <si>
    <t>41</t>
  </si>
  <si>
    <t>938908411</t>
  </si>
  <si>
    <t>Čištění vozovek splachováním vodou povrchu podkladu nebo krytu živičného, betonového nebo dlážděného</t>
  </si>
  <si>
    <t>-413041710</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</si>
  <si>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</si>
  <si>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1629</t>
  </si>
  <si>
    <t>42</t>
  </si>
  <si>
    <t>938909612</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</si>
  <si>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</si>
  <si>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-746389465</t>
  </si>
  <si>
    <t xml:space="preserve">Poznámka k souboru cen:_x000d_
1. V cenách nejsou započteny náklady na vodorovnou dopravu odstraněného materiálu, která se oceňuje cenami souboru cen 997 22-15 Vodorovná doprava suti. </t>
  </si>
  <si>
    <t>543*0,5*2</t>
  </si>
  <si>
    <t>998</t>
  </si>
  <si>
    <t>Přesun hmot</t>
  </si>
  <si>
    <t>43</t>
  </si>
  <si>
    <t>998225111</t>
  </si>
  <si>
    <t>Přesun hmot pro komunikace s krytem z kameniva, monolitickým betonovým nebo živičným dopravní vzdálenost do 200 m jakékoliv délky objektu</t>
  </si>
  <si>
    <t>t</t>
  </si>
  <si>
    <t>612225747</t>
  </si>
  <si>
    <t xml:space="preserve">Poznámka k souboru cen:_x000d_
1. Ceny lze použít i pro plochy letišť s krytem monolitickým betonovým nebo živičným. </t>
  </si>
  <si>
    <t>002 - Svodnice vody</t>
  </si>
  <si>
    <t>5 - Komunikace pozemní</t>
  </si>
  <si>
    <t>3</t>
  </si>
  <si>
    <t>594511111</t>
  </si>
  <si>
    <t>Dlažba nebo přídlažba z lomového kamene lomařsky upraveného rigolového v ploše vodorovné nebo ve sklonu tl. do 250 mm, bez vyplnění spár, s provedením lože tl. 50 mm z betonu</t>
  </si>
  <si>
    <t>1063919123</t>
  </si>
  <si>
    <t xml:space="preserve">Poznámka k souboru cen:_x000d_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</si>
  <si>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599632111</t>
  </si>
  <si>
    <t>Vyplnění spár dlažby (přídlažby) z lomového kamene v jakémkoliv sklonu plochy a jakékoliv tloušťky cementovou maltou se zatřením</t>
  </si>
  <si>
    <t>1478997413</t>
  </si>
  <si>
    <t xml:space="preserve">Poznámka k souboru cen:_x000d_
1. Ceny lze použít i pro vyplnění spár dlažby (přídlažby) silničních příkopů a kuželů. </t>
  </si>
  <si>
    <t>R 001</t>
  </si>
  <si>
    <t>Odvodňovací plastový žlab pro třídu zatížení D 400 vnitřní šířky 200 mm s krycím roštem mřížkovým z litiny včetně jeho osazení do podkladních vrstev lesní cesty</t>
  </si>
  <si>
    <t>-1445382305</t>
  </si>
  <si>
    <t xml:space="preserve">Poznámka k souboru cen:_x000d_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</si>
  <si>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003 - Výhybny</t>
  </si>
  <si>
    <t>N00 - Nepojmenované práce</t>
  </si>
  <si>
    <t xml:space="preserve">    N01 - Nepojmenovaný díl</t>
  </si>
  <si>
    <t>122302202</t>
  </si>
  <si>
    <t>Odkopávky a prokopávky nezapažené pro silnice s přemístěním výkopku v příčných profilech na vzdálenost do 15 m nebo s naložením na dopravní prostředek v hornině tř. 4 přes 100 do 1 000 m3</t>
  </si>
  <si>
    <t>m3</t>
  </si>
  <si>
    <t>1993148124</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</si>
  <si>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</si>
  <si>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250*0,5</t>
  </si>
  <si>
    <t>122302209</t>
  </si>
  <si>
    <t>Odkopávky a prokopávky nezapažené pro silnice s přemístěním výkopku v příčných profilech na vzdálenost do 15 m nebo s naložením na dopravní prostředek v hornině tř. 4 Příplatek k cenám za lepivost horniny tř. 4</t>
  </si>
  <si>
    <t>935887925</t>
  </si>
  <si>
    <t>125*0,25</t>
  </si>
  <si>
    <t>162301102-1</t>
  </si>
  <si>
    <t>Vodorovné přemístění výkopku nebo sypaniny po suchu na obvyklém dopravním prostředku, a jeho likvidace v souladu se zákonem 185/2001 Sb</t>
  </si>
  <si>
    <t>vlastní</t>
  </si>
  <si>
    <t>809044625</t>
  </si>
  <si>
    <t>Poznámka k položce:
přebytečný výkop ze spodní stavby a propustků a materiál z výměny podloží
dle výkazu kubatur</t>
  </si>
  <si>
    <t>125-19</t>
  </si>
  <si>
    <t>181951102</t>
  </si>
  <si>
    <t>Úprava pláně vyrovnáním výškových rozdílů v hornině tř. 1 až 4 se zhutněním</t>
  </si>
  <si>
    <t>-1978942548</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</si>
  <si>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</si>
  <si>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250*1,4</t>
  </si>
  <si>
    <t>182201101</t>
  </si>
  <si>
    <t>Svahování trvalých svahů do projektovaných profilů s potřebným přemístěním výkopku při svahování násypů v jakékoliv hornině</t>
  </si>
  <si>
    <t>37772793</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</si>
  <si>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</si>
  <si>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6</t>
  </si>
  <si>
    <t>182601111</t>
  </si>
  <si>
    <t>Obrovnávka svahů násypů sypaných z kamene tloušťky obrovnávky do 500 mm</t>
  </si>
  <si>
    <t>1849505835</t>
  </si>
  <si>
    <t xml:space="preserve">Poznámka k souboru cen:_x000d_
1. V ceně jsou započteny i náklady na vybrání, potřebné přemístění a uložení kamenů ložnými plochami kolmo k líci svahu a vyklínování spár drobnými kameny. 2. Objem obrovnávky svahů se od celkového objemu zřizovaných násypů neodečítá. </t>
  </si>
  <si>
    <t>7</t>
  </si>
  <si>
    <t>564851113</t>
  </si>
  <si>
    <t>Podklad ze štěrkodrti ŠD s rozprostřením a zhutněním, po zhutnění tl. 170 mm</t>
  </si>
  <si>
    <t>571198660</t>
  </si>
  <si>
    <t>250*1,25</t>
  </si>
  <si>
    <t>výhybny 250 m2</t>
  </si>
  <si>
    <t>564861111</t>
  </si>
  <si>
    <t>Podklad ze štěrkodrti ŠD s rozprostřením a zhutněním, po zhutnění tl. 200 mm</t>
  </si>
  <si>
    <t>-705425288</t>
  </si>
  <si>
    <t>250*1,35</t>
  </si>
  <si>
    <t>565155111</t>
  </si>
  <si>
    <t>Asfaltový beton vrstva podkladní ACP 16 (obalované kamenivo střednězrnné - OKS) s rozprostřením a zhutněním v pruhu šířky do 3 m, po zhutnění tl. 70 mm</t>
  </si>
  <si>
    <t>-1011111794</t>
  </si>
  <si>
    <t xml:space="preserve">Poznámka k souboru cen:_x000d_
1. ČSN EN 13108-1 připouští pro ACP 16 pouze tl. 50 až 80 mm. </t>
  </si>
  <si>
    <t>250*1,05</t>
  </si>
  <si>
    <t>569903311</t>
  </si>
  <si>
    <t>Zřízení zemních krajnic z hornin jakékoliv třídy se zhutněním</t>
  </si>
  <si>
    <t>2068246903</t>
  </si>
  <si>
    <t xml:space="preserve">Poznámka k souboru cen:_x000d_
1. Ceny jsou určeny pro jakoukoliv tloušťku krajnice. 2. V cenách nejsou započteny náklady na opatření zeminy a její přemístění k místu zabudování, které se oceňují podle ustanovení čl. 3111 Všeobecných podmínek části A 01 tohoto katalogu. </t>
  </si>
  <si>
    <t>158*0,12</t>
  </si>
  <si>
    <t>11</t>
  </si>
  <si>
    <t>1009491615</t>
  </si>
  <si>
    <t>250</t>
  </si>
  <si>
    <t>12</t>
  </si>
  <si>
    <t>1748994976</t>
  </si>
  <si>
    <t>-405438920</t>
  </si>
  <si>
    <t>N00</t>
  </si>
  <si>
    <t>Nepojmenované práce</t>
  </si>
  <si>
    <t>N01</t>
  </si>
  <si>
    <t>Nepojmenovaný díl</t>
  </si>
  <si>
    <t>16</t>
  </si>
  <si>
    <t>0001</t>
  </si>
  <si>
    <t>Sanace neúnosného podloží výměnou zeminy za štěrkodrť tl. 300 mm</t>
  </si>
  <si>
    <t>1024</t>
  </si>
  <si>
    <t>-1165900554</t>
  </si>
  <si>
    <t>Poznámka k položce:
Sanace neúnosného podloží výměnou zeminy za štěrkodrť tl. 300 mm , sanace zahrnuje odkopávku tl. 300 mm, odvoz nevhodného podloží na skládku, skládkovné, separační textilii</t>
  </si>
  <si>
    <t>004 -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</si>
  <si>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</si>
  <si>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</si>
  <si>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</si>
  <si>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</si>
  <si>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</si>
  <si>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</si>
  <si>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VRN1</t>
  </si>
  <si>
    <t>Průzkumné, geodetické a projektové práce</t>
  </si>
  <si>
    <t>012203000</t>
  </si>
  <si>
    <t>Průzkumné, geodetické a projektové práce geodetické práce při provádění stavby</t>
  </si>
  <si>
    <t>Kč</t>
  </si>
  <si>
    <t>CS ÚRS 2017-01</t>
  </si>
  <si>
    <t>-1209855828</t>
  </si>
  <si>
    <t>Poznámka k položce:
Geodetické vytýčení stavby</t>
  </si>
  <si>
    <t>012303000</t>
  </si>
  <si>
    <t>Průzkumné, geodetické a projektové práce geodetické práce po výstavbě</t>
  </si>
  <si>
    <t>-1792617642</t>
  </si>
  <si>
    <t>Poznámka k položce:
Geomtrický plán pro rozdělení pozemků v počtu 4 paré</t>
  </si>
  <si>
    <t>013254000</t>
  </si>
  <si>
    <t>Průzkumné, geodetické a projektové práce projektové práce dokumentace stavby (výkresová a textová) skutečného provedení stavby</t>
  </si>
  <si>
    <t>662491998</t>
  </si>
  <si>
    <t>VRN3</t>
  </si>
  <si>
    <t>Zařízení staveniště</t>
  </si>
  <si>
    <t>030001000</t>
  </si>
  <si>
    <t>Základní rozdělení průvodních činností a nákladů zařízení staveniště</t>
  </si>
  <si>
    <t>654839768</t>
  </si>
  <si>
    <t>Poznámka k položce:
zařízení staveniště včetně nákadů na jeho zrušení a úklidu po dokončení stavby</t>
  </si>
  <si>
    <t>034403000</t>
  </si>
  <si>
    <t xml:space="preserve">Zařízení staveniště zabezpečení staveniště dopravní značení na staveništi </t>
  </si>
  <si>
    <t>-564011311</t>
  </si>
  <si>
    <t>Poznámka k položce:
Dopravně inženýrské opatření dle PD</t>
  </si>
  <si>
    <t>VRN4</t>
  </si>
  <si>
    <t>Inženýrská činnost</t>
  </si>
  <si>
    <t>043002000</t>
  </si>
  <si>
    <t>Hlavní tituly průvodních činností a nákladů inženýrská činnost zkoušky a ostatní měření</t>
  </si>
  <si>
    <t>ks</t>
  </si>
  <si>
    <t>-175798162</t>
  </si>
  <si>
    <t>Poznámka k položce:
zkoušky měření hutnění , pláně, hutnění asfaltových směsí</t>
  </si>
  <si>
    <t>049002000</t>
  </si>
  <si>
    <t>Hlavní tituly průvodních činností a nákladů inženýrská činnost ostatní inženýrská činnost - vytýčení sítí</t>
  </si>
  <si>
    <t>-499065399</t>
  </si>
  <si>
    <t>Poznámka k položce:
vytýčení inženýrských sítí před výstavbou</t>
  </si>
  <si>
    <t>VRN9</t>
  </si>
  <si>
    <t>Ostatní náklady</t>
  </si>
  <si>
    <t>091704000</t>
  </si>
  <si>
    <t>Ostatní náklady související s objektem náklady na údržbu</t>
  </si>
  <si>
    <t>1861393824</t>
  </si>
  <si>
    <t>Poznámka k položce:
Úklid staveniště po doby stavby</t>
  </si>
  <si>
    <t>SO 401 - Veřejné osvětlení</t>
  </si>
  <si>
    <t>01 - Veřejné osvětlení 1.etapa</t>
  </si>
  <si>
    <t>montáž a kompletace stožárů a svítidel vč. mechanizace</t>
  </si>
  <si>
    <t>KS</t>
  </si>
  <si>
    <t>PEDA38A</t>
  </si>
  <si>
    <t>VYKOP KABEL.RYHY 50X120CM RUCNE,ZEM.TR.3</t>
  </si>
  <si>
    <t>PEFA38A</t>
  </si>
  <si>
    <t>ZAHOZ KABEL.RYHY 50X120CM RUCNE,ZEM.TR.3</t>
  </si>
  <si>
    <t>úprava pouzder pro zaústění kabelu</t>
  </si>
  <si>
    <t>zřízení betonových límců stožárů</t>
  </si>
  <si>
    <t>Č1000260390.1</t>
  </si>
  <si>
    <t>STOZAR SADOVY BEZPAT. 6M - K 6</t>
  </si>
  <si>
    <t>vytyčení podzemních zařízení</t>
  </si>
  <si>
    <t>14</t>
  </si>
  <si>
    <t>CCAA17</t>
  </si>
  <si>
    <t>kabel CYKY-J 4x10</t>
  </si>
  <si>
    <t>PCIA01A</t>
  </si>
  <si>
    <t>UKONC.-ZAP.VOD.DO 2,5MM2 SVORK.V ROZVAD.</t>
  </si>
  <si>
    <t>18</t>
  </si>
  <si>
    <t>PCIA03A</t>
  </si>
  <si>
    <t>UKONC.-ZAP.VOD.DO 16 MM2 SVORK.V ROZVAD.</t>
  </si>
  <si>
    <t>20</t>
  </si>
  <si>
    <t>PEBA12A</t>
  </si>
  <si>
    <t>ZAHOZ JAMY PRO SLOUP, KOTVU RUCNE TR.3</t>
  </si>
  <si>
    <t>M3</t>
  </si>
  <si>
    <t>22</t>
  </si>
  <si>
    <t>Poznámka k položce:
Poznámka k položce:, zahoz 11x + nové 18x</t>
  </si>
  <si>
    <t>PECA70A</t>
  </si>
  <si>
    <t>ROZBOURANI BETONOVEHO ZAKLADU</t>
  </si>
  <si>
    <t>13</t>
  </si>
  <si>
    <t>SR 481/721/E27</t>
  </si>
  <si>
    <t>Stožárová rozvodnice SR 481/721 /E27 UN</t>
  </si>
  <si>
    <t>26</t>
  </si>
  <si>
    <t>1000001220</t>
  </si>
  <si>
    <t>DRAT FEZN PRUM.10MM ZEMNICI(BAL.50KG)</t>
  </si>
  <si>
    <t>KG</t>
  </si>
  <si>
    <t>28</t>
  </si>
  <si>
    <t>PELA41A</t>
  </si>
  <si>
    <t>TRUBKA KORUG. PE KORUFLEX 75/63 OHEBNA</t>
  </si>
  <si>
    <t>1000173990</t>
  </si>
  <si>
    <t>TRUBKA KORUG.OHEBNA KORUFL. 75 CERNA 50M</t>
  </si>
  <si>
    <t>17</t>
  </si>
  <si>
    <t>PCIA68A</t>
  </si>
  <si>
    <t>UKONC.KAB.DO 4X 25 BEZ TRMENU,BEZ OK</t>
  </si>
  <si>
    <t>PEBA04A</t>
  </si>
  <si>
    <t>VYKOP JAMY PRO SLOUP, KOTVU-RUCNE,TR.3-4</t>
  </si>
  <si>
    <t>Poznámka k položce:
Poznámka k položce:, vykop pro demontované 11 x + pro nové 18x</t>
  </si>
  <si>
    <t>PEFA18A</t>
  </si>
  <si>
    <t>ZAHOZ KABEL.RYHY 35X70 CM RUCNE,ZEM.TR.3</t>
  </si>
  <si>
    <t>38</t>
  </si>
  <si>
    <t>PEDA18A</t>
  </si>
  <si>
    <t>VYKOP KABEL.RYHY 35X70 CM RUCNE,ZEM.TR.3</t>
  </si>
  <si>
    <t>40</t>
  </si>
  <si>
    <t>PEEA76A</t>
  </si>
  <si>
    <t>VYKOP KABEL.RYHY 10X10 CM RUCNE ZEM.TR.3</t>
  </si>
  <si>
    <t>PEGA86A</t>
  </si>
  <si>
    <t>ZAHOZ KABEL.RYHY 10X10 CM RUCNE,ZEM.TR.3</t>
  </si>
  <si>
    <t>44</t>
  </si>
  <si>
    <t>PEJA41A</t>
  </si>
  <si>
    <t>FOLIE VYSTRAZNA Z PVC ,SIRKA 33 CM</t>
  </si>
  <si>
    <t>46</t>
  </si>
  <si>
    <t>1000327780</t>
  </si>
  <si>
    <t>FOLIE VYSTR.S BLESKEM330X0,4 CERV.A 125M</t>
  </si>
  <si>
    <t>48</t>
  </si>
  <si>
    <t>610*0,008 "Přepočtené koeficientem množství</t>
  </si>
  <si>
    <t>Součet</t>
  </si>
  <si>
    <t>PEJA01A</t>
  </si>
  <si>
    <t>KAB.LOZE PISKOVE SIRE 35 CM,BEZ ZAKRYTI</t>
  </si>
  <si>
    <t>50</t>
  </si>
  <si>
    <t>9870020290</t>
  </si>
  <si>
    <t>CEZDSO PISEK ZASYPOVY FR.0-4</t>
  </si>
  <si>
    <t>52</t>
  </si>
  <si>
    <t>27</t>
  </si>
  <si>
    <t>9870011550</t>
  </si>
  <si>
    <t>CEZDSO GUMOASFALT SA 12</t>
  </si>
  <si>
    <t>54</t>
  </si>
  <si>
    <t>PECA65A</t>
  </si>
  <si>
    <t>ZAKL.BETON C12/15 DO 5M3 BEZ BEDN.A DOPR</t>
  </si>
  <si>
    <t>56</t>
  </si>
  <si>
    <t>29</t>
  </si>
  <si>
    <t>9870011010</t>
  </si>
  <si>
    <t>CEZDSO SMES BETONOVA C12/15 XC0 ZAPAD</t>
  </si>
  <si>
    <t>58</t>
  </si>
  <si>
    <t>1000040290</t>
  </si>
  <si>
    <t>SVORKA SP1 - PRIPOJ. NA KONSTR.</t>
  </si>
  <si>
    <t>60</t>
  </si>
  <si>
    <t>9876002600</t>
  </si>
  <si>
    <t>CEZDSO SROUB M10X45, 6-HR.HLAVA, POZ.</t>
  </si>
  <si>
    <t>62</t>
  </si>
  <si>
    <t>9876008300</t>
  </si>
  <si>
    <t>CEZDSO MATICE M10, 6-HRANNA, POZ.</t>
  </si>
  <si>
    <t>64</t>
  </si>
  <si>
    <t>9876010400</t>
  </si>
  <si>
    <t>CEZDSO PODLOZKA PRUZNA 12, POZ.</t>
  </si>
  <si>
    <t>66</t>
  </si>
  <si>
    <t>PECA94A</t>
  </si>
  <si>
    <t>MONTAZ BEDNENI PRO ZAKLAD STOZARU VC.MAT</t>
  </si>
  <si>
    <t>M2</t>
  </si>
  <si>
    <t>68</t>
  </si>
  <si>
    <t>9870011600</t>
  </si>
  <si>
    <t>CEZDSO REZIVO HRANOL JEHLICNATE DO120CM2</t>
  </si>
  <si>
    <t>70</t>
  </si>
  <si>
    <t>9*0,05 "Přepočtené koeficientem množství</t>
  </si>
  <si>
    <t>9870011610</t>
  </si>
  <si>
    <t>CEZDSO REZIVO DESKOVE JEHLICNATE NEOPRAC</t>
  </si>
  <si>
    <t>72</t>
  </si>
  <si>
    <t>PEAA13A</t>
  </si>
  <si>
    <t>SEJMUTI DRNU</t>
  </si>
  <si>
    <t>74</t>
  </si>
  <si>
    <t>PEQA01A</t>
  </si>
  <si>
    <t>POLOZENI DRNU</t>
  </si>
  <si>
    <t>76</t>
  </si>
  <si>
    <t>PEQA02A</t>
  </si>
  <si>
    <t>OSETI POVRCHU TRAVOU</t>
  </si>
  <si>
    <t>78</t>
  </si>
  <si>
    <t>9870011700</t>
  </si>
  <si>
    <t>CEZDSO SEMENO TRAVNI</t>
  </si>
  <si>
    <t>80</t>
  </si>
  <si>
    <t>100*0,04 "Přepočtené koeficientem množství</t>
  </si>
  <si>
    <t>doprava výkon. materiálu, odvoz zeminy</t>
  </si>
  <si>
    <t>KM</t>
  </si>
  <si>
    <t>82</t>
  </si>
  <si>
    <t>Poznámka k položce:
Poznámka k položce:, doprava písku a přebytečné zeminy</t>
  </si>
  <si>
    <t>revize</t>
  </si>
  <si>
    <t>HOD</t>
  </si>
  <si>
    <t>84</t>
  </si>
  <si>
    <t>skládkovné</t>
  </si>
  <si>
    <t>T</t>
  </si>
  <si>
    <t>86</t>
  </si>
  <si>
    <t>999999</t>
  </si>
  <si>
    <t>koordinační činnost zhotovitele</t>
  </si>
  <si>
    <t>88</t>
  </si>
  <si>
    <t>45</t>
  </si>
  <si>
    <t>10000124578</t>
  </si>
  <si>
    <t>pokládka uzemňovacího drátu 10 mm</t>
  </si>
  <si>
    <t>90</t>
  </si>
  <si>
    <t>Č1000040260</t>
  </si>
  <si>
    <t>SVORKA SK KRIZOVA</t>
  </si>
  <si>
    <t>92</t>
  </si>
  <si>
    <t>47</t>
  </si>
  <si>
    <t>Č1000056400</t>
  </si>
  <si>
    <t>ROURA BETONOVA PR.30/100CM</t>
  </si>
  <si>
    <t>94</t>
  </si>
  <si>
    <t>8808</t>
  </si>
  <si>
    <t>DSPS - zapojení, dokumentace skut.provedení</t>
  </si>
  <si>
    <t>96</t>
  </si>
  <si>
    <t>49</t>
  </si>
  <si>
    <t>geodeti. zaměř. skut. stavu</t>
  </si>
  <si>
    <t>98</t>
  </si>
  <si>
    <t>11-1</t>
  </si>
  <si>
    <t>demontáž stožárů a svítidel vč. mechanizace</t>
  </si>
  <si>
    <t>123545589</t>
  </si>
  <si>
    <t>svitidlo VO LED 30 W dle specifikace</t>
  </si>
  <si>
    <t>102</t>
  </si>
  <si>
    <t>PCEA19A</t>
  </si>
  <si>
    <t>KABEL AYKY-J 4X16MM2,VOLNE ULOZENY</t>
  </si>
  <si>
    <t>104</t>
  </si>
  <si>
    <t>53</t>
  </si>
  <si>
    <t>106</t>
  </si>
  <si>
    <t>PKAA19A</t>
  </si>
  <si>
    <t>NAKLADANI VYKOPKU DO 100M3,ZEM.1-4</t>
  </si>
  <si>
    <t>108</t>
  </si>
  <si>
    <t>55</t>
  </si>
  <si>
    <t>PCHA33A</t>
  </si>
  <si>
    <t>ZNACENI SJZ KABEL.TRAS+SOUBORU-NOVA VED.</t>
  </si>
  <si>
    <t>110</t>
  </si>
  <si>
    <t>1000055870</t>
  </si>
  <si>
    <t>STITEK PVC NA KABELU-359050</t>
  </si>
  <si>
    <t>112</t>
  </si>
  <si>
    <t>57</t>
  </si>
  <si>
    <t>1000291130</t>
  </si>
  <si>
    <t>PASEK VAZACI KABEL. VPC 5/430 BAL-100KS</t>
  </si>
  <si>
    <t>BAL</t>
  </si>
  <si>
    <t>114</t>
  </si>
  <si>
    <t>02 - Veřejné osvětlení 2.etapa</t>
  </si>
  <si>
    <t>STOZAR SADOVY BEZPAT. 6M - K 6 133/89/60 Z</t>
  </si>
  <si>
    <t>Č1002914500</t>
  </si>
  <si>
    <t>rozváděč SRM 18x160 A v pilíři</t>
  </si>
  <si>
    <t>505*0,008 "Přepočtené koeficientem množství</t>
  </si>
  <si>
    <t>6*0,05 "Přepočtené koeficientem množství</t>
  </si>
  <si>
    <t>200*0,04 "Přepočtené koeficientem množství</t>
  </si>
  <si>
    <t>116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</si>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</sst>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sz val="8"/>
      <name val="Trebuchet MS"/>
      <family val="0"/>
      <charset val="238"/>
    </font>
    <font>
      <sz val="8"/>
      <color rgb="FFFAE682"/>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sz val="18"/>
      <color theme="10"/>
      <name val="Wingdings 2"/>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7" fillId="0" borderId="0" applyNumberFormat="0" applyFill="0" applyBorder="0" applyAlignment="0" applyProtection="0"/>
  </cellStyleXfs>
  <cellXfs count="383">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protection locked="0"/>
    </xf>
    <xf numFmtId="0" fontId="13" fillId="2" borderId="0" xfId="0" applyFont="1" applyFill="1" applyAlignment="1" applyProtection="1">
      <alignment horizontal="left" vertical="center"/>
    </xf>
    <xf numFmtId="0" fontId="5"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7" fillId="2" borderId="0" xfId="1"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horizontal="right" vertical="center"/>
    </xf>
    <xf numFmtId="4" fontId="27" fillId="0" borderId="0" xfId="0" applyNumberFormat="1"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0" fontId="30" fillId="0" borderId="0" xfId="1" applyFont="1" applyAlignment="1">
      <alignment horizontal="center" vertical="center"/>
    </xf>
    <xf numFmtId="0" fontId="5" fillId="0" borderId="5" xfId="0" applyFont="1" applyBorder="1" applyAlignment="1" applyProtection="1">
      <alignment vertical="center"/>
    </xf>
    <xf numFmtId="0" fontId="7" fillId="0" borderId="0" xfId="0" applyFont="1" applyAlignment="1" applyProtection="1">
      <alignment vertical="center"/>
    </xf>
    <xf numFmtId="0" fontId="31" fillId="0" borderId="0" xfId="0" applyFont="1" applyAlignment="1" applyProtection="1">
      <alignment horizontal="left" vertical="center" wrapText="1"/>
    </xf>
    <xf numFmtId="4" fontId="7" fillId="0" borderId="0" xfId="0" applyNumberFormat="1" applyFont="1" applyAlignment="1" applyProtection="1">
      <alignment vertical="center"/>
    </xf>
    <xf numFmtId="0" fontId="5" fillId="0" borderId="0" xfId="0" applyFont="1" applyAlignment="1" applyProtection="1">
      <alignment horizontal="center" vertical="center"/>
    </xf>
    <xf numFmtId="0" fontId="5" fillId="0" borderId="5" xfId="0" applyFont="1" applyBorder="1" applyAlignment="1">
      <alignment vertical="center"/>
    </xf>
    <xf numFmtId="4" fontId="32" fillId="0" borderId="18" xfId="0" applyNumberFormat="1" applyFont="1" applyBorder="1" applyAlignment="1" applyProtection="1">
      <alignment vertical="center"/>
    </xf>
    <xf numFmtId="4" fontId="32" fillId="0" borderId="0" xfId="0" applyNumberFormat="1" applyFont="1" applyBorder="1" applyAlignment="1" applyProtection="1">
      <alignment vertical="center"/>
    </xf>
    <xf numFmtId="166" fontId="32" fillId="0" borderId="0" xfId="0" applyNumberFormat="1" applyFont="1" applyBorder="1" applyAlignment="1" applyProtection="1">
      <alignment vertical="center"/>
    </xf>
    <xf numFmtId="4" fontId="32" fillId="0" borderId="19" xfId="0" applyNumberFormat="1" applyFont="1" applyBorder="1" applyAlignment="1" applyProtection="1">
      <alignment vertical="center"/>
    </xf>
    <xf numFmtId="0" fontId="5" fillId="0" borderId="0" xfId="0" applyFont="1" applyAlignment="1">
      <alignment horizontal="left" vertical="center"/>
    </xf>
    <xf numFmtId="4" fontId="32" fillId="0" borderId="23" xfId="0" applyNumberFormat="1" applyFont="1" applyBorder="1" applyAlignment="1" applyProtection="1">
      <alignment vertical="center"/>
    </xf>
    <xf numFmtId="4" fontId="32" fillId="0" borderId="24" xfId="0" applyNumberFormat="1" applyFont="1" applyBorder="1" applyAlignment="1" applyProtection="1">
      <alignment vertical="center"/>
    </xf>
    <xf numFmtId="166" fontId="32" fillId="0" borderId="24" xfId="0" applyNumberFormat="1" applyFont="1" applyBorder="1" applyAlignment="1" applyProtection="1">
      <alignment vertical="center"/>
    </xf>
    <xf numFmtId="4" fontId="32" fillId="0" borderId="25" xfId="0" applyNumberFormat="1" applyFont="1" applyBorder="1" applyAlignment="1" applyProtection="1">
      <alignment vertical="center"/>
    </xf>
    <xf numFmtId="0" fontId="0" fillId="0" borderId="0" xfId="0" applyProtection="1">
      <protection locked="0"/>
    </xf>
    <xf numFmtId="0" fontId="5" fillId="2" borderId="0" xfId="0" applyFont="1" applyFill="1" applyAlignment="1">
      <alignment vertical="center"/>
    </xf>
    <xf numFmtId="0" fontId="14" fillId="2" borderId="0" xfId="0" applyFont="1" applyFill="1" applyAlignment="1">
      <alignment horizontal="left" vertical="center"/>
    </xf>
    <xf numFmtId="0" fontId="33" fillId="2" borderId="0" xfId="1" applyFont="1" applyFill="1" applyAlignment="1">
      <alignment vertical="center"/>
    </xf>
    <xf numFmtId="0" fontId="5"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4" fillId="0" borderId="0" xfId="0" applyFont="1" applyBorder="1" applyAlignment="1" applyProtection="1">
      <alignment horizontal="lef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0" fillId="0" borderId="0" xfId="0" applyProtection="1"/>
    <xf numFmtId="0" fontId="0" fillId="0" borderId="5" xfId="0" applyBorder="1"/>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5" fillId="0" borderId="16" xfId="0" applyNumberFormat="1" applyFont="1" applyBorder="1" applyAlignment="1" applyProtection="1"/>
    <xf numFmtId="166" fontId="35" fillId="0" borderId="17" xfId="0" applyNumberFormat="1" applyFont="1" applyBorder="1" applyAlignment="1" applyProtection="1"/>
    <xf numFmtId="4" fontId="36" fillId="0" borderId="0" xfId="0" applyNumberFormat="1" applyFont="1" applyAlignment="1">
      <alignment vertical="center"/>
    </xf>
    <xf numFmtId="0" fontId="8" fillId="0" borderId="5"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5" xfId="0" applyFont="1" applyBorder="1" applyAlignment="1"/>
    <xf numFmtId="0" fontId="8" fillId="0" borderId="18"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9"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7" fillId="0" borderId="0" xfId="0" applyFont="1" applyAlignment="1" applyProtection="1">
      <alignment horizontal="left" vertical="center"/>
    </xf>
    <xf numFmtId="0" fontId="38" fillId="0" borderId="0" xfId="0" applyFont="1" applyAlignment="1" applyProtection="1">
      <alignment vertical="center" wrapText="1"/>
    </xf>
    <xf numFmtId="0" fontId="0" fillId="0" borderId="18"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9" fillId="0" borderId="28" xfId="0" applyFont="1" applyBorder="1" applyAlignment="1" applyProtection="1">
      <alignment horizontal="center" vertical="center"/>
    </xf>
    <xf numFmtId="49" fontId="39" fillId="0" borderId="28" xfId="0" applyNumberFormat="1" applyFont="1" applyBorder="1" applyAlignment="1" applyProtection="1">
      <alignment horizontal="left" vertical="center" wrapText="1"/>
    </xf>
    <xf numFmtId="0" fontId="39" fillId="0" borderId="28" xfId="0" applyFont="1" applyBorder="1" applyAlignment="1" applyProtection="1">
      <alignment horizontal="left" vertical="center" wrapText="1"/>
    </xf>
    <xf numFmtId="0" fontId="39" fillId="0" borderId="28" xfId="0" applyFont="1" applyBorder="1" applyAlignment="1" applyProtection="1">
      <alignment horizontal="center" vertical="center" wrapText="1"/>
    </xf>
    <xf numFmtId="167" fontId="39" fillId="0" borderId="28" xfId="0" applyNumberFormat="1" applyFont="1" applyBorder="1" applyAlignment="1" applyProtection="1">
      <alignment vertical="center"/>
    </xf>
    <xf numFmtId="4" fontId="39" fillId="3" borderId="28" xfId="0" applyNumberFormat="1" applyFont="1" applyFill="1" applyBorder="1" applyAlignment="1" applyProtection="1">
      <alignment vertical="center"/>
      <protection locked="0"/>
    </xf>
    <xf numFmtId="4" fontId="39" fillId="0" borderId="28" xfId="0" applyNumberFormat="1" applyFont="1" applyBorder="1" applyAlignment="1" applyProtection="1">
      <alignment vertical="center"/>
    </xf>
    <xf numFmtId="0" fontId="39" fillId="0" borderId="5" xfId="0" applyFont="1" applyBorder="1" applyAlignment="1">
      <alignment vertical="center"/>
    </xf>
    <xf numFmtId="0" fontId="39" fillId="3" borderId="2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39"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lignment vertical="top"/>
      <protection locked="0"/>
    </xf>
    <xf numFmtId="0" fontId="40" fillId="0" borderId="29" xfId="0" applyFont="1" applyBorder="1" applyAlignment="1">
      <alignment vertical="center" wrapText="1"/>
      <protection locked="0"/>
    </xf>
    <xf numFmtId="0" fontId="40" fillId="0" borderId="30" xfId="0" applyFont="1" applyBorder="1" applyAlignment="1">
      <alignment vertical="center" wrapText="1"/>
      <protection locked="0"/>
    </xf>
    <xf numFmtId="0" fontId="40" fillId="0" borderId="31" xfId="0" applyFont="1" applyBorder="1" applyAlignment="1">
      <alignment vertical="center" wrapText="1"/>
      <protection locked="0"/>
    </xf>
    <xf numFmtId="0" fontId="40" fillId="0" borderId="32" xfId="0" applyFont="1" applyBorder="1" applyAlignment="1">
      <alignment horizontal="center" vertical="center" wrapText="1"/>
      <protection locked="0"/>
    </xf>
    <xf numFmtId="0" fontId="41" fillId="0" borderId="1" xfId="0" applyFont="1" applyBorder="1" applyAlignment="1">
      <alignment horizontal="center" vertical="center" wrapText="1"/>
      <protection locked="0"/>
    </xf>
    <xf numFmtId="0" fontId="40" fillId="0" borderId="33" xfId="0" applyFont="1" applyBorder="1" applyAlignment="1">
      <alignment horizontal="center" vertical="center" wrapText="1"/>
      <protection locked="0"/>
    </xf>
    <xf numFmtId="0" fontId="40" fillId="0" borderId="32" xfId="0" applyFont="1" applyBorder="1" applyAlignment="1">
      <alignment vertical="center" wrapText="1"/>
      <protection locked="0"/>
    </xf>
    <xf numFmtId="0" fontId="42" fillId="0" borderId="34" xfId="0" applyFont="1" applyBorder="1" applyAlignment="1">
      <alignment horizontal="left" wrapText="1"/>
      <protection locked="0"/>
    </xf>
    <xf numFmtId="0" fontId="40" fillId="0" borderId="33" xfId="0" applyFont="1" applyBorder="1" applyAlignment="1">
      <alignment vertical="center" wrapText="1"/>
      <protection locked="0"/>
    </xf>
    <xf numFmtId="0" fontId="42" fillId="0" borderId="1" xfId="0" applyFont="1" applyBorder="1" applyAlignment="1">
      <alignment horizontal="left" vertical="center" wrapText="1"/>
      <protection locked="0"/>
    </xf>
    <xf numFmtId="0" fontId="43" fillId="0" borderId="1" xfId="0" applyFont="1" applyBorder="1" applyAlignment="1">
      <alignment horizontal="left" vertical="center" wrapText="1"/>
      <protection locked="0"/>
    </xf>
    <xf numFmtId="0" fontId="43" fillId="0" borderId="32" xfId="0" applyFont="1" applyBorder="1" applyAlignment="1">
      <alignment vertical="center" wrapText="1"/>
      <protection locked="0"/>
    </xf>
    <xf numFmtId="0" fontId="43" fillId="0" borderId="1" xfId="0" applyFont="1" applyBorder="1" applyAlignment="1">
      <alignment vertical="center" wrapText="1"/>
      <protection locked="0"/>
    </xf>
    <xf numFmtId="0" fontId="43" fillId="0" borderId="1" xfId="0" applyFont="1" applyBorder="1" applyAlignment="1">
      <alignment vertical="center"/>
      <protection locked="0"/>
    </xf>
    <xf numFmtId="0" fontId="43" fillId="0" borderId="1" xfId="0" applyFont="1" applyBorder="1" applyAlignment="1">
      <alignment horizontal="left" vertical="center"/>
      <protection locked="0"/>
    </xf>
    <xf numFmtId="49" fontId="43" fillId="0" borderId="1" xfId="0" applyNumberFormat="1" applyFont="1" applyBorder="1" applyAlignment="1">
      <alignment horizontal="left" vertical="center" wrapText="1"/>
      <protection locked="0"/>
    </xf>
    <xf numFmtId="49" fontId="43" fillId="0" borderId="1" xfId="0" applyNumberFormat="1" applyFont="1" applyBorder="1" applyAlignment="1">
      <alignment vertical="center" wrapText="1"/>
      <protection locked="0"/>
    </xf>
    <xf numFmtId="0" fontId="40" fillId="0" borderId="35" xfId="0" applyFont="1" applyBorder="1" applyAlignment="1">
      <alignment vertical="center" wrapText="1"/>
      <protection locked="0"/>
    </xf>
    <xf numFmtId="0" fontId="44" fillId="0" borderId="34" xfId="0" applyFont="1" applyBorder="1" applyAlignment="1">
      <alignment vertical="center" wrapText="1"/>
      <protection locked="0"/>
    </xf>
    <xf numFmtId="0" fontId="40" fillId="0" borderId="36" xfId="0" applyFont="1" applyBorder="1" applyAlignment="1">
      <alignment vertical="center" wrapText="1"/>
      <protection locked="0"/>
    </xf>
    <xf numFmtId="0" fontId="40" fillId="0" borderId="1" xfId="0" applyFont="1" applyBorder="1" applyAlignment="1">
      <alignment vertical="top"/>
      <protection locked="0"/>
    </xf>
    <xf numFmtId="0" fontId="40" fillId="0" borderId="0" xfId="0" applyFont="1" applyAlignment="1">
      <alignment vertical="top"/>
      <protection locked="0"/>
    </xf>
    <xf numFmtId="0" fontId="40" fillId="0" borderId="29" xfId="0" applyFont="1" applyBorder="1" applyAlignment="1">
      <alignment horizontal="left" vertical="center"/>
      <protection locked="0"/>
    </xf>
    <xf numFmtId="0" fontId="40" fillId="0" borderId="30" xfId="0" applyFont="1" applyBorder="1" applyAlignment="1">
      <alignment horizontal="left" vertical="center"/>
      <protection locked="0"/>
    </xf>
    <xf numFmtId="0" fontId="40" fillId="0" borderId="31" xfId="0" applyFont="1" applyBorder="1" applyAlignment="1">
      <alignment horizontal="left" vertical="center"/>
      <protection locked="0"/>
    </xf>
    <xf numFmtId="0" fontId="40" fillId="0" borderId="32" xfId="0" applyFont="1" applyBorder="1" applyAlignment="1">
      <alignment horizontal="left" vertical="center"/>
      <protection locked="0"/>
    </xf>
    <xf numFmtId="0" fontId="41" fillId="0" borderId="1" xfId="0" applyFont="1" applyBorder="1" applyAlignment="1">
      <alignment horizontal="center" vertical="center"/>
      <protection locked="0"/>
    </xf>
    <xf numFmtId="0" fontId="40" fillId="0" borderId="33" xfId="0" applyFont="1" applyBorder="1" applyAlignment="1">
      <alignment horizontal="left" vertical="center"/>
      <protection locked="0"/>
    </xf>
    <xf numFmtId="0" fontId="42" fillId="0" borderId="1" xfId="0" applyFont="1" applyBorder="1" applyAlignment="1">
      <alignment horizontal="left" vertical="center"/>
      <protection locked="0"/>
    </xf>
    <xf numFmtId="0" fontId="45" fillId="0" borderId="0" xfId="0" applyFont="1" applyAlignment="1">
      <alignment horizontal="left" vertical="center"/>
      <protection locked="0"/>
    </xf>
    <xf numFmtId="0" fontId="42" fillId="0" borderId="34" xfId="0" applyFont="1" applyBorder="1" applyAlignment="1">
      <alignment horizontal="left" vertical="center"/>
      <protection locked="0"/>
    </xf>
    <xf numFmtId="0" fontId="42" fillId="0" borderId="34" xfId="0" applyFont="1" applyBorder="1" applyAlignment="1">
      <alignment horizontal="center" vertical="center"/>
      <protection locked="0"/>
    </xf>
    <xf numFmtId="0" fontId="45" fillId="0" borderId="34" xfId="0" applyFont="1" applyBorder="1" applyAlignment="1">
      <alignment horizontal="left" vertical="center"/>
      <protection locked="0"/>
    </xf>
    <xf numFmtId="0" fontId="46"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3" fillId="0" borderId="1" xfId="0" applyFont="1" applyBorder="1" applyAlignment="1">
      <alignment horizontal="center" vertical="center"/>
      <protection locked="0"/>
    </xf>
    <xf numFmtId="0" fontId="43" fillId="0" borderId="32" xfId="0" applyFont="1" applyBorder="1" applyAlignment="1">
      <alignment horizontal="left" vertical="center"/>
      <protection locked="0"/>
    </xf>
    <xf numFmtId="0" fontId="43" fillId="0" borderId="1" xfId="0" applyFont="1" applyFill="1" applyBorder="1" applyAlignment="1">
      <alignment horizontal="left" vertical="center"/>
      <protection locked="0"/>
    </xf>
    <xf numFmtId="0" fontId="43" fillId="0" borderId="1" xfId="0" applyFont="1" applyFill="1" applyBorder="1" applyAlignment="1">
      <alignment horizontal="center" vertical="center"/>
      <protection locked="0"/>
    </xf>
    <xf numFmtId="0" fontId="40" fillId="0" borderId="35" xfId="0" applyFont="1" applyBorder="1" applyAlignment="1">
      <alignment horizontal="left" vertical="center"/>
      <protection locked="0"/>
    </xf>
    <xf numFmtId="0" fontId="44" fillId="0" borderId="34" xfId="0" applyFont="1" applyBorder="1" applyAlignment="1">
      <alignment horizontal="left" vertical="center"/>
      <protection locked="0"/>
    </xf>
    <xf numFmtId="0" fontId="40" fillId="0" borderId="36" xfId="0" applyFont="1" applyBorder="1" applyAlignment="1">
      <alignment horizontal="left" vertical="center"/>
      <protection locked="0"/>
    </xf>
    <xf numFmtId="0" fontId="40" fillId="0" borderId="1" xfId="0" applyFont="1" applyBorder="1" applyAlignment="1">
      <alignment horizontal="left" vertical="center"/>
      <protection locked="0"/>
    </xf>
    <xf numFmtId="0" fontId="44" fillId="0" borderId="1" xfId="0" applyFont="1" applyBorder="1" applyAlignment="1">
      <alignment horizontal="left" vertical="center"/>
      <protection locked="0"/>
    </xf>
    <xf numFmtId="0" fontId="45" fillId="0" borderId="1" xfId="0" applyFont="1" applyBorder="1" applyAlignment="1">
      <alignment horizontal="left" vertical="center"/>
      <protection locked="0"/>
    </xf>
    <xf numFmtId="0" fontId="43" fillId="0" borderId="34" xfId="0" applyFont="1" applyBorder="1" applyAlignment="1">
      <alignment horizontal="left" vertical="center"/>
      <protection locked="0"/>
    </xf>
    <xf numFmtId="0" fontId="40" fillId="0" borderId="1" xfId="0" applyFont="1" applyBorder="1" applyAlignment="1">
      <alignment horizontal="left" vertical="center" wrapText="1"/>
      <protection locked="0"/>
    </xf>
    <xf numFmtId="0" fontId="43" fillId="0" borderId="1" xfId="0" applyFont="1" applyBorder="1" applyAlignment="1">
      <alignment horizontal="center" vertical="center" wrapText="1"/>
      <protection locked="0"/>
    </xf>
    <xf numFmtId="0" fontId="40" fillId="0" borderId="29" xfId="0" applyFont="1" applyBorder="1" applyAlignment="1">
      <alignment horizontal="left" vertical="center" wrapText="1"/>
      <protection locked="0"/>
    </xf>
    <xf numFmtId="0" fontId="40" fillId="0" borderId="30" xfId="0" applyFont="1" applyBorder="1" applyAlignment="1">
      <alignment horizontal="left" vertical="center" wrapText="1"/>
      <protection locked="0"/>
    </xf>
    <xf numFmtId="0" fontId="40" fillId="0" borderId="31" xfId="0" applyFont="1" applyBorder="1" applyAlignment="1">
      <alignment horizontal="left" vertical="center" wrapText="1"/>
      <protection locked="0"/>
    </xf>
    <xf numFmtId="0" fontId="40" fillId="0" borderId="32" xfId="0" applyFont="1" applyBorder="1" applyAlignment="1">
      <alignment horizontal="left" vertical="center" wrapText="1"/>
      <protection locked="0"/>
    </xf>
    <xf numFmtId="0" fontId="40" fillId="0" borderId="33" xfId="0" applyFont="1" applyBorder="1" applyAlignment="1">
      <alignment horizontal="left" vertical="center" wrapText="1"/>
      <protection locked="0"/>
    </xf>
    <xf numFmtId="0" fontId="45" fillId="0" borderId="32" xfId="0" applyFont="1" applyBorder="1" applyAlignment="1">
      <alignment horizontal="left" vertical="center" wrapText="1"/>
      <protection locked="0"/>
    </xf>
    <xf numFmtId="0" fontId="45"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3" fillId="0" borderId="33" xfId="0" applyFont="1" applyBorder="1" applyAlignment="1">
      <alignment horizontal="left" vertical="center"/>
      <protection locked="0"/>
    </xf>
    <xf numFmtId="0" fontId="43" fillId="0" borderId="35" xfId="0" applyFont="1" applyBorder="1" applyAlignment="1">
      <alignment horizontal="left" vertical="center" wrapText="1"/>
      <protection locked="0"/>
    </xf>
    <xf numFmtId="0" fontId="43" fillId="0" borderId="34" xfId="0" applyFont="1" applyBorder="1" applyAlignment="1">
      <alignment horizontal="left" vertical="center" wrapText="1"/>
      <protection locked="0"/>
    </xf>
    <xf numFmtId="0" fontId="43" fillId="0" borderId="36" xfId="0" applyFont="1" applyBorder="1" applyAlignment="1">
      <alignment horizontal="left" vertical="center" wrapText="1"/>
      <protection locked="0"/>
    </xf>
    <xf numFmtId="0" fontId="43" fillId="0" borderId="1" xfId="0" applyFont="1" applyBorder="1" applyAlignment="1">
      <alignment horizontal="left" vertical="top"/>
      <protection locked="0"/>
    </xf>
    <xf numFmtId="0" fontId="43" fillId="0" borderId="1" xfId="0" applyFont="1" applyBorder="1" applyAlignment="1">
      <alignment horizontal="center" vertical="top"/>
      <protection locked="0"/>
    </xf>
    <xf numFmtId="0" fontId="43" fillId="0" borderId="35" xfId="0" applyFont="1" applyBorder="1" applyAlignment="1">
      <alignment horizontal="left" vertical="center"/>
      <protection locked="0"/>
    </xf>
    <xf numFmtId="0" fontId="43" fillId="0" borderId="36" xfId="0" applyFont="1" applyBorder="1" applyAlignment="1">
      <alignment horizontal="left" vertical="center"/>
      <protection locked="0"/>
    </xf>
    <xf numFmtId="0" fontId="45" fillId="0" borderId="0" xfId="0" applyFont="1" applyAlignment="1">
      <alignment vertical="center"/>
      <protection locked="0"/>
    </xf>
    <xf numFmtId="0" fontId="42" fillId="0" borderId="1" xfId="0" applyFont="1" applyBorder="1" applyAlignment="1">
      <alignment vertical="center"/>
      <protection locked="0"/>
    </xf>
    <xf numFmtId="0" fontId="45" fillId="0" borderId="34" xfId="0" applyFont="1" applyBorder="1" applyAlignment="1">
      <alignment vertical="center"/>
      <protection locked="0"/>
    </xf>
    <xf numFmtId="0" fontId="42" fillId="0" borderId="34" xfId="0" applyFont="1" applyBorder="1" applyAlignment="1">
      <alignment vertical="center"/>
      <protection locked="0"/>
    </xf>
    <xf numFmtId="0" fontId="0" fillId="0" borderId="1" xfId="0" applyBorder="1" applyAlignment="1">
      <alignment vertical="top"/>
      <protection locked="0"/>
    </xf>
    <xf numFmtId="49" fontId="43"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2" fillId="0" borderId="34" xfId="0" applyFont="1" applyBorder="1" applyAlignment="1">
      <alignment horizontal="left"/>
      <protection locked="0"/>
    </xf>
    <xf numFmtId="0" fontId="45" fillId="0" borderId="34" xfId="0" applyFont="1" applyBorder="1" applyAlignment="1">
      <protection locked="0"/>
    </xf>
    <xf numFmtId="0" fontId="40" fillId="0" borderId="32" xfId="0" applyFont="1" applyBorder="1" applyAlignment="1">
      <alignment vertical="top"/>
      <protection locked="0"/>
    </xf>
    <xf numFmtId="0" fontId="40" fillId="0" borderId="33" xfId="0" applyFont="1" applyBorder="1" applyAlignment="1">
      <alignment vertical="top"/>
      <protection locked="0"/>
    </xf>
    <xf numFmtId="0" fontId="40" fillId="0" borderId="1" xfId="0" applyFont="1" applyBorder="1" applyAlignment="1">
      <alignment horizontal="center" vertical="center"/>
      <protection locked="0"/>
    </xf>
    <xf numFmtId="0" fontId="40" fillId="0" borderId="1" xfId="0" applyFont="1" applyBorder="1" applyAlignment="1">
      <alignment horizontal="left" vertical="top"/>
      <protection locked="0"/>
    </xf>
    <xf numFmtId="0" fontId="40" fillId="0" borderId="35" xfId="0" applyFont="1" applyBorder="1" applyAlignment="1">
      <alignment vertical="top"/>
      <protection locked="0"/>
    </xf>
    <xf numFmtId="0" fontId="40" fillId="0" borderId="34" xfId="0" applyFont="1" applyBorder="1" applyAlignment="1">
      <alignment vertical="top"/>
      <protection locked="0"/>
    </xf>
    <xf numFmtId="0" fontId="40"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theme" Target="theme/theme1.xml" /><Relationship Id="rId11" Type="http://schemas.openxmlformats.org/officeDocument/2006/relationships/calcChain" Target="calcChain.xml" /><Relationship Id="rId12"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ht="36.96" customHeight="1">
      <c r="AR2"/>
      <c r="BS2" s="24" t="s">
        <v>8</v>
      </c>
      <c r="BT2" s="24" t="s">
        <v>9</v>
      </c>
    </row>
    <row r="3" ht="6.96"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ht="36.96"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ht="36.96"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20</v>
      </c>
    </row>
    <row r="7" ht="14.4" customHeight="1">
      <c r="B7" s="28"/>
      <c r="C7" s="29"/>
      <c r="D7" s="40"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23</v>
      </c>
      <c r="AL7" s="29"/>
      <c r="AM7" s="29"/>
      <c r="AN7" s="35" t="s">
        <v>22</v>
      </c>
      <c r="AO7" s="29"/>
      <c r="AP7" s="29"/>
      <c r="AQ7" s="31"/>
      <c r="BE7" s="39"/>
      <c r="BS7" s="24" t="s">
        <v>24</v>
      </c>
    </row>
    <row r="8" ht="14.4" customHeight="1">
      <c r="B8" s="28"/>
      <c r="C8" s="29"/>
      <c r="D8" s="40" t="s">
        <v>25</v>
      </c>
      <c r="E8" s="29"/>
      <c r="F8" s="29"/>
      <c r="G8" s="29"/>
      <c r="H8" s="29"/>
      <c r="I8" s="29"/>
      <c r="J8" s="29"/>
      <c r="K8" s="35" t="s">
        <v>26</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27</v>
      </c>
      <c r="AL8" s="29"/>
      <c r="AM8" s="29"/>
      <c r="AN8" s="41" t="s">
        <v>28</v>
      </c>
      <c r="AO8" s="29"/>
      <c r="AP8" s="29"/>
      <c r="AQ8" s="31"/>
      <c r="BE8" s="39"/>
      <c r="BS8" s="24" t="s">
        <v>29</v>
      </c>
    </row>
    <row r="9"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30</v>
      </c>
    </row>
    <row r="10" ht="14.4" customHeight="1">
      <c r="B10" s="28"/>
      <c r="C10" s="29"/>
      <c r="D10" s="40" t="s">
        <v>31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32</v>
      </c>
      <c r="AL10" s="29"/>
      <c r="AM10" s="29"/>
      <c r="AN10" s="35" t="s">
        <v>22</v>
      </c>
      <c r="AO10" s="29"/>
      <c r="AP10" s="29"/>
      <c r="AQ10" s="31"/>
      <c r="BE10" s="39"/>
      <c r="BS10" s="24" t="s">
        <v>20</v>
      </c>
    </row>
    <row r="11" ht="18.48" customHeight="1">
      <c r="B11" s="28"/>
      <c r="C11" s="29"/>
      <c r="D11" s="29"/>
      <c r="E11" s="35" t="s">
        <v>33</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34</v>
      </c>
      <c r="AL11" s="29"/>
      <c r="AM11" s="29"/>
      <c r="AN11" s="35" t="s">
        <v>22</v>
      </c>
      <c r="AO11" s="29"/>
      <c r="AP11" s="29"/>
      <c r="AQ11" s="31"/>
      <c r="BE11" s="39"/>
      <c r="BS11" s="24" t="s">
        <v>20</v>
      </c>
    </row>
    <row r="12" ht="6.96"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20</v>
      </c>
    </row>
    <row r="13" ht="14.4" customHeight="1">
      <c r="B13" s="28"/>
      <c r="C13" s="29"/>
      <c r="D13" s="40" t="s">
        <v>35</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32</v>
      </c>
      <c r="AL13" s="29"/>
      <c r="AM13" s="29"/>
      <c r="AN13" s="42" t="s">
        <v>36</v>
      </c>
      <c r="AO13" s="29"/>
      <c r="AP13" s="29"/>
      <c r="AQ13" s="31"/>
      <c r="BE13" s="39"/>
      <c r="BS13" s="24" t="s">
        <v>20</v>
      </c>
    </row>
    <row r="14">
      <c r="B14" s="28"/>
      <c r="C14" s="29"/>
      <c r="D14" s="29"/>
      <c r="E14" s="42" t="s">
        <v>36</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34</v>
      </c>
      <c r="AL14" s="29"/>
      <c r="AM14" s="29"/>
      <c r="AN14" s="42" t="s">
        <v>36</v>
      </c>
      <c r="AO14" s="29"/>
      <c r="AP14" s="29"/>
      <c r="AQ14" s="31"/>
      <c r="BE14" s="39"/>
      <c r="BS14" s="24" t="s">
        <v>20</v>
      </c>
    </row>
    <row r="15" ht="6.96"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ht="14.4" customHeight="1">
      <c r="B16" s="28"/>
      <c r="C16" s="29"/>
      <c r="D16" s="40" t="s">
        <v>37</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32</v>
      </c>
      <c r="AL16" s="29"/>
      <c r="AM16" s="29"/>
      <c r="AN16" s="35" t="s">
        <v>22</v>
      </c>
      <c r="AO16" s="29"/>
      <c r="AP16" s="29"/>
      <c r="AQ16" s="31"/>
      <c r="BE16" s="39"/>
      <c r="BS16" s="24" t="s">
        <v>6</v>
      </c>
    </row>
    <row r="17" ht="18.48" customHeight="1">
      <c r="B17" s="28"/>
      <c r="C17" s="29"/>
      <c r="D17" s="29"/>
      <c r="E17" s="35" t="s">
        <v>33</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34</v>
      </c>
      <c r="AL17" s="29"/>
      <c r="AM17" s="29"/>
      <c r="AN17" s="35" t="s">
        <v>22</v>
      </c>
      <c r="AO17" s="29"/>
      <c r="AP17" s="29"/>
      <c r="AQ17" s="31"/>
      <c r="BE17" s="39"/>
      <c r="BS17" s="24" t="s">
        <v>38</v>
      </c>
    </row>
    <row r="18" ht="6.96"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ht="14.4" customHeight="1">
      <c r="B19" s="28"/>
      <c r="C19" s="29"/>
      <c r="D19" s="40" t="s">
        <v>39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ht="57" customHeight="1">
      <c r="B20" s="28"/>
      <c r="C20" s="29"/>
      <c r="D20" s="29"/>
      <c r="E20" s="44" t="s">
        <v>40</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ht="6.96"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ht="6.96"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1" customFormat="1" ht="25.92" customHeight="1">
      <c r="B23" s="46"/>
      <c r="C23" s="47"/>
      <c r="D23" s="48" t="s">
        <v>41</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1" customFormat="1" ht="6.96"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1" customFormat="1">
      <c r="B25" s="46"/>
      <c r="C25" s="47"/>
      <c r="D25" s="47"/>
      <c r="E25" s="47"/>
      <c r="F25" s="47"/>
      <c r="G25" s="47"/>
      <c r="H25" s="47"/>
      <c r="I25" s="47"/>
      <c r="J25" s="47"/>
      <c r="K25" s="47"/>
      <c r="L25" s="52" t="s">
        <v>42</v>
      </c>
      <c r="M25" s="52"/>
      <c r="N25" s="52"/>
      <c r="O25" s="52"/>
      <c r="P25" s="47"/>
      <c r="Q25" s="47"/>
      <c r="R25" s="47"/>
      <c r="S25" s="47"/>
      <c r="T25" s="47"/>
      <c r="U25" s="47"/>
      <c r="V25" s="47"/>
      <c r="W25" s="52" t="s">
        <v>43</v>
      </c>
      <c r="X25" s="52"/>
      <c r="Y25" s="52"/>
      <c r="Z25" s="52"/>
      <c r="AA25" s="52"/>
      <c r="AB25" s="52"/>
      <c r="AC25" s="52"/>
      <c r="AD25" s="52"/>
      <c r="AE25" s="52"/>
      <c r="AF25" s="47"/>
      <c r="AG25" s="47"/>
      <c r="AH25" s="47"/>
      <c r="AI25" s="47"/>
      <c r="AJ25" s="47"/>
      <c r="AK25" s="52" t="s">
        <v>44</v>
      </c>
      <c r="AL25" s="52"/>
      <c r="AM25" s="52"/>
      <c r="AN25" s="52"/>
      <c r="AO25" s="52"/>
      <c r="AP25" s="47"/>
      <c r="AQ25" s="51"/>
      <c r="BE25" s="39"/>
    </row>
    <row r="26" s="2" customFormat="1" ht="14.4" customHeight="1">
      <c r="B26" s="53"/>
      <c r="C26" s="54"/>
      <c r="D26" s="55" t="s">
        <v>45</v>
      </c>
      <c r="E26" s="54"/>
      <c r="F26" s="55" t="s">
        <v>46</v>
      </c>
      <c r="G26" s="54"/>
      <c r="H26" s="54"/>
      <c r="I26" s="54"/>
      <c r="J26" s="54"/>
      <c r="K26" s="54"/>
      <c r="L26" s="56">
        <v>0.20999999999999999</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2" customFormat="1" ht="14.4" customHeight="1">
      <c r="B27" s="53"/>
      <c r="C27" s="54"/>
      <c r="D27" s="54"/>
      <c r="E27" s="54"/>
      <c r="F27" s="55" t="s">
        <v>47</v>
      </c>
      <c r="G27" s="54"/>
      <c r="H27" s="54"/>
      <c r="I27" s="54"/>
      <c r="J27" s="54"/>
      <c r="K27" s="54"/>
      <c r="L27" s="56">
        <v>0.14999999999999999</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hidden="1" s="2" customFormat="1" ht="14.4" customHeight="1">
      <c r="B28" s="53"/>
      <c r="C28" s="54"/>
      <c r="D28" s="54"/>
      <c r="E28" s="54"/>
      <c r="F28" s="55" t="s">
        <v>48</v>
      </c>
      <c r="G28" s="54"/>
      <c r="H28" s="54"/>
      <c r="I28" s="54"/>
      <c r="J28" s="54"/>
      <c r="K28" s="54"/>
      <c r="L28" s="56">
        <v>0.20999999999999999</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hidden="1" s="2" customFormat="1" ht="14.4" customHeight="1">
      <c r="B29" s="53"/>
      <c r="C29" s="54"/>
      <c r="D29" s="54"/>
      <c r="E29" s="54"/>
      <c r="F29" s="55" t="s">
        <v>49</v>
      </c>
      <c r="G29" s="54"/>
      <c r="H29" s="54"/>
      <c r="I29" s="54"/>
      <c r="J29" s="54"/>
      <c r="K29" s="54"/>
      <c r="L29" s="56">
        <v>0.14999999999999999</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hidden="1" s="2" customFormat="1" ht="14.4" customHeight="1">
      <c r="B30" s="53"/>
      <c r="C30" s="54"/>
      <c r="D30" s="54"/>
      <c r="E30" s="54"/>
      <c r="F30" s="55" t="s">
        <v>50</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1" customFormat="1" ht="6.96"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1" customFormat="1" ht="25.92" customHeight="1">
      <c r="B32" s="46"/>
      <c r="C32" s="59"/>
      <c r="D32" s="60" t="s">
        <v>51</v>
      </c>
      <c r="E32" s="61"/>
      <c r="F32" s="61"/>
      <c r="G32" s="61"/>
      <c r="H32" s="61"/>
      <c r="I32" s="61"/>
      <c r="J32" s="61"/>
      <c r="K32" s="61"/>
      <c r="L32" s="61"/>
      <c r="M32" s="61"/>
      <c r="N32" s="61"/>
      <c r="O32" s="61"/>
      <c r="P32" s="61"/>
      <c r="Q32" s="61"/>
      <c r="R32" s="61"/>
      <c r="S32" s="61"/>
      <c r="T32" s="62" t="s">
        <v>52</v>
      </c>
      <c r="U32" s="61"/>
      <c r="V32" s="61"/>
      <c r="W32" s="61"/>
      <c r="X32" s="63" t="s">
        <v>53</v>
      </c>
      <c r="Y32" s="61"/>
      <c r="Z32" s="61"/>
      <c r="AA32" s="61"/>
      <c r="AB32" s="61"/>
      <c r="AC32" s="61"/>
      <c r="AD32" s="61"/>
      <c r="AE32" s="61"/>
      <c r="AF32" s="61"/>
      <c r="AG32" s="61"/>
      <c r="AH32" s="61"/>
      <c r="AI32" s="61"/>
      <c r="AJ32" s="61"/>
      <c r="AK32" s="64">
        <f>SUM(AK23:AK30)</f>
        <v>0</v>
      </c>
      <c r="AL32" s="61"/>
      <c r="AM32" s="61"/>
      <c r="AN32" s="61"/>
      <c r="AO32" s="65"/>
      <c r="AP32" s="59"/>
      <c r="AQ32" s="66"/>
      <c r="BE32" s="39"/>
    </row>
    <row r="33" s="1" customFormat="1" ht="6.96"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1" customFormat="1" ht="6.96"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1" customFormat="1" ht="6.96"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1" customFormat="1" ht="36.96" customHeight="1">
      <c r="B39" s="46"/>
      <c r="C39" s="73" t="s">
        <v>54</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1" customFormat="1" ht="6.96"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3" customFormat="1" ht="14.4" customHeight="1">
      <c r="B41" s="75"/>
      <c r="C41" s="76" t="s">
        <v>15</v>
      </c>
      <c r="D41" s="77"/>
      <c r="E41" s="77"/>
      <c r="F41" s="77"/>
      <c r="G41" s="77"/>
      <c r="H41" s="77"/>
      <c r="I41" s="77"/>
      <c r="J41" s="77"/>
      <c r="K41" s="77"/>
      <c r="L41" s="77" t="str">
        <f>K5</f>
        <v>2018-26</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4" customFormat="1" ht="36.96" customHeight="1">
      <c r="B42" s="79"/>
      <c r="C42" s="80" t="s">
        <v>18</v>
      </c>
      <c r="D42" s="81"/>
      <c r="E42" s="81"/>
      <c r="F42" s="81"/>
      <c r="G42" s="81"/>
      <c r="H42" s="81"/>
      <c r="I42" s="81"/>
      <c r="J42" s="81"/>
      <c r="K42" s="81"/>
      <c r="L42" s="82" t="str">
        <f>K6</f>
        <v>Rekonstrukce lesní cesty - Hůrka, Klatovy</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1" customFormat="1" ht="6.96"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1" customFormat="1">
      <c r="B44" s="46"/>
      <c r="C44" s="76" t="s">
        <v>25</v>
      </c>
      <c r="D44" s="74"/>
      <c r="E44" s="74"/>
      <c r="F44" s="74"/>
      <c r="G44" s="74"/>
      <c r="H44" s="74"/>
      <c r="I44" s="74"/>
      <c r="J44" s="74"/>
      <c r="K44" s="74"/>
      <c r="L44" s="84" t="str">
        <f>IF(K8="","",K8)</f>
        <v>KLATOVY</v>
      </c>
      <c r="M44" s="74"/>
      <c r="N44" s="74"/>
      <c r="O44" s="74"/>
      <c r="P44" s="74"/>
      <c r="Q44" s="74"/>
      <c r="R44" s="74"/>
      <c r="S44" s="74"/>
      <c r="T44" s="74"/>
      <c r="U44" s="74"/>
      <c r="V44" s="74"/>
      <c r="W44" s="74"/>
      <c r="X44" s="74"/>
      <c r="Y44" s="74"/>
      <c r="Z44" s="74"/>
      <c r="AA44" s="74"/>
      <c r="AB44" s="74"/>
      <c r="AC44" s="74"/>
      <c r="AD44" s="74"/>
      <c r="AE44" s="74"/>
      <c r="AF44" s="74"/>
      <c r="AG44" s="74"/>
      <c r="AH44" s="74"/>
      <c r="AI44" s="76" t="s">
        <v>27</v>
      </c>
      <c r="AJ44" s="74"/>
      <c r="AK44" s="74"/>
      <c r="AL44" s="74"/>
      <c r="AM44" s="85" t="str">
        <f>IF(AN8= "","",AN8)</f>
        <v>16. 4. 2018</v>
      </c>
      <c r="AN44" s="85"/>
      <c r="AO44" s="74"/>
      <c r="AP44" s="74"/>
      <c r="AQ44" s="74"/>
      <c r="AR44" s="72"/>
    </row>
    <row r="45" s="1" customFormat="1" ht="6.96"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1" customFormat="1">
      <c r="B46" s="46"/>
      <c r="C46" s="76" t="s">
        <v>31</v>
      </c>
      <c r="D46" s="74"/>
      <c r="E46" s="74"/>
      <c r="F46" s="74"/>
      <c r="G46" s="74"/>
      <c r="H46" s="74"/>
      <c r="I46" s="74"/>
      <c r="J46" s="74"/>
      <c r="K46" s="74"/>
      <c r="L46" s="77" t="str">
        <f>IF(E11= "","",E11)</f>
        <v xml:space="preserve"> </v>
      </c>
      <c r="M46" s="74"/>
      <c r="N46" s="74"/>
      <c r="O46" s="74"/>
      <c r="P46" s="74"/>
      <c r="Q46" s="74"/>
      <c r="R46" s="74"/>
      <c r="S46" s="74"/>
      <c r="T46" s="74"/>
      <c r="U46" s="74"/>
      <c r="V46" s="74"/>
      <c r="W46" s="74"/>
      <c r="X46" s="74"/>
      <c r="Y46" s="74"/>
      <c r="Z46" s="74"/>
      <c r="AA46" s="74"/>
      <c r="AB46" s="74"/>
      <c r="AC46" s="74"/>
      <c r="AD46" s="74"/>
      <c r="AE46" s="74"/>
      <c r="AF46" s="74"/>
      <c r="AG46" s="74"/>
      <c r="AH46" s="74"/>
      <c r="AI46" s="76" t="s">
        <v>37</v>
      </c>
      <c r="AJ46" s="74"/>
      <c r="AK46" s="74"/>
      <c r="AL46" s="74"/>
      <c r="AM46" s="77" t="str">
        <f>IF(E17="","",E17)</f>
        <v xml:space="preserve"> </v>
      </c>
      <c r="AN46" s="77"/>
      <c r="AO46" s="77"/>
      <c r="AP46" s="77"/>
      <c r="AQ46" s="74"/>
      <c r="AR46" s="72"/>
      <c r="AS46" s="86" t="s">
        <v>55</v>
      </c>
      <c r="AT46" s="87"/>
      <c r="AU46" s="88"/>
      <c r="AV46" s="88"/>
      <c r="AW46" s="88"/>
      <c r="AX46" s="88"/>
      <c r="AY46" s="88"/>
      <c r="AZ46" s="88"/>
      <c r="BA46" s="88"/>
      <c r="BB46" s="88"/>
      <c r="BC46" s="88"/>
      <c r="BD46" s="89"/>
    </row>
    <row r="47" s="1" customFormat="1">
      <c r="B47" s="46"/>
      <c r="C47" s="76" t="s">
        <v>35</v>
      </c>
      <c r="D47" s="74"/>
      <c r="E47" s="74"/>
      <c r="F47" s="74"/>
      <c r="G47" s="74"/>
      <c r="H47" s="74"/>
      <c r="I47" s="74"/>
      <c r="J47" s="74"/>
      <c r="K47" s="74"/>
      <c r="L47" s="77" t="str">
        <f>IF(E14= "Vyplň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1" customFormat="1" ht="29.28" customHeight="1">
      <c r="B49" s="46"/>
      <c r="C49" s="96" t="s">
        <v>56</v>
      </c>
      <c r="D49" s="97"/>
      <c r="E49" s="97"/>
      <c r="F49" s="97"/>
      <c r="G49" s="97"/>
      <c r="H49" s="98"/>
      <c r="I49" s="99" t="s">
        <v>57</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58</v>
      </c>
      <c r="AH49" s="97"/>
      <c r="AI49" s="97"/>
      <c r="AJ49" s="97"/>
      <c r="AK49" s="97"/>
      <c r="AL49" s="97"/>
      <c r="AM49" s="97"/>
      <c r="AN49" s="99" t="s">
        <v>59</v>
      </c>
      <c r="AO49" s="97"/>
      <c r="AP49" s="97"/>
      <c r="AQ49" s="101" t="s">
        <v>60</v>
      </c>
      <c r="AR49" s="72"/>
      <c r="AS49" s="102" t="s">
        <v>61</v>
      </c>
      <c r="AT49" s="103" t="s">
        <v>62</v>
      </c>
      <c r="AU49" s="103" t="s">
        <v>63</v>
      </c>
      <c r="AV49" s="103" t="s">
        <v>64</v>
      </c>
      <c r="AW49" s="103" t="s">
        <v>65</v>
      </c>
      <c r="AX49" s="103" t="s">
        <v>66</v>
      </c>
      <c r="AY49" s="103" t="s">
        <v>67</v>
      </c>
      <c r="AZ49" s="103" t="s">
        <v>68</v>
      </c>
      <c r="BA49" s="103" t="s">
        <v>69</v>
      </c>
      <c r="BB49" s="103" t="s">
        <v>70</v>
      </c>
      <c r="BC49" s="103" t="s">
        <v>71</v>
      </c>
      <c r="BD49" s="104" t="s">
        <v>72</v>
      </c>
    </row>
    <row r="50"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4" customFormat="1" ht="32.4" customHeight="1">
      <c r="B51" s="79"/>
      <c r="C51" s="108" t="s">
        <v>73</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ROUND(AG52+AG57,2)</f>
        <v>0</v>
      </c>
      <c r="AH51" s="110"/>
      <c r="AI51" s="110"/>
      <c r="AJ51" s="110"/>
      <c r="AK51" s="110"/>
      <c r="AL51" s="110"/>
      <c r="AM51" s="110"/>
      <c r="AN51" s="111">
        <f>SUM(AG51,AT51)</f>
        <v>0</v>
      </c>
      <c r="AO51" s="111"/>
      <c r="AP51" s="111"/>
      <c r="AQ51" s="112" t="s">
        <v>22</v>
      </c>
      <c r="AR51" s="83"/>
      <c r="AS51" s="113">
        <f>ROUND(AS52+AS57,2)</f>
        <v>0</v>
      </c>
      <c r="AT51" s="114">
        <f>ROUND(SUM(AV51:AW51),2)</f>
        <v>0</v>
      </c>
      <c r="AU51" s="115">
        <f>ROUND(AU52+AU57,5)</f>
        <v>0</v>
      </c>
      <c r="AV51" s="114">
        <f>ROUND(AZ51*L26,2)</f>
        <v>0</v>
      </c>
      <c r="AW51" s="114">
        <f>ROUND(BA51*L27,2)</f>
        <v>0</v>
      </c>
      <c r="AX51" s="114">
        <f>ROUND(BB51*L26,2)</f>
        <v>0</v>
      </c>
      <c r="AY51" s="114">
        <f>ROUND(BC51*L27,2)</f>
        <v>0</v>
      </c>
      <c r="AZ51" s="114">
        <f>ROUND(AZ52+AZ57,2)</f>
        <v>0</v>
      </c>
      <c r="BA51" s="114">
        <f>ROUND(BA52+BA57,2)</f>
        <v>0</v>
      </c>
      <c r="BB51" s="114">
        <f>ROUND(BB52+BB57,2)</f>
        <v>0</v>
      </c>
      <c r="BC51" s="114">
        <f>ROUND(BC52+BC57,2)</f>
        <v>0</v>
      </c>
      <c r="BD51" s="116">
        <f>ROUND(BD52+BD57,2)</f>
        <v>0</v>
      </c>
      <c r="BS51" s="117" t="s">
        <v>74</v>
      </c>
      <c r="BT51" s="117" t="s">
        <v>75</v>
      </c>
      <c r="BU51" s="118" t="s">
        <v>76</v>
      </c>
      <c r="BV51" s="117" t="s">
        <v>77</v>
      </c>
      <c r="BW51" s="117" t="s">
        <v>7</v>
      </c>
      <c r="BX51" s="117" t="s">
        <v>78</v>
      </c>
      <c r="CL51" s="117" t="s">
        <v>22</v>
      </c>
    </row>
    <row r="52" s="5" customFormat="1" ht="16.5" customHeight="1">
      <c r="B52" s="119"/>
      <c r="C52" s="120"/>
      <c r="D52" s="121" t="s">
        <v>79</v>
      </c>
      <c r="E52" s="121"/>
      <c r="F52" s="121"/>
      <c r="G52" s="121"/>
      <c r="H52" s="121"/>
      <c r="I52" s="122"/>
      <c r="J52" s="121" t="s">
        <v>80</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ROUND(SUM(AG53:AG56),2)</f>
        <v>0</v>
      </c>
      <c r="AH52" s="122"/>
      <c r="AI52" s="122"/>
      <c r="AJ52" s="122"/>
      <c r="AK52" s="122"/>
      <c r="AL52" s="122"/>
      <c r="AM52" s="122"/>
      <c r="AN52" s="124">
        <f>SUM(AG52,AT52)</f>
        <v>0</v>
      </c>
      <c r="AO52" s="122"/>
      <c r="AP52" s="122"/>
      <c r="AQ52" s="125" t="s">
        <v>81</v>
      </c>
      <c r="AR52" s="126"/>
      <c r="AS52" s="127">
        <f>ROUND(SUM(AS53:AS56),2)</f>
        <v>0</v>
      </c>
      <c r="AT52" s="128">
        <f>ROUND(SUM(AV52:AW52),2)</f>
        <v>0</v>
      </c>
      <c r="AU52" s="129">
        <f>ROUND(SUM(AU53:AU56),5)</f>
        <v>0</v>
      </c>
      <c r="AV52" s="128">
        <f>ROUND(AZ52*L26,2)</f>
        <v>0</v>
      </c>
      <c r="AW52" s="128">
        <f>ROUND(BA52*L27,2)</f>
        <v>0</v>
      </c>
      <c r="AX52" s="128">
        <f>ROUND(BB52*L26,2)</f>
        <v>0</v>
      </c>
      <c r="AY52" s="128">
        <f>ROUND(BC52*L27,2)</f>
        <v>0</v>
      </c>
      <c r="AZ52" s="128">
        <f>ROUND(SUM(AZ53:AZ56),2)</f>
        <v>0</v>
      </c>
      <c r="BA52" s="128">
        <f>ROUND(SUM(BA53:BA56),2)</f>
        <v>0</v>
      </c>
      <c r="BB52" s="128">
        <f>ROUND(SUM(BB53:BB56),2)</f>
        <v>0</v>
      </c>
      <c r="BC52" s="128">
        <f>ROUND(SUM(BC53:BC56),2)</f>
        <v>0</v>
      </c>
      <c r="BD52" s="130">
        <f>ROUND(SUM(BD53:BD56),2)</f>
        <v>0</v>
      </c>
      <c r="BS52" s="131" t="s">
        <v>74</v>
      </c>
      <c r="BT52" s="131" t="s">
        <v>24</v>
      </c>
      <c r="BU52" s="131" t="s">
        <v>76</v>
      </c>
      <c r="BV52" s="131" t="s">
        <v>77</v>
      </c>
      <c r="BW52" s="131" t="s">
        <v>82</v>
      </c>
      <c r="BX52" s="131" t="s">
        <v>7</v>
      </c>
      <c r="CL52" s="131" t="s">
        <v>22</v>
      </c>
      <c r="CM52" s="131" t="s">
        <v>83</v>
      </c>
    </row>
    <row r="53" s="6" customFormat="1" ht="16.5" customHeight="1">
      <c r="A53" s="132" t="s">
        <v>84</v>
      </c>
      <c r="B53" s="133"/>
      <c r="C53" s="134"/>
      <c r="D53" s="134"/>
      <c r="E53" s="135" t="s">
        <v>85</v>
      </c>
      <c r="F53" s="135"/>
      <c r="G53" s="135"/>
      <c r="H53" s="135"/>
      <c r="I53" s="135"/>
      <c r="J53" s="134"/>
      <c r="K53" s="135" t="s">
        <v>80</v>
      </c>
      <c r="L53" s="135"/>
      <c r="M53" s="135"/>
      <c r="N53" s="135"/>
      <c r="O53" s="135"/>
      <c r="P53" s="135"/>
      <c r="Q53" s="135"/>
      <c r="R53" s="135"/>
      <c r="S53" s="135"/>
      <c r="T53" s="135"/>
      <c r="U53" s="135"/>
      <c r="V53" s="135"/>
      <c r="W53" s="135"/>
      <c r="X53" s="135"/>
      <c r="Y53" s="135"/>
      <c r="Z53" s="135"/>
      <c r="AA53" s="135"/>
      <c r="AB53" s="135"/>
      <c r="AC53" s="135"/>
      <c r="AD53" s="135"/>
      <c r="AE53" s="135"/>
      <c r="AF53" s="135"/>
      <c r="AG53" s="136">
        <f>'001 - Lesní cesta'!J29</f>
        <v>0</v>
      </c>
      <c r="AH53" s="134"/>
      <c r="AI53" s="134"/>
      <c r="AJ53" s="134"/>
      <c r="AK53" s="134"/>
      <c r="AL53" s="134"/>
      <c r="AM53" s="134"/>
      <c r="AN53" s="136">
        <f>SUM(AG53,AT53)</f>
        <v>0</v>
      </c>
      <c r="AO53" s="134"/>
      <c r="AP53" s="134"/>
      <c r="AQ53" s="137" t="s">
        <v>86</v>
      </c>
      <c r="AR53" s="138"/>
      <c r="AS53" s="139">
        <v>0</v>
      </c>
      <c r="AT53" s="140">
        <f>ROUND(SUM(AV53:AW53),2)</f>
        <v>0</v>
      </c>
      <c r="AU53" s="141">
        <f>'001 - Lesní cesta'!P89</f>
        <v>0</v>
      </c>
      <c r="AV53" s="140">
        <f>'001 - Lesní cesta'!J32</f>
        <v>0</v>
      </c>
      <c r="AW53" s="140">
        <f>'001 - Lesní cesta'!J33</f>
        <v>0</v>
      </c>
      <c r="AX53" s="140">
        <f>'001 - Lesní cesta'!J34</f>
        <v>0</v>
      </c>
      <c r="AY53" s="140">
        <f>'001 - Lesní cesta'!J35</f>
        <v>0</v>
      </c>
      <c r="AZ53" s="140">
        <f>'001 - Lesní cesta'!F32</f>
        <v>0</v>
      </c>
      <c r="BA53" s="140">
        <f>'001 - Lesní cesta'!F33</f>
        <v>0</v>
      </c>
      <c r="BB53" s="140">
        <f>'001 - Lesní cesta'!F34</f>
        <v>0</v>
      </c>
      <c r="BC53" s="140">
        <f>'001 - Lesní cesta'!F35</f>
        <v>0</v>
      </c>
      <c r="BD53" s="142">
        <f>'001 - Lesní cesta'!F36</f>
        <v>0</v>
      </c>
      <c r="BT53" s="143" t="s">
        <v>83</v>
      </c>
      <c r="BV53" s="143" t="s">
        <v>77</v>
      </c>
      <c r="BW53" s="143" t="s">
        <v>87</v>
      </c>
      <c r="BX53" s="143" t="s">
        <v>82</v>
      </c>
      <c r="CL53" s="143" t="s">
        <v>22</v>
      </c>
    </row>
    <row r="54" s="6" customFormat="1" ht="16.5" customHeight="1">
      <c r="A54" s="132" t="s">
        <v>84</v>
      </c>
      <c r="B54" s="133"/>
      <c r="C54" s="134"/>
      <c r="D54" s="134"/>
      <c r="E54" s="135" t="s">
        <v>88</v>
      </c>
      <c r="F54" s="135"/>
      <c r="G54" s="135"/>
      <c r="H54" s="135"/>
      <c r="I54" s="135"/>
      <c r="J54" s="134"/>
      <c r="K54" s="135" t="s">
        <v>89</v>
      </c>
      <c r="L54" s="135"/>
      <c r="M54" s="135"/>
      <c r="N54" s="135"/>
      <c r="O54" s="135"/>
      <c r="P54" s="135"/>
      <c r="Q54" s="135"/>
      <c r="R54" s="135"/>
      <c r="S54" s="135"/>
      <c r="T54" s="135"/>
      <c r="U54" s="135"/>
      <c r="V54" s="135"/>
      <c r="W54" s="135"/>
      <c r="X54" s="135"/>
      <c r="Y54" s="135"/>
      <c r="Z54" s="135"/>
      <c r="AA54" s="135"/>
      <c r="AB54" s="135"/>
      <c r="AC54" s="135"/>
      <c r="AD54" s="135"/>
      <c r="AE54" s="135"/>
      <c r="AF54" s="135"/>
      <c r="AG54" s="136">
        <f>'002 - Svodnice vody'!J29</f>
        <v>0</v>
      </c>
      <c r="AH54" s="134"/>
      <c r="AI54" s="134"/>
      <c r="AJ54" s="134"/>
      <c r="AK54" s="134"/>
      <c r="AL54" s="134"/>
      <c r="AM54" s="134"/>
      <c r="AN54" s="136">
        <f>SUM(AG54,AT54)</f>
        <v>0</v>
      </c>
      <c r="AO54" s="134"/>
      <c r="AP54" s="134"/>
      <c r="AQ54" s="137" t="s">
        <v>86</v>
      </c>
      <c r="AR54" s="138"/>
      <c r="AS54" s="139">
        <v>0</v>
      </c>
      <c r="AT54" s="140">
        <f>ROUND(SUM(AV54:AW54),2)</f>
        <v>0</v>
      </c>
      <c r="AU54" s="141">
        <f>'002 - Svodnice vody'!P85</f>
        <v>0</v>
      </c>
      <c r="AV54" s="140">
        <f>'002 - Svodnice vody'!J32</f>
        <v>0</v>
      </c>
      <c r="AW54" s="140">
        <f>'002 - Svodnice vody'!J33</f>
        <v>0</v>
      </c>
      <c r="AX54" s="140">
        <f>'002 - Svodnice vody'!J34</f>
        <v>0</v>
      </c>
      <c r="AY54" s="140">
        <f>'002 - Svodnice vody'!J35</f>
        <v>0</v>
      </c>
      <c r="AZ54" s="140">
        <f>'002 - Svodnice vody'!F32</f>
        <v>0</v>
      </c>
      <c r="BA54" s="140">
        <f>'002 - Svodnice vody'!F33</f>
        <v>0</v>
      </c>
      <c r="BB54" s="140">
        <f>'002 - Svodnice vody'!F34</f>
        <v>0</v>
      </c>
      <c r="BC54" s="140">
        <f>'002 - Svodnice vody'!F35</f>
        <v>0</v>
      </c>
      <c r="BD54" s="142">
        <f>'002 - Svodnice vody'!F36</f>
        <v>0</v>
      </c>
      <c r="BT54" s="143" t="s">
        <v>83</v>
      </c>
      <c r="BV54" s="143" t="s">
        <v>77</v>
      </c>
      <c r="BW54" s="143" t="s">
        <v>90</v>
      </c>
      <c r="BX54" s="143" t="s">
        <v>82</v>
      </c>
      <c r="CL54" s="143" t="s">
        <v>22</v>
      </c>
    </row>
    <row r="55" s="6" customFormat="1" ht="16.5" customHeight="1">
      <c r="A55" s="132" t="s">
        <v>84</v>
      </c>
      <c r="B55" s="133"/>
      <c r="C55" s="134"/>
      <c r="D55" s="134"/>
      <c r="E55" s="135" t="s">
        <v>91</v>
      </c>
      <c r="F55" s="135"/>
      <c r="G55" s="135"/>
      <c r="H55" s="135"/>
      <c r="I55" s="135"/>
      <c r="J55" s="134"/>
      <c r="K55" s="135" t="s">
        <v>92</v>
      </c>
      <c r="L55" s="135"/>
      <c r="M55" s="135"/>
      <c r="N55" s="135"/>
      <c r="O55" s="135"/>
      <c r="P55" s="135"/>
      <c r="Q55" s="135"/>
      <c r="R55" s="135"/>
      <c r="S55" s="135"/>
      <c r="T55" s="135"/>
      <c r="U55" s="135"/>
      <c r="V55" s="135"/>
      <c r="W55" s="135"/>
      <c r="X55" s="135"/>
      <c r="Y55" s="135"/>
      <c r="Z55" s="135"/>
      <c r="AA55" s="135"/>
      <c r="AB55" s="135"/>
      <c r="AC55" s="135"/>
      <c r="AD55" s="135"/>
      <c r="AE55" s="135"/>
      <c r="AF55" s="135"/>
      <c r="AG55" s="136">
        <f>'003 - Výhybny'!J29</f>
        <v>0</v>
      </c>
      <c r="AH55" s="134"/>
      <c r="AI55" s="134"/>
      <c r="AJ55" s="134"/>
      <c r="AK55" s="134"/>
      <c r="AL55" s="134"/>
      <c r="AM55" s="134"/>
      <c r="AN55" s="136">
        <f>SUM(AG55,AT55)</f>
        <v>0</v>
      </c>
      <c r="AO55" s="134"/>
      <c r="AP55" s="134"/>
      <c r="AQ55" s="137" t="s">
        <v>86</v>
      </c>
      <c r="AR55" s="138"/>
      <c r="AS55" s="139">
        <v>0</v>
      </c>
      <c r="AT55" s="140">
        <f>ROUND(SUM(AV55:AW55),2)</f>
        <v>0</v>
      </c>
      <c r="AU55" s="141">
        <f>'003 - Výhybny'!P88</f>
        <v>0</v>
      </c>
      <c r="AV55" s="140">
        <f>'003 - Výhybny'!J32</f>
        <v>0</v>
      </c>
      <c r="AW55" s="140">
        <f>'003 - Výhybny'!J33</f>
        <v>0</v>
      </c>
      <c r="AX55" s="140">
        <f>'003 - Výhybny'!J34</f>
        <v>0</v>
      </c>
      <c r="AY55" s="140">
        <f>'003 - Výhybny'!J35</f>
        <v>0</v>
      </c>
      <c r="AZ55" s="140">
        <f>'003 - Výhybny'!F32</f>
        <v>0</v>
      </c>
      <c r="BA55" s="140">
        <f>'003 - Výhybny'!F33</f>
        <v>0</v>
      </c>
      <c r="BB55" s="140">
        <f>'003 - Výhybny'!F34</f>
        <v>0</v>
      </c>
      <c r="BC55" s="140">
        <f>'003 - Výhybny'!F35</f>
        <v>0</v>
      </c>
      <c r="BD55" s="142">
        <f>'003 - Výhybny'!F36</f>
        <v>0</v>
      </c>
      <c r="BT55" s="143" t="s">
        <v>83</v>
      </c>
      <c r="BV55" s="143" t="s">
        <v>77</v>
      </c>
      <c r="BW55" s="143" t="s">
        <v>93</v>
      </c>
      <c r="BX55" s="143" t="s">
        <v>82</v>
      </c>
      <c r="CL55" s="143" t="s">
        <v>22</v>
      </c>
    </row>
    <row r="56" s="6" customFormat="1" ht="16.5" customHeight="1">
      <c r="A56" s="132" t="s">
        <v>84</v>
      </c>
      <c r="B56" s="133"/>
      <c r="C56" s="134"/>
      <c r="D56" s="134"/>
      <c r="E56" s="135" t="s">
        <v>94</v>
      </c>
      <c r="F56" s="135"/>
      <c r="G56" s="135"/>
      <c r="H56" s="135"/>
      <c r="I56" s="135"/>
      <c r="J56" s="134"/>
      <c r="K56" s="135" t="s">
        <v>95</v>
      </c>
      <c r="L56" s="135"/>
      <c r="M56" s="135"/>
      <c r="N56" s="135"/>
      <c r="O56" s="135"/>
      <c r="P56" s="135"/>
      <c r="Q56" s="135"/>
      <c r="R56" s="135"/>
      <c r="S56" s="135"/>
      <c r="T56" s="135"/>
      <c r="U56" s="135"/>
      <c r="V56" s="135"/>
      <c r="W56" s="135"/>
      <c r="X56" s="135"/>
      <c r="Y56" s="135"/>
      <c r="Z56" s="135"/>
      <c r="AA56" s="135"/>
      <c r="AB56" s="135"/>
      <c r="AC56" s="135"/>
      <c r="AD56" s="135"/>
      <c r="AE56" s="135"/>
      <c r="AF56" s="135"/>
      <c r="AG56" s="136">
        <f>'004 - Vedlejší rozpočtové...'!J29</f>
        <v>0</v>
      </c>
      <c r="AH56" s="134"/>
      <c r="AI56" s="134"/>
      <c r="AJ56" s="134"/>
      <c r="AK56" s="134"/>
      <c r="AL56" s="134"/>
      <c r="AM56" s="134"/>
      <c r="AN56" s="136">
        <f>SUM(AG56,AT56)</f>
        <v>0</v>
      </c>
      <c r="AO56" s="134"/>
      <c r="AP56" s="134"/>
      <c r="AQ56" s="137" t="s">
        <v>86</v>
      </c>
      <c r="AR56" s="138"/>
      <c r="AS56" s="139">
        <v>0</v>
      </c>
      <c r="AT56" s="140">
        <f>ROUND(SUM(AV56:AW56),2)</f>
        <v>0</v>
      </c>
      <c r="AU56" s="141">
        <f>'004 - Vedlejší rozpočtové...'!P87</f>
        <v>0</v>
      </c>
      <c r="AV56" s="140">
        <f>'004 - Vedlejší rozpočtové...'!J32</f>
        <v>0</v>
      </c>
      <c r="AW56" s="140">
        <f>'004 - Vedlejší rozpočtové...'!J33</f>
        <v>0</v>
      </c>
      <c r="AX56" s="140">
        <f>'004 - Vedlejší rozpočtové...'!J34</f>
        <v>0</v>
      </c>
      <c r="AY56" s="140">
        <f>'004 - Vedlejší rozpočtové...'!J35</f>
        <v>0</v>
      </c>
      <c r="AZ56" s="140">
        <f>'004 - Vedlejší rozpočtové...'!F32</f>
        <v>0</v>
      </c>
      <c r="BA56" s="140">
        <f>'004 - Vedlejší rozpočtové...'!F33</f>
        <v>0</v>
      </c>
      <c r="BB56" s="140">
        <f>'004 - Vedlejší rozpočtové...'!F34</f>
        <v>0</v>
      </c>
      <c r="BC56" s="140">
        <f>'004 - Vedlejší rozpočtové...'!F35</f>
        <v>0</v>
      </c>
      <c r="BD56" s="142">
        <f>'004 - Vedlejší rozpočtové...'!F36</f>
        <v>0</v>
      </c>
      <c r="BT56" s="143" t="s">
        <v>83</v>
      </c>
      <c r="BV56" s="143" t="s">
        <v>77</v>
      </c>
      <c r="BW56" s="143" t="s">
        <v>96</v>
      </c>
      <c r="BX56" s="143" t="s">
        <v>82</v>
      </c>
      <c r="CL56" s="143" t="s">
        <v>22</v>
      </c>
    </row>
    <row r="57" s="5" customFormat="1" ht="16.5" customHeight="1">
      <c r="B57" s="119"/>
      <c r="C57" s="120"/>
      <c r="D57" s="121" t="s">
        <v>97</v>
      </c>
      <c r="E57" s="121"/>
      <c r="F57" s="121"/>
      <c r="G57" s="121"/>
      <c r="H57" s="121"/>
      <c r="I57" s="122"/>
      <c r="J57" s="121" t="s">
        <v>98</v>
      </c>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3">
        <f>ROUND(SUM(AG58:AG59),2)</f>
        <v>0</v>
      </c>
      <c r="AH57" s="122"/>
      <c r="AI57" s="122"/>
      <c r="AJ57" s="122"/>
      <c r="AK57" s="122"/>
      <c r="AL57" s="122"/>
      <c r="AM57" s="122"/>
      <c r="AN57" s="124">
        <f>SUM(AG57,AT57)</f>
        <v>0</v>
      </c>
      <c r="AO57" s="122"/>
      <c r="AP57" s="122"/>
      <c r="AQ57" s="125" t="s">
        <v>81</v>
      </c>
      <c r="AR57" s="126"/>
      <c r="AS57" s="127">
        <f>ROUND(SUM(AS58:AS59),2)</f>
        <v>0</v>
      </c>
      <c r="AT57" s="128">
        <f>ROUND(SUM(AV57:AW57),2)</f>
        <v>0</v>
      </c>
      <c r="AU57" s="129">
        <f>ROUND(SUM(AU58:AU59),5)</f>
        <v>0</v>
      </c>
      <c r="AV57" s="128">
        <f>ROUND(AZ57*L26,2)</f>
        <v>0</v>
      </c>
      <c r="AW57" s="128">
        <f>ROUND(BA57*L27,2)</f>
        <v>0</v>
      </c>
      <c r="AX57" s="128">
        <f>ROUND(BB57*L26,2)</f>
        <v>0</v>
      </c>
      <c r="AY57" s="128">
        <f>ROUND(BC57*L27,2)</f>
        <v>0</v>
      </c>
      <c r="AZ57" s="128">
        <f>ROUND(SUM(AZ58:AZ59),2)</f>
        <v>0</v>
      </c>
      <c r="BA57" s="128">
        <f>ROUND(SUM(BA58:BA59),2)</f>
        <v>0</v>
      </c>
      <c r="BB57" s="128">
        <f>ROUND(SUM(BB58:BB59),2)</f>
        <v>0</v>
      </c>
      <c r="BC57" s="128">
        <f>ROUND(SUM(BC58:BC59),2)</f>
        <v>0</v>
      </c>
      <c r="BD57" s="130">
        <f>ROUND(SUM(BD58:BD59),2)</f>
        <v>0</v>
      </c>
      <c r="BS57" s="131" t="s">
        <v>74</v>
      </c>
      <c r="BT57" s="131" t="s">
        <v>24</v>
      </c>
      <c r="BU57" s="131" t="s">
        <v>76</v>
      </c>
      <c r="BV57" s="131" t="s">
        <v>77</v>
      </c>
      <c r="BW57" s="131" t="s">
        <v>99</v>
      </c>
      <c r="BX57" s="131" t="s">
        <v>7</v>
      </c>
      <c r="CL57" s="131" t="s">
        <v>22</v>
      </c>
      <c r="CM57" s="131" t="s">
        <v>83</v>
      </c>
    </row>
    <row r="58" s="6" customFormat="1" ht="16.5" customHeight="1">
      <c r="A58" s="132" t="s">
        <v>84</v>
      </c>
      <c r="B58" s="133"/>
      <c r="C58" s="134"/>
      <c r="D58" s="134"/>
      <c r="E58" s="135" t="s">
        <v>100</v>
      </c>
      <c r="F58" s="135"/>
      <c r="G58" s="135"/>
      <c r="H58" s="135"/>
      <c r="I58" s="135"/>
      <c r="J58" s="134"/>
      <c r="K58" s="135" t="s">
        <v>101</v>
      </c>
      <c r="L58" s="135"/>
      <c r="M58" s="135"/>
      <c r="N58" s="135"/>
      <c r="O58" s="135"/>
      <c r="P58" s="135"/>
      <c r="Q58" s="135"/>
      <c r="R58" s="135"/>
      <c r="S58" s="135"/>
      <c r="T58" s="135"/>
      <c r="U58" s="135"/>
      <c r="V58" s="135"/>
      <c r="W58" s="135"/>
      <c r="X58" s="135"/>
      <c r="Y58" s="135"/>
      <c r="Z58" s="135"/>
      <c r="AA58" s="135"/>
      <c r="AB58" s="135"/>
      <c r="AC58" s="135"/>
      <c r="AD58" s="135"/>
      <c r="AE58" s="135"/>
      <c r="AF58" s="135"/>
      <c r="AG58" s="136">
        <f>'01 - Veřejné osvětlení 1....'!J29</f>
        <v>0</v>
      </c>
      <c r="AH58" s="134"/>
      <c r="AI58" s="134"/>
      <c r="AJ58" s="134"/>
      <c r="AK58" s="134"/>
      <c r="AL58" s="134"/>
      <c r="AM58" s="134"/>
      <c r="AN58" s="136">
        <f>SUM(AG58,AT58)</f>
        <v>0</v>
      </c>
      <c r="AO58" s="134"/>
      <c r="AP58" s="134"/>
      <c r="AQ58" s="137" t="s">
        <v>86</v>
      </c>
      <c r="AR58" s="138"/>
      <c r="AS58" s="139">
        <v>0</v>
      </c>
      <c r="AT58" s="140">
        <f>ROUND(SUM(AV58:AW58),2)</f>
        <v>0</v>
      </c>
      <c r="AU58" s="141">
        <f>'01 - Veřejné osvětlení 1....'!P82</f>
        <v>0</v>
      </c>
      <c r="AV58" s="140">
        <f>'01 - Veřejné osvětlení 1....'!J32</f>
        <v>0</v>
      </c>
      <c r="AW58" s="140">
        <f>'01 - Veřejné osvětlení 1....'!J33</f>
        <v>0</v>
      </c>
      <c r="AX58" s="140">
        <f>'01 - Veřejné osvětlení 1....'!J34</f>
        <v>0</v>
      </c>
      <c r="AY58" s="140">
        <f>'01 - Veřejné osvětlení 1....'!J35</f>
        <v>0</v>
      </c>
      <c r="AZ58" s="140">
        <f>'01 - Veřejné osvětlení 1....'!F32</f>
        <v>0</v>
      </c>
      <c r="BA58" s="140">
        <f>'01 - Veřejné osvětlení 1....'!F33</f>
        <v>0</v>
      </c>
      <c r="BB58" s="140">
        <f>'01 - Veřejné osvětlení 1....'!F34</f>
        <v>0</v>
      </c>
      <c r="BC58" s="140">
        <f>'01 - Veřejné osvětlení 1....'!F35</f>
        <v>0</v>
      </c>
      <c r="BD58" s="142">
        <f>'01 - Veřejné osvětlení 1....'!F36</f>
        <v>0</v>
      </c>
      <c r="BT58" s="143" t="s">
        <v>83</v>
      </c>
      <c r="BV58" s="143" t="s">
        <v>77</v>
      </c>
      <c r="BW58" s="143" t="s">
        <v>102</v>
      </c>
      <c r="BX58" s="143" t="s">
        <v>99</v>
      </c>
      <c r="CL58" s="143" t="s">
        <v>22</v>
      </c>
    </row>
    <row r="59" s="6" customFormat="1" ht="16.5" customHeight="1">
      <c r="A59" s="132" t="s">
        <v>84</v>
      </c>
      <c r="B59" s="133"/>
      <c r="C59" s="134"/>
      <c r="D59" s="134"/>
      <c r="E59" s="135" t="s">
        <v>103</v>
      </c>
      <c r="F59" s="135"/>
      <c r="G59" s="135"/>
      <c r="H59" s="135"/>
      <c r="I59" s="135"/>
      <c r="J59" s="134"/>
      <c r="K59" s="135" t="s">
        <v>104</v>
      </c>
      <c r="L59" s="135"/>
      <c r="M59" s="135"/>
      <c r="N59" s="135"/>
      <c r="O59" s="135"/>
      <c r="P59" s="135"/>
      <c r="Q59" s="135"/>
      <c r="R59" s="135"/>
      <c r="S59" s="135"/>
      <c r="T59" s="135"/>
      <c r="U59" s="135"/>
      <c r="V59" s="135"/>
      <c r="W59" s="135"/>
      <c r="X59" s="135"/>
      <c r="Y59" s="135"/>
      <c r="Z59" s="135"/>
      <c r="AA59" s="135"/>
      <c r="AB59" s="135"/>
      <c r="AC59" s="135"/>
      <c r="AD59" s="135"/>
      <c r="AE59" s="135"/>
      <c r="AF59" s="135"/>
      <c r="AG59" s="136">
        <f>'02 - Veřejné osvětlení 2....'!J29</f>
        <v>0</v>
      </c>
      <c r="AH59" s="134"/>
      <c r="AI59" s="134"/>
      <c r="AJ59" s="134"/>
      <c r="AK59" s="134"/>
      <c r="AL59" s="134"/>
      <c r="AM59" s="134"/>
      <c r="AN59" s="136">
        <f>SUM(AG59,AT59)</f>
        <v>0</v>
      </c>
      <c r="AO59" s="134"/>
      <c r="AP59" s="134"/>
      <c r="AQ59" s="137" t="s">
        <v>86</v>
      </c>
      <c r="AR59" s="138"/>
      <c r="AS59" s="144">
        <v>0</v>
      </c>
      <c r="AT59" s="145">
        <f>ROUND(SUM(AV59:AW59),2)</f>
        <v>0</v>
      </c>
      <c r="AU59" s="146">
        <f>'02 - Veřejné osvětlení 2....'!P82</f>
        <v>0</v>
      </c>
      <c r="AV59" s="145">
        <f>'02 - Veřejné osvětlení 2....'!J32</f>
        <v>0</v>
      </c>
      <c r="AW59" s="145">
        <f>'02 - Veřejné osvětlení 2....'!J33</f>
        <v>0</v>
      </c>
      <c r="AX59" s="145">
        <f>'02 - Veřejné osvětlení 2....'!J34</f>
        <v>0</v>
      </c>
      <c r="AY59" s="145">
        <f>'02 - Veřejné osvětlení 2....'!J35</f>
        <v>0</v>
      </c>
      <c r="AZ59" s="145">
        <f>'02 - Veřejné osvětlení 2....'!F32</f>
        <v>0</v>
      </c>
      <c r="BA59" s="145">
        <f>'02 - Veřejné osvětlení 2....'!F33</f>
        <v>0</v>
      </c>
      <c r="BB59" s="145">
        <f>'02 - Veřejné osvětlení 2....'!F34</f>
        <v>0</v>
      </c>
      <c r="BC59" s="145">
        <f>'02 - Veřejné osvětlení 2....'!F35</f>
        <v>0</v>
      </c>
      <c r="BD59" s="147">
        <f>'02 - Veřejné osvětlení 2....'!F36</f>
        <v>0</v>
      </c>
      <c r="BT59" s="143" t="s">
        <v>83</v>
      </c>
      <c r="BV59" s="143" t="s">
        <v>77</v>
      </c>
      <c r="BW59" s="143" t="s">
        <v>105</v>
      </c>
      <c r="BX59" s="143" t="s">
        <v>99</v>
      </c>
      <c r="CL59" s="143" t="s">
        <v>22</v>
      </c>
    </row>
    <row r="60" s="1" customFormat="1" ht="30" customHeight="1">
      <c r="B60" s="46"/>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2"/>
    </row>
    <row r="61" s="1" customFormat="1" ht="6.96" customHeight="1">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72"/>
    </row>
  </sheetData>
  <sheetProtection sheet="1" formatColumns="0" formatRows="0" objects="1" scenarios="1" spinCount="100000" saltValue="7r38ukXajfpBQSIMGehQ1sg9qB9vFSflMhaSMPaNN9gbA+CA+KO+BfbBFm9uxggLpSTdx3XWhB+ld5vryqSLkg==" hashValue="sATSxCJKi44b7QO32XyhImY66GUn8LqDsb56wFamaW2zzl3hqcTQYNckEKrlWy1LPhOtKASUNBczqNEDFGThDA==" algorithmName="SHA-512" password="CC35"/>
  <mergeCells count="6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E54:I54"/>
    <mergeCell ref="K54:AF54"/>
    <mergeCell ref="AN55:AP55"/>
    <mergeCell ref="AG55:AM55"/>
    <mergeCell ref="E55:I55"/>
    <mergeCell ref="K55:AF55"/>
    <mergeCell ref="AN56:AP56"/>
    <mergeCell ref="AG56:AM56"/>
    <mergeCell ref="E56:I56"/>
    <mergeCell ref="K56:AF56"/>
    <mergeCell ref="AN57:AP57"/>
    <mergeCell ref="AG57:AM57"/>
    <mergeCell ref="D57:H57"/>
    <mergeCell ref="J57:AF57"/>
    <mergeCell ref="AN58:AP58"/>
    <mergeCell ref="AG58:AM58"/>
    <mergeCell ref="E58:I58"/>
    <mergeCell ref="K58:AF58"/>
    <mergeCell ref="AN59:AP59"/>
    <mergeCell ref="AG59:AM59"/>
    <mergeCell ref="E59:I59"/>
    <mergeCell ref="K59:AF59"/>
    <mergeCell ref="AG51:AM51"/>
    <mergeCell ref="AN51:AP51"/>
    <mergeCell ref="AR2:BE2"/>
  </mergeCells>
  <hyperlinks>
    <hyperlink ref="K1:S1" location="C2" display="1) Rekapitulace stavby"/>
    <hyperlink ref="W1:AI1" location="C51" display="2) Rekapitulace objektů stavby a soupisů prací"/>
    <hyperlink ref="A53" location="'001 - Lesní cesta'!C2" display="/"/>
    <hyperlink ref="A54" location="'002 - Svodnice vody'!C2" display="/"/>
    <hyperlink ref="A55" location="'003 - Výhybny'!C2" display="/"/>
    <hyperlink ref="A56" location="'004 - Vedlejší rozpočtové...'!C2" display="/"/>
    <hyperlink ref="A58" location="'01 - Veřejné osvětlení 1....'!C2" display="/"/>
    <hyperlink ref="A59" location="'02 - Veřejné osvětlení 2....'!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8"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49"/>
      <c r="C1" s="149"/>
      <c r="D1" s="150" t="s">
        <v>1</v>
      </c>
      <c r="E1" s="149"/>
      <c r="F1" s="151" t="s">
        <v>106</v>
      </c>
      <c r="G1" s="151" t="s">
        <v>107</v>
      </c>
      <c r="H1" s="151"/>
      <c r="I1" s="152"/>
      <c r="J1" s="151" t="s">
        <v>108</v>
      </c>
      <c r="K1" s="150" t="s">
        <v>109</v>
      </c>
      <c r="L1" s="151" t="s">
        <v>110</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87</v>
      </c>
    </row>
    <row r="3" ht="6.96" customHeight="1">
      <c r="B3" s="25"/>
      <c r="C3" s="26"/>
      <c r="D3" s="26"/>
      <c r="E3" s="26"/>
      <c r="F3" s="26"/>
      <c r="G3" s="26"/>
      <c r="H3" s="26"/>
      <c r="I3" s="153"/>
      <c r="J3" s="26"/>
      <c r="K3" s="27"/>
      <c r="AT3" s="24" t="s">
        <v>83</v>
      </c>
    </row>
    <row r="4" ht="36.96" customHeight="1">
      <c r="B4" s="28"/>
      <c r="C4" s="29"/>
      <c r="D4" s="30" t="s">
        <v>111</v>
      </c>
      <c r="E4" s="29"/>
      <c r="F4" s="29"/>
      <c r="G4" s="29"/>
      <c r="H4" s="29"/>
      <c r="I4" s="154"/>
      <c r="J4" s="29"/>
      <c r="K4" s="31"/>
      <c r="M4" s="32" t="s">
        <v>12</v>
      </c>
      <c r="AT4" s="24" t="s">
        <v>6</v>
      </c>
    </row>
    <row r="5" ht="6.96" customHeight="1">
      <c r="B5" s="28"/>
      <c r="C5" s="29"/>
      <c r="D5" s="29"/>
      <c r="E5" s="29"/>
      <c r="F5" s="29"/>
      <c r="G5" s="29"/>
      <c r="H5" s="29"/>
      <c r="I5" s="154"/>
      <c r="J5" s="29"/>
      <c r="K5" s="31"/>
    </row>
    <row r="6">
      <c r="B6" s="28"/>
      <c r="C6" s="29"/>
      <c r="D6" s="40" t="s">
        <v>18</v>
      </c>
      <c r="E6" s="29"/>
      <c r="F6" s="29"/>
      <c r="G6" s="29"/>
      <c r="H6" s="29"/>
      <c r="I6" s="154"/>
      <c r="J6" s="29"/>
      <c r="K6" s="31"/>
    </row>
    <row r="7" ht="16.5" customHeight="1">
      <c r="B7" s="28"/>
      <c r="C7" s="29"/>
      <c r="D7" s="29"/>
      <c r="E7" s="155" t="str">
        <f>'Rekapitulace stavby'!K6</f>
        <v>Rekonstrukce lesní cesty - Hůrka, Klatovy</v>
      </c>
      <c r="F7" s="40"/>
      <c r="G7" s="40"/>
      <c r="H7" s="40"/>
      <c r="I7" s="154"/>
      <c r="J7" s="29"/>
      <c r="K7" s="31"/>
    </row>
    <row r="8">
      <c r="B8" s="28"/>
      <c r="C8" s="29"/>
      <c r="D8" s="40" t="s">
        <v>112</v>
      </c>
      <c r="E8" s="29"/>
      <c r="F8" s="29"/>
      <c r="G8" s="29"/>
      <c r="H8" s="29"/>
      <c r="I8" s="154"/>
      <c r="J8" s="29"/>
      <c r="K8" s="31"/>
    </row>
    <row r="9" s="1" customFormat="1" ht="16.5" customHeight="1">
      <c r="B9" s="46"/>
      <c r="C9" s="47"/>
      <c r="D9" s="47"/>
      <c r="E9" s="155" t="s">
        <v>113</v>
      </c>
      <c r="F9" s="47"/>
      <c r="G9" s="47"/>
      <c r="H9" s="47"/>
      <c r="I9" s="156"/>
      <c r="J9" s="47"/>
      <c r="K9" s="51"/>
    </row>
    <row r="10" s="1" customFormat="1">
      <c r="B10" s="46"/>
      <c r="C10" s="47"/>
      <c r="D10" s="40" t="s">
        <v>114</v>
      </c>
      <c r="E10" s="47"/>
      <c r="F10" s="47"/>
      <c r="G10" s="47"/>
      <c r="H10" s="47"/>
      <c r="I10" s="156"/>
      <c r="J10" s="47"/>
      <c r="K10" s="51"/>
    </row>
    <row r="11" s="1" customFormat="1" ht="36.96" customHeight="1">
      <c r="B11" s="46"/>
      <c r="C11" s="47"/>
      <c r="D11" s="47"/>
      <c r="E11" s="157" t="s">
        <v>115</v>
      </c>
      <c r="F11" s="47"/>
      <c r="G11" s="47"/>
      <c r="H11" s="47"/>
      <c r="I11" s="156"/>
      <c r="J11" s="47"/>
      <c r="K11" s="51"/>
    </row>
    <row r="12" s="1" customFormat="1">
      <c r="B12" s="46"/>
      <c r="C12" s="47"/>
      <c r="D12" s="47"/>
      <c r="E12" s="47"/>
      <c r="F12" s="47"/>
      <c r="G12" s="47"/>
      <c r="H12" s="47"/>
      <c r="I12" s="156"/>
      <c r="J12" s="47"/>
      <c r="K12" s="51"/>
    </row>
    <row r="13" s="1" customFormat="1" ht="14.4" customHeight="1">
      <c r="B13" s="46"/>
      <c r="C13" s="47"/>
      <c r="D13" s="40" t="s">
        <v>21</v>
      </c>
      <c r="E13" s="47"/>
      <c r="F13" s="35" t="s">
        <v>22</v>
      </c>
      <c r="G13" s="47"/>
      <c r="H13" s="47"/>
      <c r="I13" s="158" t="s">
        <v>23</v>
      </c>
      <c r="J13" s="35" t="s">
        <v>22</v>
      </c>
      <c r="K13" s="51"/>
    </row>
    <row r="14" s="1" customFormat="1" ht="14.4" customHeight="1">
      <c r="B14" s="46"/>
      <c r="C14" s="47"/>
      <c r="D14" s="40" t="s">
        <v>25</v>
      </c>
      <c r="E14" s="47"/>
      <c r="F14" s="35" t="s">
        <v>26</v>
      </c>
      <c r="G14" s="47"/>
      <c r="H14" s="47"/>
      <c r="I14" s="158" t="s">
        <v>27</v>
      </c>
      <c r="J14" s="159" t="str">
        <f>'Rekapitulace stavby'!AN8</f>
        <v>16. 4. 2018</v>
      </c>
      <c r="K14" s="51"/>
    </row>
    <row r="15" s="1" customFormat="1" ht="10.8" customHeight="1">
      <c r="B15" s="46"/>
      <c r="C15" s="47"/>
      <c r="D15" s="47"/>
      <c r="E15" s="47"/>
      <c r="F15" s="47"/>
      <c r="G15" s="47"/>
      <c r="H15" s="47"/>
      <c r="I15" s="156"/>
      <c r="J15" s="47"/>
      <c r="K15" s="51"/>
    </row>
    <row r="16" s="1" customFormat="1" ht="14.4" customHeight="1">
      <c r="B16" s="46"/>
      <c r="C16" s="47"/>
      <c r="D16" s="40" t="s">
        <v>31</v>
      </c>
      <c r="E16" s="47"/>
      <c r="F16" s="47"/>
      <c r="G16" s="47"/>
      <c r="H16" s="47"/>
      <c r="I16" s="158" t="s">
        <v>32</v>
      </c>
      <c r="J16" s="35" t="s">
        <v>22</v>
      </c>
      <c r="K16" s="51"/>
    </row>
    <row r="17" s="1" customFormat="1" ht="18" customHeight="1">
      <c r="B17" s="46"/>
      <c r="C17" s="47"/>
      <c r="D17" s="47"/>
      <c r="E17" s="35" t="s">
        <v>33</v>
      </c>
      <c r="F17" s="47"/>
      <c r="G17" s="47"/>
      <c r="H17" s="47"/>
      <c r="I17" s="158" t="s">
        <v>34</v>
      </c>
      <c r="J17" s="35" t="s">
        <v>22</v>
      </c>
      <c r="K17" s="51"/>
    </row>
    <row r="18" s="1" customFormat="1" ht="6.96" customHeight="1">
      <c r="B18" s="46"/>
      <c r="C18" s="47"/>
      <c r="D18" s="47"/>
      <c r="E18" s="47"/>
      <c r="F18" s="47"/>
      <c r="G18" s="47"/>
      <c r="H18" s="47"/>
      <c r="I18" s="156"/>
      <c r="J18" s="47"/>
      <c r="K18" s="51"/>
    </row>
    <row r="19" s="1" customFormat="1" ht="14.4" customHeight="1">
      <c r="B19" s="46"/>
      <c r="C19" s="47"/>
      <c r="D19" s="40" t="s">
        <v>35</v>
      </c>
      <c r="E19" s="47"/>
      <c r="F19" s="47"/>
      <c r="G19" s="47"/>
      <c r="H19" s="47"/>
      <c r="I19" s="158" t="s">
        <v>32</v>
      </c>
      <c r="J19" s="35" t="str">
        <f>IF('Rekapitulace stavby'!AN13="Vyplň údaj","",IF('Rekapitulace stavby'!AN13="","",'Rekapitulace stavby'!AN13))</f>
        <v/>
      </c>
      <c r="K19" s="51"/>
    </row>
    <row r="20" s="1" customFormat="1" ht="18" customHeight="1">
      <c r="B20" s="46"/>
      <c r="C20" s="47"/>
      <c r="D20" s="47"/>
      <c r="E20" s="35" t="str">
        <f>IF('Rekapitulace stavby'!E14="Vyplň údaj","",IF('Rekapitulace stavby'!E14="","",'Rekapitulace stavby'!E14))</f>
        <v/>
      </c>
      <c r="F20" s="47"/>
      <c r="G20" s="47"/>
      <c r="H20" s="47"/>
      <c r="I20" s="158" t="s">
        <v>34</v>
      </c>
      <c r="J20" s="35" t="str">
        <f>IF('Rekapitulace stavby'!AN14="Vyplň údaj","",IF('Rekapitulace stavby'!AN14="","",'Rekapitulace stavby'!AN14))</f>
        <v/>
      </c>
      <c r="K20" s="51"/>
    </row>
    <row r="21" s="1" customFormat="1" ht="6.96" customHeight="1">
      <c r="B21" s="46"/>
      <c r="C21" s="47"/>
      <c r="D21" s="47"/>
      <c r="E21" s="47"/>
      <c r="F21" s="47"/>
      <c r="G21" s="47"/>
      <c r="H21" s="47"/>
      <c r="I21" s="156"/>
      <c r="J21" s="47"/>
      <c r="K21" s="51"/>
    </row>
    <row r="22" s="1" customFormat="1" ht="14.4" customHeight="1">
      <c r="B22" s="46"/>
      <c r="C22" s="47"/>
      <c r="D22" s="40" t="s">
        <v>37</v>
      </c>
      <c r="E22" s="47"/>
      <c r="F22" s="47"/>
      <c r="G22" s="47"/>
      <c r="H22" s="47"/>
      <c r="I22" s="158" t="s">
        <v>32</v>
      </c>
      <c r="J22" s="35" t="s">
        <v>22</v>
      </c>
      <c r="K22" s="51"/>
    </row>
    <row r="23" s="1" customFormat="1" ht="18" customHeight="1">
      <c r="B23" s="46"/>
      <c r="C23" s="47"/>
      <c r="D23" s="47"/>
      <c r="E23" s="35" t="s">
        <v>33</v>
      </c>
      <c r="F23" s="47"/>
      <c r="G23" s="47"/>
      <c r="H23" s="47"/>
      <c r="I23" s="158" t="s">
        <v>34</v>
      </c>
      <c r="J23" s="35" t="s">
        <v>22</v>
      </c>
      <c r="K23" s="51"/>
    </row>
    <row r="24" s="1" customFormat="1" ht="6.96" customHeight="1">
      <c r="B24" s="46"/>
      <c r="C24" s="47"/>
      <c r="D24" s="47"/>
      <c r="E24" s="47"/>
      <c r="F24" s="47"/>
      <c r="G24" s="47"/>
      <c r="H24" s="47"/>
      <c r="I24" s="156"/>
      <c r="J24" s="47"/>
      <c r="K24" s="51"/>
    </row>
    <row r="25" s="1" customFormat="1" ht="14.4" customHeight="1">
      <c r="B25" s="46"/>
      <c r="C25" s="47"/>
      <c r="D25" s="40" t="s">
        <v>39</v>
      </c>
      <c r="E25" s="47"/>
      <c r="F25" s="47"/>
      <c r="G25" s="47"/>
      <c r="H25" s="47"/>
      <c r="I25" s="156"/>
      <c r="J25" s="47"/>
      <c r="K25" s="51"/>
    </row>
    <row r="26" s="7" customFormat="1" ht="16.5" customHeight="1">
      <c r="B26" s="160"/>
      <c r="C26" s="161"/>
      <c r="D26" s="161"/>
      <c r="E26" s="44" t="s">
        <v>22</v>
      </c>
      <c r="F26" s="44"/>
      <c r="G26" s="44"/>
      <c r="H26" s="44"/>
      <c r="I26" s="162"/>
      <c r="J26" s="161"/>
      <c r="K26" s="163"/>
    </row>
    <row r="27" s="1" customFormat="1" ht="6.96" customHeight="1">
      <c r="B27" s="46"/>
      <c r="C27" s="47"/>
      <c r="D27" s="47"/>
      <c r="E27" s="47"/>
      <c r="F27" s="47"/>
      <c r="G27" s="47"/>
      <c r="H27" s="47"/>
      <c r="I27" s="156"/>
      <c r="J27" s="47"/>
      <c r="K27" s="51"/>
    </row>
    <row r="28" s="1" customFormat="1" ht="6.96" customHeight="1">
      <c r="B28" s="46"/>
      <c r="C28" s="47"/>
      <c r="D28" s="106"/>
      <c r="E28" s="106"/>
      <c r="F28" s="106"/>
      <c r="G28" s="106"/>
      <c r="H28" s="106"/>
      <c r="I28" s="164"/>
      <c r="J28" s="106"/>
      <c r="K28" s="165"/>
    </row>
    <row r="29" s="1" customFormat="1" ht="25.44" customHeight="1">
      <c r="B29" s="46"/>
      <c r="C29" s="47"/>
      <c r="D29" s="166" t="s">
        <v>41</v>
      </c>
      <c r="E29" s="47"/>
      <c r="F29" s="47"/>
      <c r="G29" s="47"/>
      <c r="H29" s="47"/>
      <c r="I29" s="156"/>
      <c r="J29" s="167">
        <f>ROUND(J89,2)</f>
        <v>0</v>
      </c>
      <c r="K29" s="51"/>
    </row>
    <row r="30" s="1" customFormat="1" ht="6.96" customHeight="1">
      <c r="B30" s="46"/>
      <c r="C30" s="47"/>
      <c r="D30" s="106"/>
      <c r="E30" s="106"/>
      <c r="F30" s="106"/>
      <c r="G30" s="106"/>
      <c r="H30" s="106"/>
      <c r="I30" s="164"/>
      <c r="J30" s="106"/>
      <c r="K30" s="165"/>
    </row>
    <row r="31" s="1" customFormat="1" ht="14.4" customHeight="1">
      <c r="B31" s="46"/>
      <c r="C31" s="47"/>
      <c r="D31" s="47"/>
      <c r="E31" s="47"/>
      <c r="F31" s="52" t="s">
        <v>43</v>
      </c>
      <c r="G31" s="47"/>
      <c r="H31" s="47"/>
      <c r="I31" s="168" t="s">
        <v>42</v>
      </c>
      <c r="J31" s="52" t="s">
        <v>44</v>
      </c>
      <c r="K31" s="51"/>
    </row>
    <row r="32" s="1" customFormat="1" ht="14.4" customHeight="1">
      <c r="B32" s="46"/>
      <c r="C32" s="47"/>
      <c r="D32" s="55" t="s">
        <v>45</v>
      </c>
      <c r="E32" s="55" t="s">
        <v>46</v>
      </c>
      <c r="F32" s="169">
        <f>ROUND(SUM(BE89:BE135), 2)</f>
        <v>0</v>
      </c>
      <c r="G32" s="47"/>
      <c r="H32" s="47"/>
      <c r="I32" s="170">
        <v>0.20999999999999999</v>
      </c>
      <c r="J32" s="169">
        <f>ROUND(ROUND((SUM(BE89:BE135)), 2)*I32, 2)</f>
        <v>0</v>
      </c>
      <c r="K32" s="51"/>
    </row>
    <row r="33" s="1" customFormat="1" ht="14.4" customHeight="1">
      <c r="B33" s="46"/>
      <c r="C33" s="47"/>
      <c r="D33" s="47"/>
      <c r="E33" s="55" t="s">
        <v>47</v>
      </c>
      <c r="F33" s="169">
        <f>ROUND(SUM(BF89:BF135), 2)</f>
        <v>0</v>
      </c>
      <c r="G33" s="47"/>
      <c r="H33" s="47"/>
      <c r="I33" s="170">
        <v>0.14999999999999999</v>
      </c>
      <c r="J33" s="169">
        <f>ROUND(ROUND((SUM(BF89:BF135)), 2)*I33, 2)</f>
        <v>0</v>
      </c>
      <c r="K33" s="51"/>
    </row>
    <row r="34" hidden="1" s="1" customFormat="1" ht="14.4" customHeight="1">
      <c r="B34" s="46"/>
      <c r="C34" s="47"/>
      <c r="D34" s="47"/>
      <c r="E34" s="55" t="s">
        <v>48</v>
      </c>
      <c r="F34" s="169">
        <f>ROUND(SUM(BG89:BG135), 2)</f>
        <v>0</v>
      </c>
      <c r="G34" s="47"/>
      <c r="H34" s="47"/>
      <c r="I34" s="170">
        <v>0.20999999999999999</v>
      </c>
      <c r="J34" s="169">
        <v>0</v>
      </c>
      <c r="K34" s="51"/>
    </row>
    <row r="35" hidden="1" s="1" customFormat="1" ht="14.4" customHeight="1">
      <c r="B35" s="46"/>
      <c r="C35" s="47"/>
      <c r="D35" s="47"/>
      <c r="E35" s="55" t="s">
        <v>49</v>
      </c>
      <c r="F35" s="169">
        <f>ROUND(SUM(BH89:BH135), 2)</f>
        <v>0</v>
      </c>
      <c r="G35" s="47"/>
      <c r="H35" s="47"/>
      <c r="I35" s="170">
        <v>0.14999999999999999</v>
      </c>
      <c r="J35" s="169">
        <v>0</v>
      </c>
      <c r="K35" s="51"/>
    </row>
    <row r="36" hidden="1" s="1" customFormat="1" ht="14.4" customHeight="1">
      <c r="B36" s="46"/>
      <c r="C36" s="47"/>
      <c r="D36" s="47"/>
      <c r="E36" s="55" t="s">
        <v>50</v>
      </c>
      <c r="F36" s="169">
        <f>ROUND(SUM(BI89:BI135), 2)</f>
        <v>0</v>
      </c>
      <c r="G36" s="47"/>
      <c r="H36" s="47"/>
      <c r="I36" s="170">
        <v>0</v>
      </c>
      <c r="J36" s="169">
        <v>0</v>
      </c>
      <c r="K36" s="51"/>
    </row>
    <row r="37" s="1" customFormat="1" ht="6.96" customHeight="1">
      <c r="B37" s="46"/>
      <c r="C37" s="47"/>
      <c r="D37" s="47"/>
      <c r="E37" s="47"/>
      <c r="F37" s="47"/>
      <c r="G37" s="47"/>
      <c r="H37" s="47"/>
      <c r="I37" s="156"/>
      <c r="J37" s="47"/>
      <c r="K37" s="51"/>
    </row>
    <row r="38" s="1" customFormat="1" ht="25.44" customHeight="1">
      <c r="B38" s="46"/>
      <c r="C38" s="171"/>
      <c r="D38" s="172" t="s">
        <v>51</v>
      </c>
      <c r="E38" s="98"/>
      <c r="F38" s="98"/>
      <c r="G38" s="173" t="s">
        <v>52</v>
      </c>
      <c r="H38" s="174" t="s">
        <v>53</v>
      </c>
      <c r="I38" s="175"/>
      <c r="J38" s="176">
        <f>SUM(J29:J36)</f>
        <v>0</v>
      </c>
      <c r="K38" s="177"/>
    </row>
    <row r="39" s="1" customFormat="1" ht="14.4" customHeight="1">
      <c r="B39" s="67"/>
      <c r="C39" s="68"/>
      <c r="D39" s="68"/>
      <c r="E39" s="68"/>
      <c r="F39" s="68"/>
      <c r="G39" s="68"/>
      <c r="H39" s="68"/>
      <c r="I39" s="178"/>
      <c r="J39" s="68"/>
      <c r="K39" s="69"/>
    </row>
    <row r="43" s="1" customFormat="1" ht="6.96" customHeight="1">
      <c r="B43" s="179"/>
      <c r="C43" s="180"/>
      <c r="D43" s="180"/>
      <c r="E43" s="180"/>
      <c r="F43" s="180"/>
      <c r="G43" s="180"/>
      <c r="H43" s="180"/>
      <c r="I43" s="181"/>
      <c r="J43" s="180"/>
      <c r="K43" s="182"/>
    </row>
    <row r="44" s="1" customFormat="1" ht="36.96" customHeight="1">
      <c r="B44" s="46"/>
      <c r="C44" s="30" t="s">
        <v>116</v>
      </c>
      <c r="D44" s="47"/>
      <c r="E44" s="47"/>
      <c r="F44" s="47"/>
      <c r="G44" s="47"/>
      <c r="H44" s="47"/>
      <c r="I44" s="156"/>
      <c r="J44" s="47"/>
      <c r="K44" s="51"/>
    </row>
    <row r="45" s="1" customFormat="1" ht="6.96" customHeight="1">
      <c r="B45" s="46"/>
      <c r="C45" s="47"/>
      <c r="D45" s="47"/>
      <c r="E45" s="47"/>
      <c r="F45" s="47"/>
      <c r="G45" s="47"/>
      <c r="H45" s="47"/>
      <c r="I45" s="156"/>
      <c r="J45" s="47"/>
      <c r="K45" s="51"/>
    </row>
    <row r="46" s="1" customFormat="1" ht="14.4" customHeight="1">
      <c r="B46" s="46"/>
      <c r="C46" s="40" t="s">
        <v>18</v>
      </c>
      <c r="D46" s="47"/>
      <c r="E46" s="47"/>
      <c r="F46" s="47"/>
      <c r="G46" s="47"/>
      <c r="H46" s="47"/>
      <c r="I46" s="156"/>
      <c r="J46" s="47"/>
      <c r="K46" s="51"/>
    </row>
    <row r="47" s="1" customFormat="1" ht="16.5" customHeight="1">
      <c r="B47" s="46"/>
      <c r="C47" s="47"/>
      <c r="D47" s="47"/>
      <c r="E47" s="155" t="str">
        <f>E7</f>
        <v>Rekonstrukce lesní cesty - Hůrka, Klatovy</v>
      </c>
      <c r="F47" s="40"/>
      <c r="G47" s="40"/>
      <c r="H47" s="40"/>
      <c r="I47" s="156"/>
      <c r="J47" s="47"/>
      <c r="K47" s="51"/>
    </row>
    <row r="48">
      <c r="B48" s="28"/>
      <c r="C48" s="40" t="s">
        <v>112</v>
      </c>
      <c r="D48" s="29"/>
      <c r="E48" s="29"/>
      <c r="F48" s="29"/>
      <c r="G48" s="29"/>
      <c r="H48" s="29"/>
      <c r="I48" s="154"/>
      <c r="J48" s="29"/>
      <c r="K48" s="31"/>
    </row>
    <row r="49" s="1" customFormat="1" ht="16.5" customHeight="1">
      <c r="B49" s="46"/>
      <c r="C49" s="47"/>
      <c r="D49" s="47"/>
      <c r="E49" s="155" t="s">
        <v>113</v>
      </c>
      <c r="F49" s="47"/>
      <c r="G49" s="47"/>
      <c r="H49" s="47"/>
      <c r="I49" s="156"/>
      <c r="J49" s="47"/>
      <c r="K49" s="51"/>
    </row>
    <row r="50" s="1" customFormat="1" ht="14.4" customHeight="1">
      <c r="B50" s="46"/>
      <c r="C50" s="40" t="s">
        <v>114</v>
      </c>
      <c r="D50" s="47"/>
      <c r="E50" s="47"/>
      <c r="F50" s="47"/>
      <c r="G50" s="47"/>
      <c r="H50" s="47"/>
      <c r="I50" s="156"/>
      <c r="J50" s="47"/>
      <c r="K50" s="51"/>
    </row>
    <row r="51" s="1" customFormat="1" ht="17.25" customHeight="1">
      <c r="B51" s="46"/>
      <c r="C51" s="47"/>
      <c r="D51" s="47"/>
      <c r="E51" s="157" t="str">
        <f>E11</f>
        <v>001 - Lesní cesta</v>
      </c>
      <c r="F51" s="47"/>
      <c r="G51" s="47"/>
      <c r="H51" s="47"/>
      <c r="I51" s="156"/>
      <c r="J51" s="47"/>
      <c r="K51" s="51"/>
    </row>
    <row r="52" s="1" customFormat="1" ht="6.96" customHeight="1">
      <c r="B52" s="46"/>
      <c r="C52" s="47"/>
      <c r="D52" s="47"/>
      <c r="E52" s="47"/>
      <c r="F52" s="47"/>
      <c r="G52" s="47"/>
      <c r="H52" s="47"/>
      <c r="I52" s="156"/>
      <c r="J52" s="47"/>
      <c r="K52" s="51"/>
    </row>
    <row r="53" s="1" customFormat="1" ht="18" customHeight="1">
      <c r="B53" s="46"/>
      <c r="C53" s="40" t="s">
        <v>25</v>
      </c>
      <c r="D53" s="47"/>
      <c r="E53" s="47"/>
      <c r="F53" s="35" t="str">
        <f>F14</f>
        <v>KLATOVY</v>
      </c>
      <c r="G53" s="47"/>
      <c r="H53" s="47"/>
      <c r="I53" s="158" t="s">
        <v>27</v>
      </c>
      <c r="J53" s="159" t="str">
        <f>IF(J14="","",J14)</f>
        <v>16. 4. 2018</v>
      </c>
      <c r="K53" s="51"/>
    </row>
    <row r="54" s="1" customFormat="1" ht="6.96" customHeight="1">
      <c r="B54" s="46"/>
      <c r="C54" s="47"/>
      <c r="D54" s="47"/>
      <c r="E54" s="47"/>
      <c r="F54" s="47"/>
      <c r="G54" s="47"/>
      <c r="H54" s="47"/>
      <c r="I54" s="156"/>
      <c r="J54" s="47"/>
      <c r="K54" s="51"/>
    </row>
    <row r="55" s="1" customFormat="1">
      <c r="B55" s="46"/>
      <c r="C55" s="40" t="s">
        <v>31</v>
      </c>
      <c r="D55" s="47"/>
      <c r="E55" s="47"/>
      <c r="F55" s="35" t="str">
        <f>E17</f>
        <v xml:space="preserve"> </v>
      </c>
      <c r="G55" s="47"/>
      <c r="H55" s="47"/>
      <c r="I55" s="158" t="s">
        <v>37</v>
      </c>
      <c r="J55" s="44" t="str">
        <f>E23</f>
        <v xml:space="preserve"> </v>
      </c>
      <c r="K55" s="51"/>
    </row>
    <row r="56" s="1" customFormat="1" ht="14.4" customHeight="1">
      <c r="B56" s="46"/>
      <c r="C56" s="40" t="s">
        <v>35</v>
      </c>
      <c r="D56" s="47"/>
      <c r="E56" s="47"/>
      <c r="F56" s="35" t="str">
        <f>IF(E20="","",E20)</f>
        <v/>
      </c>
      <c r="G56" s="47"/>
      <c r="H56" s="47"/>
      <c r="I56" s="156"/>
      <c r="J56" s="183"/>
      <c r="K56" s="51"/>
    </row>
    <row r="57" s="1" customFormat="1" ht="10.32" customHeight="1">
      <c r="B57" s="46"/>
      <c r="C57" s="47"/>
      <c r="D57" s="47"/>
      <c r="E57" s="47"/>
      <c r="F57" s="47"/>
      <c r="G57" s="47"/>
      <c r="H57" s="47"/>
      <c r="I57" s="156"/>
      <c r="J57" s="47"/>
      <c r="K57" s="51"/>
    </row>
    <row r="58" s="1" customFormat="1" ht="29.28" customHeight="1">
      <c r="B58" s="46"/>
      <c r="C58" s="184" t="s">
        <v>117</v>
      </c>
      <c r="D58" s="171"/>
      <c r="E58" s="171"/>
      <c r="F58" s="171"/>
      <c r="G58" s="171"/>
      <c r="H58" s="171"/>
      <c r="I58" s="185"/>
      <c r="J58" s="186" t="s">
        <v>118</v>
      </c>
      <c r="K58" s="187"/>
    </row>
    <row r="59" s="1" customFormat="1" ht="10.32" customHeight="1">
      <c r="B59" s="46"/>
      <c r="C59" s="47"/>
      <c r="D59" s="47"/>
      <c r="E59" s="47"/>
      <c r="F59" s="47"/>
      <c r="G59" s="47"/>
      <c r="H59" s="47"/>
      <c r="I59" s="156"/>
      <c r="J59" s="47"/>
      <c r="K59" s="51"/>
    </row>
    <row r="60" s="1" customFormat="1" ht="29.28" customHeight="1">
      <c r="B60" s="46"/>
      <c r="C60" s="188" t="s">
        <v>119</v>
      </c>
      <c r="D60" s="47"/>
      <c r="E60" s="47"/>
      <c r="F60" s="47"/>
      <c r="G60" s="47"/>
      <c r="H60" s="47"/>
      <c r="I60" s="156"/>
      <c r="J60" s="167">
        <f>J89</f>
        <v>0</v>
      </c>
      <c r="K60" s="51"/>
      <c r="AU60" s="24" t="s">
        <v>120</v>
      </c>
    </row>
    <row r="61" s="8" customFormat="1" ht="24.96" customHeight="1">
      <c r="B61" s="189"/>
      <c r="C61" s="190"/>
      <c r="D61" s="191" t="s">
        <v>121</v>
      </c>
      <c r="E61" s="192"/>
      <c r="F61" s="192"/>
      <c r="G61" s="192"/>
      <c r="H61" s="192"/>
      <c r="I61" s="193"/>
      <c r="J61" s="194">
        <f>J90</f>
        <v>0</v>
      </c>
      <c r="K61" s="195"/>
    </row>
    <row r="62" s="9" customFormat="1" ht="19.92" customHeight="1">
      <c r="B62" s="196"/>
      <c r="C62" s="197"/>
      <c r="D62" s="198" t="s">
        <v>122</v>
      </c>
      <c r="E62" s="199"/>
      <c r="F62" s="199"/>
      <c r="G62" s="199"/>
      <c r="H62" s="199"/>
      <c r="I62" s="200"/>
      <c r="J62" s="201">
        <f>J91</f>
        <v>0</v>
      </c>
      <c r="K62" s="202"/>
    </row>
    <row r="63" s="9" customFormat="1" ht="19.92" customHeight="1">
      <c r="B63" s="196"/>
      <c r="C63" s="197"/>
      <c r="D63" s="198" t="s">
        <v>123</v>
      </c>
      <c r="E63" s="199"/>
      <c r="F63" s="199"/>
      <c r="G63" s="199"/>
      <c r="H63" s="199"/>
      <c r="I63" s="200"/>
      <c r="J63" s="201">
        <f>J95</f>
        <v>0</v>
      </c>
      <c r="K63" s="202"/>
    </row>
    <row r="64" s="9" customFormat="1" ht="19.92" customHeight="1">
      <c r="B64" s="196"/>
      <c r="C64" s="197"/>
      <c r="D64" s="198" t="s">
        <v>124</v>
      </c>
      <c r="E64" s="199"/>
      <c r="F64" s="199"/>
      <c r="G64" s="199"/>
      <c r="H64" s="199"/>
      <c r="I64" s="200"/>
      <c r="J64" s="201">
        <f>J96</f>
        <v>0</v>
      </c>
      <c r="K64" s="202"/>
    </row>
    <row r="65" s="9" customFormat="1" ht="19.92" customHeight="1">
      <c r="B65" s="196"/>
      <c r="C65" s="197"/>
      <c r="D65" s="198" t="s">
        <v>125</v>
      </c>
      <c r="E65" s="199"/>
      <c r="F65" s="199"/>
      <c r="G65" s="199"/>
      <c r="H65" s="199"/>
      <c r="I65" s="200"/>
      <c r="J65" s="201">
        <f>J112</f>
        <v>0</v>
      </c>
      <c r="K65" s="202"/>
    </row>
    <row r="66" s="9" customFormat="1" ht="19.92" customHeight="1">
      <c r="B66" s="196"/>
      <c r="C66" s="197"/>
      <c r="D66" s="198" t="s">
        <v>126</v>
      </c>
      <c r="E66" s="199"/>
      <c r="F66" s="199"/>
      <c r="G66" s="199"/>
      <c r="H66" s="199"/>
      <c r="I66" s="200"/>
      <c r="J66" s="201">
        <f>J113</f>
        <v>0</v>
      </c>
      <c r="K66" s="202"/>
    </row>
    <row r="67" s="9" customFormat="1" ht="19.92" customHeight="1">
      <c r="B67" s="196"/>
      <c r="C67" s="197"/>
      <c r="D67" s="198" t="s">
        <v>127</v>
      </c>
      <c r="E67" s="199"/>
      <c r="F67" s="199"/>
      <c r="G67" s="199"/>
      <c r="H67" s="199"/>
      <c r="I67" s="200"/>
      <c r="J67" s="201">
        <f>J133</f>
        <v>0</v>
      </c>
      <c r="K67" s="202"/>
    </row>
    <row r="68" s="1" customFormat="1" ht="21.84" customHeight="1">
      <c r="B68" s="46"/>
      <c r="C68" s="47"/>
      <c r="D68" s="47"/>
      <c r="E68" s="47"/>
      <c r="F68" s="47"/>
      <c r="G68" s="47"/>
      <c r="H68" s="47"/>
      <c r="I68" s="156"/>
      <c r="J68" s="47"/>
      <c r="K68" s="51"/>
    </row>
    <row r="69" s="1" customFormat="1" ht="6.96" customHeight="1">
      <c r="B69" s="67"/>
      <c r="C69" s="68"/>
      <c r="D69" s="68"/>
      <c r="E69" s="68"/>
      <c r="F69" s="68"/>
      <c r="G69" s="68"/>
      <c r="H69" s="68"/>
      <c r="I69" s="178"/>
      <c r="J69" s="68"/>
      <c r="K69" s="69"/>
    </row>
    <row r="73" s="1" customFormat="1" ht="6.96" customHeight="1">
      <c r="B73" s="70"/>
      <c r="C73" s="71"/>
      <c r="D73" s="71"/>
      <c r="E73" s="71"/>
      <c r="F73" s="71"/>
      <c r="G73" s="71"/>
      <c r="H73" s="71"/>
      <c r="I73" s="181"/>
      <c r="J73" s="71"/>
      <c r="K73" s="71"/>
      <c r="L73" s="72"/>
    </row>
    <row r="74" s="1" customFormat="1" ht="36.96" customHeight="1">
      <c r="B74" s="46"/>
      <c r="C74" s="73" t="s">
        <v>128</v>
      </c>
      <c r="D74" s="74"/>
      <c r="E74" s="74"/>
      <c r="F74" s="74"/>
      <c r="G74" s="74"/>
      <c r="H74" s="74"/>
      <c r="I74" s="203"/>
      <c r="J74" s="74"/>
      <c r="K74" s="74"/>
      <c r="L74" s="72"/>
    </row>
    <row r="75" s="1" customFormat="1" ht="6.96" customHeight="1">
      <c r="B75" s="46"/>
      <c r="C75" s="74"/>
      <c r="D75" s="74"/>
      <c r="E75" s="74"/>
      <c r="F75" s="74"/>
      <c r="G75" s="74"/>
      <c r="H75" s="74"/>
      <c r="I75" s="203"/>
      <c r="J75" s="74"/>
      <c r="K75" s="74"/>
      <c r="L75" s="72"/>
    </row>
    <row r="76" s="1" customFormat="1" ht="14.4" customHeight="1">
      <c r="B76" s="46"/>
      <c r="C76" s="76" t="s">
        <v>18</v>
      </c>
      <c r="D76" s="74"/>
      <c r="E76" s="74"/>
      <c r="F76" s="74"/>
      <c r="G76" s="74"/>
      <c r="H76" s="74"/>
      <c r="I76" s="203"/>
      <c r="J76" s="74"/>
      <c r="K76" s="74"/>
      <c r="L76" s="72"/>
    </row>
    <row r="77" s="1" customFormat="1" ht="16.5" customHeight="1">
      <c r="B77" s="46"/>
      <c r="C77" s="74"/>
      <c r="D77" s="74"/>
      <c r="E77" s="204" t="str">
        <f>E7</f>
        <v>Rekonstrukce lesní cesty - Hůrka, Klatovy</v>
      </c>
      <c r="F77" s="76"/>
      <c r="G77" s="76"/>
      <c r="H77" s="76"/>
      <c r="I77" s="203"/>
      <c r="J77" s="74"/>
      <c r="K77" s="74"/>
      <c r="L77" s="72"/>
    </row>
    <row r="78">
      <c r="B78" s="28"/>
      <c r="C78" s="76" t="s">
        <v>112</v>
      </c>
      <c r="D78" s="205"/>
      <c r="E78" s="205"/>
      <c r="F78" s="205"/>
      <c r="G78" s="205"/>
      <c r="H78" s="205"/>
      <c r="I78" s="148"/>
      <c r="J78" s="205"/>
      <c r="K78" s="205"/>
      <c r="L78" s="206"/>
    </row>
    <row r="79" s="1" customFormat="1" ht="16.5" customHeight="1">
      <c r="B79" s="46"/>
      <c r="C79" s="74"/>
      <c r="D79" s="74"/>
      <c r="E79" s="204" t="s">
        <v>113</v>
      </c>
      <c r="F79" s="74"/>
      <c r="G79" s="74"/>
      <c r="H79" s="74"/>
      <c r="I79" s="203"/>
      <c r="J79" s="74"/>
      <c r="K79" s="74"/>
      <c r="L79" s="72"/>
    </row>
    <row r="80" s="1" customFormat="1" ht="14.4" customHeight="1">
      <c r="B80" s="46"/>
      <c r="C80" s="76" t="s">
        <v>114</v>
      </c>
      <c r="D80" s="74"/>
      <c r="E80" s="74"/>
      <c r="F80" s="74"/>
      <c r="G80" s="74"/>
      <c r="H80" s="74"/>
      <c r="I80" s="203"/>
      <c r="J80" s="74"/>
      <c r="K80" s="74"/>
      <c r="L80" s="72"/>
    </row>
    <row r="81" s="1" customFormat="1" ht="17.25" customHeight="1">
      <c r="B81" s="46"/>
      <c r="C81" s="74"/>
      <c r="D81" s="74"/>
      <c r="E81" s="82" t="str">
        <f>E11</f>
        <v>001 - Lesní cesta</v>
      </c>
      <c r="F81" s="74"/>
      <c r="G81" s="74"/>
      <c r="H81" s="74"/>
      <c r="I81" s="203"/>
      <c r="J81" s="74"/>
      <c r="K81" s="74"/>
      <c r="L81" s="72"/>
    </row>
    <row r="82" s="1" customFormat="1" ht="6.96" customHeight="1">
      <c r="B82" s="46"/>
      <c r="C82" s="74"/>
      <c r="D82" s="74"/>
      <c r="E82" s="74"/>
      <c r="F82" s="74"/>
      <c r="G82" s="74"/>
      <c r="H82" s="74"/>
      <c r="I82" s="203"/>
      <c r="J82" s="74"/>
      <c r="K82" s="74"/>
      <c r="L82" s="72"/>
    </row>
    <row r="83" s="1" customFormat="1" ht="18" customHeight="1">
      <c r="B83" s="46"/>
      <c r="C83" s="76" t="s">
        <v>25</v>
      </c>
      <c r="D83" s="74"/>
      <c r="E83" s="74"/>
      <c r="F83" s="207" t="str">
        <f>F14</f>
        <v>KLATOVY</v>
      </c>
      <c r="G83" s="74"/>
      <c r="H83" s="74"/>
      <c r="I83" s="208" t="s">
        <v>27</v>
      </c>
      <c r="J83" s="85" t="str">
        <f>IF(J14="","",J14)</f>
        <v>16. 4. 2018</v>
      </c>
      <c r="K83" s="74"/>
      <c r="L83" s="72"/>
    </row>
    <row r="84" s="1" customFormat="1" ht="6.96" customHeight="1">
      <c r="B84" s="46"/>
      <c r="C84" s="74"/>
      <c r="D84" s="74"/>
      <c r="E84" s="74"/>
      <c r="F84" s="74"/>
      <c r="G84" s="74"/>
      <c r="H84" s="74"/>
      <c r="I84" s="203"/>
      <c r="J84" s="74"/>
      <c r="K84" s="74"/>
      <c r="L84" s="72"/>
    </row>
    <row r="85" s="1" customFormat="1">
      <c r="B85" s="46"/>
      <c r="C85" s="76" t="s">
        <v>31</v>
      </c>
      <c r="D85" s="74"/>
      <c r="E85" s="74"/>
      <c r="F85" s="207" t="str">
        <f>E17</f>
        <v xml:space="preserve"> </v>
      </c>
      <c r="G85" s="74"/>
      <c r="H85" s="74"/>
      <c r="I85" s="208" t="s">
        <v>37</v>
      </c>
      <c r="J85" s="207" t="str">
        <f>E23</f>
        <v xml:space="preserve"> </v>
      </c>
      <c r="K85" s="74"/>
      <c r="L85" s="72"/>
    </row>
    <row r="86" s="1" customFormat="1" ht="14.4" customHeight="1">
      <c r="B86" s="46"/>
      <c r="C86" s="76" t="s">
        <v>35</v>
      </c>
      <c r="D86" s="74"/>
      <c r="E86" s="74"/>
      <c r="F86" s="207" t="str">
        <f>IF(E20="","",E20)</f>
        <v/>
      </c>
      <c r="G86" s="74"/>
      <c r="H86" s="74"/>
      <c r="I86" s="203"/>
      <c r="J86" s="74"/>
      <c r="K86" s="74"/>
      <c r="L86" s="72"/>
    </row>
    <row r="87" s="1" customFormat="1" ht="10.32" customHeight="1">
      <c r="B87" s="46"/>
      <c r="C87" s="74"/>
      <c r="D87" s="74"/>
      <c r="E87" s="74"/>
      <c r="F87" s="74"/>
      <c r="G87" s="74"/>
      <c r="H87" s="74"/>
      <c r="I87" s="203"/>
      <c r="J87" s="74"/>
      <c r="K87" s="74"/>
      <c r="L87" s="72"/>
    </row>
    <row r="88" s="10" customFormat="1" ht="29.28" customHeight="1">
      <c r="B88" s="209"/>
      <c r="C88" s="210" t="s">
        <v>129</v>
      </c>
      <c r="D88" s="211" t="s">
        <v>60</v>
      </c>
      <c r="E88" s="211" t="s">
        <v>56</v>
      </c>
      <c r="F88" s="211" t="s">
        <v>130</v>
      </c>
      <c r="G88" s="211" t="s">
        <v>131</v>
      </c>
      <c r="H88" s="211" t="s">
        <v>132</v>
      </c>
      <c r="I88" s="212" t="s">
        <v>133</v>
      </c>
      <c r="J88" s="211" t="s">
        <v>118</v>
      </c>
      <c r="K88" s="213" t="s">
        <v>134</v>
      </c>
      <c r="L88" s="214"/>
      <c r="M88" s="102" t="s">
        <v>135</v>
      </c>
      <c r="N88" s="103" t="s">
        <v>45</v>
      </c>
      <c r="O88" s="103" t="s">
        <v>136</v>
      </c>
      <c r="P88" s="103" t="s">
        <v>137</v>
      </c>
      <c r="Q88" s="103" t="s">
        <v>138</v>
      </c>
      <c r="R88" s="103" t="s">
        <v>139</v>
      </c>
      <c r="S88" s="103" t="s">
        <v>140</v>
      </c>
      <c r="T88" s="104" t="s">
        <v>141</v>
      </c>
    </row>
    <row r="89" s="1" customFormat="1" ht="29.28" customHeight="1">
      <c r="B89" s="46"/>
      <c r="C89" s="108" t="s">
        <v>119</v>
      </c>
      <c r="D89" s="74"/>
      <c r="E89" s="74"/>
      <c r="F89" s="74"/>
      <c r="G89" s="74"/>
      <c r="H89" s="74"/>
      <c r="I89" s="203"/>
      <c r="J89" s="215">
        <f>BK89</f>
        <v>0</v>
      </c>
      <c r="K89" s="74"/>
      <c r="L89" s="72"/>
      <c r="M89" s="105"/>
      <c r="N89" s="106"/>
      <c r="O89" s="106"/>
      <c r="P89" s="216">
        <f>P90</f>
        <v>0</v>
      </c>
      <c r="Q89" s="106"/>
      <c r="R89" s="216">
        <f>R90</f>
        <v>649.55121799999995</v>
      </c>
      <c r="S89" s="106"/>
      <c r="T89" s="217">
        <f>T90</f>
        <v>172.71600000000001</v>
      </c>
      <c r="AT89" s="24" t="s">
        <v>74</v>
      </c>
      <c r="AU89" s="24" t="s">
        <v>120</v>
      </c>
      <c r="BK89" s="218">
        <f>BK90</f>
        <v>0</v>
      </c>
    </row>
    <row r="90" s="11" customFormat="1" ht="37.44" customHeight="1">
      <c r="B90" s="219"/>
      <c r="C90" s="220"/>
      <c r="D90" s="221" t="s">
        <v>74</v>
      </c>
      <c r="E90" s="222" t="s">
        <v>142</v>
      </c>
      <c r="F90" s="222" t="s">
        <v>143</v>
      </c>
      <c r="G90" s="220"/>
      <c r="H90" s="220"/>
      <c r="I90" s="223"/>
      <c r="J90" s="224">
        <f>BK90</f>
        <v>0</v>
      </c>
      <c r="K90" s="220"/>
      <c r="L90" s="225"/>
      <c r="M90" s="226"/>
      <c r="N90" s="227"/>
      <c r="O90" s="227"/>
      <c r="P90" s="228">
        <f>P91+P95+P96+P112+P113+P133</f>
        <v>0</v>
      </c>
      <c r="Q90" s="227"/>
      <c r="R90" s="228">
        <f>R91+R95+R96+R112+R113+R133</f>
        <v>649.55121799999995</v>
      </c>
      <c r="S90" s="227"/>
      <c r="T90" s="229">
        <f>T91+T95+T96+T112+T113+T133</f>
        <v>172.71600000000001</v>
      </c>
      <c r="AR90" s="230" t="s">
        <v>24</v>
      </c>
      <c r="AT90" s="231" t="s">
        <v>74</v>
      </c>
      <c r="AU90" s="231" t="s">
        <v>75</v>
      </c>
      <c r="AY90" s="230" t="s">
        <v>144</v>
      </c>
      <c r="BK90" s="232">
        <f>BK91+BK95+BK96+BK112+BK113+BK133</f>
        <v>0</v>
      </c>
    </row>
    <row r="91" s="11" customFormat="1" ht="19.92" customHeight="1">
      <c r="B91" s="219"/>
      <c r="C91" s="220"/>
      <c r="D91" s="221" t="s">
        <v>74</v>
      </c>
      <c r="E91" s="233" t="s">
        <v>24</v>
      </c>
      <c r="F91" s="233" t="s">
        <v>145</v>
      </c>
      <c r="G91" s="220"/>
      <c r="H91" s="220"/>
      <c r="I91" s="223"/>
      <c r="J91" s="234">
        <f>BK91</f>
        <v>0</v>
      </c>
      <c r="K91" s="220"/>
      <c r="L91" s="225"/>
      <c r="M91" s="226"/>
      <c r="N91" s="227"/>
      <c r="O91" s="227"/>
      <c r="P91" s="228">
        <f>SUM(P92:P94)</f>
        <v>0</v>
      </c>
      <c r="Q91" s="227"/>
      <c r="R91" s="228">
        <f>SUM(R92:R94)</f>
        <v>0</v>
      </c>
      <c r="S91" s="227"/>
      <c r="T91" s="229">
        <f>SUM(T92:T94)</f>
        <v>3.2999999999999998</v>
      </c>
      <c r="AR91" s="230" t="s">
        <v>24</v>
      </c>
      <c r="AT91" s="231" t="s">
        <v>74</v>
      </c>
      <c r="AU91" s="231" t="s">
        <v>24</v>
      </c>
      <c r="AY91" s="230" t="s">
        <v>144</v>
      </c>
      <c r="BK91" s="232">
        <f>SUM(BK92:BK94)</f>
        <v>0</v>
      </c>
    </row>
    <row r="92" s="1" customFormat="1" ht="38.25" customHeight="1">
      <c r="B92" s="46"/>
      <c r="C92" s="235" t="s">
        <v>146</v>
      </c>
      <c r="D92" s="235" t="s">
        <v>147</v>
      </c>
      <c r="E92" s="236" t="s">
        <v>148</v>
      </c>
      <c r="F92" s="237" t="s">
        <v>149</v>
      </c>
      <c r="G92" s="238" t="s">
        <v>150</v>
      </c>
      <c r="H92" s="239">
        <v>15</v>
      </c>
      <c r="I92" s="240"/>
      <c r="J92" s="241">
        <f>ROUND(I92*H92,2)</f>
        <v>0</v>
      </c>
      <c r="K92" s="237" t="s">
        <v>151</v>
      </c>
      <c r="L92" s="72"/>
      <c r="M92" s="242" t="s">
        <v>22</v>
      </c>
      <c r="N92" s="243" t="s">
        <v>46</v>
      </c>
      <c r="O92" s="47"/>
      <c r="P92" s="244">
        <f>O92*H92</f>
        <v>0</v>
      </c>
      <c r="Q92" s="244">
        <v>0</v>
      </c>
      <c r="R92" s="244">
        <f>Q92*H92</f>
        <v>0</v>
      </c>
      <c r="S92" s="244">
        <v>0.22</v>
      </c>
      <c r="T92" s="245">
        <f>S92*H92</f>
        <v>3.2999999999999998</v>
      </c>
      <c r="AR92" s="24" t="s">
        <v>152</v>
      </c>
      <c r="AT92" s="24" t="s">
        <v>147</v>
      </c>
      <c r="AU92" s="24" t="s">
        <v>83</v>
      </c>
      <c r="AY92" s="24" t="s">
        <v>144</v>
      </c>
      <c r="BE92" s="246">
        <f>IF(N92="základní",J92,0)</f>
        <v>0</v>
      </c>
      <c r="BF92" s="246">
        <f>IF(N92="snížená",J92,0)</f>
        <v>0</v>
      </c>
      <c r="BG92" s="246">
        <f>IF(N92="zákl. přenesená",J92,0)</f>
        <v>0</v>
      </c>
      <c r="BH92" s="246">
        <f>IF(N92="sníž. přenesená",J92,0)</f>
        <v>0</v>
      </c>
      <c r="BI92" s="246">
        <f>IF(N92="nulová",J92,0)</f>
        <v>0</v>
      </c>
      <c r="BJ92" s="24" t="s">
        <v>24</v>
      </c>
      <c r="BK92" s="246">
        <f>ROUND(I92*H92,2)</f>
        <v>0</v>
      </c>
      <c r="BL92" s="24" t="s">
        <v>152</v>
      </c>
      <c r="BM92" s="24" t="s">
        <v>153</v>
      </c>
    </row>
    <row r="93" s="1" customFormat="1">
      <c r="B93" s="46"/>
      <c r="C93" s="74"/>
      <c r="D93" s="247" t="s">
        <v>154</v>
      </c>
      <c r="E93" s="74"/>
      <c r="F93" s="248" t="s">
        <v>155</v>
      </c>
      <c r="G93" s="74"/>
      <c r="H93" s="74"/>
      <c r="I93" s="203"/>
      <c r="J93" s="74"/>
      <c r="K93" s="74"/>
      <c r="L93" s="72"/>
      <c r="M93" s="249"/>
      <c r="N93" s="47"/>
      <c r="O93" s="47"/>
      <c r="P93" s="47"/>
      <c r="Q93" s="47"/>
      <c r="R93" s="47"/>
      <c r="S93" s="47"/>
      <c r="T93" s="95"/>
      <c r="AT93" s="24" t="s">
        <v>154</v>
      </c>
      <c r="AU93" s="24" t="s">
        <v>83</v>
      </c>
    </row>
    <row r="94" s="1" customFormat="1">
      <c r="B94" s="46"/>
      <c r="C94" s="74"/>
      <c r="D94" s="247" t="s">
        <v>156</v>
      </c>
      <c r="E94" s="74"/>
      <c r="F94" s="248" t="s">
        <v>157</v>
      </c>
      <c r="G94" s="74"/>
      <c r="H94" s="74"/>
      <c r="I94" s="203"/>
      <c r="J94" s="74"/>
      <c r="K94" s="74"/>
      <c r="L94" s="72"/>
      <c r="M94" s="249"/>
      <c r="N94" s="47"/>
      <c r="O94" s="47"/>
      <c r="P94" s="47"/>
      <c r="Q94" s="47"/>
      <c r="R94" s="47"/>
      <c r="S94" s="47"/>
      <c r="T94" s="95"/>
      <c r="AT94" s="24" t="s">
        <v>156</v>
      </c>
      <c r="AU94" s="24" t="s">
        <v>83</v>
      </c>
    </row>
    <row r="95" s="11" customFormat="1" ht="29.88" customHeight="1">
      <c r="B95" s="219"/>
      <c r="C95" s="220"/>
      <c r="D95" s="221" t="s">
        <v>74</v>
      </c>
      <c r="E95" s="233" t="s">
        <v>83</v>
      </c>
      <c r="F95" s="233" t="s">
        <v>158</v>
      </c>
      <c r="G95" s="220"/>
      <c r="H95" s="220"/>
      <c r="I95" s="223"/>
      <c r="J95" s="234">
        <f>BK95</f>
        <v>0</v>
      </c>
      <c r="K95" s="220"/>
      <c r="L95" s="225"/>
      <c r="M95" s="226"/>
      <c r="N95" s="227"/>
      <c r="O95" s="227"/>
      <c r="P95" s="228">
        <v>0</v>
      </c>
      <c r="Q95" s="227"/>
      <c r="R95" s="228">
        <v>0</v>
      </c>
      <c r="S95" s="227"/>
      <c r="T95" s="229">
        <v>0</v>
      </c>
      <c r="AR95" s="230" t="s">
        <v>24</v>
      </c>
      <c r="AT95" s="231" t="s">
        <v>74</v>
      </c>
      <c r="AU95" s="231" t="s">
        <v>24</v>
      </c>
      <c r="AY95" s="230" t="s">
        <v>144</v>
      </c>
      <c r="BK95" s="232">
        <v>0</v>
      </c>
    </row>
    <row r="96" s="11" customFormat="1" ht="19.92" customHeight="1">
      <c r="B96" s="219"/>
      <c r="C96" s="220"/>
      <c r="D96" s="221" t="s">
        <v>74</v>
      </c>
      <c r="E96" s="233" t="s">
        <v>159</v>
      </c>
      <c r="F96" s="233" t="s">
        <v>160</v>
      </c>
      <c r="G96" s="220"/>
      <c r="H96" s="220"/>
      <c r="I96" s="223"/>
      <c r="J96" s="234">
        <f>BK96</f>
        <v>0</v>
      </c>
      <c r="K96" s="220"/>
      <c r="L96" s="225"/>
      <c r="M96" s="226"/>
      <c r="N96" s="227"/>
      <c r="O96" s="227"/>
      <c r="P96" s="228">
        <f>SUM(P97:P111)</f>
        <v>0</v>
      </c>
      <c r="Q96" s="227"/>
      <c r="R96" s="228">
        <f>SUM(R97:R111)</f>
        <v>649.42135799999994</v>
      </c>
      <c r="S96" s="227"/>
      <c r="T96" s="229">
        <f>SUM(T97:T111)</f>
        <v>0</v>
      </c>
      <c r="AR96" s="230" t="s">
        <v>24</v>
      </c>
      <c r="AT96" s="231" t="s">
        <v>74</v>
      </c>
      <c r="AU96" s="231" t="s">
        <v>24</v>
      </c>
      <c r="AY96" s="230" t="s">
        <v>144</v>
      </c>
      <c r="BK96" s="232">
        <f>SUM(BK97:BK111)</f>
        <v>0</v>
      </c>
    </row>
    <row r="97" s="1" customFormat="1" ht="25.5" customHeight="1">
      <c r="B97" s="46"/>
      <c r="C97" s="235" t="s">
        <v>161</v>
      </c>
      <c r="D97" s="235" t="s">
        <v>147</v>
      </c>
      <c r="E97" s="236" t="s">
        <v>162</v>
      </c>
      <c r="F97" s="237" t="s">
        <v>163</v>
      </c>
      <c r="G97" s="238" t="s">
        <v>150</v>
      </c>
      <c r="H97" s="239">
        <v>1710.4500000000001</v>
      </c>
      <c r="I97" s="240"/>
      <c r="J97" s="241">
        <f>ROUND(I97*H97,2)</f>
        <v>0</v>
      </c>
      <c r="K97" s="237" t="s">
        <v>151</v>
      </c>
      <c r="L97" s="72"/>
      <c r="M97" s="242" t="s">
        <v>22</v>
      </c>
      <c r="N97" s="243" t="s">
        <v>46</v>
      </c>
      <c r="O97" s="47"/>
      <c r="P97" s="244">
        <f>O97*H97</f>
        <v>0</v>
      </c>
      <c r="Q97" s="244">
        <v>0.18464</v>
      </c>
      <c r="R97" s="244">
        <f>Q97*H97</f>
        <v>315.81748800000003</v>
      </c>
      <c r="S97" s="244">
        <v>0</v>
      </c>
      <c r="T97" s="245">
        <f>S97*H97</f>
        <v>0</v>
      </c>
      <c r="AR97" s="24" t="s">
        <v>152</v>
      </c>
      <c r="AT97" s="24" t="s">
        <v>147</v>
      </c>
      <c r="AU97" s="24" t="s">
        <v>83</v>
      </c>
      <c r="AY97" s="24" t="s">
        <v>144</v>
      </c>
      <c r="BE97" s="246">
        <f>IF(N97="základní",J97,0)</f>
        <v>0</v>
      </c>
      <c r="BF97" s="246">
        <f>IF(N97="snížená",J97,0)</f>
        <v>0</v>
      </c>
      <c r="BG97" s="246">
        <f>IF(N97="zákl. přenesená",J97,0)</f>
        <v>0</v>
      </c>
      <c r="BH97" s="246">
        <f>IF(N97="sníž. přenesená",J97,0)</f>
        <v>0</v>
      </c>
      <c r="BI97" s="246">
        <f>IF(N97="nulová",J97,0)</f>
        <v>0</v>
      </c>
      <c r="BJ97" s="24" t="s">
        <v>24</v>
      </c>
      <c r="BK97" s="246">
        <f>ROUND(I97*H97,2)</f>
        <v>0</v>
      </c>
      <c r="BL97" s="24" t="s">
        <v>152</v>
      </c>
      <c r="BM97" s="24" t="s">
        <v>164</v>
      </c>
    </row>
    <row r="98" s="1" customFormat="1">
      <c r="B98" s="46"/>
      <c r="C98" s="74"/>
      <c r="D98" s="247" t="s">
        <v>154</v>
      </c>
      <c r="E98" s="74"/>
      <c r="F98" s="248" t="s">
        <v>165</v>
      </c>
      <c r="G98" s="74"/>
      <c r="H98" s="74"/>
      <c r="I98" s="203"/>
      <c r="J98" s="74"/>
      <c r="K98" s="74"/>
      <c r="L98" s="72"/>
      <c r="M98" s="249"/>
      <c r="N98" s="47"/>
      <c r="O98" s="47"/>
      <c r="P98" s="47"/>
      <c r="Q98" s="47"/>
      <c r="R98" s="47"/>
      <c r="S98" s="47"/>
      <c r="T98" s="95"/>
      <c r="AT98" s="24" t="s">
        <v>154</v>
      </c>
      <c r="AU98" s="24" t="s">
        <v>83</v>
      </c>
    </row>
    <row r="99" s="12" customFormat="1">
      <c r="B99" s="250"/>
      <c r="C99" s="251"/>
      <c r="D99" s="247" t="s">
        <v>166</v>
      </c>
      <c r="E99" s="252" t="s">
        <v>22</v>
      </c>
      <c r="F99" s="253" t="s">
        <v>167</v>
      </c>
      <c r="G99" s="251"/>
      <c r="H99" s="254">
        <v>1710.4500000000001</v>
      </c>
      <c r="I99" s="255"/>
      <c r="J99" s="251"/>
      <c r="K99" s="251"/>
      <c r="L99" s="256"/>
      <c r="M99" s="257"/>
      <c r="N99" s="258"/>
      <c r="O99" s="258"/>
      <c r="P99" s="258"/>
      <c r="Q99" s="258"/>
      <c r="R99" s="258"/>
      <c r="S99" s="258"/>
      <c r="T99" s="259"/>
      <c r="AT99" s="260" t="s">
        <v>166</v>
      </c>
      <c r="AU99" s="260" t="s">
        <v>83</v>
      </c>
      <c r="AV99" s="12" t="s">
        <v>83</v>
      </c>
      <c r="AW99" s="12" t="s">
        <v>38</v>
      </c>
      <c r="AX99" s="12" t="s">
        <v>24</v>
      </c>
      <c r="AY99" s="260" t="s">
        <v>144</v>
      </c>
    </row>
    <row r="100" s="1" customFormat="1" ht="25.5" customHeight="1">
      <c r="B100" s="46"/>
      <c r="C100" s="235" t="s">
        <v>9</v>
      </c>
      <c r="D100" s="235" t="s">
        <v>147</v>
      </c>
      <c r="E100" s="236" t="s">
        <v>168</v>
      </c>
      <c r="F100" s="237" t="s">
        <v>169</v>
      </c>
      <c r="G100" s="238" t="s">
        <v>150</v>
      </c>
      <c r="H100" s="239">
        <v>543</v>
      </c>
      <c r="I100" s="240"/>
      <c r="J100" s="241">
        <f>ROUND(I100*H100,2)</f>
        <v>0</v>
      </c>
      <c r="K100" s="237" t="s">
        <v>151</v>
      </c>
      <c r="L100" s="72"/>
      <c r="M100" s="242" t="s">
        <v>22</v>
      </c>
      <c r="N100" s="243" t="s">
        <v>46</v>
      </c>
      <c r="O100" s="47"/>
      <c r="P100" s="244">
        <f>O100*H100</f>
        <v>0</v>
      </c>
      <c r="Q100" s="244">
        <v>0.23480999999999999</v>
      </c>
      <c r="R100" s="244">
        <f>Q100*H100</f>
        <v>127.50183</v>
      </c>
      <c r="S100" s="244">
        <v>0</v>
      </c>
      <c r="T100" s="245">
        <f>S100*H100</f>
        <v>0</v>
      </c>
      <c r="AR100" s="24" t="s">
        <v>152</v>
      </c>
      <c r="AT100" s="24" t="s">
        <v>147</v>
      </c>
      <c r="AU100" s="24" t="s">
        <v>83</v>
      </c>
      <c r="AY100" s="24" t="s">
        <v>144</v>
      </c>
      <c r="BE100" s="246">
        <f>IF(N100="základní",J100,0)</f>
        <v>0</v>
      </c>
      <c r="BF100" s="246">
        <f>IF(N100="snížená",J100,0)</f>
        <v>0</v>
      </c>
      <c r="BG100" s="246">
        <f>IF(N100="zákl. přenesená",J100,0)</f>
        <v>0</v>
      </c>
      <c r="BH100" s="246">
        <f>IF(N100="sníž. přenesená",J100,0)</f>
        <v>0</v>
      </c>
      <c r="BI100" s="246">
        <f>IF(N100="nulová",J100,0)</f>
        <v>0</v>
      </c>
      <c r="BJ100" s="24" t="s">
        <v>24</v>
      </c>
      <c r="BK100" s="246">
        <f>ROUND(I100*H100,2)</f>
        <v>0</v>
      </c>
      <c r="BL100" s="24" t="s">
        <v>152</v>
      </c>
      <c r="BM100" s="24" t="s">
        <v>170</v>
      </c>
    </row>
    <row r="101" s="1" customFormat="1">
      <c r="B101" s="46"/>
      <c r="C101" s="74"/>
      <c r="D101" s="247" t="s">
        <v>154</v>
      </c>
      <c r="E101" s="74"/>
      <c r="F101" s="248" t="s">
        <v>171</v>
      </c>
      <c r="G101" s="74"/>
      <c r="H101" s="74"/>
      <c r="I101" s="203"/>
      <c r="J101" s="74"/>
      <c r="K101" s="74"/>
      <c r="L101" s="72"/>
      <c r="M101" s="249"/>
      <c r="N101" s="47"/>
      <c r="O101" s="47"/>
      <c r="P101" s="47"/>
      <c r="Q101" s="47"/>
      <c r="R101" s="47"/>
      <c r="S101" s="47"/>
      <c r="T101" s="95"/>
      <c r="AT101" s="24" t="s">
        <v>154</v>
      </c>
      <c r="AU101" s="24" t="s">
        <v>83</v>
      </c>
    </row>
    <row r="102" s="12" customFormat="1">
      <c r="B102" s="250"/>
      <c r="C102" s="251"/>
      <c r="D102" s="247" t="s">
        <v>166</v>
      </c>
      <c r="E102" s="252" t="s">
        <v>22</v>
      </c>
      <c r="F102" s="253" t="s">
        <v>172</v>
      </c>
      <c r="G102" s="251"/>
      <c r="H102" s="254">
        <v>543</v>
      </c>
      <c r="I102" s="255"/>
      <c r="J102" s="251"/>
      <c r="K102" s="251"/>
      <c r="L102" s="256"/>
      <c r="M102" s="257"/>
      <c r="N102" s="258"/>
      <c r="O102" s="258"/>
      <c r="P102" s="258"/>
      <c r="Q102" s="258"/>
      <c r="R102" s="258"/>
      <c r="S102" s="258"/>
      <c r="T102" s="259"/>
      <c r="AT102" s="260" t="s">
        <v>166</v>
      </c>
      <c r="AU102" s="260" t="s">
        <v>83</v>
      </c>
      <c r="AV102" s="12" t="s">
        <v>83</v>
      </c>
      <c r="AW102" s="12" t="s">
        <v>38</v>
      </c>
      <c r="AX102" s="12" t="s">
        <v>24</v>
      </c>
      <c r="AY102" s="260" t="s">
        <v>144</v>
      </c>
    </row>
    <row r="103" s="13" customFormat="1">
      <c r="B103" s="261"/>
      <c r="C103" s="262"/>
      <c r="D103" s="247" t="s">
        <v>166</v>
      </c>
      <c r="E103" s="263" t="s">
        <v>22</v>
      </c>
      <c r="F103" s="264" t="s">
        <v>173</v>
      </c>
      <c r="G103" s="262"/>
      <c r="H103" s="263" t="s">
        <v>22</v>
      </c>
      <c r="I103" s="265"/>
      <c r="J103" s="262"/>
      <c r="K103" s="262"/>
      <c r="L103" s="266"/>
      <c r="M103" s="267"/>
      <c r="N103" s="268"/>
      <c r="O103" s="268"/>
      <c r="P103" s="268"/>
      <c r="Q103" s="268"/>
      <c r="R103" s="268"/>
      <c r="S103" s="268"/>
      <c r="T103" s="269"/>
      <c r="AT103" s="270" t="s">
        <v>166</v>
      </c>
      <c r="AU103" s="270" t="s">
        <v>83</v>
      </c>
      <c r="AV103" s="13" t="s">
        <v>24</v>
      </c>
      <c r="AW103" s="13" t="s">
        <v>38</v>
      </c>
      <c r="AX103" s="13" t="s">
        <v>75</v>
      </c>
      <c r="AY103" s="270" t="s">
        <v>144</v>
      </c>
    </row>
    <row r="104" s="1" customFormat="1" ht="25.5" customHeight="1">
      <c r="B104" s="46"/>
      <c r="C104" s="235" t="s">
        <v>174</v>
      </c>
      <c r="D104" s="235" t="s">
        <v>147</v>
      </c>
      <c r="E104" s="236" t="s">
        <v>175</v>
      </c>
      <c r="F104" s="237" t="s">
        <v>176</v>
      </c>
      <c r="G104" s="238" t="s">
        <v>150</v>
      </c>
      <c r="H104" s="239">
        <v>249</v>
      </c>
      <c r="I104" s="240"/>
      <c r="J104" s="241">
        <f>ROUND(I104*H104,2)</f>
        <v>0</v>
      </c>
      <c r="K104" s="237" t="s">
        <v>151</v>
      </c>
      <c r="L104" s="72"/>
      <c r="M104" s="242" t="s">
        <v>22</v>
      </c>
      <c r="N104" s="243" t="s">
        <v>46</v>
      </c>
      <c r="O104" s="47"/>
      <c r="P104" s="244">
        <f>O104*H104</f>
        <v>0</v>
      </c>
      <c r="Q104" s="244">
        <v>0.13980999999999999</v>
      </c>
      <c r="R104" s="244">
        <f>Q104*H104</f>
        <v>34.812689999999996</v>
      </c>
      <c r="S104" s="244">
        <v>0</v>
      </c>
      <c r="T104" s="245">
        <f>S104*H104</f>
        <v>0</v>
      </c>
      <c r="AR104" s="24" t="s">
        <v>152</v>
      </c>
      <c r="AT104" s="24" t="s">
        <v>147</v>
      </c>
      <c r="AU104" s="24" t="s">
        <v>83</v>
      </c>
      <c r="AY104" s="24" t="s">
        <v>144</v>
      </c>
      <c r="BE104" s="246">
        <f>IF(N104="základní",J104,0)</f>
        <v>0</v>
      </c>
      <c r="BF104" s="246">
        <f>IF(N104="snížená",J104,0)</f>
        <v>0</v>
      </c>
      <c r="BG104" s="246">
        <f>IF(N104="zákl. přenesená",J104,0)</f>
        <v>0</v>
      </c>
      <c r="BH104" s="246">
        <f>IF(N104="sníž. přenesená",J104,0)</f>
        <v>0</v>
      </c>
      <c r="BI104" s="246">
        <f>IF(N104="nulová",J104,0)</f>
        <v>0</v>
      </c>
      <c r="BJ104" s="24" t="s">
        <v>24</v>
      </c>
      <c r="BK104" s="246">
        <f>ROUND(I104*H104,2)</f>
        <v>0</v>
      </c>
      <c r="BL104" s="24" t="s">
        <v>152</v>
      </c>
      <c r="BM104" s="24" t="s">
        <v>177</v>
      </c>
    </row>
    <row r="105" s="1" customFormat="1">
      <c r="B105" s="46"/>
      <c r="C105" s="74"/>
      <c r="D105" s="247" t="s">
        <v>154</v>
      </c>
      <c r="E105" s="74"/>
      <c r="F105" s="248" t="s">
        <v>178</v>
      </c>
      <c r="G105" s="74"/>
      <c r="H105" s="74"/>
      <c r="I105" s="203"/>
      <c r="J105" s="74"/>
      <c r="K105" s="74"/>
      <c r="L105" s="72"/>
      <c r="M105" s="249"/>
      <c r="N105" s="47"/>
      <c r="O105" s="47"/>
      <c r="P105" s="47"/>
      <c r="Q105" s="47"/>
      <c r="R105" s="47"/>
      <c r="S105" s="47"/>
      <c r="T105" s="95"/>
      <c r="AT105" s="24" t="s">
        <v>154</v>
      </c>
      <c r="AU105" s="24" t="s">
        <v>83</v>
      </c>
    </row>
    <row r="106" s="1" customFormat="1">
      <c r="B106" s="46"/>
      <c r="C106" s="74"/>
      <c r="D106" s="247" t="s">
        <v>156</v>
      </c>
      <c r="E106" s="74"/>
      <c r="F106" s="248" t="s">
        <v>179</v>
      </c>
      <c r="G106" s="74"/>
      <c r="H106" s="74"/>
      <c r="I106" s="203"/>
      <c r="J106" s="74"/>
      <c r="K106" s="74"/>
      <c r="L106" s="72"/>
      <c r="M106" s="249"/>
      <c r="N106" s="47"/>
      <c r="O106" s="47"/>
      <c r="P106" s="47"/>
      <c r="Q106" s="47"/>
      <c r="R106" s="47"/>
      <c r="S106" s="47"/>
      <c r="T106" s="95"/>
      <c r="AT106" s="24" t="s">
        <v>156</v>
      </c>
      <c r="AU106" s="24" t="s">
        <v>83</v>
      </c>
    </row>
    <row r="107" s="1" customFormat="1" ht="25.5" customHeight="1">
      <c r="B107" s="46"/>
      <c r="C107" s="235" t="s">
        <v>180</v>
      </c>
      <c r="D107" s="235" t="s">
        <v>147</v>
      </c>
      <c r="E107" s="236" t="s">
        <v>181</v>
      </c>
      <c r="F107" s="237" t="s">
        <v>182</v>
      </c>
      <c r="G107" s="238" t="s">
        <v>150</v>
      </c>
      <c r="H107" s="239">
        <v>3258</v>
      </c>
      <c r="I107" s="240"/>
      <c r="J107" s="241">
        <f>ROUND(I107*H107,2)</f>
        <v>0</v>
      </c>
      <c r="K107" s="237" t="s">
        <v>151</v>
      </c>
      <c r="L107" s="72"/>
      <c r="M107" s="242" t="s">
        <v>22</v>
      </c>
      <c r="N107" s="243" t="s">
        <v>46</v>
      </c>
      <c r="O107" s="47"/>
      <c r="P107" s="244">
        <f>O107*H107</f>
        <v>0</v>
      </c>
      <c r="Q107" s="244">
        <v>0.00071000000000000002</v>
      </c>
      <c r="R107" s="244">
        <f>Q107*H107</f>
        <v>2.31318</v>
      </c>
      <c r="S107" s="244">
        <v>0</v>
      </c>
      <c r="T107" s="245">
        <f>S107*H107</f>
        <v>0</v>
      </c>
      <c r="AR107" s="24" t="s">
        <v>152</v>
      </c>
      <c r="AT107" s="24" t="s">
        <v>147</v>
      </c>
      <c r="AU107" s="24" t="s">
        <v>83</v>
      </c>
      <c r="AY107" s="24" t="s">
        <v>144</v>
      </c>
      <c r="BE107" s="246">
        <f>IF(N107="základní",J107,0)</f>
        <v>0</v>
      </c>
      <c r="BF107" s="246">
        <f>IF(N107="snížená",J107,0)</f>
        <v>0</v>
      </c>
      <c r="BG107" s="246">
        <f>IF(N107="zákl. přenesená",J107,0)</f>
        <v>0</v>
      </c>
      <c r="BH107" s="246">
        <f>IF(N107="sníž. přenesená",J107,0)</f>
        <v>0</v>
      </c>
      <c r="BI107" s="246">
        <f>IF(N107="nulová",J107,0)</f>
        <v>0</v>
      </c>
      <c r="BJ107" s="24" t="s">
        <v>24</v>
      </c>
      <c r="BK107" s="246">
        <f>ROUND(I107*H107,2)</f>
        <v>0</v>
      </c>
      <c r="BL107" s="24" t="s">
        <v>152</v>
      </c>
      <c r="BM107" s="24" t="s">
        <v>183</v>
      </c>
    </row>
    <row r="108" s="12" customFormat="1">
      <c r="B108" s="250"/>
      <c r="C108" s="251"/>
      <c r="D108" s="247" t="s">
        <v>166</v>
      </c>
      <c r="E108" s="252" t="s">
        <v>22</v>
      </c>
      <c r="F108" s="253" t="s">
        <v>184</v>
      </c>
      <c r="G108" s="251"/>
      <c r="H108" s="254">
        <v>3258</v>
      </c>
      <c r="I108" s="255"/>
      <c r="J108" s="251"/>
      <c r="K108" s="251"/>
      <c r="L108" s="256"/>
      <c r="M108" s="257"/>
      <c r="N108" s="258"/>
      <c r="O108" s="258"/>
      <c r="P108" s="258"/>
      <c r="Q108" s="258"/>
      <c r="R108" s="258"/>
      <c r="S108" s="258"/>
      <c r="T108" s="259"/>
      <c r="AT108" s="260" t="s">
        <v>166</v>
      </c>
      <c r="AU108" s="260" t="s">
        <v>83</v>
      </c>
      <c r="AV108" s="12" t="s">
        <v>83</v>
      </c>
      <c r="AW108" s="12" t="s">
        <v>38</v>
      </c>
      <c r="AX108" s="12" t="s">
        <v>24</v>
      </c>
      <c r="AY108" s="260" t="s">
        <v>144</v>
      </c>
    </row>
    <row r="109" s="1" customFormat="1" ht="38.25" customHeight="1">
      <c r="B109" s="46"/>
      <c r="C109" s="235" t="s">
        <v>185</v>
      </c>
      <c r="D109" s="235" t="s">
        <v>147</v>
      </c>
      <c r="E109" s="236" t="s">
        <v>186</v>
      </c>
      <c r="F109" s="237" t="s">
        <v>187</v>
      </c>
      <c r="G109" s="238" t="s">
        <v>150</v>
      </c>
      <c r="H109" s="239">
        <v>1629</v>
      </c>
      <c r="I109" s="240"/>
      <c r="J109" s="241">
        <f>ROUND(I109*H109,2)</f>
        <v>0</v>
      </c>
      <c r="K109" s="237" t="s">
        <v>151</v>
      </c>
      <c r="L109" s="72"/>
      <c r="M109" s="242" t="s">
        <v>22</v>
      </c>
      <c r="N109" s="243" t="s">
        <v>46</v>
      </c>
      <c r="O109" s="47"/>
      <c r="P109" s="244">
        <f>O109*H109</f>
        <v>0</v>
      </c>
      <c r="Q109" s="244">
        <v>0.10373</v>
      </c>
      <c r="R109" s="244">
        <f>Q109*H109</f>
        <v>168.97617</v>
      </c>
      <c r="S109" s="244">
        <v>0</v>
      </c>
      <c r="T109" s="245">
        <f>S109*H109</f>
        <v>0</v>
      </c>
      <c r="AR109" s="24" t="s">
        <v>152</v>
      </c>
      <c r="AT109" s="24" t="s">
        <v>147</v>
      </c>
      <c r="AU109" s="24" t="s">
        <v>83</v>
      </c>
      <c r="AY109" s="24" t="s">
        <v>144</v>
      </c>
      <c r="BE109" s="246">
        <f>IF(N109="základní",J109,0)</f>
        <v>0</v>
      </c>
      <c r="BF109" s="246">
        <f>IF(N109="snížená",J109,0)</f>
        <v>0</v>
      </c>
      <c r="BG109" s="246">
        <f>IF(N109="zákl. přenesená",J109,0)</f>
        <v>0</v>
      </c>
      <c r="BH109" s="246">
        <f>IF(N109="sníž. přenesená",J109,0)</f>
        <v>0</v>
      </c>
      <c r="BI109" s="246">
        <f>IF(N109="nulová",J109,0)</f>
        <v>0</v>
      </c>
      <c r="BJ109" s="24" t="s">
        <v>24</v>
      </c>
      <c r="BK109" s="246">
        <f>ROUND(I109*H109,2)</f>
        <v>0</v>
      </c>
      <c r="BL109" s="24" t="s">
        <v>152</v>
      </c>
      <c r="BM109" s="24" t="s">
        <v>188</v>
      </c>
    </row>
    <row r="110" s="1" customFormat="1">
      <c r="B110" s="46"/>
      <c r="C110" s="74"/>
      <c r="D110" s="247" t="s">
        <v>154</v>
      </c>
      <c r="E110" s="74"/>
      <c r="F110" s="248" t="s">
        <v>189</v>
      </c>
      <c r="G110" s="74"/>
      <c r="H110" s="74"/>
      <c r="I110" s="203"/>
      <c r="J110" s="74"/>
      <c r="K110" s="74"/>
      <c r="L110" s="72"/>
      <c r="M110" s="249"/>
      <c r="N110" s="47"/>
      <c r="O110" s="47"/>
      <c r="P110" s="47"/>
      <c r="Q110" s="47"/>
      <c r="R110" s="47"/>
      <c r="S110" s="47"/>
      <c r="T110" s="95"/>
      <c r="AT110" s="24" t="s">
        <v>154</v>
      </c>
      <c r="AU110" s="24" t="s">
        <v>83</v>
      </c>
    </row>
    <row r="111" s="12" customFormat="1">
      <c r="B111" s="250"/>
      <c r="C111" s="251"/>
      <c r="D111" s="247" t="s">
        <v>166</v>
      </c>
      <c r="E111" s="252" t="s">
        <v>22</v>
      </c>
      <c r="F111" s="253" t="s">
        <v>190</v>
      </c>
      <c r="G111" s="251"/>
      <c r="H111" s="254">
        <v>1629</v>
      </c>
      <c r="I111" s="255"/>
      <c r="J111" s="251"/>
      <c r="K111" s="251"/>
      <c r="L111" s="256"/>
      <c r="M111" s="257"/>
      <c r="N111" s="258"/>
      <c r="O111" s="258"/>
      <c r="P111" s="258"/>
      <c r="Q111" s="258"/>
      <c r="R111" s="258"/>
      <c r="S111" s="258"/>
      <c r="T111" s="259"/>
      <c r="AT111" s="260" t="s">
        <v>166</v>
      </c>
      <c r="AU111" s="260" t="s">
        <v>83</v>
      </c>
      <c r="AV111" s="12" t="s">
        <v>83</v>
      </c>
      <c r="AW111" s="12" t="s">
        <v>38</v>
      </c>
      <c r="AX111" s="12" t="s">
        <v>24</v>
      </c>
      <c r="AY111" s="260" t="s">
        <v>144</v>
      </c>
    </row>
    <row r="112" s="11" customFormat="1" ht="29.88" customHeight="1">
      <c r="B112" s="219"/>
      <c r="C112" s="220"/>
      <c r="D112" s="221" t="s">
        <v>74</v>
      </c>
      <c r="E112" s="233" t="s">
        <v>191</v>
      </c>
      <c r="F112" s="233" t="s">
        <v>192</v>
      </c>
      <c r="G112" s="220"/>
      <c r="H112" s="220"/>
      <c r="I112" s="223"/>
      <c r="J112" s="234">
        <f>BK112</f>
        <v>0</v>
      </c>
      <c r="K112" s="220"/>
      <c r="L112" s="225"/>
      <c r="M112" s="226"/>
      <c r="N112" s="227"/>
      <c r="O112" s="227"/>
      <c r="P112" s="228">
        <v>0</v>
      </c>
      <c r="Q112" s="227"/>
      <c r="R112" s="228">
        <v>0</v>
      </c>
      <c r="S112" s="227"/>
      <c r="T112" s="229">
        <v>0</v>
      </c>
      <c r="AR112" s="230" t="s">
        <v>24</v>
      </c>
      <c r="AT112" s="231" t="s">
        <v>74</v>
      </c>
      <c r="AU112" s="231" t="s">
        <v>24</v>
      </c>
      <c r="AY112" s="230" t="s">
        <v>144</v>
      </c>
      <c r="BK112" s="232">
        <v>0</v>
      </c>
    </row>
    <row r="113" s="11" customFormat="1" ht="19.92" customHeight="1">
      <c r="B113" s="219"/>
      <c r="C113" s="220"/>
      <c r="D113" s="221" t="s">
        <v>74</v>
      </c>
      <c r="E113" s="233" t="s">
        <v>193</v>
      </c>
      <c r="F113" s="233" t="s">
        <v>194</v>
      </c>
      <c r="G113" s="220"/>
      <c r="H113" s="220"/>
      <c r="I113" s="223"/>
      <c r="J113" s="234">
        <f>BK113</f>
        <v>0</v>
      </c>
      <c r="K113" s="220"/>
      <c r="L113" s="225"/>
      <c r="M113" s="226"/>
      <c r="N113" s="227"/>
      <c r="O113" s="227"/>
      <c r="P113" s="228">
        <f>SUM(P114:P132)</f>
        <v>0</v>
      </c>
      <c r="Q113" s="227"/>
      <c r="R113" s="228">
        <f>SUM(R114:R132)</f>
        <v>0.12986</v>
      </c>
      <c r="S113" s="227"/>
      <c r="T113" s="229">
        <f>SUM(T114:T132)</f>
        <v>169.416</v>
      </c>
      <c r="AR113" s="230" t="s">
        <v>24</v>
      </c>
      <c r="AT113" s="231" t="s">
        <v>74</v>
      </c>
      <c r="AU113" s="231" t="s">
        <v>24</v>
      </c>
      <c r="AY113" s="230" t="s">
        <v>144</v>
      </c>
      <c r="BK113" s="232">
        <f>SUM(BK114:BK132)</f>
        <v>0</v>
      </c>
    </row>
    <row r="114" s="1" customFormat="1" ht="25.5" customHeight="1">
      <c r="B114" s="46"/>
      <c r="C114" s="235" t="s">
        <v>195</v>
      </c>
      <c r="D114" s="235" t="s">
        <v>147</v>
      </c>
      <c r="E114" s="236" t="s">
        <v>196</v>
      </c>
      <c r="F114" s="237" t="s">
        <v>197</v>
      </c>
      <c r="G114" s="238" t="s">
        <v>198</v>
      </c>
      <c r="H114" s="239">
        <v>2</v>
      </c>
      <c r="I114" s="240"/>
      <c r="J114" s="241">
        <f>ROUND(I114*H114,2)</f>
        <v>0</v>
      </c>
      <c r="K114" s="237" t="s">
        <v>151</v>
      </c>
      <c r="L114" s="72"/>
      <c r="M114" s="242" t="s">
        <v>22</v>
      </c>
      <c r="N114" s="243" t="s">
        <v>46</v>
      </c>
      <c r="O114" s="47"/>
      <c r="P114" s="244">
        <f>O114*H114</f>
        <v>0</v>
      </c>
      <c r="Q114" s="244">
        <v>0.00069999999999999999</v>
      </c>
      <c r="R114" s="244">
        <f>Q114*H114</f>
        <v>0.0014</v>
      </c>
      <c r="S114" s="244">
        <v>0</v>
      </c>
      <c r="T114" s="245">
        <f>S114*H114</f>
        <v>0</v>
      </c>
      <c r="AR114" s="24" t="s">
        <v>152</v>
      </c>
      <c r="AT114" s="24" t="s">
        <v>147</v>
      </c>
      <c r="AU114" s="24" t="s">
        <v>83</v>
      </c>
      <c r="AY114" s="24" t="s">
        <v>144</v>
      </c>
      <c r="BE114" s="246">
        <f>IF(N114="základní",J114,0)</f>
        <v>0</v>
      </c>
      <c r="BF114" s="246">
        <f>IF(N114="snížená",J114,0)</f>
        <v>0</v>
      </c>
      <c r="BG114" s="246">
        <f>IF(N114="zákl. přenesená",J114,0)</f>
        <v>0</v>
      </c>
      <c r="BH114" s="246">
        <f>IF(N114="sníž. přenesená",J114,0)</f>
        <v>0</v>
      </c>
      <c r="BI114" s="246">
        <f>IF(N114="nulová",J114,0)</f>
        <v>0</v>
      </c>
      <c r="BJ114" s="24" t="s">
        <v>24</v>
      </c>
      <c r="BK114" s="246">
        <f>ROUND(I114*H114,2)</f>
        <v>0</v>
      </c>
      <c r="BL114" s="24" t="s">
        <v>152</v>
      </c>
      <c r="BM114" s="24" t="s">
        <v>199</v>
      </c>
    </row>
    <row r="115" s="1" customFormat="1">
      <c r="B115" s="46"/>
      <c r="C115" s="74"/>
      <c r="D115" s="247" t="s">
        <v>154</v>
      </c>
      <c r="E115" s="74"/>
      <c r="F115" s="248" t="s">
        <v>200</v>
      </c>
      <c r="G115" s="74"/>
      <c r="H115" s="74"/>
      <c r="I115" s="203"/>
      <c r="J115" s="74"/>
      <c r="K115" s="74"/>
      <c r="L115" s="72"/>
      <c r="M115" s="249"/>
      <c r="N115" s="47"/>
      <c r="O115" s="47"/>
      <c r="P115" s="47"/>
      <c r="Q115" s="47"/>
      <c r="R115" s="47"/>
      <c r="S115" s="47"/>
      <c r="T115" s="95"/>
      <c r="AT115" s="24" t="s">
        <v>154</v>
      </c>
      <c r="AU115" s="24" t="s">
        <v>83</v>
      </c>
    </row>
    <row r="116" s="1" customFormat="1" ht="16.5" customHeight="1">
      <c r="B116" s="46"/>
      <c r="C116" s="271" t="s">
        <v>201</v>
      </c>
      <c r="D116" s="271" t="s">
        <v>202</v>
      </c>
      <c r="E116" s="272" t="s">
        <v>203</v>
      </c>
      <c r="F116" s="273" t="s">
        <v>204</v>
      </c>
      <c r="G116" s="274" t="s">
        <v>198</v>
      </c>
      <c r="H116" s="275">
        <v>1</v>
      </c>
      <c r="I116" s="276"/>
      <c r="J116" s="277">
        <f>ROUND(I116*H116,2)</f>
        <v>0</v>
      </c>
      <c r="K116" s="273" t="s">
        <v>205</v>
      </c>
      <c r="L116" s="278"/>
      <c r="M116" s="279" t="s">
        <v>22</v>
      </c>
      <c r="N116" s="280" t="s">
        <v>46</v>
      </c>
      <c r="O116" s="47"/>
      <c r="P116" s="244">
        <f>O116*H116</f>
        <v>0</v>
      </c>
      <c r="Q116" s="244">
        <v>0.0014</v>
      </c>
      <c r="R116" s="244">
        <f>Q116*H116</f>
        <v>0.0014</v>
      </c>
      <c r="S116" s="244">
        <v>0</v>
      </c>
      <c r="T116" s="245">
        <f>S116*H116</f>
        <v>0</v>
      </c>
      <c r="AR116" s="24" t="s">
        <v>191</v>
      </c>
      <c r="AT116" s="24" t="s">
        <v>202</v>
      </c>
      <c r="AU116" s="24" t="s">
        <v>83</v>
      </c>
      <c r="AY116" s="24" t="s">
        <v>144</v>
      </c>
      <c r="BE116" s="246">
        <f>IF(N116="základní",J116,0)</f>
        <v>0</v>
      </c>
      <c r="BF116" s="246">
        <f>IF(N116="snížená",J116,0)</f>
        <v>0</v>
      </c>
      <c r="BG116" s="246">
        <f>IF(N116="zákl. přenesená",J116,0)</f>
        <v>0</v>
      </c>
      <c r="BH116" s="246">
        <f>IF(N116="sníž. přenesená",J116,0)</f>
        <v>0</v>
      </c>
      <c r="BI116" s="246">
        <f>IF(N116="nulová",J116,0)</f>
        <v>0</v>
      </c>
      <c r="BJ116" s="24" t="s">
        <v>24</v>
      </c>
      <c r="BK116" s="246">
        <f>ROUND(I116*H116,2)</f>
        <v>0</v>
      </c>
      <c r="BL116" s="24" t="s">
        <v>152</v>
      </c>
      <c r="BM116" s="24" t="s">
        <v>206</v>
      </c>
    </row>
    <row r="117" s="1" customFormat="1" ht="16.5" customHeight="1">
      <c r="B117" s="46"/>
      <c r="C117" s="271" t="s">
        <v>207</v>
      </c>
      <c r="D117" s="271" t="s">
        <v>202</v>
      </c>
      <c r="E117" s="272" t="s">
        <v>208</v>
      </c>
      <c r="F117" s="273" t="s">
        <v>209</v>
      </c>
      <c r="G117" s="274" t="s">
        <v>198</v>
      </c>
      <c r="H117" s="275">
        <v>1</v>
      </c>
      <c r="I117" s="276"/>
      <c r="J117" s="277">
        <f>ROUND(I117*H117,2)</f>
        <v>0</v>
      </c>
      <c r="K117" s="273" t="s">
        <v>205</v>
      </c>
      <c r="L117" s="278"/>
      <c r="M117" s="279" t="s">
        <v>22</v>
      </c>
      <c r="N117" s="280" t="s">
        <v>46</v>
      </c>
      <c r="O117" s="47"/>
      <c r="P117" s="244">
        <f>O117*H117</f>
        <v>0</v>
      </c>
      <c r="Q117" s="244">
        <v>0.0030999999999999999</v>
      </c>
      <c r="R117" s="244">
        <f>Q117*H117</f>
        <v>0.0030999999999999999</v>
      </c>
      <c r="S117" s="244">
        <v>0</v>
      </c>
      <c r="T117" s="245">
        <f>S117*H117</f>
        <v>0</v>
      </c>
      <c r="AR117" s="24" t="s">
        <v>191</v>
      </c>
      <c r="AT117" s="24" t="s">
        <v>202</v>
      </c>
      <c r="AU117" s="24" t="s">
        <v>83</v>
      </c>
      <c r="AY117" s="24" t="s">
        <v>144</v>
      </c>
      <c r="BE117" s="246">
        <f>IF(N117="základní",J117,0)</f>
        <v>0</v>
      </c>
      <c r="BF117" s="246">
        <f>IF(N117="snížená",J117,0)</f>
        <v>0</v>
      </c>
      <c r="BG117" s="246">
        <f>IF(N117="zákl. přenesená",J117,0)</f>
        <v>0</v>
      </c>
      <c r="BH117" s="246">
        <f>IF(N117="sníž. přenesená",J117,0)</f>
        <v>0</v>
      </c>
      <c r="BI117" s="246">
        <f>IF(N117="nulová",J117,0)</f>
        <v>0</v>
      </c>
      <c r="BJ117" s="24" t="s">
        <v>24</v>
      </c>
      <c r="BK117" s="246">
        <f>ROUND(I117*H117,2)</f>
        <v>0</v>
      </c>
      <c r="BL117" s="24" t="s">
        <v>152</v>
      </c>
      <c r="BM117" s="24" t="s">
        <v>210</v>
      </c>
    </row>
    <row r="118" s="1" customFormat="1" ht="16.5" customHeight="1">
      <c r="B118" s="46"/>
      <c r="C118" s="271" t="s">
        <v>211</v>
      </c>
      <c r="D118" s="271" t="s">
        <v>202</v>
      </c>
      <c r="E118" s="272" t="s">
        <v>212</v>
      </c>
      <c r="F118" s="273" t="s">
        <v>213</v>
      </c>
      <c r="G118" s="274" t="s">
        <v>198</v>
      </c>
      <c r="H118" s="275">
        <v>1</v>
      </c>
      <c r="I118" s="276"/>
      <c r="J118" s="277">
        <f>ROUND(I118*H118,2)</f>
        <v>0</v>
      </c>
      <c r="K118" s="273" t="s">
        <v>151</v>
      </c>
      <c r="L118" s="278"/>
      <c r="M118" s="279" t="s">
        <v>22</v>
      </c>
      <c r="N118" s="280" t="s">
        <v>46</v>
      </c>
      <c r="O118" s="47"/>
      <c r="P118" s="244">
        <f>O118*H118</f>
        <v>0</v>
      </c>
      <c r="Q118" s="244">
        <v>0.0064999999999999997</v>
      </c>
      <c r="R118" s="244">
        <f>Q118*H118</f>
        <v>0.0064999999999999997</v>
      </c>
      <c r="S118" s="244">
        <v>0</v>
      </c>
      <c r="T118" s="245">
        <f>S118*H118</f>
        <v>0</v>
      </c>
      <c r="AR118" s="24" t="s">
        <v>191</v>
      </c>
      <c r="AT118" s="24" t="s">
        <v>202</v>
      </c>
      <c r="AU118" s="24" t="s">
        <v>83</v>
      </c>
      <c r="AY118" s="24" t="s">
        <v>144</v>
      </c>
      <c r="BE118" s="246">
        <f>IF(N118="základní",J118,0)</f>
        <v>0</v>
      </c>
      <c r="BF118" s="246">
        <f>IF(N118="snížená",J118,0)</f>
        <v>0</v>
      </c>
      <c r="BG118" s="246">
        <f>IF(N118="zákl. přenesená",J118,0)</f>
        <v>0</v>
      </c>
      <c r="BH118" s="246">
        <f>IF(N118="sníž. přenesená",J118,0)</f>
        <v>0</v>
      </c>
      <c r="BI118" s="246">
        <f>IF(N118="nulová",J118,0)</f>
        <v>0</v>
      </c>
      <c r="BJ118" s="24" t="s">
        <v>24</v>
      </c>
      <c r="BK118" s="246">
        <f>ROUND(I118*H118,2)</f>
        <v>0</v>
      </c>
      <c r="BL118" s="24" t="s">
        <v>152</v>
      </c>
      <c r="BM118" s="24" t="s">
        <v>214</v>
      </c>
    </row>
    <row r="119" s="1" customFormat="1" ht="16.5" customHeight="1">
      <c r="B119" s="46"/>
      <c r="C119" s="271" t="s">
        <v>215</v>
      </c>
      <c r="D119" s="271" t="s">
        <v>202</v>
      </c>
      <c r="E119" s="272" t="s">
        <v>216</v>
      </c>
      <c r="F119" s="273" t="s">
        <v>217</v>
      </c>
      <c r="G119" s="274" t="s">
        <v>198</v>
      </c>
      <c r="H119" s="275">
        <v>1</v>
      </c>
      <c r="I119" s="276"/>
      <c r="J119" s="277">
        <f>ROUND(I119*H119,2)</f>
        <v>0</v>
      </c>
      <c r="K119" s="273" t="s">
        <v>151</v>
      </c>
      <c r="L119" s="278"/>
      <c r="M119" s="279" t="s">
        <v>22</v>
      </c>
      <c r="N119" s="280" t="s">
        <v>46</v>
      </c>
      <c r="O119" s="47"/>
      <c r="P119" s="244">
        <f>O119*H119</f>
        <v>0</v>
      </c>
      <c r="Q119" s="244">
        <v>0.0033</v>
      </c>
      <c r="R119" s="244">
        <f>Q119*H119</f>
        <v>0.0033</v>
      </c>
      <c r="S119" s="244">
        <v>0</v>
      </c>
      <c r="T119" s="245">
        <f>S119*H119</f>
        <v>0</v>
      </c>
      <c r="AR119" s="24" t="s">
        <v>191</v>
      </c>
      <c r="AT119" s="24" t="s">
        <v>202</v>
      </c>
      <c r="AU119" s="24" t="s">
        <v>83</v>
      </c>
      <c r="AY119" s="24" t="s">
        <v>144</v>
      </c>
      <c r="BE119" s="246">
        <f>IF(N119="základní",J119,0)</f>
        <v>0</v>
      </c>
      <c r="BF119" s="246">
        <f>IF(N119="snížená",J119,0)</f>
        <v>0</v>
      </c>
      <c r="BG119" s="246">
        <f>IF(N119="zákl. přenesená",J119,0)</f>
        <v>0</v>
      </c>
      <c r="BH119" s="246">
        <f>IF(N119="sníž. přenesená",J119,0)</f>
        <v>0</v>
      </c>
      <c r="BI119" s="246">
        <f>IF(N119="nulová",J119,0)</f>
        <v>0</v>
      </c>
      <c r="BJ119" s="24" t="s">
        <v>24</v>
      </c>
      <c r="BK119" s="246">
        <f>ROUND(I119*H119,2)</f>
        <v>0</v>
      </c>
      <c r="BL119" s="24" t="s">
        <v>152</v>
      </c>
      <c r="BM119" s="24" t="s">
        <v>218</v>
      </c>
    </row>
    <row r="120" s="1" customFormat="1" ht="16.5" customHeight="1">
      <c r="B120" s="46"/>
      <c r="C120" s="271" t="s">
        <v>219</v>
      </c>
      <c r="D120" s="271" t="s">
        <v>202</v>
      </c>
      <c r="E120" s="272" t="s">
        <v>220</v>
      </c>
      <c r="F120" s="273" t="s">
        <v>221</v>
      </c>
      <c r="G120" s="274" t="s">
        <v>198</v>
      </c>
      <c r="H120" s="275">
        <v>1</v>
      </c>
      <c r="I120" s="276"/>
      <c r="J120" s="277">
        <f>ROUND(I120*H120,2)</f>
        <v>0</v>
      </c>
      <c r="K120" s="273" t="s">
        <v>151</v>
      </c>
      <c r="L120" s="278"/>
      <c r="M120" s="279" t="s">
        <v>22</v>
      </c>
      <c r="N120" s="280" t="s">
        <v>46</v>
      </c>
      <c r="O120" s="47"/>
      <c r="P120" s="244">
        <f>O120*H120</f>
        <v>0</v>
      </c>
      <c r="Q120" s="244">
        <v>0.00014999999999999999</v>
      </c>
      <c r="R120" s="244">
        <f>Q120*H120</f>
        <v>0.00014999999999999999</v>
      </c>
      <c r="S120" s="244">
        <v>0</v>
      </c>
      <c r="T120" s="245">
        <f>S120*H120</f>
        <v>0</v>
      </c>
      <c r="AR120" s="24" t="s">
        <v>191</v>
      </c>
      <c r="AT120" s="24" t="s">
        <v>202</v>
      </c>
      <c r="AU120" s="24" t="s">
        <v>83</v>
      </c>
      <c r="AY120" s="24" t="s">
        <v>144</v>
      </c>
      <c r="BE120" s="246">
        <f>IF(N120="základní",J120,0)</f>
        <v>0</v>
      </c>
      <c r="BF120" s="246">
        <f>IF(N120="snížená",J120,0)</f>
        <v>0</v>
      </c>
      <c r="BG120" s="246">
        <f>IF(N120="zákl. přenesená",J120,0)</f>
        <v>0</v>
      </c>
      <c r="BH120" s="246">
        <f>IF(N120="sníž. přenesená",J120,0)</f>
        <v>0</v>
      </c>
      <c r="BI120" s="246">
        <f>IF(N120="nulová",J120,0)</f>
        <v>0</v>
      </c>
      <c r="BJ120" s="24" t="s">
        <v>24</v>
      </c>
      <c r="BK120" s="246">
        <f>ROUND(I120*H120,2)</f>
        <v>0</v>
      </c>
      <c r="BL120" s="24" t="s">
        <v>152</v>
      </c>
      <c r="BM120" s="24" t="s">
        <v>222</v>
      </c>
    </row>
    <row r="121" s="1" customFormat="1" ht="16.5" customHeight="1">
      <c r="B121" s="46"/>
      <c r="C121" s="271" t="s">
        <v>223</v>
      </c>
      <c r="D121" s="271" t="s">
        <v>202</v>
      </c>
      <c r="E121" s="272" t="s">
        <v>224</v>
      </c>
      <c r="F121" s="273" t="s">
        <v>225</v>
      </c>
      <c r="G121" s="274" t="s">
        <v>198</v>
      </c>
      <c r="H121" s="275">
        <v>4</v>
      </c>
      <c r="I121" s="276"/>
      <c r="J121" s="277">
        <f>ROUND(I121*H121,2)</f>
        <v>0</v>
      </c>
      <c r="K121" s="273" t="s">
        <v>151</v>
      </c>
      <c r="L121" s="278"/>
      <c r="M121" s="279" t="s">
        <v>22</v>
      </c>
      <c r="N121" s="280" t="s">
        <v>46</v>
      </c>
      <c r="O121" s="47"/>
      <c r="P121" s="244">
        <f>O121*H121</f>
        <v>0</v>
      </c>
      <c r="Q121" s="244">
        <v>0.00040000000000000002</v>
      </c>
      <c r="R121" s="244">
        <f>Q121*H121</f>
        <v>0.0016000000000000001</v>
      </c>
      <c r="S121" s="244">
        <v>0</v>
      </c>
      <c r="T121" s="245">
        <f>S121*H121</f>
        <v>0</v>
      </c>
      <c r="AR121" s="24" t="s">
        <v>191</v>
      </c>
      <c r="AT121" s="24" t="s">
        <v>202</v>
      </c>
      <c r="AU121" s="24" t="s">
        <v>83</v>
      </c>
      <c r="AY121" s="24" t="s">
        <v>144</v>
      </c>
      <c r="BE121" s="246">
        <f>IF(N121="základní",J121,0)</f>
        <v>0</v>
      </c>
      <c r="BF121" s="246">
        <f>IF(N121="snížená",J121,0)</f>
        <v>0</v>
      </c>
      <c r="BG121" s="246">
        <f>IF(N121="zákl. přenesená",J121,0)</f>
        <v>0</v>
      </c>
      <c r="BH121" s="246">
        <f>IF(N121="sníž. přenesená",J121,0)</f>
        <v>0</v>
      </c>
      <c r="BI121" s="246">
        <f>IF(N121="nulová",J121,0)</f>
        <v>0</v>
      </c>
      <c r="BJ121" s="24" t="s">
        <v>24</v>
      </c>
      <c r="BK121" s="246">
        <f>ROUND(I121*H121,2)</f>
        <v>0</v>
      </c>
      <c r="BL121" s="24" t="s">
        <v>152</v>
      </c>
      <c r="BM121" s="24" t="s">
        <v>226</v>
      </c>
    </row>
    <row r="122" s="1" customFormat="1" ht="16.5" customHeight="1">
      <c r="B122" s="46"/>
      <c r="C122" s="235" t="s">
        <v>227</v>
      </c>
      <c r="D122" s="235" t="s">
        <v>147</v>
      </c>
      <c r="E122" s="236" t="s">
        <v>228</v>
      </c>
      <c r="F122" s="237" t="s">
        <v>229</v>
      </c>
      <c r="G122" s="238" t="s">
        <v>198</v>
      </c>
      <c r="H122" s="239">
        <v>1</v>
      </c>
      <c r="I122" s="240"/>
      <c r="J122" s="241">
        <f>ROUND(I122*H122,2)</f>
        <v>0</v>
      </c>
      <c r="K122" s="237" t="s">
        <v>151</v>
      </c>
      <c r="L122" s="72"/>
      <c r="M122" s="242" t="s">
        <v>22</v>
      </c>
      <c r="N122" s="243" t="s">
        <v>46</v>
      </c>
      <c r="O122" s="47"/>
      <c r="P122" s="244">
        <f>O122*H122</f>
        <v>0</v>
      </c>
      <c r="Q122" s="244">
        <v>0.11241</v>
      </c>
      <c r="R122" s="244">
        <f>Q122*H122</f>
        <v>0.11241</v>
      </c>
      <c r="S122" s="244">
        <v>0</v>
      </c>
      <c r="T122" s="245">
        <f>S122*H122</f>
        <v>0</v>
      </c>
      <c r="AR122" s="24" t="s">
        <v>152</v>
      </c>
      <c r="AT122" s="24" t="s">
        <v>147</v>
      </c>
      <c r="AU122" s="24" t="s">
        <v>83</v>
      </c>
      <c r="AY122" s="24" t="s">
        <v>144</v>
      </c>
      <c r="BE122" s="246">
        <f>IF(N122="základní",J122,0)</f>
        <v>0</v>
      </c>
      <c r="BF122" s="246">
        <f>IF(N122="snížená",J122,0)</f>
        <v>0</v>
      </c>
      <c r="BG122" s="246">
        <f>IF(N122="zákl. přenesená",J122,0)</f>
        <v>0</v>
      </c>
      <c r="BH122" s="246">
        <f>IF(N122="sníž. přenesená",J122,0)</f>
        <v>0</v>
      </c>
      <c r="BI122" s="246">
        <f>IF(N122="nulová",J122,0)</f>
        <v>0</v>
      </c>
      <c r="BJ122" s="24" t="s">
        <v>24</v>
      </c>
      <c r="BK122" s="246">
        <f>ROUND(I122*H122,2)</f>
        <v>0</v>
      </c>
      <c r="BL122" s="24" t="s">
        <v>152</v>
      </c>
      <c r="BM122" s="24" t="s">
        <v>230</v>
      </c>
    </row>
    <row r="123" s="1" customFormat="1">
      <c r="B123" s="46"/>
      <c r="C123" s="74"/>
      <c r="D123" s="247" t="s">
        <v>154</v>
      </c>
      <c r="E123" s="74"/>
      <c r="F123" s="248" t="s">
        <v>231</v>
      </c>
      <c r="G123" s="74"/>
      <c r="H123" s="74"/>
      <c r="I123" s="203"/>
      <c r="J123" s="74"/>
      <c r="K123" s="74"/>
      <c r="L123" s="72"/>
      <c r="M123" s="249"/>
      <c r="N123" s="47"/>
      <c r="O123" s="47"/>
      <c r="P123" s="47"/>
      <c r="Q123" s="47"/>
      <c r="R123" s="47"/>
      <c r="S123" s="47"/>
      <c r="T123" s="95"/>
      <c r="AT123" s="24" t="s">
        <v>154</v>
      </c>
      <c r="AU123" s="24" t="s">
        <v>83</v>
      </c>
    </row>
    <row r="124" s="1" customFormat="1" ht="25.5" customHeight="1">
      <c r="B124" s="46"/>
      <c r="C124" s="235" t="s">
        <v>232</v>
      </c>
      <c r="D124" s="235" t="s">
        <v>147</v>
      </c>
      <c r="E124" s="236" t="s">
        <v>233</v>
      </c>
      <c r="F124" s="237" t="s">
        <v>234</v>
      </c>
      <c r="G124" s="238" t="s">
        <v>235</v>
      </c>
      <c r="H124" s="239">
        <v>56</v>
      </c>
      <c r="I124" s="240"/>
      <c r="J124" s="241">
        <f>ROUND(I124*H124,2)</f>
        <v>0</v>
      </c>
      <c r="K124" s="237" t="s">
        <v>151</v>
      </c>
      <c r="L124" s="72"/>
      <c r="M124" s="242" t="s">
        <v>22</v>
      </c>
      <c r="N124" s="243" t="s">
        <v>46</v>
      </c>
      <c r="O124" s="47"/>
      <c r="P124" s="244">
        <f>O124*H124</f>
        <v>0</v>
      </c>
      <c r="Q124" s="244">
        <v>0</v>
      </c>
      <c r="R124" s="244">
        <f>Q124*H124</f>
        <v>0</v>
      </c>
      <c r="S124" s="244">
        <v>0</v>
      </c>
      <c r="T124" s="245">
        <f>S124*H124</f>
        <v>0</v>
      </c>
      <c r="AR124" s="24" t="s">
        <v>152</v>
      </c>
      <c r="AT124" s="24" t="s">
        <v>147</v>
      </c>
      <c r="AU124" s="24" t="s">
        <v>83</v>
      </c>
      <c r="AY124" s="24" t="s">
        <v>144</v>
      </c>
      <c r="BE124" s="246">
        <f>IF(N124="základní",J124,0)</f>
        <v>0</v>
      </c>
      <c r="BF124" s="246">
        <f>IF(N124="snížená",J124,0)</f>
        <v>0</v>
      </c>
      <c r="BG124" s="246">
        <f>IF(N124="zákl. přenesená",J124,0)</f>
        <v>0</v>
      </c>
      <c r="BH124" s="246">
        <f>IF(N124="sníž. přenesená",J124,0)</f>
        <v>0</v>
      </c>
      <c r="BI124" s="246">
        <f>IF(N124="nulová",J124,0)</f>
        <v>0</v>
      </c>
      <c r="BJ124" s="24" t="s">
        <v>24</v>
      </c>
      <c r="BK124" s="246">
        <f>ROUND(I124*H124,2)</f>
        <v>0</v>
      </c>
      <c r="BL124" s="24" t="s">
        <v>152</v>
      </c>
      <c r="BM124" s="24" t="s">
        <v>236</v>
      </c>
    </row>
    <row r="125" s="1" customFormat="1">
      <c r="B125" s="46"/>
      <c r="C125" s="74"/>
      <c r="D125" s="247" t="s">
        <v>154</v>
      </c>
      <c r="E125" s="74"/>
      <c r="F125" s="248" t="s">
        <v>237</v>
      </c>
      <c r="G125" s="74"/>
      <c r="H125" s="74"/>
      <c r="I125" s="203"/>
      <c r="J125" s="74"/>
      <c r="K125" s="74"/>
      <c r="L125" s="72"/>
      <c r="M125" s="249"/>
      <c r="N125" s="47"/>
      <c r="O125" s="47"/>
      <c r="P125" s="47"/>
      <c r="Q125" s="47"/>
      <c r="R125" s="47"/>
      <c r="S125" s="47"/>
      <c r="T125" s="95"/>
      <c r="AT125" s="24" t="s">
        <v>154</v>
      </c>
      <c r="AU125" s="24" t="s">
        <v>83</v>
      </c>
    </row>
    <row r="126" s="1" customFormat="1">
      <c r="B126" s="46"/>
      <c r="C126" s="74"/>
      <c r="D126" s="247" t="s">
        <v>156</v>
      </c>
      <c r="E126" s="74"/>
      <c r="F126" s="248" t="s">
        <v>238</v>
      </c>
      <c r="G126" s="74"/>
      <c r="H126" s="74"/>
      <c r="I126" s="203"/>
      <c r="J126" s="74"/>
      <c r="K126" s="74"/>
      <c r="L126" s="72"/>
      <c r="M126" s="249"/>
      <c r="N126" s="47"/>
      <c r="O126" s="47"/>
      <c r="P126" s="47"/>
      <c r="Q126" s="47"/>
      <c r="R126" s="47"/>
      <c r="S126" s="47"/>
      <c r="T126" s="95"/>
      <c r="AT126" s="24" t="s">
        <v>156</v>
      </c>
      <c r="AU126" s="24" t="s">
        <v>83</v>
      </c>
    </row>
    <row r="127" s="1" customFormat="1" ht="25.5" customHeight="1">
      <c r="B127" s="46"/>
      <c r="C127" s="235" t="s">
        <v>239</v>
      </c>
      <c r="D127" s="235" t="s">
        <v>147</v>
      </c>
      <c r="E127" s="236" t="s">
        <v>240</v>
      </c>
      <c r="F127" s="237" t="s">
        <v>241</v>
      </c>
      <c r="G127" s="238" t="s">
        <v>150</v>
      </c>
      <c r="H127" s="239">
        <v>1629</v>
      </c>
      <c r="I127" s="240"/>
      <c r="J127" s="241">
        <f>ROUND(I127*H127,2)</f>
        <v>0</v>
      </c>
      <c r="K127" s="237" t="s">
        <v>151</v>
      </c>
      <c r="L127" s="72"/>
      <c r="M127" s="242" t="s">
        <v>22</v>
      </c>
      <c r="N127" s="243" t="s">
        <v>46</v>
      </c>
      <c r="O127" s="47"/>
      <c r="P127" s="244">
        <f>O127*H127</f>
        <v>0</v>
      </c>
      <c r="Q127" s="244">
        <v>0</v>
      </c>
      <c r="R127" s="244">
        <f>Q127*H127</f>
        <v>0</v>
      </c>
      <c r="S127" s="244">
        <v>0.02</v>
      </c>
      <c r="T127" s="245">
        <f>S127*H127</f>
        <v>32.579999999999998</v>
      </c>
      <c r="AR127" s="24" t="s">
        <v>152</v>
      </c>
      <c r="AT127" s="24" t="s">
        <v>147</v>
      </c>
      <c r="AU127" s="24" t="s">
        <v>83</v>
      </c>
      <c r="AY127" s="24" t="s">
        <v>144</v>
      </c>
      <c r="BE127" s="246">
        <f>IF(N127="základní",J127,0)</f>
        <v>0</v>
      </c>
      <c r="BF127" s="246">
        <f>IF(N127="snížená",J127,0)</f>
        <v>0</v>
      </c>
      <c r="BG127" s="246">
        <f>IF(N127="zákl. přenesená",J127,0)</f>
        <v>0</v>
      </c>
      <c r="BH127" s="246">
        <f>IF(N127="sníž. přenesená",J127,0)</f>
        <v>0</v>
      </c>
      <c r="BI127" s="246">
        <f>IF(N127="nulová",J127,0)</f>
        <v>0</v>
      </c>
      <c r="BJ127" s="24" t="s">
        <v>24</v>
      </c>
      <c r="BK127" s="246">
        <f>ROUND(I127*H127,2)</f>
        <v>0</v>
      </c>
      <c r="BL127" s="24" t="s">
        <v>152</v>
      </c>
      <c r="BM127" s="24" t="s">
        <v>242</v>
      </c>
    </row>
    <row r="128" s="1" customFormat="1">
      <c r="B128" s="46"/>
      <c r="C128" s="74"/>
      <c r="D128" s="247" t="s">
        <v>154</v>
      </c>
      <c r="E128" s="74"/>
      <c r="F128" s="248" t="s">
        <v>243</v>
      </c>
      <c r="G128" s="74"/>
      <c r="H128" s="74"/>
      <c r="I128" s="203"/>
      <c r="J128" s="74"/>
      <c r="K128" s="74"/>
      <c r="L128" s="72"/>
      <c r="M128" s="249"/>
      <c r="N128" s="47"/>
      <c r="O128" s="47"/>
      <c r="P128" s="47"/>
      <c r="Q128" s="47"/>
      <c r="R128" s="47"/>
      <c r="S128" s="47"/>
      <c r="T128" s="95"/>
      <c r="AT128" s="24" t="s">
        <v>154</v>
      </c>
      <c r="AU128" s="24" t="s">
        <v>83</v>
      </c>
    </row>
    <row r="129" s="12" customFormat="1">
      <c r="B129" s="250"/>
      <c r="C129" s="251"/>
      <c r="D129" s="247" t="s">
        <v>166</v>
      </c>
      <c r="E129" s="252" t="s">
        <v>22</v>
      </c>
      <c r="F129" s="253" t="s">
        <v>244</v>
      </c>
      <c r="G129" s="251"/>
      <c r="H129" s="254">
        <v>1629</v>
      </c>
      <c r="I129" s="255"/>
      <c r="J129" s="251"/>
      <c r="K129" s="251"/>
      <c r="L129" s="256"/>
      <c r="M129" s="257"/>
      <c r="N129" s="258"/>
      <c r="O129" s="258"/>
      <c r="P129" s="258"/>
      <c r="Q129" s="258"/>
      <c r="R129" s="258"/>
      <c r="S129" s="258"/>
      <c r="T129" s="259"/>
      <c r="AT129" s="260" t="s">
        <v>166</v>
      </c>
      <c r="AU129" s="260" t="s">
        <v>83</v>
      </c>
      <c r="AV129" s="12" t="s">
        <v>83</v>
      </c>
      <c r="AW129" s="12" t="s">
        <v>38</v>
      </c>
      <c r="AX129" s="12" t="s">
        <v>24</v>
      </c>
      <c r="AY129" s="260" t="s">
        <v>144</v>
      </c>
    </row>
    <row r="130" s="1" customFormat="1" ht="51" customHeight="1">
      <c r="B130" s="46"/>
      <c r="C130" s="235" t="s">
        <v>245</v>
      </c>
      <c r="D130" s="235" t="s">
        <v>147</v>
      </c>
      <c r="E130" s="236" t="s">
        <v>246</v>
      </c>
      <c r="F130" s="237" t="s">
        <v>247</v>
      </c>
      <c r="G130" s="238" t="s">
        <v>150</v>
      </c>
      <c r="H130" s="239">
        <v>543</v>
      </c>
      <c r="I130" s="240"/>
      <c r="J130" s="241">
        <f>ROUND(I130*H130,2)</f>
        <v>0</v>
      </c>
      <c r="K130" s="237" t="s">
        <v>151</v>
      </c>
      <c r="L130" s="72"/>
      <c r="M130" s="242" t="s">
        <v>22</v>
      </c>
      <c r="N130" s="243" t="s">
        <v>46</v>
      </c>
      <c r="O130" s="47"/>
      <c r="P130" s="244">
        <f>O130*H130</f>
        <v>0</v>
      </c>
      <c r="Q130" s="244">
        <v>0</v>
      </c>
      <c r="R130" s="244">
        <f>Q130*H130</f>
        <v>0</v>
      </c>
      <c r="S130" s="244">
        <v>0.252</v>
      </c>
      <c r="T130" s="245">
        <f>S130*H130</f>
        <v>136.83600000000001</v>
      </c>
      <c r="AR130" s="24" t="s">
        <v>152</v>
      </c>
      <c r="AT130" s="24" t="s">
        <v>147</v>
      </c>
      <c r="AU130" s="24" t="s">
        <v>83</v>
      </c>
      <c r="AY130" s="24" t="s">
        <v>144</v>
      </c>
      <c r="BE130" s="246">
        <f>IF(N130="základní",J130,0)</f>
        <v>0</v>
      </c>
      <c r="BF130" s="246">
        <f>IF(N130="snížená",J130,0)</f>
        <v>0</v>
      </c>
      <c r="BG130" s="246">
        <f>IF(N130="zákl. přenesená",J130,0)</f>
        <v>0</v>
      </c>
      <c r="BH130" s="246">
        <f>IF(N130="sníž. přenesená",J130,0)</f>
        <v>0</v>
      </c>
      <c r="BI130" s="246">
        <f>IF(N130="nulová",J130,0)</f>
        <v>0</v>
      </c>
      <c r="BJ130" s="24" t="s">
        <v>24</v>
      </c>
      <c r="BK130" s="246">
        <f>ROUND(I130*H130,2)</f>
        <v>0</v>
      </c>
      <c r="BL130" s="24" t="s">
        <v>152</v>
      </c>
      <c r="BM130" s="24" t="s">
        <v>248</v>
      </c>
    </row>
    <row r="131" s="1" customFormat="1">
      <c r="B131" s="46"/>
      <c r="C131" s="74"/>
      <c r="D131" s="247" t="s">
        <v>154</v>
      </c>
      <c r="E131" s="74"/>
      <c r="F131" s="248" t="s">
        <v>249</v>
      </c>
      <c r="G131" s="74"/>
      <c r="H131" s="74"/>
      <c r="I131" s="203"/>
      <c r="J131" s="74"/>
      <c r="K131" s="74"/>
      <c r="L131" s="72"/>
      <c r="M131" s="249"/>
      <c r="N131" s="47"/>
      <c r="O131" s="47"/>
      <c r="P131" s="47"/>
      <c r="Q131" s="47"/>
      <c r="R131" s="47"/>
      <c r="S131" s="47"/>
      <c r="T131" s="95"/>
      <c r="AT131" s="24" t="s">
        <v>154</v>
      </c>
      <c r="AU131" s="24" t="s">
        <v>83</v>
      </c>
    </row>
    <row r="132" s="12" customFormat="1">
      <c r="B132" s="250"/>
      <c r="C132" s="251"/>
      <c r="D132" s="247" t="s">
        <v>166</v>
      </c>
      <c r="E132" s="252" t="s">
        <v>22</v>
      </c>
      <c r="F132" s="253" t="s">
        <v>250</v>
      </c>
      <c r="G132" s="251"/>
      <c r="H132" s="254">
        <v>543</v>
      </c>
      <c r="I132" s="255"/>
      <c r="J132" s="251"/>
      <c r="K132" s="251"/>
      <c r="L132" s="256"/>
      <c r="M132" s="257"/>
      <c r="N132" s="258"/>
      <c r="O132" s="258"/>
      <c r="P132" s="258"/>
      <c r="Q132" s="258"/>
      <c r="R132" s="258"/>
      <c r="S132" s="258"/>
      <c r="T132" s="259"/>
      <c r="AT132" s="260" t="s">
        <v>166</v>
      </c>
      <c r="AU132" s="260" t="s">
        <v>83</v>
      </c>
      <c r="AV132" s="12" t="s">
        <v>83</v>
      </c>
      <c r="AW132" s="12" t="s">
        <v>38</v>
      </c>
      <c r="AX132" s="12" t="s">
        <v>24</v>
      </c>
      <c r="AY132" s="260" t="s">
        <v>144</v>
      </c>
    </row>
    <row r="133" s="11" customFormat="1" ht="29.88" customHeight="1">
      <c r="B133" s="219"/>
      <c r="C133" s="220"/>
      <c r="D133" s="221" t="s">
        <v>74</v>
      </c>
      <c r="E133" s="233" t="s">
        <v>251</v>
      </c>
      <c r="F133" s="233" t="s">
        <v>252</v>
      </c>
      <c r="G133" s="220"/>
      <c r="H133" s="220"/>
      <c r="I133" s="223"/>
      <c r="J133" s="234">
        <f>BK133</f>
        <v>0</v>
      </c>
      <c r="K133" s="220"/>
      <c r="L133" s="225"/>
      <c r="M133" s="226"/>
      <c r="N133" s="227"/>
      <c r="O133" s="227"/>
      <c r="P133" s="228">
        <f>SUM(P134:P135)</f>
        <v>0</v>
      </c>
      <c r="Q133" s="227"/>
      <c r="R133" s="228">
        <f>SUM(R134:R135)</f>
        <v>0</v>
      </c>
      <c r="S133" s="227"/>
      <c r="T133" s="229">
        <f>SUM(T134:T135)</f>
        <v>0</v>
      </c>
      <c r="AR133" s="230" t="s">
        <v>24</v>
      </c>
      <c r="AT133" s="231" t="s">
        <v>74</v>
      </c>
      <c r="AU133" s="231" t="s">
        <v>24</v>
      </c>
      <c r="AY133" s="230" t="s">
        <v>144</v>
      </c>
      <c r="BK133" s="232">
        <f>SUM(BK134:BK135)</f>
        <v>0</v>
      </c>
    </row>
    <row r="134" s="1" customFormat="1" ht="25.5" customHeight="1">
      <c r="B134" s="46"/>
      <c r="C134" s="235" t="s">
        <v>253</v>
      </c>
      <c r="D134" s="235" t="s">
        <v>147</v>
      </c>
      <c r="E134" s="236" t="s">
        <v>254</v>
      </c>
      <c r="F134" s="237" t="s">
        <v>255</v>
      </c>
      <c r="G134" s="238" t="s">
        <v>256</v>
      </c>
      <c r="H134" s="239">
        <v>504.00599999999997</v>
      </c>
      <c r="I134" s="240"/>
      <c r="J134" s="241">
        <f>ROUND(I134*H134,2)</f>
        <v>0</v>
      </c>
      <c r="K134" s="237" t="s">
        <v>151</v>
      </c>
      <c r="L134" s="72"/>
      <c r="M134" s="242" t="s">
        <v>22</v>
      </c>
      <c r="N134" s="243" t="s">
        <v>46</v>
      </c>
      <c r="O134" s="47"/>
      <c r="P134" s="244">
        <f>O134*H134</f>
        <v>0</v>
      </c>
      <c r="Q134" s="244">
        <v>0</v>
      </c>
      <c r="R134" s="244">
        <f>Q134*H134</f>
        <v>0</v>
      </c>
      <c r="S134" s="244">
        <v>0</v>
      </c>
      <c r="T134" s="245">
        <f>S134*H134</f>
        <v>0</v>
      </c>
      <c r="AR134" s="24" t="s">
        <v>152</v>
      </c>
      <c r="AT134" s="24" t="s">
        <v>147</v>
      </c>
      <c r="AU134" s="24" t="s">
        <v>83</v>
      </c>
      <c r="AY134" s="24" t="s">
        <v>144</v>
      </c>
      <c r="BE134" s="246">
        <f>IF(N134="základní",J134,0)</f>
        <v>0</v>
      </c>
      <c r="BF134" s="246">
        <f>IF(N134="snížená",J134,0)</f>
        <v>0</v>
      </c>
      <c r="BG134" s="246">
        <f>IF(N134="zákl. přenesená",J134,0)</f>
        <v>0</v>
      </c>
      <c r="BH134" s="246">
        <f>IF(N134="sníž. přenesená",J134,0)</f>
        <v>0</v>
      </c>
      <c r="BI134" s="246">
        <f>IF(N134="nulová",J134,0)</f>
        <v>0</v>
      </c>
      <c r="BJ134" s="24" t="s">
        <v>24</v>
      </c>
      <c r="BK134" s="246">
        <f>ROUND(I134*H134,2)</f>
        <v>0</v>
      </c>
      <c r="BL134" s="24" t="s">
        <v>152</v>
      </c>
      <c r="BM134" s="24" t="s">
        <v>257</v>
      </c>
    </row>
    <row r="135" s="1" customFormat="1">
      <c r="B135" s="46"/>
      <c r="C135" s="74"/>
      <c r="D135" s="247" t="s">
        <v>154</v>
      </c>
      <c r="E135" s="74"/>
      <c r="F135" s="248" t="s">
        <v>258</v>
      </c>
      <c r="G135" s="74"/>
      <c r="H135" s="74"/>
      <c r="I135" s="203"/>
      <c r="J135" s="74"/>
      <c r="K135" s="74"/>
      <c r="L135" s="72"/>
      <c r="M135" s="281"/>
      <c r="N135" s="282"/>
      <c r="O135" s="282"/>
      <c r="P135" s="282"/>
      <c r="Q135" s="282"/>
      <c r="R135" s="282"/>
      <c r="S135" s="282"/>
      <c r="T135" s="283"/>
      <c r="AT135" s="24" t="s">
        <v>154</v>
      </c>
      <c r="AU135" s="24" t="s">
        <v>83</v>
      </c>
    </row>
    <row r="136" s="1" customFormat="1" ht="6.96" customHeight="1">
      <c r="B136" s="67"/>
      <c r="C136" s="68"/>
      <c r="D136" s="68"/>
      <c r="E136" s="68"/>
      <c r="F136" s="68"/>
      <c r="G136" s="68"/>
      <c r="H136" s="68"/>
      <c r="I136" s="178"/>
      <c r="J136" s="68"/>
      <c r="K136" s="68"/>
      <c r="L136" s="72"/>
    </row>
  </sheetData>
  <sheetProtection sheet="1" autoFilter="0" formatColumns="0" formatRows="0" objects="1" scenarios="1" spinCount="100000" saltValue="ULbQ2aDJnu15JII/vTnIuPQsmaxq1mQuUGO+VG9Eu8zMfPxomJOltQLH9nxl7WLEwK88pxxIEn3iYof/uIO/Xg==" hashValue="LEnNYDCnfB35ICTjkXpnerTClQ96vtwWjVU1jNQM9DlmFalehNw0Fw/l1bMEYSK15KJ1ZuxsicZuHYVvZyB/Rw==" algorithmName="SHA-512" password="CC35"/>
  <autoFilter ref="C88:K135"/>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8"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49"/>
      <c r="C1" s="149"/>
      <c r="D1" s="150" t="s">
        <v>1</v>
      </c>
      <c r="E1" s="149"/>
      <c r="F1" s="151" t="s">
        <v>106</v>
      </c>
      <c r="G1" s="151" t="s">
        <v>107</v>
      </c>
      <c r="H1" s="151"/>
      <c r="I1" s="152"/>
      <c r="J1" s="151" t="s">
        <v>108</v>
      </c>
      <c r="K1" s="150" t="s">
        <v>109</v>
      </c>
      <c r="L1" s="151" t="s">
        <v>110</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90</v>
      </c>
    </row>
    <row r="3" ht="6.96" customHeight="1">
      <c r="B3" s="25"/>
      <c r="C3" s="26"/>
      <c r="D3" s="26"/>
      <c r="E3" s="26"/>
      <c r="F3" s="26"/>
      <c r="G3" s="26"/>
      <c r="H3" s="26"/>
      <c r="I3" s="153"/>
      <c r="J3" s="26"/>
      <c r="K3" s="27"/>
      <c r="AT3" s="24" t="s">
        <v>83</v>
      </c>
    </row>
    <row r="4" ht="36.96" customHeight="1">
      <c r="B4" s="28"/>
      <c r="C4" s="29"/>
      <c r="D4" s="30" t="s">
        <v>111</v>
      </c>
      <c r="E4" s="29"/>
      <c r="F4" s="29"/>
      <c r="G4" s="29"/>
      <c r="H4" s="29"/>
      <c r="I4" s="154"/>
      <c r="J4" s="29"/>
      <c r="K4" s="31"/>
      <c r="M4" s="32" t="s">
        <v>12</v>
      </c>
      <c r="AT4" s="24" t="s">
        <v>6</v>
      </c>
    </row>
    <row r="5" ht="6.96" customHeight="1">
      <c r="B5" s="28"/>
      <c r="C5" s="29"/>
      <c r="D5" s="29"/>
      <c r="E5" s="29"/>
      <c r="F5" s="29"/>
      <c r="G5" s="29"/>
      <c r="H5" s="29"/>
      <c r="I5" s="154"/>
      <c r="J5" s="29"/>
      <c r="K5" s="31"/>
    </row>
    <row r="6">
      <c r="B6" s="28"/>
      <c r="C6" s="29"/>
      <c r="D6" s="40" t="s">
        <v>18</v>
      </c>
      <c r="E6" s="29"/>
      <c r="F6" s="29"/>
      <c r="G6" s="29"/>
      <c r="H6" s="29"/>
      <c r="I6" s="154"/>
      <c r="J6" s="29"/>
      <c r="K6" s="31"/>
    </row>
    <row r="7" ht="16.5" customHeight="1">
      <c r="B7" s="28"/>
      <c r="C7" s="29"/>
      <c r="D7" s="29"/>
      <c r="E7" s="155" t="str">
        <f>'Rekapitulace stavby'!K6</f>
        <v>Rekonstrukce lesní cesty - Hůrka, Klatovy</v>
      </c>
      <c r="F7" s="40"/>
      <c r="G7" s="40"/>
      <c r="H7" s="40"/>
      <c r="I7" s="154"/>
      <c r="J7" s="29"/>
      <c r="K7" s="31"/>
    </row>
    <row r="8">
      <c r="B8" s="28"/>
      <c r="C8" s="29"/>
      <c r="D8" s="40" t="s">
        <v>112</v>
      </c>
      <c r="E8" s="29"/>
      <c r="F8" s="29"/>
      <c r="G8" s="29"/>
      <c r="H8" s="29"/>
      <c r="I8" s="154"/>
      <c r="J8" s="29"/>
      <c r="K8" s="31"/>
    </row>
    <row r="9" s="1" customFormat="1" ht="16.5" customHeight="1">
      <c r="B9" s="46"/>
      <c r="C9" s="47"/>
      <c r="D9" s="47"/>
      <c r="E9" s="155" t="s">
        <v>113</v>
      </c>
      <c r="F9" s="47"/>
      <c r="G9" s="47"/>
      <c r="H9" s="47"/>
      <c r="I9" s="156"/>
      <c r="J9" s="47"/>
      <c r="K9" s="51"/>
    </row>
    <row r="10" s="1" customFormat="1">
      <c r="B10" s="46"/>
      <c r="C10" s="47"/>
      <c r="D10" s="40" t="s">
        <v>114</v>
      </c>
      <c r="E10" s="47"/>
      <c r="F10" s="47"/>
      <c r="G10" s="47"/>
      <c r="H10" s="47"/>
      <c r="I10" s="156"/>
      <c r="J10" s="47"/>
      <c r="K10" s="51"/>
    </row>
    <row r="11" s="1" customFormat="1" ht="36.96" customHeight="1">
      <c r="B11" s="46"/>
      <c r="C11" s="47"/>
      <c r="D11" s="47"/>
      <c r="E11" s="157" t="s">
        <v>259</v>
      </c>
      <c r="F11" s="47"/>
      <c r="G11" s="47"/>
      <c r="H11" s="47"/>
      <c r="I11" s="156"/>
      <c r="J11" s="47"/>
      <c r="K11" s="51"/>
    </row>
    <row r="12" s="1" customFormat="1">
      <c r="B12" s="46"/>
      <c r="C12" s="47"/>
      <c r="D12" s="47"/>
      <c r="E12" s="47"/>
      <c r="F12" s="47"/>
      <c r="G12" s="47"/>
      <c r="H12" s="47"/>
      <c r="I12" s="156"/>
      <c r="J12" s="47"/>
      <c r="K12" s="51"/>
    </row>
    <row r="13" s="1" customFormat="1" ht="14.4" customHeight="1">
      <c r="B13" s="46"/>
      <c r="C13" s="47"/>
      <c r="D13" s="40" t="s">
        <v>21</v>
      </c>
      <c r="E13" s="47"/>
      <c r="F13" s="35" t="s">
        <v>22</v>
      </c>
      <c r="G13" s="47"/>
      <c r="H13" s="47"/>
      <c r="I13" s="158" t="s">
        <v>23</v>
      </c>
      <c r="J13" s="35" t="s">
        <v>22</v>
      </c>
      <c r="K13" s="51"/>
    </row>
    <row r="14" s="1" customFormat="1" ht="14.4" customHeight="1">
      <c r="B14" s="46"/>
      <c r="C14" s="47"/>
      <c r="D14" s="40" t="s">
        <v>25</v>
      </c>
      <c r="E14" s="47"/>
      <c r="F14" s="35" t="s">
        <v>26</v>
      </c>
      <c r="G14" s="47"/>
      <c r="H14" s="47"/>
      <c r="I14" s="158" t="s">
        <v>27</v>
      </c>
      <c r="J14" s="159" t="str">
        <f>'Rekapitulace stavby'!AN8</f>
        <v>16. 4. 2018</v>
      </c>
      <c r="K14" s="51"/>
    </row>
    <row r="15" s="1" customFormat="1" ht="10.8" customHeight="1">
      <c r="B15" s="46"/>
      <c r="C15" s="47"/>
      <c r="D15" s="47"/>
      <c r="E15" s="47"/>
      <c r="F15" s="47"/>
      <c r="G15" s="47"/>
      <c r="H15" s="47"/>
      <c r="I15" s="156"/>
      <c r="J15" s="47"/>
      <c r="K15" s="51"/>
    </row>
    <row r="16" s="1" customFormat="1" ht="14.4" customHeight="1">
      <c r="B16" s="46"/>
      <c r="C16" s="47"/>
      <c r="D16" s="40" t="s">
        <v>31</v>
      </c>
      <c r="E16" s="47"/>
      <c r="F16" s="47"/>
      <c r="G16" s="47"/>
      <c r="H16" s="47"/>
      <c r="I16" s="158" t="s">
        <v>32</v>
      </c>
      <c r="J16" s="35" t="s">
        <v>22</v>
      </c>
      <c r="K16" s="51"/>
    </row>
    <row r="17" s="1" customFormat="1" ht="18" customHeight="1">
      <c r="B17" s="46"/>
      <c r="C17" s="47"/>
      <c r="D17" s="47"/>
      <c r="E17" s="35" t="s">
        <v>33</v>
      </c>
      <c r="F17" s="47"/>
      <c r="G17" s="47"/>
      <c r="H17" s="47"/>
      <c r="I17" s="158" t="s">
        <v>34</v>
      </c>
      <c r="J17" s="35" t="s">
        <v>22</v>
      </c>
      <c r="K17" s="51"/>
    </row>
    <row r="18" s="1" customFormat="1" ht="6.96" customHeight="1">
      <c r="B18" s="46"/>
      <c r="C18" s="47"/>
      <c r="D18" s="47"/>
      <c r="E18" s="47"/>
      <c r="F18" s="47"/>
      <c r="G18" s="47"/>
      <c r="H18" s="47"/>
      <c r="I18" s="156"/>
      <c r="J18" s="47"/>
      <c r="K18" s="51"/>
    </row>
    <row r="19" s="1" customFormat="1" ht="14.4" customHeight="1">
      <c r="B19" s="46"/>
      <c r="C19" s="47"/>
      <c r="D19" s="40" t="s">
        <v>35</v>
      </c>
      <c r="E19" s="47"/>
      <c r="F19" s="47"/>
      <c r="G19" s="47"/>
      <c r="H19" s="47"/>
      <c r="I19" s="158" t="s">
        <v>32</v>
      </c>
      <c r="J19" s="35" t="str">
        <f>IF('Rekapitulace stavby'!AN13="Vyplň údaj","",IF('Rekapitulace stavby'!AN13="","",'Rekapitulace stavby'!AN13))</f>
        <v/>
      </c>
      <c r="K19" s="51"/>
    </row>
    <row r="20" s="1" customFormat="1" ht="18" customHeight="1">
      <c r="B20" s="46"/>
      <c r="C20" s="47"/>
      <c r="D20" s="47"/>
      <c r="E20" s="35" t="str">
        <f>IF('Rekapitulace stavby'!E14="Vyplň údaj","",IF('Rekapitulace stavby'!E14="","",'Rekapitulace stavby'!E14))</f>
        <v/>
      </c>
      <c r="F20" s="47"/>
      <c r="G20" s="47"/>
      <c r="H20" s="47"/>
      <c r="I20" s="158" t="s">
        <v>34</v>
      </c>
      <c r="J20" s="35" t="str">
        <f>IF('Rekapitulace stavby'!AN14="Vyplň údaj","",IF('Rekapitulace stavby'!AN14="","",'Rekapitulace stavby'!AN14))</f>
        <v/>
      </c>
      <c r="K20" s="51"/>
    </row>
    <row r="21" s="1" customFormat="1" ht="6.96" customHeight="1">
      <c r="B21" s="46"/>
      <c r="C21" s="47"/>
      <c r="D21" s="47"/>
      <c r="E21" s="47"/>
      <c r="F21" s="47"/>
      <c r="G21" s="47"/>
      <c r="H21" s="47"/>
      <c r="I21" s="156"/>
      <c r="J21" s="47"/>
      <c r="K21" s="51"/>
    </row>
    <row r="22" s="1" customFormat="1" ht="14.4" customHeight="1">
      <c r="B22" s="46"/>
      <c r="C22" s="47"/>
      <c r="D22" s="40" t="s">
        <v>37</v>
      </c>
      <c r="E22" s="47"/>
      <c r="F22" s="47"/>
      <c r="G22" s="47"/>
      <c r="H22" s="47"/>
      <c r="I22" s="158" t="s">
        <v>32</v>
      </c>
      <c r="J22" s="35" t="s">
        <v>22</v>
      </c>
      <c r="K22" s="51"/>
    </row>
    <row r="23" s="1" customFormat="1" ht="18" customHeight="1">
      <c r="B23" s="46"/>
      <c r="C23" s="47"/>
      <c r="D23" s="47"/>
      <c r="E23" s="35" t="s">
        <v>33</v>
      </c>
      <c r="F23" s="47"/>
      <c r="G23" s="47"/>
      <c r="H23" s="47"/>
      <c r="I23" s="158" t="s">
        <v>34</v>
      </c>
      <c r="J23" s="35" t="s">
        <v>22</v>
      </c>
      <c r="K23" s="51"/>
    </row>
    <row r="24" s="1" customFormat="1" ht="6.96" customHeight="1">
      <c r="B24" s="46"/>
      <c r="C24" s="47"/>
      <c r="D24" s="47"/>
      <c r="E24" s="47"/>
      <c r="F24" s="47"/>
      <c r="G24" s="47"/>
      <c r="H24" s="47"/>
      <c r="I24" s="156"/>
      <c r="J24" s="47"/>
      <c r="K24" s="51"/>
    </row>
    <row r="25" s="1" customFormat="1" ht="14.4" customHeight="1">
      <c r="B25" s="46"/>
      <c r="C25" s="47"/>
      <c r="D25" s="40" t="s">
        <v>39</v>
      </c>
      <c r="E25" s="47"/>
      <c r="F25" s="47"/>
      <c r="G25" s="47"/>
      <c r="H25" s="47"/>
      <c r="I25" s="156"/>
      <c r="J25" s="47"/>
      <c r="K25" s="51"/>
    </row>
    <row r="26" s="7" customFormat="1" ht="16.5" customHeight="1">
      <c r="B26" s="160"/>
      <c r="C26" s="161"/>
      <c r="D26" s="161"/>
      <c r="E26" s="44" t="s">
        <v>22</v>
      </c>
      <c r="F26" s="44"/>
      <c r="G26" s="44"/>
      <c r="H26" s="44"/>
      <c r="I26" s="162"/>
      <c r="J26" s="161"/>
      <c r="K26" s="163"/>
    </row>
    <row r="27" s="1" customFormat="1" ht="6.96" customHeight="1">
      <c r="B27" s="46"/>
      <c r="C27" s="47"/>
      <c r="D27" s="47"/>
      <c r="E27" s="47"/>
      <c r="F27" s="47"/>
      <c r="G27" s="47"/>
      <c r="H27" s="47"/>
      <c r="I27" s="156"/>
      <c r="J27" s="47"/>
      <c r="K27" s="51"/>
    </row>
    <row r="28" s="1" customFormat="1" ht="6.96" customHeight="1">
      <c r="B28" s="46"/>
      <c r="C28" s="47"/>
      <c r="D28" s="106"/>
      <c r="E28" s="106"/>
      <c r="F28" s="106"/>
      <c r="G28" s="106"/>
      <c r="H28" s="106"/>
      <c r="I28" s="164"/>
      <c r="J28" s="106"/>
      <c r="K28" s="165"/>
    </row>
    <row r="29" s="1" customFormat="1" ht="25.44" customHeight="1">
      <c r="B29" s="46"/>
      <c r="C29" s="47"/>
      <c r="D29" s="166" t="s">
        <v>41</v>
      </c>
      <c r="E29" s="47"/>
      <c r="F29" s="47"/>
      <c r="G29" s="47"/>
      <c r="H29" s="47"/>
      <c r="I29" s="156"/>
      <c r="J29" s="167">
        <f>ROUND(J85,2)</f>
        <v>0</v>
      </c>
      <c r="K29" s="51"/>
    </row>
    <row r="30" s="1" customFormat="1" ht="6.96" customHeight="1">
      <c r="B30" s="46"/>
      <c r="C30" s="47"/>
      <c r="D30" s="106"/>
      <c r="E30" s="106"/>
      <c r="F30" s="106"/>
      <c r="G30" s="106"/>
      <c r="H30" s="106"/>
      <c r="I30" s="164"/>
      <c r="J30" s="106"/>
      <c r="K30" s="165"/>
    </row>
    <row r="31" s="1" customFormat="1" ht="14.4" customHeight="1">
      <c r="B31" s="46"/>
      <c r="C31" s="47"/>
      <c r="D31" s="47"/>
      <c r="E31" s="47"/>
      <c r="F31" s="52" t="s">
        <v>43</v>
      </c>
      <c r="G31" s="47"/>
      <c r="H31" s="47"/>
      <c r="I31" s="168" t="s">
        <v>42</v>
      </c>
      <c r="J31" s="52" t="s">
        <v>44</v>
      </c>
      <c r="K31" s="51"/>
    </row>
    <row r="32" s="1" customFormat="1" ht="14.4" customHeight="1">
      <c r="B32" s="46"/>
      <c r="C32" s="47"/>
      <c r="D32" s="55" t="s">
        <v>45</v>
      </c>
      <c r="E32" s="55" t="s">
        <v>46</v>
      </c>
      <c r="F32" s="169">
        <f>ROUND(SUM(BE85:BE94), 2)</f>
        <v>0</v>
      </c>
      <c r="G32" s="47"/>
      <c r="H32" s="47"/>
      <c r="I32" s="170">
        <v>0.20999999999999999</v>
      </c>
      <c r="J32" s="169">
        <f>ROUND(ROUND((SUM(BE85:BE94)), 2)*I32, 2)</f>
        <v>0</v>
      </c>
      <c r="K32" s="51"/>
    </row>
    <row r="33" s="1" customFormat="1" ht="14.4" customHeight="1">
      <c r="B33" s="46"/>
      <c r="C33" s="47"/>
      <c r="D33" s="47"/>
      <c r="E33" s="55" t="s">
        <v>47</v>
      </c>
      <c r="F33" s="169">
        <f>ROUND(SUM(BF85:BF94), 2)</f>
        <v>0</v>
      </c>
      <c r="G33" s="47"/>
      <c r="H33" s="47"/>
      <c r="I33" s="170">
        <v>0.14999999999999999</v>
      </c>
      <c r="J33" s="169">
        <f>ROUND(ROUND((SUM(BF85:BF94)), 2)*I33, 2)</f>
        <v>0</v>
      </c>
      <c r="K33" s="51"/>
    </row>
    <row r="34" hidden="1" s="1" customFormat="1" ht="14.4" customHeight="1">
      <c r="B34" s="46"/>
      <c r="C34" s="47"/>
      <c r="D34" s="47"/>
      <c r="E34" s="55" t="s">
        <v>48</v>
      </c>
      <c r="F34" s="169">
        <f>ROUND(SUM(BG85:BG94), 2)</f>
        <v>0</v>
      </c>
      <c r="G34" s="47"/>
      <c r="H34" s="47"/>
      <c r="I34" s="170">
        <v>0.20999999999999999</v>
      </c>
      <c r="J34" s="169">
        <v>0</v>
      </c>
      <c r="K34" s="51"/>
    </row>
    <row r="35" hidden="1" s="1" customFormat="1" ht="14.4" customHeight="1">
      <c r="B35" s="46"/>
      <c r="C35" s="47"/>
      <c r="D35" s="47"/>
      <c r="E35" s="55" t="s">
        <v>49</v>
      </c>
      <c r="F35" s="169">
        <f>ROUND(SUM(BH85:BH94), 2)</f>
        <v>0</v>
      </c>
      <c r="G35" s="47"/>
      <c r="H35" s="47"/>
      <c r="I35" s="170">
        <v>0.14999999999999999</v>
      </c>
      <c r="J35" s="169">
        <v>0</v>
      </c>
      <c r="K35" s="51"/>
    </row>
    <row r="36" hidden="1" s="1" customFormat="1" ht="14.4" customHeight="1">
      <c r="B36" s="46"/>
      <c r="C36" s="47"/>
      <c r="D36" s="47"/>
      <c r="E36" s="55" t="s">
        <v>50</v>
      </c>
      <c r="F36" s="169">
        <f>ROUND(SUM(BI85:BI94), 2)</f>
        <v>0</v>
      </c>
      <c r="G36" s="47"/>
      <c r="H36" s="47"/>
      <c r="I36" s="170">
        <v>0</v>
      </c>
      <c r="J36" s="169">
        <v>0</v>
      </c>
      <c r="K36" s="51"/>
    </row>
    <row r="37" s="1" customFormat="1" ht="6.96" customHeight="1">
      <c r="B37" s="46"/>
      <c r="C37" s="47"/>
      <c r="D37" s="47"/>
      <c r="E37" s="47"/>
      <c r="F37" s="47"/>
      <c r="G37" s="47"/>
      <c r="H37" s="47"/>
      <c r="I37" s="156"/>
      <c r="J37" s="47"/>
      <c r="K37" s="51"/>
    </row>
    <row r="38" s="1" customFormat="1" ht="25.44" customHeight="1">
      <c r="B38" s="46"/>
      <c r="C38" s="171"/>
      <c r="D38" s="172" t="s">
        <v>51</v>
      </c>
      <c r="E38" s="98"/>
      <c r="F38" s="98"/>
      <c r="G38" s="173" t="s">
        <v>52</v>
      </c>
      <c r="H38" s="174" t="s">
        <v>53</v>
      </c>
      <c r="I38" s="175"/>
      <c r="J38" s="176">
        <f>SUM(J29:J36)</f>
        <v>0</v>
      </c>
      <c r="K38" s="177"/>
    </row>
    <row r="39" s="1" customFormat="1" ht="14.4" customHeight="1">
      <c r="B39" s="67"/>
      <c r="C39" s="68"/>
      <c r="D39" s="68"/>
      <c r="E39" s="68"/>
      <c r="F39" s="68"/>
      <c r="G39" s="68"/>
      <c r="H39" s="68"/>
      <c r="I39" s="178"/>
      <c r="J39" s="68"/>
      <c r="K39" s="69"/>
    </row>
    <row r="43" s="1" customFormat="1" ht="6.96" customHeight="1">
      <c r="B43" s="179"/>
      <c r="C43" s="180"/>
      <c r="D43" s="180"/>
      <c r="E43" s="180"/>
      <c r="F43" s="180"/>
      <c r="G43" s="180"/>
      <c r="H43" s="180"/>
      <c r="I43" s="181"/>
      <c r="J43" s="180"/>
      <c r="K43" s="182"/>
    </row>
    <row r="44" s="1" customFormat="1" ht="36.96" customHeight="1">
      <c r="B44" s="46"/>
      <c r="C44" s="30" t="s">
        <v>116</v>
      </c>
      <c r="D44" s="47"/>
      <c r="E44" s="47"/>
      <c r="F44" s="47"/>
      <c r="G44" s="47"/>
      <c r="H44" s="47"/>
      <c r="I44" s="156"/>
      <c r="J44" s="47"/>
      <c r="K44" s="51"/>
    </row>
    <row r="45" s="1" customFormat="1" ht="6.96" customHeight="1">
      <c r="B45" s="46"/>
      <c r="C45" s="47"/>
      <c r="D45" s="47"/>
      <c r="E45" s="47"/>
      <c r="F45" s="47"/>
      <c r="G45" s="47"/>
      <c r="H45" s="47"/>
      <c r="I45" s="156"/>
      <c r="J45" s="47"/>
      <c r="K45" s="51"/>
    </row>
    <row r="46" s="1" customFormat="1" ht="14.4" customHeight="1">
      <c r="B46" s="46"/>
      <c r="C46" s="40" t="s">
        <v>18</v>
      </c>
      <c r="D46" s="47"/>
      <c r="E46" s="47"/>
      <c r="F46" s="47"/>
      <c r="G46" s="47"/>
      <c r="H46" s="47"/>
      <c r="I46" s="156"/>
      <c r="J46" s="47"/>
      <c r="K46" s="51"/>
    </row>
    <row r="47" s="1" customFormat="1" ht="16.5" customHeight="1">
      <c r="B47" s="46"/>
      <c r="C47" s="47"/>
      <c r="D47" s="47"/>
      <c r="E47" s="155" t="str">
        <f>E7</f>
        <v>Rekonstrukce lesní cesty - Hůrka, Klatovy</v>
      </c>
      <c r="F47" s="40"/>
      <c r="G47" s="40"/>
      <c r="H47" s="40"/>
      <c r="I47" s="156"/>
      <c r="J47" s="47"/>
      <c r="K47" s="51"/>
    </row>
    <row r="48">
      <c r="B48" s="28"/>
      <c r="C48" s="40" t="s">
        <v>112</v>
      </c>
      <c r="D48" s="29"/>
      <c r="E48" s="29"/>
      <c r="F48" s="29"/>
      <c r="G48" s="29"/>
      <c r="H48" s="29"/>
      <c r="I48" s="154"/>
      <c r="J48" s="29"/>
      <c r="K48" s="31"/>
    </row>
    <row r="49" s="1" customFormat="1" ht="16.5" customHeight="1">
      <c r="B49" s="46"/>
      <c r="C49" s="47"/>
      <c r="D49" s="47"/>
      <c r="E49" s="155" t="s">
        <v>113</v>
      </c>
      <c r="F49" s="47"/>
      <c r="G49" s="47"/>
      <c r="H49" s="47"/>
      <c r="I49" s="156"/>
      <c r="J49" s="47"/>
      <c r="K49" s="51"/>
    </row>
    <row r="50" s="1" customFormat="1" ht="14.4" customHeight="1">
      <c r="B50" s="46"/>
      <c r="C50" s="40" t="s">
        <v>114</v>
      </c>
      <c r="D50" s="47"/>
      <c r="E50" s="47"/>
      <c r="F50" s="47"/>
      <c r="G50" s="47"/>
      <c r="H50" s="47"/>
      <c r="I50" s="156"/>
      <c r="J50" s="47"/>
      <c r="K50" s="51"/>
    </row>
    <row r="51" s="1" customFormat="1" ht="17.25" customHeight="1">
      <c r="B51" s="46"/>
      <c r="C51" s="47"/>
      <c r="D51" s="47"/>
      <c r="E51" s="157" t="str">
        <f>E11</f>
        <v>002 - Svodnice vody</v>
      </c>
      <c r="F51" s="47"/>
      <c r="G51" s="47"/>
      <c r="H51" s="47"/>
      <c r="I51" s="156"/>
      <c r="J51" s="47"/>
      <c r="K51" s="51"/>
    </row>
    <row r="52" s="1" customFormat="1" ht="6.96" customHeight="1">
      <c r="B52" s="46"/>
      <c r="C52" s="47"/>
      <c r="D52" s="47"/>
      <c r="E52" s="47"/>
      <c r="F52" s="47"/>
      <c r="G52" s="47"/>
      <c r="H52" s="47"/>
      <c r="I52" s="156"/>
      <c r="J52" s="47"/>
      <c r="K52" s="51"/>
    </row>
    <row r="53" s="1" customFormat="1" ht="18" customHeight="1">
      <c r="B53" s="46"/>
      <c r="C53" s="40" t="s">
        <v>25</v>
      </c>
      <c r="D53" s="47"/>
      <c r="E53" s="47"/>
      <c r="F53" s="35" t="str">
        <f>F14</f>
        <v>KLATOVY</v>
      </c>
      <c r="G53" s="47"/>
      <c r="H53" s="47"/>
      <c r="I53" s="158" t="s">
        <v>27</v>
      </c>
      <c r="J53" s="159" t="str">
        <f>IF(J14="","",J14)</f>
        <v>16. 4. 2018</v>
      </c>
      <c r="K53" s="51"/>
    </row>
    <row r="54" s="1" customFormat="1" ht="6.96" customHeight="1">
      <c r="B54" s="46"/>
      <c r="C54" s="47"/>
      <c r="D54" s="47"/>
      <c r="E54" s="47"/>
      <c r="F54" s="47"/>
      <c r="G54" s="47"/>
      <c r="H54" s="47"/>
      <c r="I54" s="156"/>
      <c r="J54" s="47"/>
      <c r="K54" s="51"/>
    </row>
    <row r="55" s="1" customFormat="1">
      <c r="B55" s="46"/>
      <c r="C55" s="40" t="s">
        <v>31</v>
      </c>
      <c r="D55" s="47"/>
      <c r="E55" s="47"/>
      <c r="F55" s="35" t="str">
        <f>E17</f>
        <v xml:space="preserve"> </v>
      </c>
      <c r="G55" s="47"/>
      <c r="H55" s="47"/>
      <c r="I55" s="158" t="s">
        <v>37</v>
      </c>
      <c r="J55" s="44" t="str">
        <f>E23</f>
        <v xml:space="preserve"> </v>
      </c>
      <c r="K55" s="51"/>
    </row>
    <row r="56" s="1" customFormat="1" ht="14.4" customHeight="1">
      <c r="B56" s="46"/>
      <c r="C56" s="40" t="s">
        <v>35</v>
      </c>
      <c r="D56" s="47"/>
      <c r="E56" s="47"/>
      <c r="F56" s="35" t="str">
        <f>IF(E20="","",E20)</f>
        <v/>
      </c>
      <c r="G56" s="47"/>
      <c r="H56" s="47"/>
      <c r="I56" s="156"/>
      <c r="J56" s="183"/>
      <c r="K56" s="51"/>
    </row>
    <row r="57" s="1" customFormat="1" ht="10.32" customHeight="1">
      <c r="B57" s="46"/>
      <c r="C57" s="47"/>
      <c r="D57" s="47"/>
      <c r="E57" s="47"/>
      <c r="F57" s="47"/>
      <c r="G57" s="47"/>
      <c r="H57" s="47"/>
      <c r="I57" s="156"/>
      <c r="J57" s="47"/>
      <c r="K57" s="51"/>
    </row>
    <row r="58" s="1" customFormat="1" ht="29.28" customHeight="1">
      <c r="B58" s="46"/>
      <c r="C58" s="184" t="s">
        <v>117</v>
      </c>
      <c r="D58" s="171"/>
      <c r="E58" s="171"/>
      <c r="F58" s="171"/>
      <c r="G58" s="171"/>
      <c r="H58" s="171"/>
      <c r="I58" s="185"/>
      <c r="J58" s="186" t="s">
        <v>118</v>
      </c>
      <c r="K58" s="187"/>
    </row>
    <row r="59" s="1" customFormat="1" ht="10.32" customHeight="1">
      <c r="B59" s="46"/>
      <c r="C59" s="47"/>
      <c r="D59" s="47"/>
      <c r="E59" s="47"/>
      <c r="F59" s="47"/>
      <c r="G59" s="47"/>
      <c r="H59" s="47"/>
      <c r="I59" s="156"/>
      <c r="J59" s="47"/>
      <c r="K59" s="51"/>
    </row>
    <row r="60" s="1" customFormat="1" ht="29.28" customHeight="1">
      <c r="B60" s="46"/>
      <c r="C60" s="188" t="s">
        <v>119</v>
      </c>
      <c r="D60" s="47"/>
      <c r="E60" s="47"/>
      <c r="F60" s="47"/>
      <c r="G60" s="47"/>
      <c r="H60" s="47"/>
      <c r="I60" s="156"/>
      <c r="J60" s="167">
        <f>J85</f>
        <v>0</v>
      </c>
      <c r="K60" s="51"/>
      <c r="AU60" s="24" t="s">
        <v>120</v>
      </c>
    </row>
    <row r="61" s="8" customFormat="1" ht="24.96" customHeight="1">
      <c r="B61" s="189"/>
      <c r="C61" s="190"/>
      <c r="D61" s="191" t="s">
        <v>260</v>
      </c>
      <c r="E61" s="192"/>
      <c r="F61" s="192"/>
      <c r="G61" s="192"/>
      <c r="H61" s="192"/>
      <c r="I61" s="193"/>
      <c r="J61" s="194">
        <f>J86</f>
        <v>0</v>
      </c>
      <c r="K61" s="195"/>
    </row>
    <row r="62" s="8" customFormat="1" ht="24.96" customHeight="1">
      <c r="B62" s="189"/>
      <c r="C62" s="190"/>
      <c r="D62" s="191" t="s">
        <v>121</v>
      </c>
      <c r="E62" s="192"/>
      <c r="F62" s="192"/>
      <c r="G62" s="192"/>
      <c r="H62" s="192"/>
      <c r="I62" s="193"/>
      <c r="J62" s="194">
        <f>J91</f>
        <v>0</v>
      </c>
      <c r="K62" s="195"/>
    </row>
    <row r="63" s="9" customFormat="1" ht="19.92" customHeight="1">
      <c r="B63" s="196"/>
      <c r="C63" s="197"/>
      <c r="D63" s="198" t="s">
        <v>126</v>
      </c>
      <c r="E63" s="199"/>
      <c r="F63" s="199"/>
      <c r="G63" s="199"/>
      <c r="H63" s="199"/>
      <c r="I63" s="200"/>
      <c r="J63" s="201">
        <f>J92</f>
        <v>0</v>
      </c>
      <c r="K63" s="202"/>
    </row>
    <row r="64" s="1" customFormat="1" ht="21.84" customHeight="1">
      <c r="B64" s="46"/>
      <c r="C64" s="47"/>
      <c r="D64" s="47"/>
      <c r="E64" s="47"/>
      <c r="F64" s="47"/>
      <c r="G64" s="47"/>
      <c r="H64" s="47"/>
      <c r="I64" s="156"/>
      <c r="J64" s="47"/>
      <c r="K64" s="51"/>
    </row>
    <row r="65" s="1" customFormat="1" ht="6.96" customHeight="1">
      <c r="B65" s="67"/>
      <c r="C65" s="68"/>
      <c r="D65" s="68"/>
      <c r="E65" s="68"/>
      <c r="F65" s="68"/>
      <c r="G65" s="68"/>
      <c r="H65" s="68"/>
      <c r="I65" s="178"/>
      <c r="J65" s="68"/>
      <c r="K65" s="69"/>
    </row>
    <row r="69" s="1" customFormat="1" ht="6.96" customHeight="1">
      <c r="B69" s="70"/>
      <c r="C69" s="71"/>
      <c r="D69" s="71"/>
      <c r="E69" s="71"/>
      <c r="F69" s="71"/>
      <c r="G69" s="71"/>
      <c r="H69" s="71"/>
      <c r="I69" s="181"/>
      <c r="J69" s="71"/>
      <c r="K69" s="71"/>
      <c r="L69" s="72"/>
    </row>
    <row r="70" s="1" customFormat="1" ht="36.96" customHeight="1">
      <c r="B70" s="46"/>
      <c r="C70" s="73" t="s">
        <v>128</v>
      </c>
      <c r="D70" s="74"/>
      <c r="E70" s="74"/>
      <c r="F70" s="74"/>
      <c r="G70" s="74"/>
      <c r="H70" s="74"/>
      <c r="I70" s="203"/>
      <c r="J70" s="74"/>
      <c r="K70" s="74"/>
      <c r="L70" s="72"/>
    </row>
    <row r="71" s="1" customFormat="1" ht="6.96" customHeight="1">
      <c r="B71" s="46"/>
      <c r="C71" s="74"/>
      <c r="D71" s="74"/>
      <c r="E71" s="74"/>
      <c r="F71" s="74"/>
      <c r="G71" s="74"/>
      <c r="H71" s="74"/>
      <c r="I71" s="203"/>
      <c r="J71" s="74"/>
      <c r="K71" s="74"/>
      <c r="L71" s="72"/>
    </row>
    <row r="72" s="1" customFormat="1" ht="14.4" customHeight="1">
      <c r="B72" s="46"/>
      <c r="C72" s="76" t="s">
        <v>18</v>
      </c>
      <c r="D72" s="74"/>
      <c r="E72" s="74"/>
      <c r="F72" s="74"/>
      <c r="G72" s="74"/>
      <c r="H72" s="74"/>
      <c r="I72" s="203"/>
      <c r="J72" s="74"/>
      <c r="K72" s="74"/>
      <c r="L72" s="72"/>
    </row>
    <row r="73" s="1" customFormat="1" ht="16.5" customHeight="1">
      <c r="B73" s="46"/>
      <c r="C73" s="74"/>
      <c r="D73" s="74"/>
      <c r="E73" s="204" t="str">
        <f>E7</f>
        <v>Rekonstrukce lesní cesty - Hůrka, Klatovy</v>
      </c>
      <c r="F73" s="76"/>
      <c r="G73" s="76"/>
      <c r="H73" s="76"/>
      <c r="I73" s="203"/>
      <c r="J73" s="74"/>
      <c r="K73" s="74"/>
      <c r="L73" s="72"/>
    </row>
    <row r="74">
      <c r="B74" s="28"/>
      <c r="C74" s="76" t="s">
        <v>112</v>
      </c>
      <c r="D74" s="205"/>
      <c r="E74" s="205"/>
      <c r="F74" s="205"/>
      <c r="G74" s="205"/>
      <c r="H74" s="205"/>
      <c r="I74" s="148"/>
      <c r="J74" s="205"/>
      <c r="K74" s="205"/>
      <c r="L74" s="206"/>
    </row>
    <row r="75" s="1" customFormat="1" ht="16.5" customHeight="1">
      <c r="B75" s="46"/>
      <c r="C75" s="74"/>
      <c r="D75" s="74"/>
      <c r="E75" s="204" t="s">
        <v>113</v>
      </c>
      <c r="F75" s="74"/>
      <c r="G75" s="74"/>
      <c r="H75" s="74"/>
      <c r="I75" s="203"/>
      <c r="J75" s="74"/>
      <c r="K75" s="74"/>
      <c r="L75" s="72"/>
    </row>
    <row r="76" s="1" customFormat="1" ht="14.4" customHeight="1">
      <c r="B76" s="46"/>
      <c r="C76" s="76" t="s">
        <v>114</v>
      </c>
      <c r="D76" s="74"/>
      <c r="E76" s="74"/>
      <c r="F76" s="74"/>
      <c r="G76" s="74"/>
      <c r="H76" s="74"/>
      <c r="I76" s="203"/>
      <c r="J76" s="74"/>
      <c r="K76" s="74"/>
      <c r="L76" s="72"/>
    </row>
    <row r="77" s="1" customFormat="1" ht="17.25" customHeight="1">
      <c r="B77" s="46"/>
      <c r="C77" s="74"/>
      <c r="D77" s="74"/>
      <c r="E77" s="82" t="str">
        <f>E11</f>
        <v>002 - Svodnice vody</v>
      </c>
      <c r="F77" s="74"/>
      <c r="G77" s="74"/>
      <c r="H77" s="74"/>
      <c r="I77" s="203"/>
      <c r="J77" s="74"/>
      <c r="K77" s="74"/>
      <c r="L77" s="72"/>
    </row>
    <row r="78" s="1" customFormat="1" ht="6.96" customHeight="1">
      <c r="B78" s="46"/>
      <c r="C78" s="74"/>
      <c r="D78" s="74"/>
      <c r="E78" s="74"/>
      <c r="F78" s="74"/>
      <c r="G78" s="74"/>
      <c r="H78" s="74"/>
      <c r="I78" s="203"/>
      <c r="J78" s="74"/>
      <c r="K78" s="74"/>
      <c r="L78" s="72"/>
    </row>
    <row r="79" s="1" customFormat="1" ht="18" customHeight="1">
      <c r="B79" s="46"/>
      <c r="C79" s="76" t="s">
        <v>25</v>
      </c>
      <c r="D79" s="74"/>
      <c r="E79" s="74"/>
      <c r="F79" s="207" t="str">
        <f>F14</f>
        <v>KLATOVY</v>
      </c>
      <c r="G79" s="74"/>
      <c r="H79" s="74"/>
      <c r="I79" s="208" t="s">
        <v>27</v>
      </c>
      <c r="J79" s="85" t="str">
        <f>IF(J14="","",J14)</f>
        <v>16. 4. 2018</v>
      </c>
      <c r="K79" s="74"/>
      <c r="L79" s="72"/>
    </row>
    <row r="80" s="1" customFormat="1" ht="6.96" customHeight="1">
      <c r="B80" s="46"/>
      <c r="C80" s="74"/>
      <c r="D80" s="74"/>
      <c r="E80" s="74"/>
      <c r="F80" s="74"/>
      <c r="G80" s="74"/>
      <c r="H80" s="74"/>
      <c r="I80" s="203"/>
      <c r="J80" s="74"/>
      <c r="K80" s="74"/>
      <c r="L80" s="72"/>
    </row>
    <row r="81" s="1" customFormat="1">
      <c r="B81" s="46"/>
      <c r="C81" s="76" t="s">
        <v>31</v>
      </c>
      <c r="D81" s="74"/>
      <c r="E81" s="74"/>
      <c r="F81" s="207" t="str">
        <f>E17</f>
        <v xml:space="preserve"> </v>
      </c>
      <c r="G81" s="74"/>
      <c r="H81" s="74"/>
      <c r="I81" s="208" t="s">
        <v>37</v>
      </c>
      <c r="J81" s="207" t="str">
        <f>E23</f>
        <v xml:space="preserve"> </v>
      </c>
      <c r="K81" s="74"/>
      <c r="L81" s="72"/>
    </row>
    <row r="82" s="1" customFormat="1" ht="14.4" customHeight="1">
      <c r="B82" s="46"/>
      <c r="C82" s="76" t="s">
        <v>35</v>
      </c>
      <c r="D82" s="74"/>
      <c r="E82" s="74"/>
      <c r="F82" s="207" t="str">
        <f>IF(E20="","",E20)</f>
        <v/>
      </c>
      <c r="G82" s="74"/>
      <c r="H82" s="74"/>
      <c r="I82" s="203"/>
      <c r="J82" s="74"/>
      <c r="K82" s="74"/>
      <c r="L82" s="72"/>
    </row>
    <row r="83" s="1" customFormat="1" ht="10.32" customHeight="1">
      <c r="B83" s="46"/>
      <c r="C83" s="74"/>
      <c r="D83" s="74"/>
      <c r="E83" s="74"/>
      <c r="F83" s="74"/>
      <c r="G83" s="74"/>
      <c r="H83" s="74"/>
      <c r="I83" s="203"/>
      <c r="J83" s="74"/>
      <c r="K83" s="74"/>
      <c r="L83" s="72"/>
    </row>
    <row r="84" s="10" customFormat="1" ht="29.28" customHeight="1">
      <c r="B84" s="209"/>
      <c r="C84" s="210" t="s">
        <v>129</v>
      </c>
      <c r="D84" s="211" t="s">
        <v>60</v>
      </c>
      <c r="E84" s="211" t="s">
        <v>56</v>
      </c>
      <c r="F84" s="211" t="s">
        <v>130</v>
      </c>
      <c r="G84" s="211" t="s">
        <v>131</v>
      </c>
      <c r="H84" s="211" t="s">
        <v>132</v>
      </c>
      <c r="I84" s="212" t="s">
        <v>133</v>
      </c>
      <c r="J84" s="211" t="s">
        <v>118</v>
      </c>
      <c r="K84" s="213" t="s">
        <v>134</v>
      </c>
      <c r="L84" s="214"/>
      <c r="M84" s="102" t="s">
        <v>135</v>
      </c>
      <c r="N84" s="103" t="s">
        <v>45</v>
      </c>
      <c r="O84" s="103" t="s">
        <v>136</v>
      </c>
      <c r="P84" s="103" t="s">
        <v>137</v>
      </c>
      <c r="Q84" s="103" t="s">
        <v>138</v>
      </c>
      <c r="R84" s="103" t="s">
        <v>139</v>
      </c>
      <c r="S84" s="103" t="s">
        <v>140</v>
      </c>
      <c r="T84" s="104" t="s">
        <v>141</v>
      </c>
    </row>
    <row r="85" s="1" customFormat="1" ht="29.28" customHeight="1">
      <c r="B85" s="46"/>
      <c r="C85" s="108" t="s">
        <v>119</v>
      </c>
      <c r="D85" s="74"/>
      <c r="E85" s="74"/>
      <c r="F85" s="74"/>
      <c r="G85" s="74"/>
      <c r="H85" s="74"/>
      <c r="I85" s="203"/>
      <c r="J85" s="215">
        <f>BK85</f>
        <v>0</v>
      </c>
      <c r="K85" s="74"/>
      <c r="L85" s="72"/>
      <c r="M85" s="105"/>
      <c r="N85" s="106"/>
      <c r="O85" s="106"/>
      <c r="P85" s="216">
        <f>P86+P91</f>
        <v>0</v>
      </c>
      <c r="Q85" s="106"/>
      <c r="R85" s="216">
        <f>R86+R91</f>
        <v>19.381</v>
      </c>
      <c r="S85" s="106"/>
      <c r="T85" s="217">
        <f>T86+T91</f>
        <v>0</v>
      </c>
      <c r="AT85" s="24" t="s">
        <v>74</v>
      </c>
      <c r="AU85" s="24" t="s">
        <v>120</v>
      </c>
      <c r="BK85" s="218">
        <f>BK86+BK91</f>
        <v>0</v>
      </c>
    </row>
    <row r="86" s="11" customFormat="1" ht="37.44" customHeight="1">
      <c r="B86" s="219"/>
      <c r="C86" s="220"/>
      <c r="D86" s="221" t="s">
        <v>74</v>
      </c>
      <c r="E86" s="222" t="s">
        <v>159</v>
      </c>
      <c r="F86" s="222" t="s">
        <v>160</v>
      </c>
      <c r="G86" s="220"/>
      <c r="H86" s="220"/>
      <c r="I86" s="223"/>
      <c r="J86" s="224">
        <f>BK86</f>
        <v>0</v>
      </c>
      <c r="K86" s="220"/>
      <c r="L86" s="225"/>
      <c r="M86" s="226"/>
      <c r="N86" s="227"/>
      <c r="O86" s="227"/>
      <c r="P86" s="228">
        <f>SUM(P87:P90)</f>
        <v>0</v>
      </c>
      <c r="Q86" s="227"/>
      <c r="R86" s="228">
        <f>SUM(R87:R90)</f>
        <v>4.8448000000000002</v>
      </c>
      <c r="S86" s="227"/>
      <c r="T86" s="229">
        <f>SUM(T87:T90)</f>
        <v>0</v>
      </c>
      <c r="AR86" s="230" t="s">
        <v>24</v>
      </c>
      <c r="AT86" s="231" t="s">
        <v>74</v>
      </c>
      <c r="AU86" s="231" t="s">
        <v>75</v>
      </c>
      <c r="AY86" s="230" t="s">
        <v>144</v>
      </c>
      <c r="BK86" s="232">
        <f>SUM(BK87:BK90)</f>
        <v>0</v>
      </c>
    </row>
    <row r="87" s="1" customFormat="1" ht="38.25" customHeight="1">
      <c r="B87" s="46"/>
      <c r="C87" s="235" t="s">
        <v>261</v>
      </c>
      <c r="D87" s="235" t="s">
        <v>147</v>
      </c>
      <c r="E87" s="236" t="s">
        <v>262</v>
      </c>
      <c r="F87" s="237" t="s">
        <v>263</v>
      </c>
      <c r="G87" s="238" t="s">
        <v>150</v>
      </c>
      <c r="H87" s="239">
        <v>32</v>
      </c>
      <c r="I87" s="240"/>
      <c r="J87" s="241">
        <f>ROUND(I87*H87,2)</f>
        <v>0</v>
      </c>
      <c r="K87" s="237" t="s">
        <v>151</v>
      </c>
      <c r="L87" s="72"/>
      <c r="M87" s="242" t="s">
        <v>22</v>
      </c>
      <c r="N87" s="243" t="s">
        <v>46</v>
      </c>
      <c r="O87" s="47"/>
      <c r="P87" s="244">
        <f>O87*H87</f>
        <v>0</v>
      </c>
      <c r="Q87" s="244">
        <v>0</v>
      </c>
      <c r="R87" s="244">
        <f>Q87*H87</f>
        <v>0</v>
      </c>
      <c r="S87" s="244">
        <v>0</v>
      </c>
      <c r="T87" s="245">
        <f>S87*H87</f>
        <v>0</v>
      </c>
      <c r="AR87" s="24" t="s">
        <v>152</v>
      </c>
      <c r="AT87" s="24" t="s">
        <v>147</v>
      </c>
      <c r="AU87" s="24" t="s">
        <v>24</v>
      </c>
      <c r="AY87" s="24" t="s">
        <v>144</v>
      </c>
      <c r="BE87" s="246">
        <f>IF(N87="základní",J87,0)</f>
        <v>0</v>
      </c>
      <c r="BF87" s="246">
        <f>IF(N87="snížená",J87,0)</f>
        <v>0</v>
      </c>
      <c r="BG87" s="246">
        <f>IF(N87="zákl. přenesená",J87,0)</f>
        <v>0</v>
      </c>
      <c r="BH87" s="246">
        <f>IF(N87="sníž. přenesená",J87,0)</f>
        <v>0</v>
      </c>
      <c r="BI87" s="246">
        <f>IF(N87="nulová",J87,0)</f>
        <v>0</v>
      </c>
      <c r="BJ87" s="24" t="s">
        <v>24</v>
      </c>
      <c r="BK87" s="246">
        <f>ROUND(I87*H87,2)</f>
        <v>0</v>
      </c>
      <c r="BL87" s="24" t="s">
        <v>152</v>
      </c>
      <c r="BM87" s="24" t="s">
        <v>264</v>
      </c>
    </row>
    <row r="88" s="1" customFormat="1">
      <c r="B88" s="46"/>
      <c r="C88" s="74"/>
      <c r="D88" s="247" t="s">
        <v>154</v>
      </c>
      <c r="E88" s="74"/>
      <c r="F88" s="248" t="s">
        <v>265</v>
      </c>
      <c r="G88" s="74"/>
      <c r="H88" s="74"/>
      <c r="I88" s="203"/>
      <c r="J88" s="74"/>
      <c r="K88" s="74"/>
      <c r="L88" s="72"/>
      <c r="M88" s="249"/>
      <c r="N88" s="47"/>
      <c r="O88" s="47"/>
      <c r="P88" s="47"/>
      <c r="Q88" s="47"/>
      <c r="R88" s="47"/>
      <c r="S88" s="47"/>
      <c r="T88" s="95"/>
      <c r="AT88" s="24" t="s">
        <v>154</v>
      </c>
      <c r="AU88" s="24" t="s">
        <v>24</v>
      </c>
    </row>
    <row r="89" s="1" customFormat="1" ht="25.5" customHeight="1">
      <c r="B89" s="46"/>
      <c r="C89" s="235" t="s">
        <v>83</v>
      </c>
      <c r="D89" s="235" t="s">
        <v>147</v>
      </c>
      <c r="E89" s="236" t="s">
        <v>266</v>
      </c>
      <c r="F89" s="237" t="s">
        <v>267</v>
      </c>
      <c r="G89" s="238" t="s">
        <v>150</v>
      </c>
      <c r="H89" s="239">
        <v>32</v>
      </c>
      <c r="I89" s="240"/>
      <c r="J89" s="241">
        <f>ROUND(I89*H89,2)</f>
        <v>0</v>
      </c>
      <c r="K89" s="237" t="s">
        <v>151</v>
      </c>
      <c r="L89" s="72"/>
      <c r="M89" s="242" t="s">
        <v>22</v>
      </c>
      <c r="N89" s="243" t="s">
        <v>46</v>
      </c>
      <c r="O89" s="47"/>
      <c r="P89" s="244">
        <f>O89*H89</f>
        <v>0</v>
      </c>
      <c r="Q89" s="244">
        <v>0.15140000000000001</v>
      </c>
      <c r="R89" s="244">
        <f>Q89*H89</f>
        <v>4.8448000000000002</v>
      </c>
      <c r="S89" s="244">
        <v>0</v>
      </c>
      <c r="T89" s="245">
        <f>S89*H89</f>
        <v>0</v>
      </c>
      <c r="AR89" s="24" t="s">
        <v>152</v>
      </c>
      <c r="AT89" s="24" t="s">
        <v>147</v>
      </c>
      <c r="AU89" s="24" t="s">
        <v>24</v>
      </c>
      <c r="AY89" s="24" t="s">
        <v>144</v>
      </c>
      <c r="BE89" s="246">
        <f>IF(N89="základní",J89,0)</f>
        <v>0</v>
      </c>
      <c r="BF89" s="246">
        <f>IF(N89="snížená",J89,0)</f>
        <v>0</v>
      </c>
      <c r="BG89" s="246">
        <f>IF(N89="zákl. přenesená",J89,0)</f>
        <v>0</v>
      </c>
      <c r="BH89" s="246">
        <f>IF(N89="sníž. přenesená",J89,0)</f>
        <v>0</v>
      </c>
      <c r="BI89" s="246">
        <f>IF(N89="nulová",J89,0)</f>
        <v>0</v>
      </c>
      <c r="BJ89" s="24" t="s">
        <v>24</v>
      </c>
      <c r="BK89" s="246">
        <f>ROUND(I89*H89,2)</f>
        <v>0</v>
      </c>
      <c r="BL89" s="24" t="s">
        <v>152</v>
      </c>
      <c r="BM89" s="24" t="s">
        <v>268</v>
      </c>
    </row>
    <row r="90" s="1" customFormat="1">
      <c r="B90" s="46"/>
      <c r="C90" s="74"/>
      <c r="D90" s="247" t="s">
        <v>154</v>
      </c>
      <c r="E90" s="74"/>
      <c r="F90" s="248" t="s">
        <v>269</v>
      </c>
      <c r="G90" s="74"/>
      <c r="H90" s="74"/>
      <c r="I90" s="203"/>
      <c r="J90" s="74"/>
      <c r="K90" s="74"/>
      <c r="L90" s="72"/>
      <c r="M90" s="249"/>
      <c r="N90" s="47"/>
      <c r="O90" s="47"/>
      <c r="P90" s="47"/>
      <c r="Q90" s="47"/>
      <c r="R90" s="47"/>
      <c r="S90" s="47"/>
      <c r="T90" s="95"/>
      <c r="AT90" s="24" t="s">
        <v>154</v>
      </c>
      <c r="AU90" s="24" t="s">
        <v>24</v>
      </c>
    </row>
    <row r="91" s="11" customFormat="1" ht="37.44" customHeight="1">
      <c r="B91" s="219"/>
      <c r="C91" s="220"/>
      <c r="D91" s="221" t="s">
        <v>74</v>
      </c>
      <c r="E91" s="222" t="s">
        <v>142</v>
      </c>
      <c r="F91" s="222" t="s">
        <v>143</v>
      </c>
      <c r="G91" s="220"/>
      <c r="H91" s="220"/>
      <c r="I91" s="223"/>
      <c r="J91" s="224">
        <f>BK91</f>
        <v>0</v>
      </c>
      <c r="K91" s="220"/>
      <c r="L91" s="225"/>
      <c r="M91" s="226"/>
      <c r="N91" s="227"/>
      <c r="O91" s="227"/>
      <c r="P91" s="228">
        <f>P92</f>
        <v>0</v>
      </c>
      <c r="Q91" s="227"/>
      <c r="R91" s="228">
        <f>R92</f>
        <v>14.536200000000001</v>
      </c>
      <c r="S91" s="227"/>
      <c r="T91" s="229">
        <f>T92</f>
        <v>0</v>
      </c>
      <c r="AR91" s="230" t="s">
        <v>24</v>
      </c>
      <c r="AT91" s="231" t="s">
        <v>74</v>
      </c>
      <c r="AU91" s="231" t="s">
        <v>75</v>
      </c>
      <c r="AY91" s="230" t="s">
        <v>144</v>
      </c>
      <c r="BK91" s="232">
        <f>BK92</f>
        <v>0</v>
      </c>
    </row>
    <row r="92" s="11" customFormat="1" ht="19.92" customHeight="1">
      <c r="B92" s="219"/>
      <c r="C92" s="220"/>
      <c r="D92" s="221" t="s">
        <v>74</v>
      </c>
      <c r="E92" s="233" t="s">
        <v>193</v>
      </c>
      <c r="F92" s="233" t="s">
        <v>194</v>
      </c>
      <c r="G92" s="220"/>
      <c r="H92" s="220"/>
      <c r="I92" s="223"/>
      <c r="J92" s="234">
        <f>BK92</f>
        <v>0</v>
      </c>
      <c r="K92" s="220"/>
      <c r="L92" s="225"/>
      <c r="M92" s="226"/>
      <c r="N92" s="227"/>
      <c r="O92" s="227"/>
      <c r="P92" s="228">
        <f>SUM(P93:P94)</f>
        <v>0</v>
      </c>
      <c r="Q92" s="227"/>
      <c r="R92" s="228">
        <f>SUM(R93:R94)</f>
        <v>14.536200000000001</v>
      </c>
      <c r="S92" s="227"/>
      <c r="T92" s="229">
        <f>SUM(T93:T94)</f>
        <v>0</v>
      </c>
      <c r="AR92" s="230" t="s">
        <v>24</v>
      </c>
      <c r="AT92" s="231" t="s">
        <v>74</v>
      </c>
      <c r="AU92" s="231" t="s">
        <v>24</v>
      </c>
      <c r="AY92" s="230" t="s">
        <v>144</v>
      </c>
      <c r="BK92" s="232">
        <f>SUM(BK93:BK94)</f>
        <v>0</v>
      </c>
    </row>
    <row r="93" s="1" customFormat="1" ht="38.25" customHeight="1">
      <c r="B93" s="46"/>
      <c r="C93" s="235" t="s">
        <v>24</v>
      </c>
      <c r="D93" s="235" t="s">
        <v>147</v>
      </c>
      <c r="E93" s="236" t="s">
        <v>270</v>
      </c>
      <c r="F93" s="237" t="s">
        <v>271</v>
      </c>
      <c r="G93" s="238" t="s">
        <v>235</v>
      </c>
      <c r="H93" s="239">
        <v>28</v>
      </c>
      <c r="I93" s="240"/>
      <c r="J93" s="241">
        <f>ROUND(I93*H93,2)</f>
        <v>0</v>
      </c>
      <c r="K93" s="237" t="s">
        <v>22</v>
      </c>
      <c r="L93" s="72"/>
      <c r="M93" s="242" t="s">
        <v>22</v>
      </c>
      <c r="N93" s="243" t="s">
        <v>46</v>
      </c>
      <c r="O93" s="47"/>
      <c r="P93" s="244">
        <f>O93*H93</f>
        <v>0</v>
      </c>
      <c r="Q93" s="244">
        <v>0.51915</v>
      </c>
      <c r="R93" s="244">
        <f>Q93*H93</f>
        <v>14.536200000000001</v>
      </c>
      <c r="S93" s="244">
        <v>0</v>
      </c>
      <c r="T93" s="245">
        <f>S93*H93</f>
        <v>0</v>
      </c>
      <c r="AR93" s="24" t="s">
        <v>152</v>
      </c>
      <c r="AT93" s="24" t="s">
        <v>147</v>
      </c>
      <c r="AU93" s="24" t="s">
        <v>83</v>
      </c>
      <c r="AY93" s="24" t="s">
        <v>144</v>
      </c>
      <c r="BE93" s="246">
        <f>IF(N93="základní",J93,0)</f>
        <v>0</v>
      </c>
      <c r="BF93" s="246">
        <f>IF(N93="snížená",J93,0)</f>
        <v>0</v>
      </c>
      <c r="BG93" s="246">
        <f>IF(N93="zákl. přenesená",J93,0)</f>
        <v>0</v>
      </c>
      <c r="BH93" s="246">
        <f>IF(N93="sníž. přenesená",J93,0)</f>
        <v>0</v>
      </c>
      <c r="BI93" s="246">
        <f>IF(N93="nulová",J93,0)</f>
        <v>0</v>
      </c>
      <c r="BJ93" s="24" t="s">
        <v>24</v>
      </c>
      <c r="BK93" s="246">
        <f>ROUND(I93*H93,2)</f>
        <v>0</v>
      </c>
      <c r="BL93" s="24" t="s">
        <v>152</v>
      </c>
      <c r="BM93" s="24" t="s">
        <v>272</v>
      </c>
    </row>
    <row r="94" s="1" customFormat="1">
      <c r="B94" s="46"/>
      <c r="C94" s="74"/>
      <c r="D94" s="247" t="s">
        <v>154</v>
      </c>
      <c r="E94" s="74"/>
      <c r="F94" s="248" t="s">
        <v>273</v>
      </c>
      <c r="G94" s="74"/>
      <c r="H94" s="74"/>
      <c r="I94" s="203"/>
      <c r="J94" s="74"/>
      <c r="K94" s="74"/>
      <c r="L94" s="72"/>
      <c r="M94" s="281"/>
      <c r="N94" s="282"/>
      <c r="O94" s="282"/>
      <c r="P94" s="282"/>
      <c r="Q94" s="282"/>
      <c r="R94" s="282"/>
      <c r="S94" s="282"/>
      <c r="T94" s="283"/>
      <c r="AT94" s="24" t="s">
        <v>154</v>
      </c>
      <c r="AU94" s="24" t="s">
        <v>83</v>
      </c>
    </row>
    <row r="95" s="1" customFormat="1" ht="6.96" customHeight="1">
      <c r="B95" s="67"/>
      <c r="C95" s="68"/>
      <c r="D95" s="68"/>
      <c r="E95" s="68"/>
      <c r="F95" s="68"/>
      <c r="G95" s="68"/>
      <c r="H95" s="68"/>
      <c r="I95" s="178"/>
      <c r="J95" s="68"/>
      <c r="K95" s="68"/>
      <c r="L95" s="72"/>
    </row>
  </sheetData>
  <sheetProtection sheet="1" autoFilter="0" formatColumns="0" formatRows="0" objects="1" scenarios="1" spinCount="100000" saltValue="JgfMJ7MGcs5zWpARosfUmrwEhngqBDb2PDgw5ZvbQV/J/NakoiuRgiwC9osf0BjcHYsI48xEiAG2g8DlUctGjw==" hashValue="EjlNu/p+SCtkPXwOBjfJn1uW3pc8K8jKef3u5lqV2IQCCsX5OJM9dAwMjGhsKecKL57ot2v19nfJzWmmCMvU7A==" algorithmName="SHA-512" password="CC35"/>
  <autoFilter ref="C84:K94"/>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8"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49"/>
      <c r="C1" s="149"/>
      <c r="D1" s="150" t="s">
        <v>1</v>
      </c>
      <c r="E1" s="149"/>
      <c r="F1" s="151" t="s">
        <v>106</v>
      </c>
      <c r="G1" s="151" t="s">
        <v>107</v>
      </c>
      <c r="H1" s="151"/>
      <c r="I1" s="152"/>
      <c r="J1" s="151" t="s">
        <v>108</v>
      </c>
      <c r="K1" s="150" t="s">
        <v>109</v>
      </c>
      <c r="L1" s="151" t="s">
        <v>110</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93</v>
      </c>
    </row>
    <row r="3" ht="6.96" customHeight="1">
      <c r="B3" s="25"/>
      <c r="C3" s="26"/>
      <c r="D3" s="26"/>
      <c r="E3" s="26"/>
      <c r="F3" s="26"/>
      <c r="G3" s="26"/>
      <c r="H3" s="26"/>
      <c r="I3" s="153"/>
      <c r="J3" s="26"/>
      <c r="K3" s="27"/>
      <c r="AT3" s="24" t="s">
        <v>83</v>
      </c>
    </row>
    <row r="4" ht="36.96" customHeight="1">
      <c r="B4" s="28"/>
      <c r="C4" s="29"/>
      <c r="D4" s="30" t="s">
        <v>111</v>
      </c>
      <c r="E4" s="29"/>
      <c r="F4" s="29"/>
      <c r="G4" s="29"/>
      <c r="H4" s="29"/>
      <c r="I4" s="154"/>
      <c r="J4" s="29"/>
      <c r="K4" s="31"/>
      <c r="M4" s="32" t="s">
        <v>12</v>
      </c>
      <c r="AT4" s="24" t="s">
        <v>6</v>
      </c>
    </row>
    <row r="5" ht="6.96" customHeight="1">
      <c r="B5" s="28"/>
      <c r="C5" s="29"/>
      <c r="D5" s="29"/>
      <c r="E5" s="29"/>
      <c r="F5" s="29"/>
      <c r="G5" s="29"/>
      <c r="H5" s="29"/>
      <c r="I5" s="154"/>
      <c r="J5" s="29"/>
      <c r="K5" s="31"/>
    </row>
    <row r="6">
      <c r="B6" s="28"/>
      <c r="C6" s="29"/>
      <c r="D6" s="40" t="s">
        <v>18</v>
      </c>
      <c r="E6" s="29"/>
      <c r="F6" s="29"/>
      <c r="G6" s="29"/>
      <c r="H6" s="29"/>
      <c r="I6" s="154"/>
      <c r="J6" s="29"/>
      <c r="K6" s="31"/>
    </row>
    <row r="7" ht="16.5" customHeight="1">
      <c r="B7" s="28"/>
      <c r="C7" s="29"/>
      <c r="D7" s="29"/>
      <c r="E7" s="155" t="str">
        <f>'Rekapitulace stavby'!K6</f>
        <v>Rekonstrukce lesní cesty - Hůrka, Klatovy</v>
      </c>
      <c r="F7" s="40"/>
      <c r="G7" s="40"/>
      <c r="H7" s="40"/>
      <c r="I7" s="154"/>
      <c r="J7" s="29"/>
      <c r="K7" s="31"/>
    </row>
    <row r="8">
      <c r="B8" s="28"/>
      <c r="C8" s="29"/>
      <c r="D8" s="40" t="s">
        <v>112</v>
      </c>
      <c r="E8" s="29"/>
      <c r="F8" s="29"/>
      <c r="G8" s="29"/>
      <c r="H8" s="29"/>
      <c r="I8" s="154"/>
      <c r="J8" s="29"/>
      <c r="K8" s="31"/>
    </row>
    <row r="9" s="1" customFormat="1" ht="16.5" customHeight="1">
      <c r="B9" s="46"/>
      <c r="C9" s="47"/>
      <c r="D9" s="47"/>
      <c r="E9" s="155" t="s">
        <v>113</v>
      </c>
      <c r="F9" s="47"/>
      <c r="G9" s="47"/>
      <c r="H9" s="47"/>
      <c r="I9" s="156"/>
      <c r="J9" s="47"/>
      <c r="K9" s="51"/>
    </row>
    <row r="10" s="1" customFormat="1">
      <c r="B10" s="46"/>
      <c r="C10" s="47"/>
      <c r="D10" s="40" t="s">
        <v>114</v>
      </c>
      <c r="E10" s="47"/>
      <c r="F10" s="47"/>
      <c r="G10" s="47"/>
      <c r="H10" s="47"/>
      <c r="I10" s="156"/>
      <c r="J10" s="47"/>
      <c r="K10" s="51"/>
    </row>
    <row r="11" s="1" customFormat="1" ht="36.96" customHeight="1">
      <c r="B11" s="46"/>
      <c r="C11" s="47"/>
      <c r="D11" s="47"/>
      <c r="E11" s="157" t="s">
        <v>274</v>
      </c>
      <c r="F11" s="47"/>
      <c r="G11" s="47"/>
      <c r="H11" s="47"/>
      <c r="I11" s="156"/>
      <c r="J11" s="47"/>
      <c r="K11" s="51"/>
    </row>
    <row r="12" s="1" customFormat="1">
      <c r="B12" s="46"/>
      <c r="C12" s="47"/>
      <c r="D12" s="47"/>
      <c r="E12" s="47"/>
      <c r="F12" s="47"/>
      <c r="G12" s="47"/>
      <c r="H12" s="47"/>
      <c r="I12" s="156"/>
      <c r="J12" s="47"/>
      <c r="K12" s="51"/>
    </row>
    <row r="13" s="1" customFormat="1" ht="14.4" customHeight="1">
      <c r="B13" s="46"/>
      <c r="C13" s="47"/>
      <c r="D13" s="40" t="s">
        <v>21</v>
      </c>
      <c r="E13" s="47"/>
      <c r="F13" s="35" t="s">
        <v>22</v>
      </c>
      <c r="G13" s="47"/>
      <c r="H13" s="47"/>
      <c r="I13" s="158" t="s">
        <v>23</v>
      </c>
      <c r="J13" s="35" t="s">
        <v>22</v>
      </c>
      <c r="K13" s="51"/>
    </row>
    <row r="14" s="1" customFormat="1" ht="14.4" customHeight="1">
      <c r="B14" s="46"/>
      <c r="C14" s="47"/>
      <c r="D14" s="40" t="s">
        <v>25</v>
      </c>
      <c r="E14" s="47"/>
      <c r="F14" s="35" t="s">
        <v>26</v>
      </c>
      <c r="G14" s="47"/>
      <c r="H14" s="47"/>
      <c r="I14" s="158" t="s">
        <v>27</v>
      </c>
      <c r="J14" s="159" t="str">
        <f>'Rekapitulace stavby'!AN8</f>
        <v>16. 4. 2018</v>
      </c>
      <c r="K14" s="51"/>
    </row>
    <row r="15" s="1" customFormat="1" ht="10.8" customHeight="1">
      <c r="B15" s="46"/>
      <c r="C15" s="47"/>
      <c r="D15" s="47"/>
      <c r="E15" s="47"/>
      <c r="F15" s="47"/>
      <c r="G15" s="47"/>
      <c r="H15" s="47"/>
      <c r="I15" s="156"/>
      <c r="J15" s="47"/>
      <c r="K15" s="51"/>
    </row>
    <row r="16" s="1" customFormat="1" ht="14.4" customHeight="1">
      <c r="B16" s="46"/>
      <c r="C16" s="47"/>
      <c r="D16" s="40" t="s">
        <v>31</v>
      </c>
      <c r="E16" s="47"/>
      <c r="F16" s="47"/>
      <c r="G16" s="47"/>
      <c r="H16" s="47"/>
      <c r="I16" s="158" t="s">
        <v>32</v>
      </c>
      <c r="J16" s="35" t="s">
        <v>22</v>
      </c>
      <c r="K16" s="51"/>
    </row>
    <row r="17" s="1" customFormat="1" ht="18" customHeight="1">
      <c r="B17" s="46"/>
      <c r="C17" s="47"/>
      <c r="D17" s="47"/>
      <c r="E17" s="35" t="s">
        <v>33</v>
      </c>
      <c r="F17" s="47"/>
      <c r="G17" s="47"/>
      <c r="H17" s="47"/>
      <c r="I17" s="158" t="s">
        <v>34</v>
      </c>
      <c r="J17" s="35" t="s">
        <v>22</v>
      </c>
      <c r="K17" s="51"/>
    </row>
    <row r="18" s="1" customFormat="1" ht="6.96" customHeight="1">
      <c r="B18" s="46"/>
      <c r="C18" s="47"/>
      <c r="D18" s="47"/>
      <c r="E18" s="47"/>
      <c r="F18" s="47"/>
      <c r="G18" s="47"/>
      <c r="H18" s="47"/>
      <c r="I18" s="156"/>
      <c r="J18" s="47"/>
      <c r="K18" s="51"/>
    </row>
    <row r="19" s="1" customFormat="1" ht="14.4" customHeight="1">
      <c r="B19" s="46"/>
      <c r="C19" s="47"/>
      <c r="D19" s="40" t="s">
        <v>35</v>
      </c>
      <c r="E19" s="47"/>
      <c r="F19" s="47"/>
      <c r="G19" s="47"/>
      <c r="H19" s="47"/>
      <c r="I19" s="158" t="s">
        <v>32</v>
      </c>
      <c r="J19" s="35" t="str">
        <f>IF('Rekapitulace stavby'!AN13="Vyplň údaj","",IF('Rekapitulace stavby'!AN13="","",'Rekapitulace stavby'!AN13))</f>
        <v/>
      </c>
      <c r="K19" s="51"/>
    </row>
    <row r="20" s="1" customFormat="1" ht="18" customHeight="1">
      <c r="B20" s="46"/>
      <c r="C20" s="47"/>
      <c r="D20" s="47"/>
      <c r="E20" s="35" t="str">
        <f>IF('Rekapitulace stavby'!E14="Vyplň údaj","",IF('Rekapitulace stavby'!E14="","",'Rekapitulace stavby'!E14))</f>
        <v/>
      </c>
      <c r="F20" s="47"/>
      <c r="G20" s="47"/>
      <c r="H20" s="47"/>
      <c r="I20" s="158" t="s">
        <v>34</v>
      </c>
      <c r="J20" s="35" t="str">
        <f>IF('Rekapitulace stavby'!AN14="Vyplň údaj","",IF('Rekapitulace stavby'!AN14="","",'Rekapitulace stavby'!AN14))</f>
        <v/>
      </c>
      <c r="K20" s="51"/>
    </row>
    <row r="21" s="1" customFormat="1" ht="6.96" customHeight="1">
      <c r="B21" s="46"/>
      <c r="C21" s="47"/>
      <c r="D21" s="47"/>
      <c r="E21" s="47"/>
      <c r="F21" s="47"/>
      <c r="G21" s="47"/>
      <c r="H21" s="47"/>
      <c r="I21" s="156"/>
      <c r="J21" s="47"/>
      <c r="K21" s="51"/>
    </row>
    <row r="22" s="1" customFormat="1" ht="14.4" customHeight="1">
      <c r="B22" s="46"/>
      <c r="C22" s="47"/>
      <c r="D22" s="40" t="s">
        <v>37</v>
      </c>
      <c r="E22" s="47"/>
      <c r="F22" s="47"/>
      <c r="G22" s="47"/>
      <c r="H22" s="47"/>
      <c r="I22" s="158" t="s">
        <v>32</v>
      </c>
      <c r="J22" s="35" t="s">
        <v>22</v>
      </c>
      <c r="K22" s="51"/>
    </row>
    <row r="23" s="1" customFormat="1" ht="18" customHeight="1">
      <c r="B23" s="46"/>
      <c r="C23" s="47"/>
      <c r="D23" s="47"/>
      <c r="E23" s="35" t="s">
        <v>33</v>
      </c>
      <c r="F23" s="47"/>
      <c r="G23" s="47"/>
      <c r="H23" s="47"/>
      <c r="I23" s="158" t="s">
        <v>34</v>
      </c>
      <c r="J23" s="35" t="s">
        <v>22</v>
      </c>
      <c r="K23" s="51"/>
    </row>
    <row r="24" s="1" customFormat="1" ht="6.96" customHeight="1">
      <c r="B24" s="46"/>
      <c r="C24" s="47"/>
      <c r="D24" s="47"/>
      <c r="E24" s="47"/>
      <c r="F24" s="47"/>
      <c r="G24" s="47"/>
      <c r="H24" s="47"/>
      <c r="I24" s="156"/>
      <c r="J24" s="47"/>
      <c r="K24" s="51"/>
    </row>
    <row r="25" s="1" customFormat="1" ht="14.4" customHeight="1">
      <c r="B25" s="46"/>
      <c r="C25" s="47"/>
      <c r="D25" s="40" t="s">
        <v>39</v>
      </c>
      <c r="E25" s="47"/>
      <c r="F25" s="47"/>
      <c r="G25" s="47"/>
      <c r="H25" s="47"/>
      <c r="I25" s="156"/>
      <c r="J25" s="47"/>
      <c r="K25" s="51"/>
    </row>
    <row r="26" s="7" customFormat="1" ht="16.5" customHeight="1">
      <c r="B26" s="160"/>
      <c r="C26" s="161"/>
      <c r="D26" s="161"/>
      <c r="E26" s="44" t="s">
        <v>22</v>
      </c>
      <c r="F26" s="44"/>
      <c r="G26" s="44"/>
      <c r="H26" s="44"/>
      <c r="I26" s="162"/>
      <c r="J26" s="161"/>
      <c r="K26" s="163"/>
    </row>
    <row r="27" s="1" customFormat="1" ht="6.96" customHeight="1">
      <c r="B27" s="46"/>
      <c r="C27" s="47"/>
      <c r="D27" s="47"/>
      <c r="E27" s="47"/>
      <c r="F27" s="47"/>
      <c r="G27" s="47"/>
      <c r="H27" s="47"/>
      <c r="I27" s="156"/>
      <c r="J27" s="47"/>
      <c r="K27" s="51"/>
    </row>
    <row r="28" s="1" customFormat="1" ht="6.96" customHeight="1">
      <c r="B28" s="46"/>
      <c r="C28" s="47"/>
      <c r="D28" s="106"/>
      <c r="E28" s="106"/>
      <c r="F28" s="106"/>
      <c r="G28" s="106"/>
      <c r="H28" s="106"/>
      <c r="I28" s="164"/>
      <c r="J28" s="106"/>
      <c r="K28" s="165"/>
    </row>
    <row r="29" s="1" customFormat="1" ht="25.44" customHeight="1">
      <c r="B29" s="46"/>
      <c r="C29" s="47"/>
      <c r="D29" s="166" t="s">
        <v>41</v>
      </c>
      <c r="E29" s="47"/>
      <c r="F29" s="47"/>
      <c r="G29" s="47"/>
      <c r="H29" s="47"/>
      <c r="I29" s="156"/>
      <c r="J29" s="167">
        <f>ROUND(J88,2)</f>
        <v>0</v>
      </c>
      <c r="K29" s="51"/>
    </row>
    <row r="30" s="1" customFormat="1" ht="6.96" customHeight="1">
      <c r="B30" s="46"/>
      <c r="C30" s="47"/>
      <c r="D30" s="106"/>
      <c r="E30" s="106"/>
      <c r="F30" s="106"/>
      <c r="G30" s="106"/>
      <c r="H30" s="106"/>
      <c r="I30" s="164"/>
      <c r="J30" s="106"/>
      <c r="K30" s="165"/>
    </row>
    <row r="31" s="1" customFormat="1" ht="14.4" customHeight="1">
      <c r="B31" s="46"/>
      <c r="C31" s="47"/>
      <c r="D31" s="47"/>
      <c r="E31" s="47"/>
      <c r="F31" s="52" t="s">
        <v>43</v>
      </c>
      <c r="G31" s="47"/>
      <c r="H31" s="47"/>
      <c r="I31" s="168" t="s">
        <v>42</v>
      </c>
      <c r="J31" s="52" t="s">
        <v>44</v>
      </c>
      <c r="K31" s="51"/>
    </row>
    <row r="32" s="1" customFormat="1" ht="14.4" customHeight="1">
      <c r="B32" s="46"/>
      <c r="C32" s="47"/>
      <c r="D32" s="55" t="s">
        <v>45</v>
      </c>
      <c r="E32" s="55" t="s">
        <v>46</v>
      </c>
      <c r="F32" s="169">
        <f>ROUND(SUM(BE88:BE131), 2)</f>
        <v>0</v>
      </c>
      <c r="G32" s="47"/>
      <c r="H32" s="47"/>
      <c r="I32" s="170">
        <v>0.20999999999999999</v>
      </c>
      <c r="J32" s="169">
        <f>ROUND(ROUND((SUM(BE88:BE131)), 2)*I32, 2)</f>
        <v>0</v>
      </c>
      <c r="K32" s="51"/>
    </row>
    <row r="33" s="1" customFormat="1" ht="14.4" customHeight="1">
      <c r="B33" s="46"/>
      <c r="C33" s="47"/>
      <c r="D33" s="47"/>
      <c r="E33" s="55" t="s">
        <v>47</v>
      </c>
      <c r="F33" s="169">
        <f>ROUND(SUM(BF88:BF131), 2)</f>
        <v>0</v>
      </c>
      <c r="G33" s="47"/>
      <c r="H33" s="47"/>
      <c r="I33" s="170">
        <v>0.14999999999999999</v>
      </c>
      <c r="J33" s="169">
        <f>ROUND(ROUND((SUM(BF88:BF131)), 2)*I33, 2)</f>
        <v>0</v>
      </c>
      <c r="K33" s="51"/>
    </row>
    <row r="34" hidden="1" s="1" customFormat="1" ht="14.4" customHeight="1">
      <c r="B34" s="46"/>
      <c r="C34" s="47"/>
      <c r="D34" s="47"/>
      <c r="E34" s="55" t="s">
        <v>48</v>
      </c>
      <c r="F34" s="169">
        <f>ROUND(SUM(BG88:BG131), 2)</f>
        <v>0</v>
      </c>
      <c r="G34" s="47"/>
      <c r="H34" s="47"/>
      <c r="I34" s="170">
        <v>0.20999999999999999</v>
      </c>
      <c r="J34" s="169">
        <v>0</v>
      </c>
      <c r="K34" s="51"/>
    </row>
    <row r="35" hidden="1" s="1" customFormat="1" ht="14.4" customHeight="1">
      <c r="B35" s="46"/>
      <c r="C35" s="47"/>
      <c r="D35" s="47"/>
      <c r="E35" s="55" t="s">
        <v>49</v>
      </c>
      <c r="F35" s="169">
        <f>ROUND(SUM(BH88:BH131), 2)</f>
        <v>0</v>
      </c>
      <c r="G35" s="47"/>
      <c r="H35" s="47"/>
      <c r="I35" s="170">
        <v>0.14999999999999999</v>
      </c>
      <c r="J35" s="169">
        <v>0</v>
      </c>
      <c r="K35" s="51"/>
    </row>
    <row r="36" hidden="1" s="1" customFormat="1" ht="14.4" customHeight="1">
      <c r="B36" s="46"/>
      <c r="C36" s="47"/>
      <c r="D36" s="47"/>
      <c r="E36" s="55" t="s">
        <v>50</v>
      </c>
      <c r="F36" s="169">
        <f>ROUND(SUM(BI88:BI131), 2)</f>
        <v>0</v>
      </c>
      <c r="G36" s="47"/>
      <c r="H36" s="47"/>
      <c r="I36" s="170">
        <v>0</v>
      </c>
      <c r="J36" s="169">
        <v>0</v>
      </c>
      <c r="K36" s="51"/>
    </row>
    <row r="37" s="1" customFormat="1" ht="6.96" customHeight="1">
      <c r="B37" s="46"/>
      <c r="C37" s="47"/>
      <c r="D37" s="47"/>
      <c r="E37" s="47"/>
      <c r="F37" s="47"/>
      <c r="G37" s="47"/>
      <c r="H37" s="47"/>
      <c r="I37" s="156"/>
      <c r="J37" s="47"/>
      <c r="K37" s="51"/>
    </row>
    <row r="38" s="1" customFormat="1" ht="25.44" customHeight="1">
      <c r="B38" s="46"/>
      <c r="C38" s="171"/>
      <c r="D38" s="172" t="s">
        <v>51</v>
      </c>
      <c r="E38" s="98"/>
      <c r="F38" s="98"/>
      <c r="G38" s="173" t="s">
        <v>52</v>
      </c>
      <c r="H38" s="174" t="s">
        <v>53</v>
      </c>
      <c r="I38" s="175"/>
      <c r="J38" s="176">
        <f>SUM(J29:J36)</f>
        <v>0</v>
      </c>
      <c r="K38" s="177"/>
    </row>
    <row r="39" s="1" customFormat="1" ht="14.4" customHeight="1">
      <c r="B39" s="67"/>
      <c r="C39" s="68"/>
      <c r="D39" s="68"/>
      <c r="E39" s="68"/>
      <c r="F39" s="68"/>
      <c r="G39" s="68"/>
      <c r="H39" s="68"/>
      <c r="I39" s="178"/>
      <c r="J39" s="68"/>
      <c r="K39" s="69"/>
    </row>
    <row r="43" s="1" customFormat="1" ht="6.96" customHeight="1">
      <c r="B43" s="179"/>
      <c r="C43" s="180"/>
      <c r="D43" s="180"/>
      <c r="E43" s="180"/>
      <c r="F43" s="180"/>
      <c r="G43" s="180"/>
      <c r="H43" s="180"/>
      <c r="I43" s="181"/>
      <c r="J43" s="180"/>
      <c r="K43" s="182"/>
    </row>
    <row r="44" s="1" customFormat="1" ht="36.96" customHeight="1">
      <c r="B44" s="46"/>
      <c r="C44" s="30" t="s">
        <v>116</v>
      </c>
      <c r="D44" s="47"/>
      <c r="E44" s="47"/>
      <c r="F44" s="47"/>
      <c r="G44" s="47"/>
      <c r="H44" s="47"/>
      <c r="I44" s="156"/>
      <c r="J44" s="47"/>
      <c r="K44" s="51"/>
    </row>
    <row r="45" s="1" customFormat="1" ht="6.96" customHeight="1">
      <c r="B45" s="46"/>
      <c r="C45" s="47"/>
      <c r="D45" s="47"/>
      <c r="E45" s="47"/>
      <c r="F45" s="47"/>
      <c r="G45" s="47"/>
      <c r="H45" s="47"/>
      <c r="I45" s="156"/>
      <c r="J45" s="47"/>
      <c r="K45" s="51"/>
    </row>
    <row r="46" s="1" customFormat="1" ht="14.4" customHeight="1">
      <c r="B46" s="46"/>
      <c r="C46" s="40" t="s">
        <v>18</v>
      </c>
      <c r="D46" s="47"/>
      <c r="E46" s="47"/>
      <c r="F46" s="47"/>
      <c r="G46" s="47"/>
      <c r="H46" s="47"/>
      <c r="I46" s="156"/>
      <c r="J46" s="47"/>
      <c r="K46" s="51"/>
    </row>
    <row r="47" s="1" customFormat="1" ht="16.5" customHeight="1">
      <c r="B47" s="46"/>
      <c r="C47" s="47"/>
      <c r="D47" s="47"/>
      <c r="E47" s="155" t="str">
        <f>E7</f>
        <v>Rekonstrukce lesní cesty - Hůrka, Klatovy</v>
      </c>
      <c r="F47" s="40"/>
      <c r="G47" s="40"/>
      <c r="H47" s="40"/>
      <c r="I47" s="156"/>
      <c r="J47" s="47"/>
      <c r="K47" s="51"/>
    </row>
    <row r="48">
      <c r="B48" s="28"/>
      <c r="C48" s="40" t="s">
        <v>112</v>
      </c>
      <c r="D48" s="29"/>
      <c r="E48" s="29"/>
      <c r="F48" s="29"/>
      <c r="G48" s="29"/>
      <c r="H48" s="29"/>
      <c r="I48" s="154"/>
      <c r="J48" s="29"/>
      <c r="K48" s="31"/>
    </row>
    <row r="49" s="1" customFormat="1" ht="16.5" customHeight="1">
      <c r="B49" s="46"/>
      <c r="C49" s="47"/>
      <c r="D49" s="47"/>
      <c r="E49" s="155" t="s">
        <v>113</v>
      </c>
      <c r="F49" s="47"/>
      <c r="G49" s="47"/>
      <c r="H49" s="47"/>
      <c r="I49" s="156"/>
      <c r="J49" s="47"/>
      <c r="K49" s="51"/>
    </row>
    <row r="50" s="1" customFormat="1" ht="14.4" customHeight="1">
      <c r="B50" s="46"/>
      <c r="C50" s="40" t="s">
        <v>114</v>
      </c>
      <c r="D50" s="47"/>
      <c r="E50" s="47"/>
      <c r="F50" s="47"/>
      <c r="G50" s="47"/>
      <c r="H50" s="47"/>
      <c r="I50" s="156"/>
      <c r="J50" s="47"/>
      <c r="K50" s="51"/>
    </row>
    <row r="51" s="1" customFormat="1" ht="17.25" customHeight="1">
      <c r="B51" s="46"/>
      <c r="C51" s="47"/>
      <c r="D51" s="47"/>
      <c r="E51" s="157" t="str">
        <f>E11</f>
        <v>003 - Výhybny</v>
      </c>
      <c r="F51" s="47"/>
      <c r="G51" s="47"/>
      <c r="H51" s="47"/>
      <c r="I51" s="156"/>
      <c r="J51" s="47"/>
      <c r="K51" s="51"/>
    </row>
    <row r="52" s="1" customFormat="1" ht="6.96" customHeight="1">
      <c r="B52" s="46"/>
      <c r="C52" s="47"/>
      <c r="D52" s="47"/>
      <c r="E52" s="47"/>
      <c r="F52" s="47"/>
      <c r="G52" s="47"/>
      <c r="H52" s="47"/>
      <c r="I52" s="156"/>
      <c r="J52" s="47"/>
      <c r="K52" s="51"/>
    </row>
    <row r="53" s="1" customFormat="1" ht="18" customHeight="1">
      <c r="B53" s="46"/>
      <c r="C53" s="40" t="s">
        <v>25</v>
      </c>
      <c r="D53" s="47"/>
      <c r="E53" s="47"/>
      <c r="F53" s="35" t="str">
        <f>F14</f>
        <v>KLATOVY</v>
      </c>
      <c r="G53" s="47"/>
      <c r="H53" s="47"/>
      <c r="I53" s="158" t="s">
        <v>27</v>
      </c>
      <c r="J53" s="159" t="str">
        <f>IF(J14="","",J14)</f>
        <v>16. 4. 2018</v>
      </c>
      <c r="K53" s="51"/>
    </row>
    <row r="54" s="1" customFormat="1" ht="6.96" customHeight="1">
      <c r="B54" s="46"/>
      <c r="C54" s="47"/>
      <c r="D54" s="47"/>
      <c r="E54" s="47"/>
      <c r="F54" s="47"/>
      <c r="G54" s="47"/>
      <c r="H54" s="47"/>
      <c r="I54" s="156"/>
      <c r="J54" s="47"/>
      <c r="K54" s="51"/>
    </row>
    <row r="55" s="1" customFormat="1">
      <c r="B55" s="46"/>
      <c r="C55" s="40" t="s">
        <v>31</v>
      </c>
      <c r="D55" s="47"/>
      <c r="E55" s="47"/>
      <c r="F55" s="35" t="str">
        <f>E17</f>
        <v xml:space="preserve"> </v>
      </c>
      <c r="G55" s="47"/>
      <c r="H55" s="47"/>
      <c r="I55" s="158" t="s">
        <v>37</v>
      </c>
      <c r="J55" s="44" t="str">
        <f>E23</f>
        <v xml:space="preserve"> </v>
      </c>
      <c r="K55" s="51"/>
    </row>
    <row r="56" s="1" customFormat="1" ht="14.4" customHeight="1">
      <c r="B56" s="46"/>
      <c r="C56" s="40" t="s">
        <v>35</v>
      </c>
      <c r="D56" s="47"/>
      <c r="E56" s="47"/>
      <c r="F56" s="35" t="str">
        <f>IF(E20="","",E20)</f>
        <v/>
      </c>
      <c r="G56" s="47"/>
      <c r="H56" s="47"/>
      <c r="I56" s="156"/>
      <c r="J56" s="183"/>
      <c r="K56" s="51"/>
    </row>
    <row r="57" s="1" customFormat="1" ht="10.32" customHeight="1">
      <c r="B57" s="46"/>
      <c r="C57" s="47"/>
      <c r="D57" s="47"/>
      <c r="E57" s="47"/>
      <c r="F57" s="47"/>
      <c r="G57" s="47"/>
      <c r="H57" s="47"/>
      <c r="I57" s="156"/>
      <c r="J57" s="47"/>
      <c r="K57" s="51"/>
    </row>
    <row r="58" s="1" customFormat="1" ht="29.28" customHeight="1">
      <c r="B58" s="46"/>
      <c r="C58" s="184" t="s">
        <v>117</v>
      </c>
      <c r="D58" s="171"/>
      <c r="E58" s="171"/>
      <c r="F58" s="171"/>
      <c r="G58" s="171"/>
      <c r="H58" s="171"/>
      <c r="I58" s="185"/>
      <c r="J58" s="186" t="s">
        <v>118</v>
      </c>
      <c r="K58" s="187"/>
    </row>
    <row r="59" s="1" customFormat="1" ht="10.32" customHeight="1">
      <c r="B59" s="46"/>
      <c r="C59" s="47"/>
      <c r="D59" s="47"/>
      <c r="E59" s="47"/>
      <c r="F59" s="47"/>
      <c r="G59" s="47"/>
      <c r="H59" s="47"/>
      <c r="I59" s="156"/>
      <c r="J59" s="47"/>
      <c r="K59" s="51"/>
    </row>
    <row r="60" s="1" customFormat="1" ht="29.28" customHeight="1">
      <c r="B60" s="46"/>
      <c r="C60" s="188" t="s">
        <v>119</v>
      </c>
      <c r="D60" s="47"/>
      <c r="E60" s="47"/>
      <c r="F60" s="47"/>
      <c r="G60" s="47"/>
      <c r="H60" s="47"/>
      <c r="I60" s="156"/>
      <c r="J60" s="167">
        <f>J88</f>
        <v>0</v>
      </c>
      <c r="K60" s="51"/>
      <c r="AU60" s="24" t="s">
        <v>120</v>
      </c>
    </row>
    <row r="61" s="8" customFormat="1" ht="24.96" customHeight="1">
      <c r="B61" s="189"/>
      <c r="C61" s="190"/>
      <c r="D61" s="191" t="s">
        <v>121</v>
      </c>
      <c r="E61" s="192"/>
      <c r="F61" s="192"/>
      <c r="G61" s="192"/>
      <c r="H61" s="192"/>
      <c r="I61" s="193"/>
      <c r="J61" s="194">
        <f>J89</f>
        <v>0</v>
      </c>
      <c r="K61" s="195"/>
    </row>
    <row r="62" s="9" customFormat="1" ht="19.92" customHeight="1">
      <c r="B62" s="196"/>
      <c r="C62" s="197"/>
      <c r="D62" s="198" t="s">
        <v>122</v>
      </c>
      <c r="E62" s="199"/>
      <c r="F62" s="199"/>
      <c r="G62" s="199"/>
      <c r="H62" s="199"/>
      <c r="I62" s="200"/>
      <c r="J62" s="201">
        <f>J90</f>
        <v>0</v>
      </c>
      <c r="K62" s="202"/>
    </row>
    <row r="63" s="9" customFormat="1" ht="19.92" customHeight="1">
      <c r="B63" s="196"/>
      <c r="C63" s="197"/>
      <c r="D63" s="198" t="s">
        <v>124</v>
      </c>
      <c r="E63" s="199"/>
      <c r="F63" s="199"/>
      <c r="G63" s="199"/>
      <c r="H63" s="199"/>
      <c r="I63" s="200"/>
      <c r="J63" s="201">
        <f>J107</f>
        <v>0</v>
      </c>
      <c r="K63" s="202"/>
    </row>
    <row r="64" s="9" customFormat="1" ht="19.92" customHeight="1">
      <c r="B64" s="196"/>
      <c r="C64" s="197"/>
      <c r="D64" s="198" t="s">
        <v>127</v>
      </c>
      <c r="E64" s="199"/>
      <c r="F64" s="199"/>
      <c r="G64" s="199"/>
      <c r="H64" s="199"/>
      <c r="I64" s="200"/>
      <c r="J64" s="201">
        <f>J124</f>
        <v>0</v>
      </c>
      <c r="K64" s="202"/>
    </row>
    <row r="65" s="8" customFormat="1" ht="24.96" customHeight="1">
      <c r="B65" s="189"/>
      <c r="C65" s="190"/>
      <c r="D65" s="191" t="s">
        <v>275</v>
      </c>
      <c r="E65" s="192"/>
      <c r="F65" s="192"/>
      <c r="G65" s="192"/>
      <c r="H65" s="192"/>
      <c r="I65" s="193"/>
      <c r="J65" s="194">
        <f>J127</f>
        <v>0</v>
      </c>
      <c r="K65" s="195"/>
    </row>
    <row r="66" s="9" customFormat="1" ht="19.92" customHeight="1">
      <c r="B66" s="196"/>
      <c r="C66" s="197"/>
      <c r="D66" s="198" t="s">
        <v>276</v>
      </c>
      <c r="E66" s="199"/>
      <c r="F66" s="199"/>
      <c r="G66" s="199"/>
      <c r="H66" s="199"/>
      <c r="I66" s="200"/>
      <c r="J66" s="201">
        <f>J128</f>
        <v>0</v>
      </c>
      <c r="K66" s="202"/>
    </row>
    <row r="67" s="1" customFormat="1" ht="21.84" customHeight="1">
      <c r="B67" s="46"/>
      <c r="C67" s="47"/>
      <c r="D67" s="47"/>
      <c r="E67" s="47"/>
      <c r="F67" s="47"/>
      <c r="G67" s="47"/>
      <c r="H67" s="47"/>
      <c r="I67" s="156"/>
      <c r="J67" s="47"/>
      <c r="K67" s="51"/>
    </row>
    <row r="68" s="1" customFormat="1" ht="6.96" customHeight="1">
      <c r="B68" s="67"/>
      <c r="C68" s="68"/>
      <c r="D68" s="68"/>
      <c r="E68" s="68"/>
      <c r="F68" s="68"/>
      <c r="G68" s="68"/>
      <c r="H68" s="68"/>
      <c r="I68" s="178"/>
      <c r="J68" s="68"/>
      <c r="K68" s="69"/>
    </row>
    <row r="72" s="1" customFormat="1" ht="6.96" customHeight="1">
      <c r="B72" s="70"/>
      <c r="C72" s="71"/>
      <c r="D72" s="71"/>
      <c r="E72" s="71"/>
      <c r="F72" s="71"/>
      <c r="G72" s="71"/>
      <c r="H72" s="71"/>
      <c r="I72" s="181"/>
      <c r="J72" s="71"/>
      <c r="K72" s="71"/>
      <c r="L72" s="72"/>
    </row>
    <row r="73" s="1" customFormat="1" ht="36.96" customHeight="1">
      <c r="B73" s="46"/>
      <c r="C73" s="73" t="s">
        <v>128</v>
      </c>
      <c r="D73" s="74"/>
      <c r="E73" s="74"/>
      <c r="F73" s="74"/>
      <c r="G73" s="74"/>
      <c r="H73" s="74"/>
      <c r="I73" s="203"/>
      <c r="J73" s="74"/>
      <c r="K73" s="74"/>
      <c r="L73" s="72"/>
    </row>
    <row r="74" s="1" customFormat="1" ht="6.96" customHeight="1">
      <c r="B74" s="46"/>
      <c r="C74" s="74"/>
      <c r="D74" s="74"/>
      <c r="E74" s="74"/>
      <c r="F74" s="74"/>
      <c r="G74" s="74"/>
      <c r="H74" s="74"/>
      <c r="I74" s="203"/>
      <c r="J74" s="74"/>
      <c r="K74" s="74"/>
      <c r="L74" s="72"/>
    </row>
    <row r="75" s="1" customFormat="1" ht="14.4" customHeight="1">
      <c r="B75" s="46"/>
      <c r="C75" s="76" t="s">
        <v>18</v>
      </c>
      <c r="D75" s="74"/>
      <c r="E75" s="74"/>
      <c r="F75" s="74"/>
      <c r="G75" s="74"/>
      <c r="H75" s="74"/>
      <c r="I75" s="203"/>
      <c r="J75" s="74"/>
      <c r="K75" s="74"/>
      <c r="L75" s="72"/>
    </row>
    <row r="76" s="1" customFormat="1" ht="16.5" customHeight="1">
      <c r="B76" s="46"/>
      <c r="C76" s="74"/>
      <c r="D76" s="74"/>
      <c r="E76" s="204" t="str">
        <f>E7</f>
        <v>Rekonstrukce lesní cesty - Hůrka, Klatovy</v>
      </c>
      <c r="F76" s="76"/>
      <c r="G76" s="76"/>
      <c r="H76" s="76"/>
      <c r="I76" s="203"/>
      <c r="J76" s="74"/>
      <c r="K76" s="74"/>
      <c r="L76" s="72"/>
    </row>
    <row r="77">
      <c r="B77" s="28"/>
      <c r="C77" s="76" t="s">
        <v>112</v>
      </c>
      <c r="D77" s="205"/>
      <c r="E77" s="205"/>
      <c r="F77" s="205"/>
      <c r="G77" s="205"/>
      <c r="H77" s="205"/>
      <c r="I77" s="148"/>
      <c r="J77" s="205"/>
      <c r="K77" s="205"/>
      <c r="L77" s="206"/>
    </row>
    <row r="78" s="1" customFormat="1" ht="16.5" customHeight="1">
      <c r="B78" s="46"/>
      <c r="C78" s="74"/>
      <c r="D78" s="74"/>
      <c r="E78" s="204" t="s">
        <v>113</v>
      </c>
      <c r="F78" s="74"/>
      <c r="G78" s="74"/>
      <c r="H78" s="74"/>
      <c r="I78" s="203"/>
      <c r="J78" s="74"/>
      <c r="K78" s="74"/>
      <c r="L78" s="72"/>
    </row>
    <row r="79" s="1" customFormat="1" ht="14.4" customHeight="1">
      <c r="B79" s="46"/>
      <c r="C79" s="76" t="s">
        <v>114</v>
      </c>
      <c r="D79" s="74"/>
      <c r="E79" s="74"/>
      <c r="F79" s="74"/>
      <c r="G79" s="74"/>
      <c r="H79" s="74"/>
      <c r="I79" s="203"/>
      <c r="J79" s="74"/>
      <c r="K79" s="74"/>
      <c r="L79" s="72"/>
    </row>
    <row r="80" s="1" customFormat="1" ht="17.25" customHeight="1">
      <c r="B80" s="46"/>
      <c r="C80" s="74"/>
      <c r="D80" s="74"/>
      <c r="E80" s="82" t="str">
        <f>E11</f>
        <v>003 - Výhybny</v>
      </c>
      <c r="F80" s="74"/>
      <c r="G80" s="74"/>
      <c r="H80" s="74"/>
      <c r="I80" s="203"/>
      <c r="J80" s="74"/>
      <c r="K80" s="74"/>
      <c r="L80" s="72"/>
    </row>
    <row r="81" s="1" customFormat="1" ht="6.96" customHeight="1">
      <c r="B81" s="46"/>
      <c r="C81" s="74"/>
      <c r="D81" s="74"/>
      <c r="E81" s="74"/>
      <c r="F81" s="74"/>
      <c r="G81" s="74"/>
      <c r="H81" s="74"/>
      <c r="I81" s="203"/>
      <c r="J81" s="74"/>
      <c r="K81" s="74"/>
      <c r="L81" s="72"/>
    </row>
    <row r="82" s="1" customFormat="1" ht="18" customHeight="1">
      <c r="B82" s="46"/>
      <c r="C82" s="76" t="s">
        <v>25</v>
      </c>
      <c r="D82" s="74"/>
      <c r="E82" s="74"/>
      <c r="F82" s="207" t="str">
        <f>F14</f>
        <v>KLATOVY</v>
      </c>
      <c r="G82" s="74"/>
      <c r="H82" s="74"/>
      <c r="I82" s="208" t="s">
        <v>27</v>
      </c>
      <c r="J82" s="85" t="str">
        <f>IF(J14="","",J14)</f>
        <v>16. 4. 2018</v>
      </c>
      <c r="K82" s="74"/>
      <c r="L82" s="72"/>
    </row>
    <row r="83" s="1" customFormat="1" ht="6.96" customHeight="1">
      <c r="B83" s="46"/>
      <c r="C83" s="74"/>
      <c r="D83" s="74"/>
      <c r="E83" s="74"/>
      <c r="F83" s="74"/>
      <c r="G83" s="74"/>
      <c r="H83" s="74"/>
      <c r="I83" s="203"/>
      <c r="J83" s="74"/>
      <c r="K83" s="74"/>
      <c r="L83" s="72"/>
    </row>
    <row r="84" s="1" customFormat="1">
      <c r="B84" s="46"/>
      <c r="C84" s="76" t="s">
        <v>31</v>
      </c>
      <c r="D84" s="74"/>
      <c r="E84" s="74"/>
      <c r="F84" s="207" t="str">
        <f>E17</f>
        <v xml:space="preserve"> </v>
      </c>
      <c r="G84" s="74"/>
      <c r="H84" s="74"/>
      <c r="I84" s="208" t="s">
        <v>37</v>
      </c>
      <c r="J84" s="207" t="str">
        <f>E23</f>
        <v xml:space="preserve"> </v>
      </c>
      <c r="K84" s="74"/>
      <c r="L84" s="72"/>
    </row>
    <row r="85" s="1" customFormat="1" ht="14.4" customHeight="1">
      <c r="B85" s="46"/>
      <c r="C85" s="76" t="s">
        <v>35</v>
      </c>
      <c r="D85" s="74"/>
      <c r="E85" s="74"/>
      <c r="F85" s="207" t="str">
        <f>IF(E20="","",E20)</f>
        <v/>
      </c>
      <c r="G85" s="74"/>
      <c r="H85" s="74"/>
      <c r="I85" s="203"/>
      <c r="J85" s="74"/>
      <c r="K85" s="74"/>
      <c r="L85" s="72"/>
    </row>
    <row r="86" s="1" customFormat="1" ht="10.32" customHeight="1">
      <c r="B86" s="46"/>
      <c r="C86" s="74"/>
      <c r="D86" s="74"/>
      <c r="E86" s="74"/>
      <c r="F86" s="74"/>
      <c r="G86" s="74"/>
      <c r="H86" s="74"/>
      <c r="I86" s="203"/>
      <c r="J86" s="74"/>
      <c r="K86" s="74"/>
      <c r="L86" s="72"/>
    </row>
    <row r="87" s="10" customFormat="1" ht="29.28" customHeight="1">
      <c r="B87" s="209"/>
      <c r="C87" s="210" t="s">
        <v>129</v>
      </c>
      <c r="D87" s="211" t="s">
        <v>60</v>
      </c>
      <c r="E87" s="211" t="s">
        <v>56</v>
      </c>
      <c r="F87" s="211" t="s">
        <v>130</v>
      </c>
      <c r="G87" s="211" t="s">
        <v>131</v>
      </c>
      <c r="H87" s="211" t="s">
        <v>132</v>
      </c>
      <c r="I87" s="212" t="s">
        <v>133</v>
      </c>
      <c r="J87" s="211" t="s">
        <v>118</v>
      </c>
      <c r="K87" s="213" t="s">
        <v>134</v>
      </c>
      <c r="L87" s="214"/>
      <c r="M87" s="102" t="s">
        <v>135</v>
      </c>
      <c r="N87" s="103" t="s">
        <v>45</v>
      </c>
      <c r="O87" s="103" t="s">
        <v>136</v>
      </c>
      <c r="P87" s="103" t="s">
        <v>137</v>
      </c>
      <c r="Q87" s="103" t="s">
        <v>138</v>
      </c>
      <c r="R87" s="103" t="s">
        <v>139</v>
      </c>
      <c r="S87" s="103" t="s">
        <v>140</v>
      </c>
      <c r="T87" s="104" t="s">
        <v>141</v>
      </c>
    </row>
    <row r="88" s="1" customFormat="1" ht="29.28" customHeight="1">
      <c r="B88" s="46"/>
      <c r="C88" s="108" t="s">
        <v>119</v>
      </c>
      <c r="D88" s="74"/>
      <c r="E88" s="74"/>
      <c r="F88" s="74"/>
      <c r="G88" s="74"/>
      <c r="H88" s="74"/>
      <c r="I88" s="203"/>
      <c r="J88" s="215">
        <f>BK88</f>
        <v>0</v>
      </c>
      <c r="K88" s="74"/>
      <c r="L88" s="72"/>
      <c r="M88" s="105"/>
      <c r="N88" s="106"/>
      <c r="O88" s="106"/>
      <c r="P88" s="216">
        <f>P89+P127</f>
        <v>0</v>
      </c>
      <c r="Q88" s="106"/>
      <c r="R88" s="216">
        <f>R89+R127</f>
        <v>300.98787500000003</v>
      </c>
      <c r="S88" s="106"/>
      <c r="T88" s="217">
        <f>T89+T127</f>
        <v>0</v>
      </c>
      <c r="AT88" s="24" t="s">
        <v>74</v>
      </c>
      <c r="AU88" s="24" t="s">
        <v>120</v>
      </c>
      <c r="BK88" s="218">
        <f>BK89+BK127</f>
        <v>0</v>
      </c>
    </row>
    <row r="89" s="11" customFormat="1" ht="37.44" customHeight="1">
      <c r="B89" s="219"/>
      <c r="C89" s="220"/>
      <c r="D89" s="221" t="s">
        <v>74</v>
      </c>
      <c r="E89" s="222" t="s">
        <v>142</v>
      </c>
      <c r="F89" s="222" t="s">
        <v>143</v>
      </c>
      <c r="G89" s="220"/>
      <c r="H89" s="220"/>
      <c r="I89" s="223"/>
      <c r="J89" s="224">
        <f>BK89</f>
        <v>0</v>
      </c>
      <c r="K89" s="220"/>
      <c r="L89" s="225"/>
      <c r="M89" s="226"/>
      <c r="N89" s="227"/>
      <c r="O89" s="227"/>
      <c r="P89" s="228">
        <f>P90+P107+P124</f>
        <v>0</v>
      </c>
      <c r="Q89" s="227"/>
      <c r="R89" s="228">
        <f>R90+R107+R124</f>
        <v>300.98787500000003</v>
      </c>
      <c r="S89" s="227"/>
      <c r="T89" s="229">
        <f>T90+T107+T124</f>
        <v>0</v>
      </c>
      <c r="AR89" s="230" t="s">
        <v>24</v>
      </c>
      <c r="AT89" s="231" t="s">
        <v>74</v>
      </c>
      <c r="AU89" s="231" t="s">
        <v>75</v>
      </c>
      <c r="AY89" s="230" t="s">
        <v>144</v>
      </c>
      <c r="BK89" s="232">
        <f>BK90+BK107+BK124</f>
        <v>0</v>
      </c>
    </row>
    <row r="90" s="11" customFormat="1" ht="19.92" customHeight="1">
      <c r="B90" s="219"/>
      <c r="C90" s="220"/>
      <c r="D90" s="221" t="s">
        <v>74</v>
      </c>
      <c r="E90" s="233" t="s">
        <v>24</v>
      </c>
      <c r="F90" s="233" t="s">
        <v>145</v>
      </c>
      <c r="G90" s="220"/>
      <c r="H90" s="220"/>
      <c r="I90" s="223"/>
      <c r="J90" s="234">
        <f>BK90</f>
        <v>0</v>
      </c>
      <c r="K90" s="220"/>
      <c r="L90" s="225"/>
      <c r="M90" s="226"/>
      <c r="N90" s="227"/>
      <c r="O90" s="227"/>
      <c r="P90" s="228">
        <f>SUM(P91:P106)</f>
        <v>0</v>
      </c>
      <c r="Q90" s="227"/>
      <c r="R90" s="228">
        <f>SUM(R91:R106)</f>
        <v>0</v>
      </c>
      <c r="S90" s="227"/>
      <c r="T90" s="229">
        <f>SUM(T91:T106)</f>
        <v>0</v>
      </c>
      <c r="AR90" s="230" t="s">
        <v>24</v>
      </c>
      <c r="AT90" s="231" t="s">
        <v>74</v>
      </c>
      <c r="AU90" s="231" t="s">
        <v>24</v>
      </c>
      <c r="AY90" s="230" t="s">
        <v>144</v>
      </c>
      <c r="BK90" s="232">
        <f>SUM(BK91:BK106)</f>
        <v>0</v>
      </c>
    </row>
    <row r="91" s="1" customFormat="1" ht="38.25" customHeight="1">
      <c r="B91" s="46"/>
      <c r="C91" s="235" t="s">
        <v>24</v>
      </c>
      <c r="D91" s="235" t="s">
        <v>147</v>
      </c>
      <c r="E91" s="236" t="s">
        <v>277</v>
      </c>
      <c r="F91" s="237" t="s">
        <v>278</v>
      </c>
      <c r="G91" s="238" t="s">
        <v>279</v>
      </c>
      <c r="H91" s="239">
        <v>125</v>
      </c>
      <c r="I91" s="240"/>
      <c r="J91" s="241">
        <f>ROUND(I91*H91,2)</f>
        <v>0</v>
      </c>
      <c r="K91" s="237" t="s">
        <v>151</v>
      </c>
      <c r="L91" s="72"/>
      <c r="M91" s="242" t="s">
        <v>22</v>
      </c>
      <c r="N91" s="243" t="s">
        <v>46</v>
      </c>
      <c r="O91" s="47"/>
      <c r="P91" s="244">
        <f>O91*H91</f>
        <v>0</v>
      </c>
      <c r="Q91" s="244">
        <v>0</v>
      </c>
      <c r="R91" s="244">
        <f>Q91*H91</f>
        <v>0</v>
      </c>
      <c r="S91" s="244">
        <v>0</v>
      </c>
      <c r="T91" s="245">
        <f>S91*H91</f>
        <v>0</v>
      </c>
      <c r="AR91" s="24" t="s">
        <v>152</v>
      </c>
      <c r="AT91" s="24" t="s">
        <v>147</v>
      </c>
      <c r="AU91" s="24" t="s">
        <v>83</v>
      </c>
      <c r="AY91" s="24" t="s">
        <v>144</v>
      </c>
      <c r="BE91" s="246">
        <f>IF(N91="základní",J91,0)</f>
        <v>0</v>
      </c>
      <c r="BF91" s="246">
        <f>IF(N91="snížená",J91,0)</f>
        <v>0</v>
      </c>
      <c r="BG91" s="246">
        <f>IF(N91="zákl. přenesená",J91,0)</f>
        <v>0</v>
      </c>
      <c r="BH91" s="246">
        <f>IF(N91="sníž. přenesená",J91,0)</f>
        <v>0</v>
      </c>
      <c r="BI91" s="246">
        <f>IF(N91="nulová",J91,0)</f>
        <v>0</v>
      </c>
      <c r="BJ91" s="24" t="s">
        <v>24</v>
      </c>
      <c r="BK91" s="246">
        <f>ROUND(I91*H91,2)</f>
        <v>0</v>
      </c>
      <c r="BL91" s="24" t="s">
        <v>152</v>
      </c>
      <c r="BM91" s="24" t="s">
        <v>280</v>
      </c>
    </row>
    <row r="92" s="1" customFormat="1">
      <c r="B92" s="46"/>
      <c r="C92" s="74"/>
      <c r="D92" s="247" t="s">
        <v>154</v>
      </c>
      <c r="E92" s="74"/>
      <c r="F92" s="248" t="s">
        <v>281</v>
      </c>
      <c r="G92" s="74"/>
      <c r="H92" s="74"/>
      <c r="I92" s="203"/>
      <c r="J92" s="74"/>
      <c r="K92" s="74"/>
      <c r="L92" s="72"/>
      <c r="M92" s="249"/>
      <c r="N92" s="47"/>
      <c r="O92" s="47"/>
      <c r="P92" s="47"/>
      <c r="Q92" s="47"/>
      <c r="R92" s="47"/>
      <c r="S92" s="47"/>
      <c r="T92" s="95"/>
      <c r="AT92" s="24" t="s">
        <v>154</v>
      </c>
      <c r="AU92" s="24" t="s">
        <v>83</v>
      </c>
    </row>
    <row r="93" s="12" customFormat="1">
      <c r="B93" s="250"/>
      <c r="C93" s="251"/>
      <c r="D93" s="247" t="s">
        <v>166</v>
      </c>
      <c r="E93" s="252" t="s">
        <v>22</v>
      </c>
      <c r="F93" s="253" t="s">
        <v>282</v>
      </c>
      <c r="G93" s="251"/>
      <c r="H93" s="254">
        <v>125</v>
      </c>
      <c r="I93" s="255"/>
      <c r="J93" s="251"/>
      <c r="K93" s="251"/>
      <c r="L93" s="256"/>
      <c r="M93" s="257"/>
      <c r="N93" s="258"/>
      <c r="O93" s="258"/>
      <c r="P93" s="258"/>
      <c r="Q93" s="258"/>
      <c r="R93" s="258"/>
      <c r="S93" s="258"/>
      <c r="T93" s="259"/>
      <c r="AT93" s="260" t="s">
        <v>166</v>
      </c>
      <c r="AU93" s="260" t="s">
        <v>83</v>
      </c>
      <c r="AV93" s="12" t="s">
        <v>83</v>
      </c>
      <c r="AW93" s="12" t="s">
        <v>38</v>
      </c>
      <c r="AX93" s="12" t="s">
        <v>24</v>
      </c>
      <c r="AY93" s="260" t="s">
        <v>144</v>
      </c>
    </row>
    <row r="94" s="1" customFormat="1" ht="38.25" customHeight="1">
      <c r="B94" s="46"/>
      <c r="C94" s="235" t="s">
        <v>83</v>
      </c>
      <c r="D94" s="235" t="s">
        <v>147</v>
      </c>
      <c r="E94" s="236" t="s">
        <v>283</v>
      </c>
      <c r="F94" s="237" t="s">
        <v>284</v>
      </c>
      <c r="G94" s="238" t="s">
        <v>279</v>
      </c>
      <c r="H94" s="239">
        <v>31.25</v>
      </c>
      <c r="I94" s="240"/>
      <c r="J94" s="241">
        <f>ROUND(I94*H94,2)</f>
        <v>0</v>
      </c>
      <c r="K94" s="237" t="s">
        <v>151</v>
      </c>
      <c r="L94" s="72"/>
      <c r="M94" s="242" t="s">
        <v>22</v>
      </c>
      <c r="N94" s="243" t="s">
        <v>46</v>
      </c>
      <c r="O94" s="47"/>
      <c r="P94" s="244">
        <f>O94*H94</f>
        <v>0</v>
      </c>
      <c r="Q94" s="244">
        <v>0</v>
      </c>
      <c r="R94" s="244">
        <f>Q94*H94</f>
        <v>0</v>
      </c>
      <c r="S94" s="244">
        <v>0</v>
      </c>
      <c r="T94" s="245">
        <f>S94*H94</f>
        <v>0</v>
      </c>
      <c r="AR94" s="24" t="s">
        <v>152</v>
      </c>
      <c r="AT94" s="24" t="s">
        <v>147</v>
      </c>
      <c r="AU94" s="24" t="s">
        <v>83</v>
      </c>
      <c r="AY94" s="24" t="s">
        <v>144</v>
      </c>
      <c r="BE94" s="246">
        <f>IF(N94="základní",J94,0)</f>
        <v>0</v>
      </c>
      <c r="BF94" s="246">
        <f>IF(N94="snížená",J94,0)</f>
        <v>0</v>
      </c>
      <c r="BG94" s="246">
        <f>IF(N94="zákl. přenesená",J94,0)</f>
        <v>0</v>
      </c>
      <c r="BH94" s="246">
        <f>IF(N94="sníž. přenesená",J94,0)</f>
        <v>0</v>
      </c>
      <c r="BI94" s="246">
        <f>IF(N94="nulová",J94,0)</f>
        <v>0</v>
      </c>
      <c r="BJ94" s="24" t="s">
        <v>24</v>
      </c>
      <c r="BK94" s="246">
        <f>ROUND(I94*H94,2)</f>
        <v>0</v>
      </c>
      <c r="BL94" s="24" t="s">
        <v>152</v>
      </c>
      <c r="BM94" s="24" t="s">
        <v>285</v>
      </c>
    </row>
    <row r="95" s="1" customFormat="1">
      <c r="B95" s="46"/>
      <c r="C95" s="74"/>
      <c r="D95" s="247" t="s">
        <v>154</v>
      </c>
      <c r="E95" s="74"/>
      <c r="F95" s="248" t="s">
        <v>281</v>
      </c>
      <c r="G95" s="74"/>
      <c r="H95" s="74"/>
      <c r="I95" s="203"/>
      <c r="J95" s="74"/>
      <c r="K95" s="74"/>
      <c r="L95" s="72"/>
      <c r="M95" s="249"/>
      <c r="N95" s="47"/>
      <c r="O95" s="47"/>
      <c r="P95" s="47"/>
      <c r="Q95" s="47"/>
      <c r="R95" s="47"/>
      <c r="S95" s="47"/>
      <c r="T95" s="95"/>
      <c r="AT95" s="24" t="s">
        <v>154</v>
      </c>
      <c r="AU95" s="24" t="s">
        <v>83</v>
      </c>
    </row>
    <row r="96" s="12" customFormat="1">
      <c r="B96" s="250"/>
      <c r="C96" s="251"/>
      <c r="D96" s="247" t="s">
        <v>166</v>
      </c>
      <c r="E96" s="252" t="s">
        <v>22</v>
      </c>
      <c r="F96" s="253" t="s">
        <v>286</v>
      </c>
      <c r="G96" s="251"/>
      <c r="H96" s="254">
        <v>31.25</v>
      </c>
      <c r="I96" s="255"/>
      <c r="J96" s="251"/>
      <c r="K96" s="251"/>
      <c r="L96" s="256"/>
      <c r="M96" s="257"/>
      <c r="N96" s="258"/>
      <c r="O96" s="258"/>
      <c r="P96" s="258"/>
      <c r="Q96" s="258"/>
      <c r="R96" s="258"/>
      <c r="S96" s="258"/>
      <c r="T96" s="259"/>
      <c r="AT96" s="260" t="s">
        <v>166</v>
      </c>
      <c r="AU96" s="260" t="s">
        <v>83</v>
      </c>
      <c r="AV96" s="12" t="s">
        <v>83</v>
      </c>
      <c r="AW96" s="12" t="s">
        <v>38</v>
      </c>
      <c r="AX96" s="12" t="s">
        <v>24</v>
      </c>
      <c r="AY96" s="260" t="s">
        <v>144</v>
      </c>
    </row>
    <row r="97" s="1" customFormat="1" ht="25.5" customHeight="1">
      <c r="B97" s="46"/>
      <c r="C97" s="235" t="s">
        <v>261</v>
      </c>
      <c r="D97" s="235" t="s">
        <v>147</v>
      </c>
      <c r="E97" s="236" t="s">
        <v>287</v>
      </c>
      <c r="F97" s="237" t="s">
        <v>288</v>
      </c>
      <c r="G97" s="238" t="s">
        <v>279</v>
      </c>
      <c r="H97" s="239">
        <v>106</v>
      </c>
      <c r="I97" s="240"/>
      <c r="J97" s="241">
        <f>ROUND(I97*H97,2)</f>
        <v>0</v>
      </c>
      <c r="K97" s="237" t="s">
        <v>289</v>
      </c>
      <c r="L97" s="72"/>
      <c r="M97" s="242" t="s">
        <v>22</v>
      </c>
      <c r="N97" s="243" t="s">
        <v>46</v>
      </c>
      <c r="O97" s="47"/>
      <c r="P97" s="244">
        <f>O97*H97</f>
        <v>0</v>
      </c>
      <c r="Q97" s="244">
        <v>0</v>
      </c>
      <c r="R97" s="244">
        <f>Q97*H97</f>
        <v>0</v>
      </c>
      <c r="S97" s="244">
        <v>0</v>
      </c>
      <c r="T97" s="245">
        <f>S97*H97</f>
        <v>0</v>
      </c>
      <c r="AR97" s="24" t="s">
        <v>152</v>
      </c>
      <c r="AT97" s="24" t="s">
        <v>147</v>
      </c>
      <c r="AU97" s="24" t="s">
        <v>83</v>
      </c>
      <c r="AY97" s="24" t="s">
        <v>144</v>
      </c>
      <c r="BE97" s="246">
        <f>IF(N97="základní",J97,0)</f>
        <v>0</v>
      </c>
      <c r="BF97" s="246">
        <f>IF(N97="snížená",J97,0)</f>
        <v>0</v>
      </c>
      <c r="BG97" s="246">
        <f>IF(N97="zákl. přenesená",J97,0)</f>
        <v>0</v>
      </c>
      <c r="BH97" s="246">
        <f>IF(N97="sníž. přenesená",J97,0)</f>
        <v>0</v>
      </c>
      <c r="BI97" s="246">
        <f>IF(N97="nulová",J97,0)</f>
        <v>0</v>
      </c>
      <c r="BJ97" s="24" t="s">
        <v>24</v>
      </c>
      <c r="BK97" s="246">
        <f>ROUND(I97*H97,2)</f>
        <v>0</v>
      </c>
      <c r="BL97" s="24" t="s">
        <v>152</v>
      </c>
      <c r="BM97" s="24" t="s">
        <v>290</v>
      </c>
    </row>
    <row r="98" s="1" customFormat="1">
      <c r="B98" s="46"/>
      <c r="C98" s="74"/>
      <c r="D98" s="247" t="s">
        <v>156</v>
      </c>
      <c r="E98" s="74"/>
      <c r="F98" s="248" t="s">
        <v>291</v>
      </c>
      <c r="G98" s="74"/>
      <c r="H98" s="74"/>
      <c r="I98" s="203"/>
      <c r="J98" s="74"/>
      <c r="K98" s="74"/>
      <c r="L98" s="72"/>
      <c r="M98" s="249"/>
      <c r="N98" s="47"/>
      <c r="O98" s="47"/>
      <c r="P98" s="47"/>
      <c r="Q98" s="47"/>
      <c r="R98" s="47"/>
      <c r="S98" s="47"/>
      <c r="T98" s="95"/>
      <c r="AT98" s="24" t="s">
        <v>156</v>
      </c>
      <c r="AU98" s="24" t="s">
        <v>83</v>
      </c>
    </row>
    <row r="99" s="12" customFormat="1">
      <c r="B99" s="250"/>
      <c r="C99" s="251"/>
      <c r="D99" s="247" t="s">
        <v>166</v>
      </c>
      <c r="E99" s="252" t="s">
        <v>22</v>
      </c>
      <c r="F99" s="253" t="s">
        <v>292</v>
      </c>
      <c r="G99" s="251"/>
      <c r="H99" s="254">
        <v>106</v>
      </c>
      <c r="I99" s="255"/>
      <c r="J99" s="251"/>
      <c r="K99" s="251"/>
      <c r="L99" s="256"/>
      <c r="M99" s="257"/>
      <c r="N99" s="258"/>
      <c r="O99" s="258"/>
      <c r="P99" s="258"/>
      <c r="Q99" s="258"/>
      <c r="R99" s="258"/>
      <c r="S99" s="258"/>
      <c r="T99" s="259"/>
      <c r="AT99" s="260" t="s">
        <v>166</v>
      </c>
      <c r="AU99" s="260" t="s">
        <v>83</v>
      </c>
      <c r="AV99" s="12" t="s">
        <v>83</v>
      </c>
      <c r="AW99" s="12" t="s">
        <v>38</v>
      </c>
      <c r="AX99" s="12" t="s">
        <v>24</v>
      </c>
      <c r="AY99" s="260" t="s">
        <v>144</v>
      </c>
    </row>
    <row r="100" s="1" customFormat="1" ht="25.5" customHeight="1">
      <c r="B100" s="46"/>
      <c r="C100" s="235" t="s">
        <v>152</v>
      </c>
      <c r="D100" s="235" t="s">
        <v>147</v>
      </c>
      <c r="E100" s="236" t="s">
        <v>293</v>
      </c>
      <c r="F100" s="237" t="s">
        <v>294</v>
      </c>
      <c r="G100" s="238" t="s">
        <v>150</v>
      </c>
      <c r="H100" s="239">
        <v>350</v>
      </c>
      <c r="I100" s="240"/>
      <c r="J100" s="241">
        <f>ROUND(I100*H100,2)</f>
        <v>0</v>
      </c>
      <c r="K100" s="237" t="s">
        <v>151</v>
      </c>
      <c r="L100" s="72"/>
      <c r="M100" s="242" t="s">
        <v>22</v>
      </c>
      <c r="N100" s="243" t="s">
        <v>46</v>
      </c>
      <c r="O100" s="47"/>
      <c r="P100" s="244">
        <f>O100*H100</f>
        <v>0</v>
      </c>
      <c r="Q100" s="244">
        <v>0</v>
      </c>
      <c r="R100" s="244">
        <f>Q100*H100</f>
        <v>0</v>
      </c>
      <c r="S100" s="244">
        <v>0</v>
      </c>
      <c r="T100" s="245">
        <f>S100*H100</f>
        <v>0</v>
      </c>
      <c r="AR100" s="24" t="s">
        <v>152</v>
      </c>
      <c r="AT100" s="24" t="s">
        <v>147</v>
      </c>
      <c r="AU100" s="24" t="s">
        <v>83</v>
      </c>
      <c r="AY100" s="24" t="s">
        <v>144</v>
      </c>
      <c r="BE100" s="246">
        <f>IF(N100="základní",J100,0)</f>
        <v>0</v>
      </c>
      <c r="BF100" s="246">
        <f>IF(N100="snížená",J100,0)</f>
        <v>0</v>
      </c>
      <c r="BG100" s="246">
        <f>IF(N100="zákl. přenesená",J100,0)</f>
        <v>0</v>
      </c>
      <c r="BH100" s="246">
        <f>IF(N100="sníž. přenesená",J100,0)</f>
        <v>0</v>
      </c>
      <c r="BI100" s="246">
        <f>IF(N100="nulová",J100,0)</f>
        <v>0</v>
      </c>
      <c r="BJ100" s="24" t="s">
        <v>24</v>
      </c>
      <c r="BK100" s="246">
        <f>ROUND(I100*H100,2)</f>
        <v>0</v>
      </c>
      <c r="BL100" s="24" t="s">
        <v>152</v>
      </c>
      <c r="BM100" s="24" t="s">
        <v>295</v>
      </c>
    </row>
    <row r="101" s="1" customFormat="1">
      <c r="B101" s="46"/>
      <c r="C101" s="74"/>
      <c r="D101" s="247" t="s">
        <v>154</v>
      </c>
      <c r="E101" s="74"/>
      <c r="F101" s="248" t="s">
        <v>296</v>
      </c>
      <c r="G101" s="74"/>
      <c r="H101" s="74"/>
      <c r="I101" s="203"/>
      <c r="J101" s="74"/>
      <c r="K101" s="74"/>
      <c r="L101" s="72"/>
      <c r="M101" s="249"/>
      <c r="N101" s="47"/>
      <c r="O101" s="47"/>
      <c r="P101" s="47"/>
      <c r="Q101" s="47"/>
      <c r="R101" s="47"/>
      <c r="S101" s="47"/>
      <c r="T101" s="95"/>
      <c r="AT101" s="24" t="s">
        <v>154</v>
      </c>
      <c r="AU101" s="24" t="s">
        <v>83</v>
      </c>
    </row>
    <row r="102" s="12" customFormat="1">
      <c r="B102" s="250"/>
      <c r="C102" s="251"/>
      <c r="D102" s="247" t="s">
        <v>166</v>
      </c>
      <c r="E102" s="252" t="s">
        <v>22</v>
      </c>
      <c r="F102" s="253" t="s">
        <v>297</v>
      </c>
      <c r="G102" s="251"/>
      <c r="H102" s="254">
        <v>350</v>
      </c>
      <c r="I102" s="255"/>
      <c r="J102" s="251"/>
      <c r="K102" s="251"/>
      <c r="L102" s="256"/>
      <c r="M102" s="257"/>
      <c r="N102" s="258"/>
      <c r="O102" s="258"/>
      <c r="P102" s="258"/>
      <c r="Q102" s="258"/>
      <c r="R102" s="258"/>
      <c r="S102" s="258"/>
      <c r="T102" s="259"/>
      <c r="AT102" s="260" t="s">
        <v>166</v>
      </c>
      <c r="AU102" s="260" t="s">
        <v>83</v>
      </c>
      <c r="AV102" s="12" t="s">
        <v>83</v>
      </c>
      <c r="AW102" s="12" t="s">
        <v>38</v>
      </c>
      <c r="AX102" s="12" t="s">
        <v>24</v>
      </c>
      <c r="AY102" s="260" t="s">
        <v>144</v>
      </c>
    </row>
    <row r="103" s="1" customFormat="1" ht="25.5" customHeight="1">
      <c r="B103" s="46"/>
      <c r="C103" s="235" t="s">
        <v>159</v>
      </c>
      <c r="D103" s="235" t="s">
        <v>147</v>
      </c>
      <c r="E103" s="236" t="s">
        <v>298</v>
      </c>
      <c r="F103" s="237" t="s">
        <v>299</v>
      </c>
      <c r="G103" s="238" t="s">
        <v>150</v>
      </c>
      <c r="H103" s="239">
        <v>58</v>
      </c>
      <c r="I103" s="240"/>
      <c r="J103" s="241">
        <f>ROUND(I103*H103,2)</f>
        <v>0</v>
      </c>
      <c r="K103" s="237" t="s">
        <v>151</v>
      </c>
      <c r="L103" s="72"/>
      <c r="M103" s="242" t="s">
        <v>22</v>
      </c>
      <c r="N103" s="243" t="s">
        <v>46</v>
      </c>
      <c r="O103" s="47"/>
      <c r="P103" s="244">
        <f>O103*H103</f>
        <v>0</v>
      </c>
      <c r="Q103" s="244">
        <v>0</v>
      </c>
      <c r="R103" s="244">
        <f>Q103*H103</f>
        <v>0</v>
      </c>
      <c r="S103" s="244">
        <v>0</v>
      </c>
      <c r="T103" s="245">
        <f>S103*H103</f>
        <v>0</v>
      </c>
      <c r="AR103" s="24" t="s">
        <v>152</v>
      </c>
      <c r="AT103" s="24" t="s">
        <v>147</v>
      </c>
      <c r="AU103" s="24" t="s">
        <v>83</v>
      </c>
      <c r="AY103" s="24" t="s">
        <v>144</v>
      </c>
      <c r="BE103" s="246">
        <f>IF(N103="základní",J103,0)</f>
        <v>0</v>
      </c>
      <c r="BF103" s="246">
        <f>IF(N103="snížená",J103,0)</f>
        <v>0</v>
      </c>
      <c r="BG103" s="246">
        <f>IF(N103="zákl. přenesená",J103,0)</f>
        <v>0</v>
      </c>
      <c r="BH103" s="246">
        <f>IF(N103="sníž. přenesená",J103,0)</f>
        <v>0</v>
      </c>
      <c r="BI103" s="246">
        <f>IF(N103="nulová",J103,0)</f>
        <v>0</v>
      </c>
      <c r="BJ103" s="24" t="s">
        <v>24</v>
      </c>
      <c r="BK103" s="246">
        <f>ROUND(I103*H103,2)</f>
        <v>0</v>
      </c>
      <c r="BL103" s="24" t="s">
        <v>152</v>
      </c>
      <c r="BM103" s="24" t="s">
        <v>300</v>
      </c>
    </row>
    <row r="104" s="1" customFormat="1">
      <c r="B104" s="46"/>
      <c r="C104" s="74"/>
      <c r="D104" s="247" t="s">
        <v>154</v>
      </c>
      <c r="E104" s="74"/>
      <c r="F104" s="248" t="s">
        <v>301</v>
      </c>
      <c r="G104" s="74"/>
      <c r="H104" s="74"/>
      <c r="I104" s="203"/>
      <c r="J104" s="74"/>
      <c r="K104" s="74"/>
      <c r="L104" s="72"/>
      <c r="M104" s="249"/>
      <c r="N104" s="47"/>
      <c r="O104" s="47"/>
      <c r="P104" s="47"/>
      <c r="Q104" s="47"/>
      <c r="R104" s="47"/>
      <c r="S104" s="47"/>
      <c r="T104" s="95"/>
      <c r="AT104" s="24" t="s">
        <v>154</v>
      </c>
      <c r="AU104" s="24" t="s">
        <v>83</v>
      </c>
    </row>
    <row r="105" s="1" customFormat="1" ht="25.5" customHeight="1">
      <c r="B105" s="46"/>
      <c r="C105" s="235" t="s">
        <v>302</v>
      </c>
      <c r="D105" s="235" t="s">
        <v>147</v>
      </c>
      <c r="E105" s="236" t="s">
        <v>303</v>
      </c>
      <c r="F105" s="237" t="s">
        <v>304</v>
      </c>
      <c r="G105" s="238" t="s">
        <v>150</v>
      </c>
      <c r="H105" s="239">
        <v>30</v>
      </c>
      <c r="I105" s="240"/>
      <c r="J105" s="241">
        <f>ROUND(I105*H105,2)</f>
        <v>0</v>
      </c>
      <c r="K105" s="237" t="s">
        <v>151</v>
      </c>
      <c r="L105" s="72"/>
      <c r="M105" s="242" t="s">
        <v>22</v>
      </c>
      <c r="N105" s="243" t="s">
        <v>46</v>
      </c>
      <c r="O105" s="47"/>
      <c r="P105" s="244">
        <f>O105*H105</f>
        <v>0</v>
      </c>
      <c r="Q105" s="244">
        <v>0</v>
      </c>
      <c r="R105" s="244">
        <f>Q105*H105</f>
        <v>0</v>
      </c>
      <c r="S105" s="244">
        <v>0</v>
      </c>
      <c r="T105" s="245">
        <f>S105*H105</f>
        <v>0</v>
      </c>
      <c r="AR105" s="24" t="s">
        <v>152</v>
      </c>
      <c r="AT105" s="24" t="s">
        <v>147</v>
      </c>
      <c r="AU105" s="24" t="s">
        <v>83</v>
      </c>
      <c r="AY105" s="24" t="s">
        <v>144</v>
      </c>
      <c r="BE105" s="246">
        <f>IF(N105="základní",J105,0)</f>
        <v>0</v>
      </c>
      <c r="BF105" s="246">
        <f>IF(N105="snížená",J105,0)</f>
        <v>0</v>
      </c>
      <c r="BG105" s="246">
        <f>IF(N105="zákl. přenesená",J105,0)</f>
        <v>0</v>
      </c>
      <c r="BH105" s="246">
        <f>IF(N105="sníž. přenesená",J105,0)</f>
        <v>0</v>
      </c>
      <c r="BI105" s="246">
        <f>IF(N105="nulová",J105,0)</f>
        <v>0</v>
      </c>
      <c r="BJ105" s="24" t="s">
        <v>24</v>
      </c>
      <c r="BK105" s="246">
        <f>ROUND(I105*H105,2)</f>
        <v>0</v>
      </c>
      <c r="BL105" s="24" t="s">
        <v>152</v>
      </c>
      <c r="BM105" s="24" t="s">
        <v>305</v>
      </c>
    </row>
    <row r="106" s="1" customFormat="1">
      <c r="B106" s="46"/>
      <c r="C106" s="74"/>
      <c r="D106" s="247" t="s">
        <v>154</v>
      </c>
      <c r="E106" s="74"/>
      <c r="F106" s="248" t="s">
        <v>306</v>
      </c>
      <c r="G106" s="74"/>
      <c r="H106" s="74"/>
      <c r="I106" s="203"/>
      <c r="J106" s="74"/>
      <c r="K106" s="74"/>
      <c r="L106" s="72"/>
      <c r="M106" s="249"/>
      <c r="N106" s="47"/>
      <c r="O106" s="47"/>
      <c r="P106" s="47"/>
      <c r="Q106" s="47"/>
      <c r="R106" s="47"/>
      <c r="S106" s="47"/>
      <c r="T106" s="95"/>
      <c r="AT106" s="24" t="s">
        <v>154</v>
      </c>
      <c r="AU106" s="24" t="s">
        <v>83</v>
      </c>
    </row>
    <row r="107" s="11" customFormat="1" ht="29.88" customHeight="1">
      <c r="B107" s="219"/>
      <c r="C107" s="220"/>
      <c r="D107" s="221" t="s">
        <v>74</v>
      </c>
      <c r="E107" s="233" t="s">
        <v>159</v>
      </c>
      <c r="F107" s="233" t="s">
        <v>160</v>
      </c>
      <c r="G107" s="220"/>
      <c r="H107" s="220"/>
      <c r="I107" s="223"/>
      <c r="J107" s="234">
        <f>BK107</f>
        <v>0</v>
      </c>
      <c r="K107" s="220"/>
      <c r="L107" s="225"/>
      <c r="M107" s="226"/>
      <c r="N107" s="227"/>
      <c r="O107" s="227"/>
      <c r="P107" s="228">
        <f>SUM(P108:P123)</f>
        <v>0</v>
      </c>
      <c r="Q107" s="227"/>
      <c r="R107" s="228">
        <f>SUM(R108:R123)</f>
        <v>300.98787500000003</v>
      </c>
      <c r="S107" s="227"/>
      <c r="T107" s="229">
        <f>SUM(T108:T123)</f>
        <v>0</v>
      </c>
      <c r="AR107" s="230" t="s">
        <v>24</v>
      </c>
      <c r="AT107" s="231" t="s">
        <v>74</v>
      </c>
      <c r="AU107" s="231" t="s">
        <v>24</v>
      </c>
      <c r="AY107" s="230" t="s">
        <v>144</v>
      </c>
      <c r="BK107" s="232">
        <f>SUM(BK108:BK123)</f>
        <v>0</v>
      </c>
    </row>
    <row r="108" s="1" customFormat="1" ht="25.5" customHeight="1">
      <c r="B108" s="46"/>
      <c r="C108" s="235" t="s">
        <v>307</v>
      </c>
      <c r="D108" s="235" t="s">
        <v>147</v>
      </c>
      <c r="E108" s="236" t="s">
        <v>308</v>
      </c>
      <c r="F108" s="237" t="s">
        <v>309</v>
      </c>
      <c r="G108" s="238" t="s">
        <v>150</v>
      </c>
      <c r="H108" s="239">
        <v>312.5</v>
      </c>
      <c r="I108" s="240"/>
      <c r="J108" s="241">
        <f>ROUND(I108*H108,2)</f>
        <v>0</v>
      </c>
      <c r="K108" s="237" t="s">
        <v>151</v>
      </c>
      <c r="L108" s="72"/>
      <c r="M108" s="242" t="s">
        <v>22</v>
      </c>
      <c r="N108" s="243" t="s">
        <v>46</v>
      </c>
      <c r="O108" s="47"/>
      <c r="P108" s="244">
        <f>O108*H108</f>
        <v>0</v>
      </c>
      <c r="Q108" s="244">
        <v>0.31628000000000001</v>
      </c>
      <c r="R108" s="244">
        <f>Q108*H108</f>
        <v>98.837500000000006</v>
      </c>
      <c r="S108" s="244">
        <v>0</v>
      </c>
      <c r="T108" s="245">
        <f>S108*H108</f>
        <v>0</v>
      </c>
      <c r="AR108" s="24" t="s">
        <v>152</v>
      </c>
      <c r="AT108" s="24" t="s">
        <v>147</v>
      </c>
      <c r="AU108" s="24" t="s">
        <v>83</v>
      </c>
      <c r="AY108" s="24" t="s">
        <v>144</v>
      </c>
      <c r="BE108" s="246">
        <f>IF(N108="základní",J108,0)</f>
        <v>0</v>
      </c>
      <c r="BF108" s="246">
        <f>IF(N108="snížená",J108,0)</f>
        <v>0</v>
      </c>
      <c r="BG108" s="246">
        <f>IF(N108="zákl. přenesená",J108,0)</f>
        <v>0</v>
      </c>
      <c r="BH108" s="246">
        <f>IF(N108="sníž. přenesená",J108,0)</f>
        <v>0</v>
      </c>
      <c r="BI108" s="246">
        <f>IF(N108="nulová",J108,0)</f>
        <v>0</v>
      </c>
      <c r="BJ108" s="24" t="s">
        <v>24</v>
      </c>
      <c r="BK108" s="246">
        <f>ROUND(I108*H108,2)</f>
        <v>0</v>
      </c>
      <c r="BL108" s="24" t="s">
        <v>152</v>
      </c>
      <c r="BM108" s="24" t="s">
        <v>310</v>
      </c>
    </row>
    <row r="109" s="12" customFormat="1">
      <c r="B109" s="250"/>
      <c r="C109" s="251"/>
      <c r="D109" s="247" t="s">
        <v>166</v>
      </c>
      <c r="E109" s="252" t="s">
        <v>22</v>
      </c>
      <c r="F109" s="253" t="s">
        <v>311</v>
      </c>
      <c r="G109" s="251"/>
      <c r="H109" s="254">
        <v>312.5</v>
      </c>
      <c r="I109" s="255"/>
      <c r="J109" s="251"/>
      <c r="K109" s="251"/>
      <c r="L109" s="256"/>
      <c r="M109" s="257"/>
      <c r="N109" s="258"/>
      <c r="O109" s="258"/>
      <c r="P109" s="258"/>
      <c r="Q109" s="258"/>
      <c r="R109" s="258"/>
      <c r="S109" s="258"/>
      <c r="T109" s="259"/>
      <c r="AT109" s="260" t="s">
        <v>166</v>
      </c>
      <c r="AU109" s="260" t="s">
        <v>83</v>
      </c>
      <c r="AV109" s="12" t="s">
        <v>83</v>
      </c>
      <c r="AW109" s="12" t="s">
        <v>38</v>
      </c>
      <c r="AX109" s="12" t="s">
        <v>24</v>
      </c>
      <c r="AY109" s="260" t="s">
        <v>144</v>
      </c>
    </row>
    <row r="110" s="13" customFormat="1">
      <c r="B110" s="261"/>
      <c r="C110" s="262"/>
      <c r="D110" s="247" t="s">
        <v>166</v>
      </c>
      <c r="E110" s="263" t="s">
        <v>22</v>
      </c>
      <c r="F110" s="264" t="s">
        <v>312</v>
      </c>
      <c r="G110" s="262"/>
      <c r="H110" s="263" t="s">
        <v>22</v>
      </c>
      <c r="I110" s="265"/>
      <c r="J110" s="262"/>
      <c r="K110" s="262"/>
      <c r="L110" s="266"/>
      <c r="M110" s="267"/>
      <c r="N110" s="268"/>
      <c r="O110" s="268"/>
      <c r="P110" s="268"/>
      <c r="Q110" s="268"/>
      <c r="R110" s="268"/>
      <c r="S110" s="268"/>
      <c r="T110" s="269"/>
      <c r="AT110" s="270" t="s">
        <v>166</v>
      </c>
      <c r="AU110" s="270" t="s">
        <v>83</v>
      </c>
      <c r="AV110" s="13" t="s">
        <v>24</v>
      </c>
      <c r="AW110" s="13" t="s">
        <v>38</v>
      </c>
      <c r="AX110" s="13" t="s">
        <v>75</v>
      </c>
      <c r="AY110" s="270" t="s">
        <v>144</v>
      </c>
    </row>
    <row r="111" s="1" customFormat="1" ht="25.5" customHeight="1">
      <c r="B111" s="46"/>
      <c r="C111" s="235" t="s">
        <v>191</v>
      </c>
      <c r="D111" s="235" t="s">
        <v>147</v>
      </c>
      <c r="E111" s="236" t="s">
        <v>313</v>
      </c>
      <c r="F111" s="237" t="s">
        <v>314</v>
      </c>
      <c r="G111" s="238" t="s">
        <v>150</v>
      </c>
      <c r="H111" s="239">
        <v>337.5</v>
      </c>
      <c r="I111" s="240"/>
      <c r="J111" s="241">
        <f>ROUND(I111*H111,2)</f>
        <v>0</v>
      </c>
      <c r="K111" s="237" t="s">
        <v>151</v>
      </c>
      <c r="L111" s="72"/>
      <c r="M111" s="242" t="s">
        <v>22</v>
      </c>
      <c r="N111" s="243" t="s">
        <v>46</v>
      </c>
      <c r="O111" s="47"/>
      <c r="P111" s="244">
        <f>O111*H111</f>
        <v>0</v>
      </c>
      <c r="Q111" s="244">
        <v>0.378</v>
      </c>
      <c r="R111" s="244">
        <f>Q111*H111</f>
        <v>127.575</v>
      </c>
      <c r="S111" s="244">
        <v>0</v>
      </c>
      <c r="T111" s="245">
        <f>S111*H111</f>
        <v>0</v>
      </c>
      <c r="AR111" s="24" t="s">
        <v>152</v>
      </c>
      <c r="AT111" s="24" t="s">
        <v>147</v>
      </c>
      <c r="AU111" s="24" t="s">
        <v>83</v>
      </c>
      <c r="AY111" s="24" t="s">
        <v>144</v>
      </c>
      <c r="BE111" s="246">
        <f>IF(N111="základní",J111,0)</f>
        <v>0</v>
      </c>
      <c r="BF111" s="246">
        <f>IF(N111="snížená",J111,0)</f>
        <v>0</v>
      </c>
      <c r="BG111" s="246">
        <f>IF(N111="zákl. přenesená",J111,0)</f>
        <v>0</v>
      </c>
      <c r="BH111" s="246">
        <f>IF(N111="sníž. přenesená",J111,0)</f>
        <v>0</v>
      </c>
      <c r="BI111" s="246">
        <f>IF(N111="nulová",J111,0)</f>
        <v>0</v>
      </c>
      <c r="BJ111" s="24" t="s">
        <v>24</v>
      </c>
      <c r="BK111" s="246">
        <f>ROUND(I111*H111,2)</f>
        <v>0</v>
      </c>
      <c r="BL111" s="24" t="s">
        <v>152</v>
      </c>
      <c r="BM111" s="24" t="s">
        <v>315</v>
      </c>
    </row>
    <row r="112" s="12" customFormat="1">
      <c r="B112" s="250"/>
      <c r="C112" s="251"/>
      <c r="D112" s="247" t="s">
        <v>166</v>
      </c>
      <c r="E112" s="252" t="s">
        <v>22</v>
      </c>
      <c r="F112" s="253" t="s">
        <v>316</v>
      </c>
      <c r="G112" s="251"/>
      <c r="H112" s="254">
        <v>337.5</v>
      </c>
      <c r="I112" s="255"/>
      <c r="J112" s="251"/>
      <c r="K112" s="251"/>
      <c r="L112" s="256"/>
      <c r="M112" s="257"/>
      <c r="N112" s="258"/>
      <c r="O112" s="258"/>
      <c r="P112" s="258"/>
      <c r="Q112" s="258"/>
      <c r="R112" s="258"/>
      <c r="S112" s="258"/>
      <c r="T112" s="259"/>
      <c r="AT112" s="260" t="s">
        <v>166</v>
      </c>
      <c r="AU112" s="260" t="s">
        <v>83</v>
      </c>
      <c r="AV112" s="12" t="s">
        <v>83</v>
      </c>
      <c r="AW112" s="12" t="s">
        <v>38</v>
      </c>
      <c r="AX112" s="12" t="s">
        <v>24</v>
      </c>
      <c r="AY112" s="260" t="s">
        <v>144</v>
      </c>
    </row>
    <row r="113" s="1" customFormat="1" ht="38.25" customHeight="1">
      <c r="B113" s="46"/>
      <c r="C113" s="235" t="s">
        <v>193</v>
      </c>
      <c r="D113" s="235" t="s">
        <v>147</v>
      </c>
      <c r="E113" s="236" t="s">
        <v>317</v>
      </c>
      <c r="F113" s="237" t="s">
        <v>318</v>
      </c>
      <c r="G113" s="238" t="s">
        <v>150</v>
      </c>
      <c r="H113" s="239">
        <v>262.5</v>
      </c>
      <c r="I113" s="240"/>
      <c r="J113" s="241">
        <f>ROUND(I113*H113,2)</f>
        <v>0</v>
      </c>
      <c r="K113" s="237" t="s">
        <v>151</v>
      </c>
      <c r="L113" s="72"/>
      <c r="M113" s="242" t="s">
        <v>22</v>
      </c>
      <c r="N113" s="243" t="s">
        <v>46</v>
      </c>
      <c r="O113" s="47"/>
      <c r="P113" s="244">
        <f>O113*H113</f>
        <v>0</v>
      </c>
      <c r="Q113" s="244">
        <v>0.18462999999999999</v>
      </c>
      <c r="R113" s="244">
        <f>Q113*H113</f>
        <v>48.465374999999995</v>
      </c>
      <c r="S113" s="244">
        <v>0</v>
      </c>
      <c r="T113" s="245">
        <f>S113*H113</f>
        <v>0</v>
      </c>
      <c r="AR113" s="24" t="s">
        <v>152</v>
      </c>
      <c r="AT113" s="24" t="s">
        <v>147</v>
      </c>
      <c r="AU113" s="24" t="s">
        <v>83</v>
      </c>
      <c r="AY113" s="24" t="s">
        <v>144</v>
      </c>
      <c r="BE113" s="246">
        <f>IF(N113="základní",J113,0)</f>
        <v>0</v>
      </c>
      <c r="BF113" s="246">
        <f>IF(N113="snížená",J113,0)</f>
        <v>0</v>
      </c>
      <c r="BG113" s="246">
        <f>IF(N113="zákl. přenesená",J113,0)</f>
        <v>0</v>
      </c>
      <c r="BH113" s="246">
        <f>IF(N113="sníž. přenesená",J113,0)</f>
        <v>0</v>
      </c>
      <c r="BI113" s="246">
        <f>IF(N113="nulová",J113,0)</f>
        <v>0</v>
      </c>
      <c r="BJ113" s="24" t="s">
        <v>24</v>
      </c>
      <c r="BK113" s="246">
        <f>ROUND(I113*H113,2)</f>
        <v>0</v>
      </c>
      <c r="BL113" s="24" t="s">
        <v>152</v>
      </c>
      <c r="BM113" s="24" t="s">
        <v>319</v>
      </c>
    </row>
    <row r="114" s="1" customFormat="1">
      <c r="B114" s="46"/>
      <c r="C114" s="74"/>
      <c r="D114" s="247" t="s">
        <v>154</v>
      </c>
      <c r="E114" s="74"/>
      <c r="F114" s="248" t="s">
        <v>320</v>
      </c>
      <c r="G114" s="74"/>
      <c r="H114" s="74"/>
      <c r="I114" s="203"/>
      <c r="J114" s="74"/>
      <c r="K114" s="74"/>
      <c r="L114" s="72"/>
      <c r="M114" s="249"/>
      <c r="N114" s="47"/>
      <c r="O114" s="47"/>
      <c r="P114" s="47"/>
      <c r="Q114" s="47"/>
      <c r="R114" s="47"/>
      <c r="S114" s="47"/>
      <c r="T114" s="95"/>
      <c r="AT114" s="24" t="s">
        <v>154</v>
      </c>
      <c r="AU114" s="24" t="s">
        <v>83</v>
      </c>
    </row>
    <row r="115" s="12" customFormat="1">
      <c r="B115" s="250"/>
      <c r="C115" s="251"/>
      <c r="D115" s="247" t="s">
        <v>166</v>
      </c>
      <c r="E115" s="252" t="s">
        <v>22</v>
      </c>
      <c r="F115" s="253" t="s">
        <v>321</v>
      </c>
      <c r="G115" s="251"/>
      <c r="H115" s="254">
        <v>262.5</v>
      </c>
      <c r="I115" s="255"/>
      <c r="J115" s="251"/>
      <c r="K115" s="251"/>
      <c r="L115" s="256"/>
      <c r="M115" s="257"/>
      <c r="N115" s="258"/>
      <c r="O115" s="258"/>
      <c r="P115" s="258"/>
      <c r="Q115" s="258"/>
      <c r="R115" s="258"/>
      <c r="S115" s="258"/>
      <c r="T115" s="259"/>
      <c r="AT115" s="260" t="s">
        <v>166</v>
      </c>
      <c r="AU115" s="260" t="s">
        <v>83</v>
      </c>
      <c r="AV115" s="12" t="s">
        <v>83</v>
      </c>
      <c r="AW115" s="12" t="s">
        <v>38</v>
      </c>
      <c r="AX115" s="12" t="s">
        <v>24</v>
      </c>
      <c r="AY115" s="260" t="s">
        <v>144</v>
      </c>
    </row>
    <row r="116" s="1" customFormat="1" ht="16.5" customHeight="1">
      <c r="B116" s="46"/>
      <c r="C116" s="235" t="s">
        <v>29</v>
      </c>
      <c r="D116" s="235" t="s">
        <v>147</v>
      </c>
      <c r="E116" s="236" t="s">
        <v>322</v>
      </c>
      <c r="F116" s="237" t="s">
        <v>323</v>
      </c>
      <c r="G116" s="238" t="s">
        <v>279</v>
      </c>
      <c r="H116" s="239">
        <v>18.960000000000001</v>
      </c>
      <c r="I116" s="240"/>
      <c r="J116" s="241">
        <f>ROUND(I116*H116,2)</f>
        <v>0</v>
      </c>
      <c r="K116" s="237" t="s">
        <v>151</v>
      </c>
      <c r="L116" s="72"/>
      <c r="M116" s="242" t="s">
        <v>22</v>
      </c>
      <c r="N116" s="243" t="s">
        <v>46</v>
      </c>
      <c r="O116" s="47"/>
      <c r="P116" s="244">
        <f>O116*H116</f>
        <v>0</v>
      </c>
      <c r="Q116" s="244">
        <v>0</v>
      </c>
      <c r="R116" s="244">
        <f>Q116*H116</f>
        <v>0</v>
      </c>
      <c r="S116" s="244">
        <v>0</v>
      </c>
      <c r="T116" s="245">
        <f>S116*H116</f>
        <v>0</v>
      </c>
      <c r="AR116" s="24" t="s">
        <v>152</v>
      </c>
      <c r="AT116" s="24" t="s">
        <v>147</v>
      </c>
      <c r="AU116" s="24" t="s">
        <v>83</v>
      </c>
      <c r="AY116" s="24" t="s">
        <v>144</v>
      </c>
      <c r="BE116" s="246">
        <f>IF(N116="základní",J116,0)</f>
        <v>0</v>
      </c>
      <c r="BF116" s="246">
        <f>IF(N116="snížená",J116,0)</f>
        <v>0</v>
      </c>
      <c r="BG116" s="246">
        <f>IF(N116="zákl. přenesená",J116,0)</f>
        <v>0</v>
      </c>
      <c r="BH116" s="246">
        <f>IF(N116="sníž. přenesená",J116,0)</f>
        <v>0</v>
      </c>
      <c r="BI116" s="246">
        <f>IF(N116="nulová",J116,0)</f>
        <v>0</v>
      </c>
      <c r="BJ116" s="24" t="s">
        <v>24</v>
      </c>
      <c r="BK116" s="246">
        <f>ROUND(I116*H116,2)</f>
        <v>0</v>
      </c>
      <c r="BL116" s="24" t="s">
        <v>152</v>
      </c>
      <c r="BM116" s="24" t="s">
        <v>324</v>
      </c>
    </row>
    <row r="117" s="1" customFormat="1">
      <c r="B117" s="46"/>
      <c r="C117" s="74"/>
      <c r="D117" s="247" t="s">
        <v>154</v>
      </c>
      <c r="E117" s="74"/>
      <c r="F117" s="248" t="s">
        <v>325</v>
      </c>
      <c r="G117" s="74"/>
      <c r="H117" s="74"/>
      <c r="I117" s="203"/>
      <c r="J117" s="74"/>
      <c r="K117" s="74"/>
      <c r="L117" s="72"/>
      <c r="M117" s="249"/>
      <c r="N117" s="47"/>
      <c r="O117" s="47"/>
      <c r="P117" s="47"/>
      <c r="Q117" s="47"/>
      <c r="R117" s="47"/>
      <c r="S117" s="47"/>
      <c r="T117" s="95"/>
      <c r="AT117" s="24" t="s">
        <v>154</v>
      </c>
      <c r="AU117" s="24" t="s">
        <v>83</v>
      </c>
    </row>
    <row r="118" s="12" customFormat="1">
      <c r="B118" s="250"/>
      <c r="C118" s="251"/>
      <c r="D118" s="247" t="s">
        <v>166</v>
      </c>
      <c r="E118" s="252" t="s">
        <v>22</v>
      </c>
      <c r="F118" s="253" t="s">
        <v>326</v>
      </c>
      <c r="G118" s="251"/>
      <c r="H118" s="254">
        <v>18.960000000000001</v>
      </c>
      <c r="I118" s="255"/>
      <c r="J118" s="251"/>
      <c r="K118" s="251"/>
      <c r="L118" s="256"/>
      <c r="M118" s="257"/>
      <c r="N118" s="258"/>
      <c r="O118" s="258"/>
      <c r="P118" s="258"/>
      <c r="Q118" s="258"/>
      <c r="R118" s="258"/>
      <c r="S118" s="258"/>
      <c r="T118" s="259"/>
      <c r="AT118" s="260" t="s">
        <v>166</v>
      </c>
      <c r="AU118" s="260" t="s">
        <v>83</v>
      </c>
      <c r="AV118" s="12" t="s">
        <v>83</v>
      </c>
      <c r="AW118" s="12" t="s">
        <v>38</v>
      </c>
      <c r="AX118" s="12" t="s">
        <v>24</v>
      </c>
      <c r="AY118" s="260" t="s">
        <v>144</v>
      </c>
    </row>
    <row r="119" s="1" customFormat="1" ht="25.5" customHeight="1">
      <c r="B119" s="46"/>
      <c r="C119" s="235" t="s">
        <v>327</v>
      </c>
      <c r="D119" s="235" t="s">
        <v>147</v>
      </c>
      <c r="E119" s="236" t="s">
        <v>181</v>
      </c>
      <c r="F119" s="237" t="s">
        <v>182</v>
      </c>
      <c r="G119" s="238" t="s">
        <v>150</v>
      </c>
      <c r="H119" s="239">
        <v>250</v>
      </c>
      <c r="I119" s="240"/>
      <c r="J119" s="241">
        <f>ROUND(I119*H119,2)</f>
        <v>0</v>
      </c>
      <c r="K119" s="237" t="s">
        <v>151</v>
      </c>
      <c r="L119" s="72"/>
      <c r="M119" s="242" t="s">
        <v>22</v>
      </c>
      <c r="N119" s="243" t="s">
        <v>46</v>
      </c>
      <c r="O119" s="47"/>
      <c r="P119" s="244">
        <f>O119*H119</f>
        <v>0</v>
      </c>
      <c r="Q119" s="244">
        <v>0.00071000000000000002</v>
      </c>
      <c r="R119" s="244">
        <f>Q119*H119</f>
        <v>0.17749999999999999</v>
      </c>
      <c r="S119" s="244">
        <v>0</v>
      </c>
      <c r="T119" s="245">
        <f>S119*H119</f>
        <v>0</v>
      </c>
      <c r="AR119" s="24" t="s">
        <v>152</v>
      </c>
      <c r="AT119" s="24" t="s">
        <v>147</v>
      </c>
      <c r="AU119" s="24" t="s">
        <v>83</v>
      </c>
      <c r="AY119" s="24" t="s">
        <v>144</v>
      </c>
      <c r="BE119" s="246">
        <f>IF(N119="základní",J119,0)</f>
        <v>0</v>
      </c>
      <c r="BF119" s="246">
        <f>IF(N119="snížená",J119,0)</f>
        <v>0</v>
      </c>
      <c r="BG119" s="246">
        <f>IF(N119="zákl. přenesená",J119,0)</f>
        <v>0</v>
      </c>
      <c r="BH119" s="246">
        <f>IF(N119="sníž. přenesená",J119,0)</f>
        <v>0</v>
      </c>
      <c r="BI119" s="246">
        <f>IF(N119="nulová",J119,0)</f>
        <v>0</v>
      </c>
      <c r="BJ119" s="24" t="s">
        <v>24</v>
      </c>
      <c r="BK119" s="246">
        <f>ROUND(I119*H119,2)</f>
        <v>0</v>
      </c>
      <c r="BL119" s="24" t="s">
        <v>152</v>
      </c>
      <c r="BM119" s="24" t="s">
        <v>328</v>
      </c>
    </row>
    <row r="120" s="12" customFormat="1">
      <c r="B120" s="250"/>
      <c r="C120" s="251"/>
      <c r="D120" s="247" t="s">
        <v>166</v>
      </c>
      <c r="E120" s="252" t="s">
        <v>22</v>
      </c>
      <c r="F120" s="253" t="s">
        <v>329</v>
      </c>
      <c r="G120" s="251"/>
      <c r="H120" s="254">
        <v>250</v>
      </c>
      <c r="I120" s="255"/>
      <c r="J120" s="251"/>
      <c r="K120" s="251"/>
      <c r="L120" s="256"/>
      <c r="M120" s="257"/>
      <c r="N120" s="258"/>
      <c r="O120" s="258"/>
      <c r="P120" s="258"/>
      <c r="Q120" s="258"/>
      <c r="R120" s="258"/>
      <c r="S120" s="258"/>
      <c r="T120" s="259"/>
      <c r="AT120" s="260" t="s">
        <v>166</v>
      </c>
      <c r="AU120" s="260" t="s">
        <v>83</v>
      </c>
      <c r="AV120" s="12" t="s">
        <v>83</v>
      </c>
      <c r="AW120" s="12" t="s">
        <v>38</v>
      </c>
      <c r="AX120" s="12" t="s">
        <v>24</v>
      </c>
      <c r="AY120" s="260" t="s">
        <v>144</v>
      </c>
    </row>
    <row r="121" s="1" customFormat="1" ht="38.25" customHeight="1">
      <c r="B121" s="46"/>
      <c r="C121" s="235" t="s">
        <v>330</v>
      </c>
      <c r="D121" s="235" t="s">
        <v>147</v>
      </c>
      <c r="E121" s="236" t="s">
        <v>186</v>
      </c>
      <c r="F121" s="237" t="s">
        <v>187</v>
      </c>
      <c r="G121" s="238" t="s">
        <v>150</v>
      </c>
      <c r="H121" s="239">
        <v>250</v>
      </c>
      <c r="I121" s="240"/>
      <c r="J121" s="241">
        <f>ROUND(I121*H121,2)</f>
        <v>0</v>
      </c>
      <c r="K121" s="237" t="s">
        <v>151</v>
      </c>
      <c r="L121" s="72"/>
      <c r="M121" s="242" t="s">
        <v>22</v>
      </c>
      <c r="N121" s="243" t="s">
        <v>46</v>
      </c>
      <c r="O121" s="47"/>
      <c r="P121" s="244">
        <f>O121*H121</f>
        <v>0</v>
      </c>
      <c r="Q121" s="244">
        <v>0.10373</v>
      </c>
      <c r="R121" s="244">
        <f>Q121*H121</f>
        <v>25.932500000000001</v>
      </c>
      <c r="S121" s="244">
        <v>0</v>
      </c>
      <c r="T121" s="245">
        <f>S121*H121</f>
        <v>0</v>
      </c>
      <c r="AR121" s="24" t="s">
        <v>152</v>
      </c>
      <c r="AT121" s="24" t="s">
        <v>147</v>
      </c>
      <c r="AU121" s="24" t="s">
        <v>83</v>
      </c>
      <c r="AY121" s="24" t="s">
        <v>144</v>
      </c>
      <c r="BE121" s="246">
        <f>IF(N121="základní",J121,0)</f>
        <v>0</v>
      </c>
      <c r="BF121" s="246">
        <f>IF(N121="snížená",J121,0)</f>
        <v>0</v>
      </c>
      <c r="BG121" s="246">
        <f>IF(N121="zákl. přenesená",J121,0)</f>
        <v>0</v>
      </c>
      <c r="BH121" s="246">
        <f>IF(N121="sníž. přenesená",J121,0)</f>
        <v>0</v>
      </c>
      <c r="BI121" s="246">
        <f>IF(N121="nulová",J121,0)</f>
        <v>0</v>
      </c>
      <c r="BJ121" s="24" t="s">
        <v>24</v>
      </c>
      <c r="BK121" s="246">
        <f>ROUND(I121*H121,2)</f>
        <v>0</v>
      </c>
      <c r="BL121" s="24" t="s">
        <v>152</v>
      </c>
      <c r="BM121" s="24" t="s">
        <v>331</v>
      </c>
    </row>
    <row r="122" s="1" customFormat="1">
      <c r="B122" s="46"/>
      <c r="C122" s="74"/>
      <c r="D122" s="247" t="s">
        <v>154</v>
      </c>
      <c r="E122" s="74"/>
      <c r="F122" s="248" t="s">
        <v>189</v>
      </c>
      <c r="G122" s="74"/>
      <c r="H122" s="74"/>
      <c r="I122" s="203"/>
      <c r="J122" s="74"/>
      <c r="K122" s="74"/>
      <c r="L122" s="72"/>
      <c r="M122" s="249"/>
      <c r="N122" s="47"/>
      <c r="O122" s="47"/>
      <c r="P122" s="47"/>
      <c r="Q122" s="47"/>
      <c r="R122" s="47"/>
      <c r="S122" s="47"/>
      <c r="T122" s="95"/>
      <c r="AT122" s="24" t="s">
        <v>154</v>
      </c>
      <c r="AU122" s="24" t="s">
        <v>83</v>
      </c>
    </row>
    <row r="123" s="12" customFormat="1">
      <c r="B123" s="250"/>
      <c r="C123" s="251"/>
      <c r="D123" s="247" t="s">
        <v>166</v>
      </c>
      <c r="E123" s="252" t="s">
        <v>22</v>
      </c>
      <c r="F123" s="253" t="s">
        <v>329</v>
      </c>
      <c r="G123" s="251"/>
      <c r="H123" s="254">
        <v>250</v>
      </c>
      <c r="I123" s="255"/>
      <c r="J123" s="251"/>
      <c r="K123" s="251"/>
      <c r="L123" s="256"/>
      <c r="M123" s="257"/>
      <c r="N123" s="258"/>
      <c r="O123" s="258"/>
      <c r="P123" s="258"/>
      <c r="Q123" s="258"/>
      <c r="R123" s="258"/>
      <c r="S123" s="258"/>
      <c r="T123" s="259"/>
      <c r="AT123" s="260" t="s">
        <v>166</v>
      </c>
      <c r="AU123" s="260" t="s">
        <v>83</v>
      </c>
      <c r="AV123" s="12" t="s">
        <v>83</v>
      </c>
      <c r="AW123" s="12" t="s">
        <v>38</v>
      </c>
      <c r="AX123" s="12" t="s">
        <v>24</v>
      </c>
      <c r="AY123" s="260" t="s">
        <v>144</v>
      </c>
    </row>
    <row r="124" s="11" customFormat="1" ht="29.88" customHeight="1">
      <c r="B124" s="219"/>
      <c r="C124" s="220"/>
      <c r="D124" s="221" t="s">
        <v>74</v>
      </c>
      <c r="E124" s="233" t="s">
        <v>251</v>
      </c>
      <c r="F124" s="233" t="s">
        <v>252</v>
      </c>
      <c r="G124" s="220"/>
      <c r="H124" s="220"/>
      <c r="I124" s="223"/>
      <c r="J124" s="234">
        <f>BK124</f>
        <v>0</v>
      </c>
      <c r="K124" s="220"/>
      <c r="L124" s="225"/>
      <c r="M124" s="226"/>
      <c r="N124" s="227"/>
      <c r="O124" s="227"/>
      <c r="P124" s="228">
        <f>SUM(P125:P126)</f>
        <v>0</v>
      </c>
      <c r="Q124" s="227"/>
      <c r="R124" s="228">
        <f>SUM(R125:R126)</f>
        <v>0</v>
      </c>
      <c r="S124" s="227"/>
      <c r="T124" s="229">
        <f>SUM(T125:T126)</f>
        <v>0</v>
      </c>
      <c r="AR124" s="230" t="s">
        <v>24</v>
      </c>
      <c r="AT124" s="231" t="s">
        <v>74</v>
      </c>
      <c r="AU124" s="231" t="s">
        <v>24</v>
      </c>
      <c r="AY124" s="230" t="s">
        <v>144</v>
      </c>
      <c r="BK124" s="232">
        <f>SUM(BK125:BK126)</f>
        <v>0</v>
      </c>
    </row>
    <row r="125" s="1" customFormat="1" ht="25.5" customHeight="1">
      <c r="B125" s="46"/>
      <c r="C125" s="235" t="s">
        <v>10</v>
      </c>
      <c r="D125" s="235" t="s">
        <v>147</v>
      </c>
      <c r="E125" s="236" t="s">
        <v>254</v>
      </c>
      <c r="F125" s="237" t="s">
        <v>255</v>
      </c>
      <c r="G125" s="238" t="s">
        <v>256</v>
      </c>
      <c r="H125" s="239">
        <v>0.17799999999999999</v>
      </c>
      <c r="I125" s="240"/>
      <c r="J125" s="241">
        <f>ROUND(I125*H125,2)</f>
        <v>0</v>
      </c>
      <c r="K125" s="237" t="s">
        <v>151</v>
      </c>
      <c r="L125" s="72"/>
      <c r="M125" s="242" t="s">
        <v>22</v>
      </c>
      <c r="N125" s="243" t="s">
        <v>46</v>
      </c>
      <c r="O125" s="47"/>
      <c r="P125" s="244">
        <f>O125*H125</f>
        <v>0</v>
      </c>
      <c r="Q125" s="244">
        <v>0</v>
      </c>
      <c r="R125" s="244">
        <f>Q125*H125</f>
        <v>0</v>
      </c>
      <c r="S125" s="244">
        <v>0</v>
      </c>
      <c r="T125" s="245">
        <f>S125*H125</f>
        <v>0</v>
      </c>
      <c r="AR125" s="24" t="s">
        <v>152</v>
      </c>
      <c r="AT125" s="24" t="s">
        <v>147</v>
      </c>
      <c r="AU125" s="24" t="s">
        <v>83</v>
      </c>
      <c r="AY125" s="24" t="s">
        <v>144</v>
      </c>
      <c r="BE125" s="246">
        <f>IF(N125="základní",J125,0)</f>
        <v>0</v>
      </c>
      <c r="BF125" s="246">
        <f>IF(N125="snížená",J125,0)</f>
        <v>0</v>
      </c>
      <c r="BG125" s="246">
        <f>IF(N125="zákl. přenesená",J125,0)</f>
        <v>0</v>
      </c>
      <c r="BH125" s="246">
        <f>IF(N125="sníž. přenesená",J125,0)</f>
        <v>0</v>
      </c>
      <c r="BI125" s="246">
        <f>IF(N125="nulová",J125,0)</f>
        <v>0</v>
      </c>
      <c r="BJ125" s="24" t="s">
        <v>24</v>
      </c>
      <c r="BK125" s="246">
        <f>ROUND(I125*H125,2)</f>
        <v>0</v>
      </c>
      <c r="BL125" s="24" t="s">
        <v>152</v>
      </c>
      <c r="BM125" s="24" t="s">
        <v>332</v>
      </c>
    </row>
    <row r="126" s="1" customFormat="1">
      <c r="B126" s="46"/>
      <c r="C126" s="74"/>
      <c r="D126" s="247" t="s">
        <v>154</v>
      </c>
      <c r="E126" s="74"/>
      <c r="F126" s="248" t="s">
        <v>258</v>
      </c>
      <c r="G126" s="74"/>
      <c r="H126" s="74"/>
      <c r="I126" s="203"/>
      <c r="J126" s="74"/>
      <c r="K126" s="74"/>
      <c r="L126" s="72"/>
      <c r="M126" s="249"/>
      <c r="N126" s="47"/>
      <c r="O126" s="47"/>
      <c r="P126" s="47"/>
      <c r="Q126" s="47"/>
      <c r="R126" s="47"/>
      <c r="S126" s="47"/>
      <c r="T126" s="95"/>
      <c r="AT126" s="24" t="s">
        <v>154</v>
      </c>
      <c r="AU126" s="24" t="s">
        <v>83</v>
      </c>
    </row>
    <row r="127" s="11" customFormat="1" ht="37.44" customHeight="1">
      <c r="B127" s="219"/>
      <c r="C127" s="220"/>
      <c r="D127" s="221" t="s">
        <v>74</v>
      </c>
      <c r="E127" s="222" t="s">
        <v>333</v>
      </c>
      <c r="F127" s="222" t="s">
        <v>334</v>
      </c>
      <c r="G127" s="220"/>
      <c r="H127" s="220"/>
      <c r="I127" s="223"/>
      <c r="J127" s="224">
        <f>BK127</f>
        <v>0</v>
      </c>
      <c r="K127" s="220"/>
      <c r="L127" s="225"/>
      <c r="M127" s="226"/>
      <c r="N127" s="227"/>
      <c r="O127" s="227"/>
      <c r="P127" s="228">
        <f>P128</f>
        <v>0</v>
      </c>
      <c r="Q127" s="227"/>
      <c r="R127" s="228">
        <f>R128</f>
        <v>0</v>
      </c>
      <c r="S127" s="227"/>
      <c r="T127" s="229">
        <f>T128</f>
        <v>0</v>
      </c>
      <c r="AR127" s="230" t="s">
        <v>152</v>
      </c>
      <c r="AT127" s="231" t="s">
        <v>74</v>
      </c>
      <c r="AU127" s="231" t="s">
        <v>75</v>
      </c>
      <c r="AY127" s="230" t="s">
        <v>144</v>
      </c>
      <c r="BK127" s="232">
        <f>BK128</f>
        <v>0</v>
      </c>
    </row>
    <row r="128" s="11" customFormat="1" ht="19.92" customHeight="1">
      <c r="B128" s="219"/>
      <c r="C128" s="220"/>
      <c r="D128" s="221" t="s">
        <v>74</v>
      </c>
      <c r="E128" s="233" t="s">
        <v>335</v>
      </c>
      <c r="F128" s="233" t="s">
        <v>336</v>
      </c>
      <c r="G128" s="220"/>
      <c r="H128" s="220"/>
      <c r="I128" s="223"/>
      <c r="J128" s="234">
        <f>BK128</f>
        <v>0</v>
      </c>
      <c r="K128" s="220"/>
      <c r="L128" s="225"/>
      <c r="M128" s="226"/>
      <c r="N128" s="227"/>
      <c r="O128" s="227"/>
      <c r="P128" s="228">
        <f>SUM(P129:P131)</f>
        <v>0</v>
      </c>
      <c r="Q128" s="227"/>
      <c r="R128" s="228">
        <f>SUM(R129:R131)</f>
        <v>0</v>
      </c>
      <c r="S128" s="227"/>
      <c r="T128" s="229">
        <f>SUM(T129:T131)</f>
        <v>0</v>
      </c>
      <c r="AR128" s="230" t="s">
        <v>152</v>
      </c>
      <c r="AT128" s="231" t="s">
        <v>74</v>
      </c>
      <c r="AU128" s="231" t="s">
        <v>24</v>
      </c>
      <c r="AY128" s="230" t="s">
        <v>144</v>
      </c>
      <c r="BK128" s="232">
        <f>SUM(BK129:BK131)</f>
        <v>0</v>
      </c>
    </row>
    <row r="129" s="1" customFormat="1" ht="16.5" customHeight="1">
      <c r="B129" s="46"/>
      <c r="C129" s="235" t="s">
        <v>337</v>
      </c>
      <c r="D129" s="235" t="s">
        <v>147</v>
      </c>
      <c r="E129" s="236" t="s">
        <v>338</v>
      </c>
      <c r="F129" s="237" t="s">
        <v>339</v>
      </c>
      <c r="G129" s="238" t="s">
        <v>150</v>
      </c>
      <c r="H129" s="239">
        <v>250</v>
      </c>
      <c r="I129" s="240"/>
      <c r="J129" s="241">
        <f>ROUND(I129*H129,2)</f>
        <v>0</v>
      </c>
      <c r="K129" s="237" t="s">
        <v>289</v>
      </c>
      <c r="L129" s="72"/>
      <c r="M129" s="242" t="s">
        <v>22</v>
      </c>
      <c r="N129" s="243" t="s">
        <v>46</v>
      </c>
      <c r="O129" s="47"/>
      <c r="P129" s="244">
        <f>O129*H129</f>
        <v>0</v>
      </c>
      <c r="Q129" s="244">
        <v>0</v>
      </c>
      <c r="R129" s="244">
        <f>Q129*H129</f>
        <v>0</v>
      </c>
      <c r="S129" s="244">
        <v>0</v>
      </c>
      <c r="T129" s="245">
        <f>S129*H129</f>
        <v>0</v>
      </c>
      <c r="AR129" s="24" t="s">
        <v>340</v>
      </c>
      <c r="AT129" s="24" t="s">
        <v>147</v>
      </c>
      <c r="AU129" s="24" t="s">
        <v>83</v>
      </c>
      <c r="AY129" s="24" t="s">
        <v>144</v>
      </c>
      <c r="BE129" s="246">
        <f>IF(N129="základní",J129,0)</f>
        <v>0</v>
      </c>
      <c r="BF129" s="246">
        <f>IF(N129="snížená",J129,0)</f>
        <v>0</v>
      </c>
      <c r="BG129" s="246">
        <f>IF(N129="zákl. přenesená",J129,0)</f>
        <v>0</v>
      </c>
      <c r="BH129" s="246">
        <f>IF(N129="sníž. přenesená",J129,0)</f>
        <v>0</v>
      </c>
      <c r="BI129" s="246">
        <f>IF(N129="nulová",J129,0)</f>
        <v>0</v>
      </c>
      <c r="BJ129" s="24" t="s">
        <v>24</v>
      </c>
      <c r="BK129" s="246">
        <f>ROUND(I129*H129,2)</f>
        <v>0</v>
      </c>
      <c r="BL129" s="24" t="s">
        <v>340</v>
      </c>
      <c r="BM129" s="24" t="s">
        <v>341</v>
      </c>
    </row>
    <row r="130" s="1" customFormat="1">
      <c r="B130" s="46"/>
      <c r="C130" s="74"/>
      <c r="D130" s="247" t="s">
        <v>156</v>
      </c>
      <c r="E130" s="74"/>
      <c r="F130" s="248" t="s">
        <v>342</v>
      </c>
      <c r="G130" s="74"/>
      <c r="H130" s="74"/>
      <c r="I130" s="203"/>
      <c r="J130" s="74"/>
      <c r="K130" s="74"/>
      <c r="L130" s="72"/>
      <c r="M130" s="249"/>
      <c r="N130" s="47"/>
      <c r="O130" s="47"/>
      <c r="P130" s="47"/>
      <c r="Q130" s="47"/>
      <c r="R130" s="47"/>
      <c r="S130" s="47"/>
      <c r="T130" s="95"/>
      <c r="AT130" s="24" t="s">
        <v>156</v>
      </c>
      <c r="AU130" s="24" t="s">
        <v>83</v>
      </c>
    </row>
    <row r="131" s="12" customFormat="1">
      <c r="B131" s="250"/>
      <c r="C131" s="251"/>
      <c r="D131" s="247" t="s">
        <v>166</v>
      </c>
      <c r="E131" s="252" t="s">
        <v>22</v>
      </c>
      <c r="F131" s="253" t="s">
        <v>329</v>
      </c>
      <c r="G131" s="251"/>
      <c r="H131" s="254">
        <v>250</v>
      </c>
      <c r="I131" s="255"/>
      <c r="J131" s="251"/>
      <c r="K131" s="251"/>
      <c r="L131" s="256"/>
      <c r="M131" s="284"/>
      <c r="N131" s="285"/>
      <c r="O131" s="285"/>
      <c r="P131" s="285"/>
      <c r="Q131" s="285"/>
      <c r="R131" s="285"/>
      <c r="S131" s="285"/>
      <c r="T131" s="286"/>
      <c r="AT131" s="260" t="s">
        <v>166</v>
      </c>
      <c r="AU131" s="260" t="s">
        <v>83</v>
      </c>
      <c r="AV131" s="12" t="s">
        <v>83</v>
      </c>
      <c r="AW131" s="12" t="s">
        <v>38</v>
      </c>
      <c r="AX131" s="12" t="s">
        <v>24</v>
      </c>
      <c r="AY131" s="260" t="s">
        <v>144</v>
      </c>
    </row>
    <row r="132" s="1" customFormat="1" ht="6.96" customHeight="1">
      <c r="B132" s="67"/>
      <c r="C132" s="68"/>
      <c r="D132" s="68"/>
      <c r="E132" s="68"/>
      <c r="F132" s="68"/>
      <c r="G132" s="68"/>
      <c r="H132" s="68"/>
      <c r="I132" s="178"/>
      <c r="J132" s="68"/>
      <c r="K132" s="68"/>
      <c r="L132" s="72"/>
    </row>
  </sheetData>
  <sheetProtection sheet="1" autoFilter="0" formatColumns="0" formatRows="0" objects="1" scenarios="1" spinCount="100000" saltValue="tVQtdhkTGlx+HAp8LieZtuay0VM98p+z2GI7KThdWr6R2rk8hbanVEyrpC7QZwjVVQ5HZwULy7V7J6TqeiAFGw==" hashValue="X64QdU3pYYiyLuR09/+HYQvGZ1uD9Q7tnBNfCRuUOE0bIo/3RcG5iJWNlI5WclehmgKvNkO3Fxgxo60vD4GMrA==" algorithmName="SHA-512" password="CC35"/>
  <autoFilter ref="C87:K131"/>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8"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49"/>
      <c r="C1" s="149"/>
      <c r="D1" s="150" t="s">
        <v>1</v>
      </c>
      <c r="E1" s="149"/>
      <c r="F1" s="151" t="s">
        <v>106</v>
      </c>
      <c r="G1" s="151" t="s">
        <v>107</v>
      </c>
      <c r="H1" s="151"/>
      <c r="I1" s="152"/>
      <c r="J1" s="151" t="s">
        <v>108</v>
      </c>
      <c r="K1" s="150" t="s">
        <v>109</v>
      </c>
      <c r="L1" s="151" t="s">
        <v>110</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96</v>
      </c>
    </row>
    <row r="3" ht="6.96" customHeight="1">
      <c r="B3" s="25"/>
      <c r="C3" s="26"/>
      <c r="D3" s="26"/>
      <c r="E3" s="26"/>
      <c r="F3" s="26"/>
      <c r="G3" s="26"/>
      <c r="H3" s="26"/>
      <c r="I3" s="153"/>
      <c r="J3" s="26"/>
      <c r="K3" s="27"/>
      <c r="AT3" s="24" t="s">
        <v>83</v>
      </c>
    </row>
    <row r="4" ht="36.96" customHeight="1">
      <c r="B4" s="28"/>
      <c r="C4" s="29"/>
      <c r="D4" s="30" t="s">
        <v>111</v>
      </c>
      <c r="E4" s="29"/>
      <c r="F4" s="29"/>
      <c r="G4" s="29"/>
      <c r="H4" s="29"/>
      <c r="I4" s="154"/>
      <c r="J4" s="29"/>
      <c r="K4" s="31"/>
      <c r="M4" s="32" t="s">
        <v>12</v>
      </c>
      <c r="AT4" s="24" t="s">
        <v>6</v>
      </c>
    </row>
    <row r="5" ht="6.96" customHeight="1">
      <c r="B5" s="28"/>
      <c r="C5" s="29"/>
      <c r="D5" s="29"/>
      <c r="E5" s="29"/>
      <c r="F5" s="29"/>
      <c r="G5" s="29"/>
      <c r="H5" s="29"/>
      <c r="I5" s="154"/>
      <c r="J5" s="29"/>
      <c r="K5" s="31"/>
    </row>
    <row r="6">
      <c r="B6" s="28"/>
      <c r="C6" s="29"/>
      <c r="D6" s="40" t="s">
        <v>18</v>
      </c>
      <c r="E6" s="29"/>
      <c r="F6" s="29"/>
      <c r="G6" s="29"/>
      <c r="H6" s="29"/>
      <c r="I6" s="154"/>
      <c r="J6" s="29"/>
      <c r="K6" s="31"/>
    </row>
    <row r="7" ht="16.5" customHeight="1">
      <c r="B7" s="28"/>
      <c r="C7" s="29"/>
      <c r="D7" s="29"/>
      <c r="E7" s="155" t="str">
        <f>'Rekapitulace stavby'!K6</f>
        <v>Rekonstrukce lesní cesty - Hůrka, Klatovy</v>
      </c>
      <c r="F7" s="40"/>
      <c r="G7" s="40"/>
      <c r="H7" s="40"/>
      <c r="I7" s="154"/>
      <c r="J7" s="29"/>
      <c r="K7" s="31"/>
    </row>
    <row r="8">
      <c r="B8" s="28"/>
      <c r="C8" s="29"/>
      <c r="D8" s="40" t="s">
        <v>112</v>
      </c>
      <c r="E8" s="29"/>
      <c r="F8" s="29"/>
      <c r="G8" s="29"/>
      <c r="H8" s="29"/>
      <c r="I8" s="154"/>
      <c r="J8" s="29"/>
      <c r="K8" s="31"/>
    </row>
    <row r="9" s="1" customFormat="1" ht="16.5" customHeight="1">
      <c r="B9" s="46"/>
      <c r="C9" s="47"/>
      <c r="D9" s="47"/>
      <c r="E9" s="155" t="s">
        <v>113</v>
      </c>
      <c r="F9" s="47"/>
      <c r="G9" s="47"/>
      <c r="H9" s="47"/>
      <c r="I9" s="156"/>
      <c r="J9" s="47"/>
      <c r="K9" s="51"/>
    </row>
    <row r="10" s="1" customFormat="1">
      <c r="B10" s="46"/>
      <c r="C10" s="47"/>
      <c r="D10" s="40" t="s">
        <v>114</v>
      </c>
      <c r="E10" s="47"/>
      <c r="F10" s="47"/>
      <c r="G10" s="47"/>
      <c r="H10" s="47"/>
      <c r="I10" s="156"/>
      <c r="J10" s="47"/>
      <c r="K10" s="51"/>
    </row>
    <row r="11" s="1" customFormat="1" ht="36.96" customHeight="1">
      <c r="B11" s="46"/>
      <c r="C11" s="47"/>
      <c r="D11" s="47"/>
      <c r="E11" s="157" t="s">
        <v>343</v>
      </c>
      <c r="F11" s="47"/>
      <c r="G11" s="47"/>
      <c r="H11" s="47"/>
      <c r="I11" s="156"/>
      <c r="J11" s="47"/>
      <c r="K11" s="51"/>
    </row>
    <row r="12" s="1" customFormat="1">
      <c r="B12" s="46"/>
      <c r="C12" s="47"/>
      <c r="D12" s="47"/>
      <c r="E12" s="47"/>
      <c r="F12" s="47"/>
      <c r="G12" s="47"/>
      <c r="H12" s="47"/>
      <c r="I12" s="156"/>
      <c r="J12" s="47"/>
      <c r="K12" s="51"/>
    </row>
    <row r="13" s="1" customFormat="1" ht="14.4" customHeight="1">
      <c r="B13" s="46"/>
      <c r="C13" s="47"/>
      <c r="D13" s="40" t="s">
        <v>21</v>
      </c>
      <c r="E13" s="47"/>
      <c r="F13" s="35" t="s">
        <v>22</v>
      </c>
      <c r="G13" s="47"/>
      <c r="H13" s="47"/>
      <c r="I13" s="158" t="s">
        <v>23</v>
      </c>
      <c r="J13" s="35" t="s">
        <v>22</v>
      </c>
      <c r="K13" s="51"/>
    </row>
    <row r="14" s="1" customFormat="1" ht="14.4" customHeight="1">
      <c r="B14" s="46"/>
      <c r="C14" s="47"/>
      <c r="D14" s="40" t="s">
        <v>25</v>
      </c>
      <c r="E14" s="47"/>
      <c r="F14" s="35" t="s">
        <v>26</v>
      </c>
      <c r="G14" s="47"/>
      <c r="H14" s="47"/>
      <c r="I14" s="158" t="s">
        <v>27</v>
      </c>
      <c r="J14" s="159" t="str">
        <f>'Rekapitulace stavby'!AN8</f>
        <v>16. 4. 2018</v>
      </c>
      <c r="K14" s="51"/>
    </row>
    <row r="15" s="1" customFormat="1" ht="10.8" customHeight="1">
      <c r="B15" s="46"/>
      <c r="C15" s="47"/>
      <c r="D15" s="47"/>
      <c r="E15" s="47"/>
      <c r="F15" s="47"/>
      <c r="G15" s="47"/>
      <c r="H15" s="47"/>
      <c r="I15" s="156"/>
      <c r="J15" s="47"/>
      <c r="K15" s="51"/>
    </row>
    <row r="16" s="1" customFormat="1" ht="14.4" customHeight="1">
      <c r="B16" s="46"/>
      <c r="C16" s="47"/>
      <c r="D16" s="40" t="s">
        <v>31</v>
      </c>
      <c r="E16" s="47"/>
      <c r="F16" s="47"/>
      <c r="G16" s="47"/>
      <c r="H16" s="47"/>
      <c r="I16" s="158" t="s">
        <v>32</v>
      </c>
      <c r="J16" s="35" t="s">
        <v>22</v>
      </c>
      <c r="K16" s="51"/>
    </row>
    <row r="17" s="1" customFormat="1" ht="18" customHeight="1">
      <c r="B17" s="46"/>
      <c r="C17" s="47"/>
      <c r="D17" s="47"/>
      <c r="E17" s="35" t="s">
        <v>33</v>
      </c>
      <c r="F17" s="47"/>
      <c r="G17" s="47"/>
      <c r="H17" s="47"/>
      <c r="I17" s="158" t="s">
        <v>34</v>
      </c>
      <c r="J17" s="35" t="s">
        <v>22</v>
      </c>
      <c r="K17" s="51"/>
    </row>
    <row r="18" s="1" customFormat="1" ht="6.96" customHeight="1">
      <c r="B18" s="46"/>
      <c r="C18" s="47"/>
      <c r="D18" s="47"/>
      <c r="E18" s="47"/>
      <c r="F18" s="47"/>
      <c r="G18" s="47"/>
      <c r="H18" s="47"/>
      <c r="I18" s="156"/>
      <c r="J18" s="47"/>
      <c r="K18" s="51"/>
    </row>
    <row r="19" s="1" customFormat="1" ht="14.4" customHeight="1">
      <c r="B19" s="46"/>
      <c r="C19" s="47"/>
      <c r="D19" s="40" t="s">
        <v>35</v>
      </c>
      <c r="E19" s="47"/>
      <c r="F19" s="47"/>
      <c r="G19" s="47"/>
      <c r="H19" s="47"/>
      <c r="I19" s="158" t="s">
        <v>32</v>
      </c>
      <c r="J19" s="35" t="str">
        <f>IF('Rekapitulace stavby'!AN13="Vyplň údaj","",IF('Rekapitulace stavby'!AN13="","",'Rekapitulace stavby'!AN13))</f>
        <v/>
      </c>
      <c r="K19" s="51"/>
    </row>
    <row r="20" s="1" customFormat="1" ht="18" customHeight="1">
      <c r="B20" s="46"/>
      <c r="C20" s="47"/>
      <c r="D20" s="47"/>
      <c r="E20" s="35" t="str">
        <f>IF('Rekapitulace stavby'!E14="Vyplň údaj","",IF('Rekapitulace stavby'!E14="","",'Rekapitulace stavby'!E14))</f>
        <v/>
      </c>
      <c r="F20" s="47"/>
      <c r="G20" s="47"/>
      <c r="H20" s="47"/>
      <c r="I20" s="158" t="s">
        <v>34</v>
      </c>
      <c r="J20" s="35" t="str">
        <f>IF('Rekapitulace stavby'!AN14="Vyplň údaj","",IF('Rekapitulace stavby'!AN14="","",'Rekapitulace stavby'!AN14))</f>
        <v/>
      </c>
      <c r="K20" s="51"/>
    </row>
    <row r="21" s="1" customFormat="1" ht="6.96" customHeight="1">
      <c r="B21" s="46"/>
      <c r="C21" s="47"/>
      <c r="D21" s="47"/>
      <c r="E21" s="47"/>
      <c r="F21" s="47"/>
      <c r="G21" s="47"/>
      <c r="H21" s="47"/>
      <c r="I21" s="156"/>
      <c r="J21" s="47"/>
      <c r="K21" s="51"/>
    </row>
    <row r="22" s="1" customFormat="1" ht="14.4" customHeight="1">
      <c r="B22" s="46"/>
      <c r="C22" s="47"/>
      <c r="D22" s="40" t="s">
        <v>37</v>
      </c>
      <c r="E22" s="47"/>
      <c r="F22" s="47"/>
      <c r="G22" s="47"/>
      <c r="H22" s="47"/>
      <c r="I22" s="158" t="s">
        <v>32</v>
      </c>
      <c r="J22" s="35" t="s">
        <v>22</v>
      </c>
      <c r="K22" s="51"/>
    </row>
    <row r="23" s="1" customFormat="1" ht="18" customHeight="1">
      <c r="B23" s="46"/>
      <c r="C23" s="47"/>
      <c r="D23" s="47"/>
      <c r="E23" s="35" t="s">
        <v>33</v>
      </c>
      <c r="F23" s="47"/>
      <c r="G23" s="47"/>
      <c r="H23" s="47"/>
      <c r="I23" s="158" t="s">
        <v>34</v>
      </c>
      <c r="J23" s="35" t="s">
        <v>22</v>
      </c>
      <c r="K23" s="51"/>
    </row>
    <row r="24" s="1" customFormat="1" ht="6.96" customHeight="1">
      <c r="B24" s="46"/>
      <c r="C24" s="47"/>
      <c r="D24" s="47"/>
      <c r="E24" s="47"/>
      <c r="F24" s="47"/>
      <c r="G24" s="47"/>
      <c r="H24" s="47"/>
      <c r="I24" s="156"/>
      <c r="J24" s="47"/>
      <c r="K24" s="51"/>
    </row>
    <row r="25" s="1" customFormat="1" ht="14.4" customHeight="1">
      <c r="B25" s="46"/>
      <c r="C25" s="47"/>
      <c r="D25" s="40" t="s">
        <v>39</v>
      </c>
      <c r="E25" s="47"/>
      <c r="F25" s="47"/>
      <c r="G25" s="47"/>
      <c r="H25" s="47"/>
      <c r="I25" s="156"/>
      <c r="J25" s="47"/>
      <c r="K25" s="51"/>
    </row>
    <row r="26" s="7" customFormat="1" ht="16.5" customHeight="1">
      <c r="B26" s="160"/>
      <c r="C26" s="161"/>
      <c r="D26" s="161"/>
      <c r="E26" s="44" t="s">
        <v>22</v>
      </c>
      <c r="F26" s="44"/>
      <c r="G26" s="44"/>
      <c r="H26" s="44"/>
      <c r="I26" s="162"/>
      <c r="J26" s="161"/>
      <c r="K26" s="163"/>
    </row>
    <row r="27" s="1" customFormat="1" ht="6.96" customHeight="1">
      <c r="B27" s="46"/>
      <c r="C27" s="47"/>
      <c r="D27" s="47"/>
      <c r="E27" s="47"/>
      <c r="F27" s="47"/>
      <c r="G27" s="47"/>
      <c r="H27" s="47"/>
      <c r="I27" s="156"/>
      <c r="J27" s="47"/>
      <c r="K27" s="51"/>
    </row>
    <row r="28" s="1" customFormat="1" ht="6.96" customHeight="1">
      <c r="B28" s="46"/>
      <c r="C28" s="47"/>
      <c r="D28" s="106"/>
      <c r="E28" s="106"/>
      <c r="F28" s="106"/>
      <c r="G28" s="106"/>
      <c r="H28" s="106"/>
      <c r="I28" s="164"/>
      <c r="J28" s="106"/>
      <c r="K28" s="165"/>
    </row>
    <row r="29" s="1" customFormat="1" ht="25.44" customHeight="1">
      <c r="B29" s="46"/>
      <c r="C29" s="47"/>
      <c r="D29" s="166" t="s">
        <v>41</v>
      </c>
      <c r="E29" s="47"/>
      <c r="F29" s="47"/>
      <c r="G29" s="47"/>
      <c r="H29" s="47"/>
      <c r="I29" s="156"/>
      <c r="J29" s="167">
        <f>ROUND(J87,2)</f>
        <v>0</v>
      </c>
      <c r="K29" s="51"/>
    </row>
    <row r="30" s="1" customFormat="1" ht="6.96" customHeight="1">
      <c r="B30" s="46"/>
      <c r="C30" s="47"/>
      <c r="D30" s="106"/>
      <c r="E30" s="106"/>
      <c r="F30" s="106"/>
      <c r="G30" s="106"/>
      <c r="H30" s="106"/>
      <c r="I30" s="164"/>
      <c r="J30" s="106"/>
      <c r="K30" s="165"/>
    </row>
    <row r="31" s="1" customFormat="1" ht="14.4" customHeight="1">
      <c r="B31" s="46"/>
      <c r="C31" s="47"/>
      <c r="D31" s="47"/>
      <c r="E31" s="47"/>
      <c r="F31" s="52" t="s">
        <v>43</v>
      </c>
      <c r="G31" s="47"/>
      <c r="H31" s="47"/>
      <c r="I31" s="168" t="s">
        <v>42</v>
      </c>
      <c r="J31" s="52" t="s">
        <v>44</v>
      </c>
      <c r="K31" s="51"/>
    </row>
    <row r="32" s="1" customFormat="1" ht="14.4" customHeight="1">
      <c r="B32" s="46"/>
      <c r="C32" s="47"/>
      <c r="D32" s="55" t="s">
        <v>45</v>
      </c>
      <c r="E32" s="55" t="s">
        <v>46</v>
      </c>
      <c r="F32" s="169">
        <f>ROUND(SUM(BE87:BE107), 2)</f>
        <v>0</v>
      </c>
      <c r="G32" s="47"/>
      <c r="H32" s="47"/>
      <c r="I32" s="170">
        <v>0.20999999999999999</v>
      </c>
      <c r="J32" s="169">
        <f>ROUND(ROUND((SUM(BE87:BE107)), 2)*I32, 2)</f>
        <v>0</v>
      </c>
      <c r="K32" s="51"/>
    </row>
    <row r="33" s="1" customFormat="1" ht="14.4" customHeight="1">
      <c r="B33" s="46"/>
      <c r="C33" s="47"/>
      <c r="D33" s="47"/>
      <c r="E33" s="55" t="s">
        <v>47</v>
      </c>
      <c r="F33" s="169">
        <f>ROUND(SUM(BF87:BF107), 2)</f>
        <v>0</v>
      </c>
      <c r="G33" s="47"/>
      <c r="H33" s="47"/>
      <c r="I33" s="170">
        <v>0.14999999999999999</v>
      </c>
      <c r="J33" s="169">
        <f>ROUND(ROUND((SUM(BF87:BF107)), 2)*I33, 2)</f>
        <v>0</v>
      </c>
      <c r="K33" s="51"/>
    </row>
    <row r="34" hidden="1" s="1" customFormat="1" ht="14.4" customHeight="1">
      <c r="B34" s="46"/>
      <c r="C34" s="47"/>
      <c r="D34" s="47"/>
      <c r="E34" s="55" t="s">
        <v>48</v>
      </c>
      <c r="F34" s="169">
        <f>ROUND(SUM(BG87:BG107), 2)</f>
        <v>0</v>
      </c>
      <c r="G34" s="47"/>
      <c r="H34" s="47"/>
      <c r="I34" s="170">
        <v>0.20999999999999999</v>
      </c>
      <c r="J34" s="169">
        <v>0</v>
      </c>
      <c r="K34" s="51"/>
    </row>
    <row r="35" hidden="1" s="1" customFormat="1" ht="14.4" customHeight="1">
      <c r="B35" s="46"/>
      <c r="C35" s="47"/>
      <c r="D35" s="47"/>
      <c r="E35" s="55" t="s">
        <v>49</v>
      </c>
      <c r="F35" s="169">
        <f>ROUND(SUM(BH87:BH107), 2)</f>
        <v>0</v>
      </c>
      <c r="G35" s="47"/>
      <c r="H35" s="47"/>
      <c r="I35" s="170">
        <v>0.14999999999999999</v>
      </c>
      <c r="J35" s="169">
        <v>0</v>
      </c>
      <c r="K35" s="51"/>
    </row>
    <row r="36" hidden="1" s="1" customFormat="1" ht="14.4" customHeight="1">
      <c r="B36" s="46"/>
      <c r="C36" s="47"/>
      <c r="D36" s="47"/>
      <c r="E36" s="55" t="s">
        <v>50</v>
      </c>
      <c r="F36" s="169">
        <f>ROUND(SUM(BI87:BI107), 2)</f>
        <v>0</v>
      </c>
      <c r="G36" s="47"/>
      <c r="H36" s="47"/>
      <c r="I36" s="170">
        <v>0</v>
      </c>
      <c r="J36" s="169">
        <v>0</v>
      </c>
      <c r="K36" s="51"/>
    </row>
    <row r="37" s="1" customFormat="1" ht="6.96" customHeight="1">
      <c r="B37" s="46"/>
      <c r="C37" s="47"/>
      <c r="D37" s="47"/>
      <c r="E37" s="47"/>
      <c r="F37" s="47"/>
      <c r="G37" s="47"/>
      <c r="H37" s="47"/>
      <c r="I37" s="156"/>
      <c r="J37" s="47"/>
      <c r="K37" s="51"/>
    </row>
    <row r="38" s="1" customFormat="1" ht="25.44" customHeight="1">
      <c r="B38" s="46"/>
      <c r="C38" s="171"/>
      <c r="D38" s="172" t="s">
        <v>51</v>
      </c>
      <c r="E38" s="98"/>
      <c r="F38" s="98"/>
      <c r="G38" s="173" t="s">
        <v>52</v>
      </c>
      <c r="H38" s="174" t="s">
        <v>53</v>
      </c>
      <c r="I38" s="175"/>
      <c r="J38" s="176">
        <f>SUM(J29:J36)</f>
        <v>0</v>
      </c>
      <c r="K38" s="177"/>
    </row>
    <row r="39" s="1" customFormat="1" ht="14.4" customHeight="1">
      <c r="B39" s="67"/>
      <c r="C39" s="68"/>
      <c r="D39" s="68"/>
      <c r="E39" s="68"/>
      <c r="F39" s="68"/>
      <c r="G39" s="68"/>
      <c r="H39" s="68"/>
      <c r="I39" s="178"/>
      <c r="J39" s="68"/>
      <c r="K39" s="69"/>
    </row>
    <row r="43" s="1" customFormat="1" ht="6.96" customHeight="1">
      <c r="B43" s="179"/>
      <c r="C43" s="180"/>
      <c r="D43" s="180"/>
      <c r="E43" s="180"/>
      <c r="F43" s="180"/>
      <c r="G43" s="180"/>
      <c r="H43" s="180"/>
      <c r="I43" s="181"/>
      <c r="J43" s="180"/>
      <c r="K43" s="182"/>
    </row>
    <row r="44" s="1" customFormat="1" ht="36.96" customHeight="1">
      <c r="B44" s="46"/>
      <c r="C44" s="30" t="s">
        <v>116</v>
      </c>
      <c r="D44" s="47"/>
      <c r="E44" s="47"/>
      <c r="F44" s="47"/>
      <c r="G44" s="47"/>
      <c r="H44" s="47"/>
      <c r="I44" s="156"/>
      <c r="J44" s="47"/>
      <c r="K44" s="51"/>
    </row>
    <row r="45" s="1" customFormat="1" ht="6.96" customHeight="1">
      <c r="B45" s="46"/>
      <c r="C45" s="47"/>
      <c r="D45" s="47"/>
      <c r="E45" s="47"/>
      <c r="F45" s="47"/>
      <c r="G45" s="47"/>
      <c r="H45" s="47"/>
      <c r="I45" s="156"/>
      <c r="J45" s="47"/>
      <c r="K45" s="51"/>
    </row>
    <row r="46" s="1" customFormat="1" ht="14.4" customHeight="1">
      <c r="B46" s="46"/>
      <c r="C46" s="40" t="s">
        <v>18</v>
      </c>
      <c r="D46" s="47"/>
      <c r="E46" s="47"/>
      <c r="F46" s="47"/>
      <c r="G46" s="47"/>
      <c r="H46" s="47"/>
      <c r="I46" s="156"/>
      <c r="J46" s="47"/>
      <c r="K46" s="51"/>
    </row>
    <row r="47" s="1" customFormat="1" ht="16.5" customHeight="1">
      <c r="B47" s="46"/>
      <c r="C47" s="47"/>
      <c r="D47" s="47"/>
      <c r="E47" s="155" t="str">
        <f>E7</f>
        <v>Rekonstrukce lesní cesty - Hůrka, Klatovy</v>
      </c>
      <c r="F47" s="40"/>
      <c r="G47" s="40"/>
      <c r="H47" s="40"/>
      <c r="I47" s="156"/>
      <c r="J47" s="47"/>
      <c r="K47" s="51"/>
    </row>
    <row r="48">
      <c r="B48" s="28"/>
      <c r="C48" s="40" t="s">
        <v>112</v>
      </c>
      <c r="D48" s="29"/>
      <c r="E48" s="29"/>
      <c r="F48" s="29"/>
      <c r="G48" s="29"/>
      <c r="H48" s="29"/>
      <c r="I48" s="154"/>
      <c r="J48" s="29"/>
      <c r="K48" s="31"/>
    </row>
    <row r="49" s="1" customFormat="1" ht="16.5" customHeight="1">
      <c r="B49" s="46"/>
      <c r="C49" s="47"/>
      <c r="D49" s="47"/>
      <c r="E49" s="155" t="s">
        <v>113</v>
      </c>
      <c r="F49" s="47"/>
      <c r="G49" s="47"/>
      <c r="H49" s="47"/>
      <c r="I49" s="156"/>
      <c r="J49" s="47"/>
      <c r="K49" s="51"/>
    </row>
    <row r="50" s="1" customFormat="1" ht="14.4" customHeight="1">
      <c r="B50" s="46"/>
      <c r="C50" s="40" t="s">
        <v>114</v>
      </c>
      <c r="D50" s="47"/>
      <c r="E50" s="47"/>
      <c r="F50" s="47"/>
      <c r="G50" s="47"/>
      <c r="H50" s="47"/>
      <c r="I50" s="156"/>
      <c r="J50" s="47"/>
      <c r="K50" s="51"/>
    </row>
    <row r="51" s="1" customFormat="1" ht="17.25" customHeight="1">
      <c r="B51" s="46"/>
      <c r="C51" s="47"/>
      <c r="D51" s="47"/>
      <c r="E51" s="157" t="str">
        <f>E11</f>
        <v>004 - Vedlejší rozpočtové náklady</v>
      </c>
      <c r="F51" s="47"/>
      <c r="G51" s="47"/>
      <c r="H51" s="47"/>
      <c r="I51" s="156"/>
      <c r="J51" s="47"/>
      <c r="K51" s="51"/>
    </row>
    <row r="52" s="1" customFormat="1" ht="6.96" customHeight="1">
      <c r="B52" s="46"/>
      <c r="C52" s="47"/>
      <c r="D52" s="47"/>
      <c r="E52" s="47"/>
      <c r="F52" s="47"/>
      <c r="G52" s="47"/>
      <c r="H52" s="47"/>
      <c r="I52" s="156"/>
      <c r="J52" s="47"/>
      <c r="K52" s="51"/>
    </row>
    <row r="53" s="1" customFormat="1" ht="18" customHeight="1">
      <c r="B53" s="46"/>
      <c r="C53" s="40" t="s">
        <v>25</v>
      </c>
      <c r="D53" s="47"/>
      <c r="E53" s="47"/>
      <c r="F53" s="35" t="str">
        <f>F14</f>
        <v>KLATOVY</v>
      </c>
      <c r="G53" s="47"/>
      <c r="H53" s="47"/>
      <c r="I53" s="158" t="s">
        <v>27</v>
      </c>
      <c r="J53" s="159" t="str">
        <f>IF(J14="","",J14)</f>
        <v>16. 4. 2018</v>
      </c>
      <c r="K53" s="51"/>
    </row>
    <row r="54" s="1" customFormat="1" ht="6.96" customHeight="1">
      <c r="B54" s="46"/>
      <c r="C54" s="47"/>
      <c r="D54" s="47"/>
      <c r="E54" s="47"/>
      <c r="F54" s="47"/>
      <c r="G54" s="47"/>
      <c r="H54" s="47"/>
      <c r="I54" s="156"/>
      <c r="J54" s="47"/>
      <c r="K54" s="51"/>
    </row>
    <row r="55" s="1" customFormat="1">
      <c r="B55" s="46"/>
      <c r="C55" s="40" t="s">
        <v>31</v>
      </c>
      <c r="D55" s="47"/>
      <c r="E55" s="47"/>
      <c r="F55" s="35" t="str">
        <f>E17</f>
        <v xml:space="preserve"> </v>
      </c>
      <c r="G55" s="47"/>
      <c r="H55" s="47"/>
      <c r="I55" s="158" t="s">
        <v>37</v>
      </c>
      <c r="J55" s="44" t="str">
        <f>E23</f>
        <v xml:space="preserve"> </v>
      </c>
      <c r="K55" s="51"/>
    </row>
    <row r="56" s="1" customFormat="1" ht="14.4" customHeight="1">
      <c r="B56" s="46"/>
      <c r="C56" s="40" t="s">
        <v>35</v>
      </c>
      <c r="D56" s="47"/>
      <c r="E56" s="47"/>
      <c r="F56" s="35" t="str">
        <f>IF(E20="","",E20)</f>
        <v/>
      </c>
      <c r="G56" s="47"/>
      <c r="H56" s="47"/>
      <c r="I56" s="156"/>
      <c r="J56" s="183"/>
      <c r="K56" s="51"/>
    </row>
    <row r="57" s="1" customFormat="1" ht="10.32" customHeight="1">
      <c r="B57" s="46"/>
      <c r="C57" s="47"/>
      <c r="D57" s="47"/>
      <c r="E57" s="47"/>
      <c r="F57" s="47"/>
      <c r="G57" s="47"/>
      <c r="H57" s="47"/>
      <c r="I57" s="156"/>
      <c r="J57" s="47"/>
      <c r="K57" s="51"/>
    </row>
    <row r="58" s="1" customFormat="1" ht="29.28" customHeight="1">
      <c r="B58" s="46"/>
      <c r="C58" s="184" t="s">
        <v>117</v>
      </c>
      <c r="D58" s="171"/>
      <c r="E58" s="171"/>
      <c r="F58" s="171"/>
      <c r="G58" s="171"/>
      <c r="H58" s="171"/>
      <c r="I58" s="185"/>
      <c r="J58" s="186" t="s">
        <v>118</v>
      </c>
      <c r="K58" s="187"/>
    </row>
    <row r="59" s="1" customFormat="1" ht="10.32" customHeight="1">
      <c r="B59" s="46"/>
      <c r="C59" s="47"/>
      <c r="D59" s="47"/>
      <c r="E59" s="47"/>
      <c r="F59" s="47"/>
      <c r="G59" s="47"/>
      <c r="H59" s="47"/>
      <c r="I59" s="156"/>
      <c r="J59" s="47"/>
      <c r="K59" s="51"/>
    </row>
    <row r="60" s="1" customFormat="1" ht="29.28" customHeight="1">
      <c r="B60" s="46"/>
      <c r="C60" s="188" t="s">
        <v>119</v>
      </c>
      <c r="D60" s="47"/>
      <c r="E60" s="47"/>
      <c r="F60" s="47"/>
      <c r="G60" s="47"/>
      <c r="H60" s="47"/>
      <c r="I60" s="156"/>
      <c r="J60" s="167">
        <f>J87</f>
        <v>0</v>
      </c>
      <c r="K60" s="51"/>
      <c r="AU60" s="24" t="s">
        <v>120</v>
      </c>
    </row>
    <row r="61" s="8" customFormat="1" ht="24.96" customHeight="1">
      <c r="B61" s="189"/>
      <c r="C61" s="190"/>
      <c r="D61" s="191" t="s">
        <v>344</v>
      </c>
      <c r="E61" s="192"/>
      <c r="F61" s="192"/>
      <c r="G61" s="192"/>
      <c r="H61" s="192"/>
      <c r="I61" s="193"/>
      <c r="J61" s="194">
        <f>J88</f>
        <v>0</v>
      </c>
      <c r="K61" s="195"/>
    </row>
    <row r="62" s="9" customFormat="1" ht="19.92" customHeight="1">
      <c r="B62" s="196"/>
      <c r="C62" s="197"/>
      <c r="D62" s="198" t="s">
        <v>345</v>
      </c>
      <c r="E62" s="199"/>
      <c r="F62" s="199"/>
      <c r="G62" s="199"/>
      <c r="H62" s="199"/>
      <c r="I62" s="200"/>
      <c r="J62" s="201">
        <f>J89</f>
        <v>0</v>
      </c>
      <c r="K62" s="202"/>
    </row>
    <row r="63" s="9" customFormat="1" ht="19.92" customHeight="1">
      <c r="B63" s="196"/>
      <c r="C63" s="197"/>
      <c r="D63" s="198" t="s">
        <v>346</v>
      </c>
      <c r="E63" s="199"/>
      <c r="F63" s="199"/>
      <c r="G63" s="199"/>
      <c r="H63" s="199"/>
      <c r="I63" s="200"/>
      <c r="J63" s="201">
        <f>J95</f>
        <v>0</v>
      </c>
      <c r="K63" s="202"/>
    </row>
    <row r="64" s="9" customFormat="1" ht="19.92" customHeight="1">
      <c r="B64" s="196"/>
      <c r="C64" s="197"/>
      <c r="D64" s="198" t="s">
        <v>347</v>
      </c>
      <c r="E64" s="199"/>
      <c r="F64" s="199"/>
      <c r="G64" s="199"/>
      <c r="H64" s="199"/>
      <c r="I64" s="200"/>
      <c r="J64" s="201">
        <f>J100</f>
        <v>0</v>
      </c>
      <c r="K64" s="202"/>
    </row>
    <row r="65" s="9" customFormat="1" ht="19.92" customHeight="1">
      <c r="B65" s="196"/>
      <c r="C65" s="197"/>
      <c r="D65" s="198" t="s">
        <v>348</v>
      </c>
      <c r="E65" s="199"/>
      <c r="F65" s="199"/>
      <c r="G65" s="199"/>
      <c r="H65" s="199"/>
      <c r="I65" s="200"/>
      <c r="J65" s="201">
        <f>J105</f>
        <v>0</v>
      </c>
      <c r="K65" s="202"/>
    </row>
    <row r="66" s="1" customFormat="1" ht="21.84" customHeight="1">
      <c r="B66" s="46"/>
      <c r="C66" s="47"/>
      <c r="D66" s="47"/>
      <c r="E66" s="47"/>
      <c r="F66" s="47"/>
      <c r="G66" s="47"/>
      <c r="H66" s="47"/>
      <c r="I66" s="156"/>
      <c r="J66" s="47"/>
      <c r="K66" s="51"/>
    </row>
    <row r="67" s="1" customFormat="1" ht="6.96" customHeight="1">
      <c r="B67" s="67"/>
      <c r="C67" s="68"/>
      <c r="D67" s="68"/>
      <c r="E67" s="68"/>
      <c r="F67" s="68"/>
      <c r="G67" s="68"/>
      <c r="H67" s="68"/>
      <c r="I67" s="178"/>
      <c r="J67" s="68"/>
      <c r="K67" s="69"/>
    </row>
    <row r="71" s="1" customFormat="1" ht="6.96" customHeight="1">
      <c r="B71" s="70"/>
      <c r="C71" s="71"/>
      <c r="D71" s="71"/>
      <c r="E71" s="71"/>
      <c r="F71" s="71"/>
      <c r="G71" s="71"/>
      <c r="H71" s="71"/>
      <c r="I71" s="181"/>
      <c r="J71" s="71"/>
      <c r="K71" s="71"/>
      <c r="L71" s="72"/>
    </row>
    <row r="72" s="1" customFormat="1" ht="36.96" customHeight="1">
      <c r="B72" s="46"/>
      <c r="C72" s="73" t="s">
        <v>128</v>
      </c>
      <c r="D72" s="74"/>
      <c r="E72" s="74"/>
      <c r="F72" s="74"/>
      <c r="G72" s="74"/>
      <c r="H72" s="74"/>
      <c r="I72" s="203"/>
      <c r="J72" s="74"/>
      <c r="K72" s="74"/>
      <c r="L72" s="72"/>
    </row>
    <row r="73" s="1" customFormat="1" ht="6.96" customHeight="1">
      <c r="B73" s="46"/>
      <c r="C73" s="74"/>
      <c r="D73" s="74"/>
      <c r="E73" s="74"/>
      <c r="F73" s="74"/>
      <c r="G73" s="74"/>
      <c r="H73" s="74"/>
      <c r="I73" s="203"/>
      <c r="J73" s="74"/>
      <c r="K73" s="74"/>
      <c r="L73" s="72"/>
    </row>
    <row r="74" s="1" customFormat="1" ht="14.4" customHeight="1">
      <c r="B74" s="46"/>
      <c r="C74" s="76" t="s">
        <v>18</v>
      </c>
      <c r="D74" s="74"/>
      <c r="E74" s="74"/>
      <c r="F74" s="74"/>
      <c r="G74" s="74"/>
      <c r="H74" s="74"/>
      <c r="I74" s="203"/>
      <c r="J74" s="74"/>
      <c r="K74" s="74"/>
      <c r="L74" s="72"/>
    </row>
    <row r="75" s="1" customFormat="1" ht="16.5" customHeight="1">
      <c r="B75" s="46"/>
      <c r="C75" s="74"/>
      <c r="D75" s="74"/>
      <c r="E75" s="204" t="str">
        <f>E7</f>
        <v>Rekonstrukce lesní cesty - Hůrka, Klatovy</v>
      </c>
      <c r="F75" s="76"/>
      <c r="G75" s="76"/>
      <c r="H75" s="76"/>
      <c r="I75" s="203"/>
      <c r="J75" s="74"/>
      <c r="K75" s="74"/>
      <c r="L75" s="72"/>
    </row>
    <row r="76">
      <c r="B76" s="28"/>
      <c r="C76" s="76" t="s">
        <v>112</v>
      </c>
      <c r="D76" s="205"/>
      <c r="E76" s="205"/>
      <c r="F76" s="205"/>
      <c r="G76" s="205"/>
      <c r="H76" s="205"/>
      <c r="I76" s="148"/>
      <c r="J76" s="205"/>
      <c r="K76" s="205"/>
      <c r="L76" s="206"/>
    </row>
    <row r="77" s="1" customFormat="1" ht="16.5" customHeight="1">
      <c r="B77" s="46"/>
      <c r="C77" s="74"/>
      <c r="D77" s="74"/>
      <c r="E77" s="204" t="s">
        <v>113</v>
      </c>
      <c r="F77" s="74"/>
      <c r="G77" s="74"/>
      <c r="H77" s="74"/>
      <c r="I77" s="203"/>
      <c r="J77" s="74"/>
      <c r="K77" s="74"/>
      <c r="L77" s="72"/>
    </row>
    <row r="78" s="1" customFormat="1" ht="14.4" customHeight="1">
      <c r="B78" s="46"/>
      <c r="C78" s="76" t="s">
        <v>114</v>
      </c>
      <c r="D78" s="74"/>
      <c r="E78" s="74"/>
      <c r="F78" s="74"/>
      <c r="G78" s="74"/>
      <c r="H78" s="74"/>
      <c r="I78" s="203"/>
      <c r="J78" s="74"/>
      <c r="K78" s="74"/>
      <c r="L78" s="72"/>
    </row>
    <row r="79" s="1" customFormat="1" ht="17.25" customHeight="1">
      <c r="B79" s="46"/>
      <c r="C79" s="74"/>
      <c r="D79" s="74"/>
      <c r="E79" s="82" t="str">
        <f>E11</f>
        <v>004 - Vedlejší rozpočtové náklady</v>
      </c>
      <c r="F79" s="74"/>
      <c r="G79" s="74"/>
      <c r="H79" s="74"/>
      <c r="I79" s="203"/>
      <c r="J79" s="74"/>
      <c r="K79" s="74"/>
      <c r="L79" s="72"/>
    </row>
    <row r="80" s="1" customFormat="1" ht="6.96" customHeight="1">
      <c r="B80" s="46"/>
      <c r="C80" s="74"/>
      <c r="D80" s="74"/>
      <c r="E80" s="74"/>
      <c r="F80" s="74"/>
      <c r="G80" s="74"/>
      <c r="H80" s="74"/>
      <c r="I80" s="203"/>
      <c r="J80" s="74"/>
      <c r="K80" s="74"/>
      <c r="L80" s="72"/>
    </row>
    <row r="81" s="1" customFormat="1" ht="18" customHeight="1">
      <c r="B81" s="46"/>
      <c r="C81" s="76" t="s">
        <v>25</v>
      </c>
      <c r="D81" s="74"/>
      <c r="E81" s="74"/>
      <c r="F81" s="207" t="str">
        <f>F14</f>
        <v>KLATOVY</v>
      </c>
      <c r="G81" s="74"/>
      <c r="H81" s="74"/>
      <c r="I81" s="208" t="s">
        <v>27</v>
      </c>
      <c r="J81" s="85" t="str">
        <f>IF(J14="","",J14)</f>
        <v>16. 4. 2018</v>
      </c>
      <c r="K81" s="74"/>
      <c r="L81" s="72"/>
    </row>
    <row r="82" s="1" customFormat="1" ht="6.96" customHeight="1">
      <c r="B82" s="46"/>
      <c r="C82" s="74"/>
      <c r="D82" s="74"/>
      <c r="E82" s="74"/>
      <c r="F82" s="74"/>
      <c r="G82" s="74"/>
      <c r="H82" s="74"/>
      <c r="I82" s="203"/>
      <c r="J82" s="74"/>
      <c r="K82" s="74"/>
      <c r="L82" s="72"/>
    </row>
    <row r="83" s="1" customFormat="1">
      <c r="B83" s="46"/>
      <c r="C83" s="76" t="s">
        <v>31</v>
      </c>
      <c r="D83" s="74"/>
      <c r="E83" s="74"/>
      <c r="F83" s="207" t="str">
        <f>E17</f>
        <v xml:space="preserve"> </v>
      </c>
      <c r="G83" s="74"/>
      <c r="H83" s="74"/>
      <c r="I83" s="208" t="s">
        <v>37</v>
      </c>
      <c r="J83" s="207" t="str">
        <f>E23</f>
        <v xml:space="preserve"> </v>
      </c>
      <c r="K83" s="74"/>
      <c r="L83" s="72"/>
    </row>
    <row r="84" s="1" customFormat="1" ht="14.4" customHeight="1">
      <c r="B84" s="46"/>
      <c r="C84" s="76" t="s">
        <v>35</v>
      </c>
      <c r="D84" s="74"/>
      <c r="E84" s="74"/>
      <c r="F84" s="207" t="str">
        <f>IF(E20="","",E20)</f>
        <v/>
      </c>
      <c r="G84" s="74"/>
      <c r="H84" s="74"/>
      <c r="I84" s="203"/>
      <c r="J84" s="74"/>
      <c r="K84" s="74"/>
      <c r="L84" s="72"/>
    </row>
    <row r="85" s="1" customFormat="1" ht="10.32" customHeight="1">
      <c r="B85" s="46"/>
      <c r="C85" s="74"/>
      <c r="D85" s="74"/>
      <c r="E85" s="74"/>
      <c r="F85" s="74"/>
      <c r="G85" s="74"/>
      <c r="H85" s="74"/>
      <c r="I85" s="203"/>
      <c r="J85" s="74"/>
      <c r="K85" s="74"/>
      <c r="L85" s="72"/>
    </row>
    <row r="86" s="10" customFormat="1" ht="29.28" customHeight="1">
      <c r="B86" s="209"/>
      <c r="C86" s="210" t="s">
        <v>129</v>
      </c>
      <c r="D86" s="211" t="s">
        <v>60</v>
      </c>
      <c r="E86" s="211" t="s">
        <v>56</v>
      </c>
      <c r="F86" s="211" t="s">
        <v>130</v>
      </c>
      <c r="G86" s="211" t="s">
        <v>131</v>
      </c>
      <c r="H86" s="211" t="s">
        <v>132</v>
      </c>
      <c r="I86" s="212" t="s">
        <v>133</v>
      </c>
      <c r="J86" s="211" t="s">
        <v>118</v>
      </c>
      <c r="K86" s="213" t="s">
        <v>134</v>
      </c>
      <c r="L86" s="214"/>
      <c r="M86" s="102" t="s">
        <v>135</v>
      </c>
      <c r="N86" s="103" t="s">
        <v>45</v>
      </c>
      <c r="O86" s="103" t="s">
        <v>136</v>
      </c>
      <c r="P86" s="103" t="s">
        <v>137</v>
      </c>
      <c r="Q86" s="103" t="s">
        <v>138</v>
      </c>
      <c r="R86" s="103" t="s">
        <v>139</v>
      </c>
      <c r="S86" s="103" t="s">
        <v>140</v>
      </c>
      <c r="T86" s="104" t="s">
        <v>141</v>
      </c>
    </row>
    <row r="87" s="1" customFormat="1" ht="29.28" customHeight="1">
      <c r="B87" s="46"/>
      <c r="C87" s="108" t="s">
        <v>119</v>
      </c>
      <c r="D87" s="74"/>
      <c r="E87" s="74"/>
      <c r="F87" s="74"/>
      <c r="G87" s="74"/>
      <c r="H87" s="74"/>
      <c r="I87" s="203"/>
      <c r="J87" s="215">
        <f>BK87</f>
        <v>0</v>
      </c>
      <c r="K87" s="74"/>
      <c r="L87" s="72"/>
      <c r="M87" s="105"/>
      <c r="N87" s="106"/>
      <c r="O87" s="106"/>
      <c r="P87" s="216">
        <f>P88</f>
        <v>0</v>
      </c>
      <c r="Q87" s="106"/>
      <c r="R87" s="216">
        <f>R88</f>
        <v>0</v>
      </c>
      <c r="S87" s="106"/>
      <c r="T87" s="217">
        <f>T88</f>
        <v>0</v>
      </c>
      <c r="AT87" s="24" t="s">
        <v>74</v>
      </c>
      <c r="AU87" s="24" t="s">
        <v>120</v>
      </c>
      <c r="BK87" s="218">
        <f>BK88</f>
        <v>0</v>
      </c>
    </row>
    <row r="88" s="11" customFormat="1" ht="37.44" customHeight="1">
      <c r="B88" s="219"/>
      <c r="C88" s="220"/>
      <c r="D88" s="221" t="s">
        <v>74</v>
      </c>
      <c r="E88" s="222" t="s">
        <v>349</v>
      </c>
      <c r="F88" s="222" t="s">
        <v>95</v>
      </c>
      <c r="G88" s="220"/>
      <c r="H88" s="220"/>
      <c r="I88" s="223"/>
      <c r="J88" s="224">
        <f>BK88</f>
        <v>0</v>
      </c>
      <c r="K88" s="220"/>
      <c r="L88" s="225"/>
      <c r="M88" s="226"/>
      <c r="N88" s="227"/>
      <c r="O88" s="227"/>
      <c r="P88" s="228">
        <f>P89+P95+P100+P105</f>
        <v>0</v>
      </c>
      <c r="Q88" s="227"/>
      <c r="R88" s="228">
        <f>R89+R95+R100+R105</f>
        <v>0</v>
      </c>
      <c r="S88" s="227"/>
      <c r="T88" s="229">
        <f>T89+T95+T100+T105</f>
        <v>0</v>
      </c>
      <c r="AR88" s="230" t="s">
        <v>159</v>
      </c>
      <c r="AT88" s="231" t="s">
        <v>74</v>
      </c>
      <c r="AU88" s="231" t="s">
        <v>75</v>
      </c>
      <c r="AY88" s="230" t="s">
        <v>144</v>
      </c>
      <c r="BK88" s="232">
        <f>BK89+BK95+BK100+BK105</f>
        <v>0</v>
      </c>
    </row>
    <row r="89" s="11" customFormat="1" ht="19.92" customHeight="1">
      <c r="B89" s="219"/>
      <c r="C89" s="220"/>
      <c r="D89" s="221" t="s">
        <v>74</v>
      </c>
      <c r="E89" s="233" t="s">
        <v>350</v>
      </c>
      <c r="F89" s="233" t="s">
        <v>351</v>
      </c>
      <c r="G89" s="220"/>
      <c r="H89" s="220"/>
      <c r="I89" s="223"/>
      <c r="J89" s="234">
        <f>BK89</f>
        <v>0</v>
      </c>
      <c r="K89" s="220"/>
      <c r="L89" s="225"/>
      <c r="M89" s="226"/>
      <c r="N89" s="227"/>
      <c r="O89" s="227"/>
      <c r="P89" s="228">
        <f>SUM(P90:P94)</f>
        <v>0</v>
      </c>
      <c r="Q89" s="227"/>
      <c r="R89" s="228">
        <f>SUM(R90:R94)</f>
        <v>0</v>
      </c>
      <c r="S89" s="227"/>
      <c r="T89" s="229">
        <f>SUM(T90:T94)</f>
        <v>0</v>
      </c>
      <c r="AR89" s="230" t="s">
        <v>159</v>
      </c>
      <c r="AT89" s="231" t="s">
        <v>74</v>
      </c>
      <c r="AU89" s="231" t="s">
        <v>24</v>
      </c>
      <c r="AY89" s="230" t="s">
        <v>144</v>
      </c>
      <c r="BK89" s="232">
        <f>SUM(BK90:BK94)</f>
        <v>0</v>
      </c>
    </row>
    <row r="90" s="1" customFormat="1" ht="25.5" customHeight="1">
      <c r="B90" s="46"/>
      <c r="C90" s="235" t="s">
        <v>24</v>
      </c>
      <c r="D90" s="235" t="s">
        <v>147</v>
      </c>
      <c r="E90" s="236" t="s">
        <v>352</v>
      </c>
      <c r="F90" s="237" t="s">
        <v>353</v>
      </c>
      <c r="G90" s="238" t="s">
        <v>354</v>
      </c>
      <c r="H90" s="239">
        <v>1</v>
      </c>
      <c r="I90" s="240"/>
      <c r="J90" s="241">
        <f>ROUND(I90*H90,2)</f>
        <v>0</v>
      </c>
      <c r="K90" s="237" t="s">
        <v>355</v>
      </c>
      <c r="L90" s="72"/>
      <c r="M90" s="242" t="s">
        <v>22</v>
      </c>
      <c r="N90" s="243" t="s">
        <v>46</v>
      </c>
      <c r="O90" s="47"/>
      <c r="P90" s="244">
        <f>O90*H90</f>
        <v>0</v>
      </c>
      <c r="Q90" s="244">
        <v>0</v>
      </c>
      <c r="R90" s="244">
        <f>Q90*H90</f>
        <v>0</v>
      </c>
      <c r="S90" s="244">
        <v>0</v>
      </c>
      <c r="T90" s="245">
        <f>S90*H90</f>
        <v>0</v>
      </c>
      <c r="AR90" s="24" t="s">
        <v>340</v>
      </c>
      <c r="AT90" s="24" t="s">
        <v>147</v>
      </c>
      <c r="AU90" s="24" t="s">
        <v>83</v>
      </c>
      <c r="AY90" s="24" t="s">
        <v>144</v>
      </c>
      <c r="BE90" s="246">
        <f>IF(N90="základní",J90,0)</f>
        <v>0</v>
      </c>
      <c r="BF90" s="246">
        <f>IF(N90="snížená",J90,0)</f>
        <v>0</v>
      </c>
      <c r="BG90" s="246">
        <f>IF(N90="zákl. přenesená",J90,0)</f>
        <v>0</v>
      </c>
      <c r="BH90" s="246">
        <f>IF(N90="sníž. přenesená",J90,0)</f>
        <v>0</v>
      </c>
      <c r="BI90" s="246">
        <f>IF(N90="nulová",J90,0)</f>
        <v>0</v>
      </c>
      <c r="BJ90" s="24" t="s">
        <v>24</v>
      </c>
      <c r="BK90" s="246">
        <f>ROUND(I90*H90,2)</f>
        <v>0</v>
      </c>
      <c r="BL90" s="24" t="s">
        <v>340</v>
      </c>
      <c r="BM90" s="24" t="s">
        <v>356</v>
      </c>
    </row>
    <row r="91" s="1" customFormat="1">
      <c r="B91" s="46"/>
      <c r="C91" s="74"/>
      <c r="D91" s="247" t="s">
        <v>156</v>
      </c>
      <c r="E91" s="74"/>
      <c r="F91" s="248" t="s">
        <v>357</v>
      </c>
      <c r="G91" s="74"/>
      <c r="H91" s="74"/>
      <c r="I91" s="203"/>
      <c r="J91" s="74"/>
      <c r="K91" s="74"/>
      <c r="L91" s="72"/>
      <c r="M91" s="249"/>
      <c r="N91" s="47"/>
      <c r="O91" s="47"/>
      <c r="P91" s="47"/>
      <c r="Q91" s="47"/>
      <c r="R91" s="47"/>
      <c r="S91" s="47"/>
      <c r="T91" s="95"/>
      <c r="AT91" s="24" t="s">
        <v>156</v>
      </c>
      <c r="AU91" s="24" t="s">
        <v>83</v>
      </c>
    </row>
    <row r="92" s="1" customFormat="1" ht="16.5" customHeight="1">
      <c r="B92" s="46"/>
      <c r="C92" s="235" t="s">
        <v>83</v>
      </c>
      <c r="D92" s="235" t="s">
        <v>147</v>
      </c>
      <c r="E92" s="236" t="s">
        <v>358</v>
      </c>
      <c r="F92" s="237" t="s">
        <v>359</v>
      </c>
      <c r="G92" s="238" t="s">
        <v>354</v>
      </c>
      <c r="H92" s="239">
        <v>1</v>
      </c>
      <c r="I92" s="240"/>
      <c r="J92" s="241">
        <f>ROUND(I92*H92,2)</f>
        <v>0</v>
      </c>
      <c r="K92" s="237" t="s">
        <v>355</v>
      </c>
      <c r="L92" s="72"/>
      <c r="M92" s="242" t="s">
        <v>22</v>
      </c>
      <c r="N92" s="243" t="s">
        <v>46</v>
      </c>
      <c r="O92" s="47"/>
      <c r="P92" s="244">
        <f>O92*H92</f>
        <v>0</v>
      </c>
      <c r="Q92" s="244">
        <v>0</v>
      </c>
      <c r="R92" s="244">
        <f>Q92*H92</f>
        <v>0</v>
      </c>
      <c r="S92" s="244">
        <v>0</v>
      </c>
      <c r="T92" s="245">
        <f>S92*H92</f>
        <v>0</v>
      </c>
      <c r="AR92" s="24" t="s">
        <v>340</v>
      </c>
      <c r="AT92" s="24" t="s">
        <v>147</v>
      </c>
      <c r="AU92" s="24" t="s">
        <v>83</v>
      </c>
      <c r="AY92" s="24" t="s">
        <v>144</v>
      </c>
      <c r="BE92" s="246">
        <f>IF(N92="základní",J92,0)</f>
        <v>0</v>
      </c>
      <c r="BF92" s="246">
        <f>IF(N92="snížená",J92,0)</f>
        <v>0</v>
      </c>
      <c r="BG92" s="246">
        <f>IF(N92="zákl. přenesená",J92,0)</f>
        <v>0</v>
      </c>
      <c r="BH92" s="246">
        <f>IF(N92="sníž. přenesená",J92,0)</f>
        <v>0</v>
      </c>
      <c r="BI92" s="246">
        <f>IF(N92="nulová",J92,0)</f>
        <v>0</v>
      </c>
      <c r="BJ92" s="24" t="s">
        <v>24</v>
      </c>
      <c r="BK92" s="246">
        <f>ROUND(I92*H92,2)</f>
        <v>0</v>
      </c>
      <c r="BL92" s="24" t="s">
        <v>340</v>
      </c>
      <c r="BM92" s="24" t="s">
        <v>360</v>
      </c>
    </row>
    <row r="93" s="1" customFormat="1">
      <c r="B93" s="46"/>
      <c r="C93" s="74"/>
      <c r="D93" s="247" t="s">
        <v>156</v>
      </c>
      <c r="E93" s="74"/>
      <c r="F93" s="248" t="s">
        <v>361</v>
      </c>
      <c r="G93" s="74"/>
      <c r="H93" s="74"/>
      <c r="I93" s="203"/>
      <c r="J93" s="74"/>
      <c r="K93" s="74"/>
      <c r="L93" s="72"/>
      <c r="M93" s="249"/>
      <c r="N93" s="47"/>
      <c r="O93" s="47"/>
      <c r="P93" s="47"/>
      <c r="Q93" s="47"/>
      <c r="R93" s="47"/>
      <c r="S93" s="47"/>
      <c r="T93" s="95"/>
      <c r="AT93" s="24" t="s">
        <v>156</v>
      </c>
      <c r="AU93" s="24" t="s">
        <v>83</v>
      </c>
    </row>
    <row r="94" s="1" customFormat="1" ht="25.5" customHeight="1">
      <c r="B94" s="46"/>
      <c r="C94" s="235" t="s">
        <v>261</v>
      </c>
      <c r="D94" s="235" t="s">
        <v>147</v>
      </c>
      <c r="E94" s="236" t="s">
        <v>362</v>
      </c>
      <c r="F94" s="237" t="s">
        <v>363</v>
      </c>
      <c r="G94" s="238" t="s">
        <v>354</v>
      </c>
      <c r="H94" s="239">
        <v>1</v>
      </c>
      <c r="I94" s="240"/>
      <c r="J94" s="241">
        <f>ROUND(I94*H94,2)</f>
        <v>0</v>
      </c>
      <c r="K94" s="237" t="s">
        <v>355</v>
      </c>
      <c r="L94" s="72"/>
      <c r="M94" s="242" t="s">
        <v>22</v>
      </c>
      <c r="N94" s="243" t="s">
        <v>46</v>
      </c>
      <c r="O94" s="47"/>
      <c r="P94" s="244">
        <f>O94*H94</f>
        <v>0</v>
      </c>
      <c r="Q94" s="244">
        <v>0</v>
      </c>
      <c r="R94" s="244">
        <f>Q94*H94</f>
        <v>0</v>
      </c>
      <c r="S94" s="244">
        <v>0</v>
      </c>
      <c r="T94" s="245">
        <f>S94*H94</f>
        <v>0</v>
      </c>
      <c r="AR94" s="24" t="s">
        <v>340</v>
      </c>
      <c r="AT94" s="24" t="s">
        <v>147</v>
      </c>
      <c r="AU94" s="24" t="s">
        <v>83</v>
      </c>
      <c r="AY94" s="24" t="s">
        <v>144</v>
      </c>
      <c r="BE94" s="246">
        <f>IF(N94="základní",J94,0)</f>
        <v>0</v>
      </c>
      <c r="BF94" s="246">
        <f>IF(N94="snížená",J94,0)</f>
        <v>0</v>
      </c>
      <c r="BG94" s="246">
        <f>IF(N94="zákl. přenesená",J94,0)</f>
        <v>0</v>
      </c>
      <c r="BH94" s="246">
        <f>IF(N94="sníž. přenesená",J94,0)</f>
        <v>0</v>
      </c>
      <c r="BI94" s="246">
        <f>IF(N94="nulová",J94,0)</f>
        <v>0</v>
      </c>
      <c r="BJ94" s="24" t="s">
        <v>24</v>
      </c>
      <c r="BK94" s="246">
        <f>ROUND(I94*H94,2)</f>
        <v>0</v>
      </c>
      <c r="BL94" s="24" t="s">
        <v>340</v>
      </c>
      <c r="BM94" s="24" t="s">
        <v>364</v>
      </c>
    </row>
    <row r="95" s="11" customFormat="1" ht="29.88" customHeight="1">
      <c r="B95" s="219"/>
      <c r="C95" s="220"/>
      <c r="D95" s="221" t="s">
        <v>74</v>
      </c>
      <c r="E95" s="233" t="s">
        <v>365</v>
      </c>
      <c r="F95" s="233" t="s">
        <v>366</v>
      </c>
      <c r="G95" s="220"/>
      <c r="H95" s="220"/>
      <c r="I95" s="223"/>
      <c r="J95" s="234">
        <f>BK95</f>
        <v>0</v>
      </c>
      <c r="K95" s="220"/>
      <c r="L95" s="225"/>
      <c r="M95" s="226"/>
      <c r="N95" s="227"/>
      <c r="O95" s="227"/>
      <c r="P95" s="228">
        <f>SUM(P96:P99)</f>
        <v>0</v>
      </c>
      <c r="Q95" s="227"/>
      <c r="R95" s="228">
        <f>SUM(R96:R99)</f>
        <v>0</v>
      </c>
      <c r="S95" s="227"/>
      <c r="T95" s="229">
        <f>SUM(T96:T99)</f>
        <v>0</v>
      </c>
      <c r="AR95" s="230" t="s">
        <v>159</v>
      </c>
      <c r="AT95" s="231" t="s">
        <v>74</v>
      </c>
      <c r="AU95" s="231" t="s">
        <v>24</v>
      </c>
      <c r="AY95" s="230" t="s">
        <v>144</v>
      </c>
      <c r="BK95" s="232">
        <f>SUM(BK96:BK99)</f>
        <v>0</v>
      </c>
    </row>
    <row r="96" s="1" customFormat="1" ht="16.5" customHeight="1">
      <c r="B96" s="46"/>
      <c r="C96" s="235" t="s">
        <v>152</v>
      </c>
      <c r="D96" s="235" t="s">
        <v>147</v>
      </c>
      <c r="E96" s="236" t="s">
        <v>367</v>
      </c>
      <c r="F96" s="237" t="s">
        <v>368</v>
      </c>
      <c r="G96" s="238" t="s">
        <v>354</v>
      </c>
      <c r="H96" s="239">
        <v>1</v>
      </c>
      <c r="I96" s="240"/>
      <c r="J96" s="241">
        <f>ROUND(I96*H96,2)</f>
        <v>0</v>
      </c>
      <c r="K96" s="237" t="s">
        <v>355</v>
      </c>
      <c r="L96" s="72"/>
      <c r="M96" s="242" t="s">
        <v>22</v>
      </c>
      <c r="N96" s="243" t="s">
        <v>46</v>
      </c>
      <c r="O96" s="47"/>
      <c r="P96" s="244">
        <f>O96*H96</f>
        <v>0</v>
      </c>
      <c r="Q96" s="244">
        <v>0</v>
      </c>
      <c r="R96" s="244">
        <f>Q96*H96</f>
        <v>0</v>
      </c>
      <c r="S96" s="244">
        <v>0</v>
      </c>
      <c r="T96" s="245">
        <f>S96*H96</f>
        <v>0</v>
      </c>
      <c r="AR96" s="24" t="s">
        <v>340</v>
      </c>
      <c r="AT96" s="24" t="s">
        <v>147</v>
      </c>
      <c r="AU96" s="24" t="s">
        <v>83</v>
      </c>
      <c r="AY96" s="24" t="s">
        <v>144</v>
      </c>
      <c r="BE96" s="246">
        <f>IF(N96="základní",J96,0)</f>
        <v>0</v>
      </c>
      <c r="BF96" s="246">
        <f>IF(N96="snížená",J96,0)</f>
        <v>0</v>
      </c>
      <c r="BG96" s="246">
        <f>IF(N96="zákl. přenesená",J96,0)</f>
        <v>0</v>
      </c>
      <c r="BH96" s="246">
        <f>IF(N96="sníž. přenesená",J96,0)</f>
        <v>0</v>
      </c>
      <c r="BI96" s="246">
        <f>IF(N96="nulová",J96,0)</f>
        <v>0</v>
      </c>
      <c r="BJ96" s="24" t="s">
        <v>24</v>
      </c>
      <c r="BK96" s="246">
        <f>ROUND(I96*H96,2)</f>
        <v>0</v>
      </c>
      <c r="BL96" s="24" t="s">
        <v>340</v>
      </c>
      <c r="BM96" s="24" t="s">
        <v>369</v>
      </c>
    </row>
    <row r="97" s="1" customFormat="1">
      <c r="B97" s="46"/>
      <c r="C97" s="74"/>
      <c r="D97" s="247" t="s">
        <v>156</v>
      </c>
      <c r="E97" s="74"/>
      <c r="F97" s="248" t="s">
        <v>370</v>
      </c>
      <c r="G97" s="74"/>
      <c r="H97" s="74"/>
      <c r="I97" s="203"/>
      <c r="J97" s="74"/>
      <c r="K97" s="74"/>
      <c r="L97" s="72"/>
      <c r="M97" s="249"/>
      <c r="N97" s="47"/>
      <c r="O97" s="47"/>
      <c r="P97" s="47"/>
      <c r="Q97" s="47"/>
      <c r="R97" s="47"/>
      <c r="S97" s="47"/>
      <c r="T97" s="95"/>
      <c r="AT97" s="24" t="s">
        <v>156</v>
      </c>
      <c r="AU97" s="24" t="s">
        <v>83</v>
      </c>
    </row>
    <row r="98" s="1" customFormat="1" ht="16.5" customHeight="1">
      <c r="B98" s="46"/>
      <c r="C98" s="235" t="s">
        <v>159</v>
      </c>
      <c r="D98" s="235" t="s">
        <v>147</v>
      </c>
      <c r="E98" s="236" t="s">
        <v>371</v>
      </c>
      <c r="F98" s="237" t="s">
        <v>372</v>
      </c>
      <c r="G98" s="238" t="s">
        <v>354</v>
      </c>
      <c r="H98" s="239">
        <v>1</v>
      </c>
      <c r="I98" s="240"/>
      <c r="J98" s="241">
        <f>ROUND(I98*H98,2)</f>
        <v>0</v>
      </c>
      <c r="K98" s="237" t="s">
        <v>355</v>
      </c>
      <c r="L98" s="72"/>
      <c r="M98" s="242" t="s">
        <v>22</v>
      </c>
      <c r="N98" s="243" t="s">
        <v>46</v>
      </c>
      <c r="O98" s="47"/>
      <c r="P98" s="244">
        <f>O98*H98</f>
        <v>0</v>
      </c>
      <c r="Q98" s="244">
        <v>0</v>
      </c>
      <c r="R98" s="244">
        <f>Q98*H98</f>
        <v>0</v>
      </c>
      <c r="S98" s="244">
        <v>0</v>
      </c>
      <c r="T98" s="245">
        <f>S98*H98</f>
        <v>0</v>
      </c>
      <c r="AR98" s="24" t="s">
        <v>340</v>
      </c>
      <c r="AT98" s="24" t="s">
        <v>147</v>
      </c>
      <c r="AU98" s="24" t="s">
        <v>83</v>
      </c>
      <c r="AY98" s="24" t="s">
        <v>144</v>
      </c>
      <c r="BE98" s="246">
        <f>IF(N98="základní",J98,0)</f>
        <v>0</v>
      </c>
      <c r="BF98" s="246">
        <f>IF(N98="snížená",J98,0)</f>
        <v>0</v>
      </c>
      <c r="BG98" s="246">
        <f>IF(N98="zákl. přenesená",J98,0)</f>
        <v>0</v>
      </c>
      <c r="BH98" s="246">
        <f>IF(N98="sníž. přenesená",J98,0)</f>
        <v>0</v>
      </c>
      <c r="BI98" s="246">
        <f>IF(N98="nulová",J98,0)</f>
        <v>0</v>
      </c>
      <c r="BJ98" s="24" t="s">
        <v>24</v>
      </c>
      <c r="BK98" s="246">
        <f>ROUND(I98*H98,2)</f>
        <v>0</v>
      </c>
      <c r="BL98" s="24" t="s">
        <v>340</v>
      </c>
      <c r="BM98" s="24" t="s">
        <v>373</v>
      </c>
    </row>
    <row r="99" s="1" customFormat="1">
      <c r="B99" s="46"/>
      <c r="C99" s="74"/>
      <c r="D99" s="247" t="s">
        <v>156</v>
      </c>
      <c r="E99" s="74"/>
      <c r="F99" s="248" t="s">
        <v>374</v>
      </c>
      <c r="G99" s="74"/>
      <c r="H99" s="74"/>
      <c r="I99" s="203"/>
      <c r="J99" s="74"/>
      <c r="K99" s="74"/>
      <c r="L99" s="72"/>
      <c r="M99" s="249"/>
      <c r="N99" s="47"/>
      <c r="O99" s="47"/>
      <c r="P99" s="47"/>
      <c r="Q99" s="47"/>
      <c r="R99" s="47"/>
      <c r="S99" s="47"/>
      <c r="T99" s="95"/>
      <c r="AT99" s="24" t="s">
        <v>156</v>
      </c>
      <c r="AU99" s="24" t="s">
        <v>83</v>
      </c>
    </row>
    <row r="100" s="11" customFormat="1" ht="29.88" customHeight="1">
      <c r="B100" s="219"/>
      <c r="C100" s="220"/>
      <c r="D100" s="221" t="s">
        <v>74</v>
      </c>
      <c r="E100" s="233" t="s">
        <v>375</v>
      </c>
      <c r="F100" s="233" t="s">
        <v>376</v>
      </c>
      <c r="G100" s="220"/>
      <c r="H100" s="220"/>
      <c r="I100" s="223"/>
      <c r="J100" s="234">
        <f>BK100</f>
        <v>0</v>
      </c>
      <c r="K100" s="220"/>
      <c r="L100" s="225"/>
      <c r="M100" s="226"/>
      <c r="N100" s="227"/>
      <c r="O100" s="227"/>
      <c r="P100" s="228">
        <f>SUM(P101:P104)</f>
        <v>0</v>
      </c>
      <c r="Q100" s="227"/>
      <c r="R100" s="228">
        <f>SUM(R101:R104)</f>
        <v>0</v>
      </c>
      <c r="S100" s="227"/>
      <c r="T100" s="229">
        <f>SUM(T101:T104)</f>
        <v>0</v>
      </c>
      <c r="AR100" s="230" t="s">
        <v>159</v>
      </c>
      <c r="AT100" s="231" t="s">
        <v>74</v>
      </c>
      <c r="AU100" s="231" t="s">
        <v>24</v>
      </c>
      <c r="AY100" s="230" t="s">
        <v>144</v>
      </c>
      <c r="BK100" s="232">
        <f>SUM(BK101:BK104)</f>
        <v>0</v>
      </c>
    </row>
    <row r="101" s="1" customFormat="1" ht="25.5" customHeight="1">
      <c r="B101" s="46"/>
      <c r="C101" s="235" t="s">
        <v>302</v>
      </c>
      <c r="D101" s="235" t="s">
        <v>147</v>
      </c>
      <c r="E101" s="236" t="s">
        <v>377</v>
      </c>
      <c r="F101" s="237" t="s">
        <v>378</v>
      </c>
      <c r="G101" s="238" t="s">
        <v>379</v>
      </c>
      <c r="H101" s="239">
        <v>15</v>
      </c>
      <c r="I101" s="240"/>
      <c r="J101" s="241">
        <f>ROUND(I101*H101,2)</f>
        <v>0</v>
      </c>
      <c r="K101" s="237" t="s">
        <v>355</v>
      </c>
      <c r="L101" s="72"/>
      <c r="M101" s="242" t="s">
        <v>22</v>
      </c>
      <c r="N101" s="243" t="s">
        <v>46</v>
      </c>
      <c r="O101" s="47"/>
      <c r="P101" s="244">
        <f>O101*H101</f>
        <v>0</v>
      </c>
      <c r="Q101" s="244">
        <v>0</v>
      </c>
      <c r="R101" s="244">
        <f>Q101*H101</f>
        <v>0</v>
      </c>
      <c r="S101" s="244">
        <v>0</v>
      </c>
      <c r="T101" s="245">
        <f>S101*H101</f>
        <v>0</v>
      </c>
      <c r="AR101" s="24" t="s">
        <v>340</v>
      </c>
      <c r="AT101" s="24" t="s">
        <v>147</v>
      </c>
      <c r="AU101" s="24" t="s">
        <v>83</v>
      </c>
      <c r="AY101" s="24" t="s">
        <v>144</v>
      </c>
      <c r="BE101" s="246">
        <f>IF(N101="základní",J101,0)</f>
        <v>0</v>
      </c>
      <c r="BF101" s="246">
        <f>IF(N101="snížená",J101,0)</f>
        <v>0</v>
      </c>
      <c r="BG101" s="246">
        <f>IF(N101="zákl. přenesená",J101,0)</f>
        <v>0</v>
      </c>
      <c r="BH101" s="246">
        <f>IF(N101="sníž. přenesená",J101,0)</f>
        <v>0</v>
      </c>
      <c r="BI101" s="246">
        <f>IF(N101="nulová",J101,0)</f>
        <v>0</v>
      </c>
      <c r="BJ101" s="24" t="s">
        <v>24</v>
      </c>
      <c r="BK101" s="246">
        <f>ROUND(I101*H101,2)</f>
        <v>0</v>
      </c>
      <c r="BL101" s="24" t="s">
        <v>340</v>
      </c>
      <c r="BM101" s="24" t="s">
        <v>380</v>
      </c>
    </row>
    <row r="102" s="1" customFormat="1">
      <c r="B102" s="46"/>
      <c r="C102" s="74"/>
      <c r="D102" s="247" t="s">
        <v>156</v>
      </c>
      <c r="E102" s="74"/>
      <c r="F102" s="248" t="s">
        <v>381</v>
      </c>
      <c r="G102" s="74"/>
      <c r="H102" s="74"/>
      <c r="I102" s="203"/>
      <c r="J102" s="74"/>
      <c r="K102" s="74"/>
      <c r="L102" s="72"/>
      <c r="M102" s="249"/>
      <c r="N102" s="47"/>
      <c r="O102" s="47"/>
      <c r="P102" s="47"/>
      <c r="Q102" s="47"/>
      <c r="R102" s="47"/>
      <c r="S102" s="47"/>
      <c r="T102" s="95"/>
      <c r="AT102" s="24" t="s">
        <v>156</v>
      </c>
      <c r="AU102" s="24" t="s">
        <v>83</v>
      </c>
    </row>
    <row r="103" s="1" customFormat="1" ht="25.5" customHeight="1">
      <c r="B103" s="46"/>
      <c r="C103" s="235" t="s">
        <v>307</v>
      </c>
      <c r="D103" s="235" t="s">
        <v>147</v>
      </c>
      <c r="E103" s="236" t="s">
        <v>382</v>
      </c>
      <c r="F103" s="237" t="s">
        <v>383</v>
      </c>
      <c r="G103" s="238" t="s">
        <v>354</v>
      </c>
      <c r="H103" s="239">
        <v>1</v>
      </c>
      <c r="I103" s="240"/>
      <c r="J103" s="241">
        <f>ROUND(I103*H103,2)</f>
        <v>0</v>
      </c>
      <c r="K103" s="237" t="s">
        <v>355</v>
      </c>
      <c r="L103" s="72"/>
      <c r="M103" s="242" t="s">
        <v>22</v>
      </c>
      <c r="N103" s="243" t="s">
        <v>46</v>
      </c>
      <c r="O103" s="47"/>
      <c r="P103" s="244">
        <f>O103*H103</f>
        <v>0</v>
      </c>
      <c r="Q103" s="244">
        <v>0</v>
      </c>
      <c r="R103" s="244">
        <f>Q103*H103</f>
        <v>0</v>
      </c>
      <c r="S103" s="244">
        <v>0</v>
      </c>
      <c r="T103" s="245">
        <f>S103*H103</f>
        <v>0</v>
      </c>
      <c r="AR103" s="24" t="s">
        <v>340</v>
      </c>
      <c r="AT103" s="24" t="s">
        <v>147</v>
      </c>
      <c r="AU103" s="24" t="s">
        <v>83</v>
      </c>
      <c r="AY103" s="24" t="s">
        <v>144</v>
      </c>
      <c r="BE103" s="246">
        <f>IF(N103="základní",J103,0)</f>
        <v>0</v>
      </c>
      <c r="BF103" s="246">
        <f>IF(N103="snížená",J103,0)</f>
        <v>0</v>
      </c>
      <c r="BG103" s="246">
        <f>IF(N103="zákl. přenesená",J103,0)</f>
        <v>0</v>
      </c>
      <c r="BH103" s="246">
        <f>IF(N103="sníž. přenesená",J103,0)</f>
        <v>0</v>
      </c>
      <c r="BI103" s="246">
        <f>IF(N103="nulová",J103,0)</f>
        <v>0</v>
      </c>
      <c r="BJ103" s="24" t="s">
        <v>24</v>
      </c>
      <c r="BK103" s="246">
        <f>ROUND(I103*H103,2)</f>
        <v>0</v>
      </c>
      <c r="BL103" s="24" t="s">
        <v>340</v>
      </c>
      <c r="BM103" s="24" t="s">
        <v>384</v>
      </c>
    </row>
    <row r="104" s="1" customFormat="1">
      <c r="B104" s="46"/>
      <c r="C104" s="74"/>
      <c r="D104" s="247" t="s">
        <v>156</v>
      </c>
      <c r="E104" s="74"/>
      <c r="F104" s="248" t="s">
        <v>385</v>
      </c>
      <c r="G104" s="74"/>
      <c r="H104" s="74"/>
      <c r="I104" s="203"/>
      <c r="J104" s="74"/>
      <c r="K104" s="74"/>
      <c r="L104" s="72"/>
      <c r="M104" s="249"/>
      <c r="N104" s="47"/>
      <c r="O104" s="47"/>
      <c r="P104" s="47"/>
      <c r="Q104" s="47"/>
      <c r="R104" s="47"/>
      <c r="S104" s="47"/>
      <c r="T104" s="95"/>
      <c r="AT104" s="24" t="s">
        <v>156</v>
      </c>
      <c r="AU104" s="24" t="s">
        <v>83</v>
      </c>
    </row>
    <row r="105" s="11" customFormat="1" ht="29.88" customHeight="1">
      <c r="B105" s="219"/>
      <c r="C105" s="220"/>
      <c r="D105" s="221" t="s">
        <v>74</v>
      </c>
      <c r="E105" s="233" t="s">
        <v>386</v>
      </c>
      <c r="F105" s="233" t="s">
        <v>387</v>
      </c>
      <c r="G105" s="220"/>
      <c r="H105" s="220"/>
      <c r="I105" s="223"/>
      <c r="J105" s="234">
        <f>BK105</f>
        <v>0</v>
      </c>
      <c r="K105" s="220"/>
      <c r="L105" s="225"/>
      <c r="M105" s="226"/>
      <c r="N105" s="227"/>
      <c r="O105" s="227"/>
      <c r="P105" s="228">
        <f>SUM(P106:P107)</f>
        <v>0</v>
      </c>
      <c r="Q105" s="227"/>
      <c r="R105" s="228">
        <f>SUM(R106:R107)</f>
        <v>0</v>
      </c>
      <c r="S105" s="227"/>
      <c r="T105" s="229">
        <f>SUM(T106:T107)</f>
        <v>0</v>
      </c>
      <c r="AR105" s="230" t="s">
        <v>159</v>
      </c>
      <c r="AT105" s="231" t="s">
        <v>74</v>
      </c>
      <c r="AU105" s="231" t="s">
        <v>24</v>
      </c>
      <c r="AY105" s="230" t="s">
        <v>144</v>
      </c>
      <c r="BK105" s="232">
        <f>SUM(BK106:BK107)</f>
        <v>0</v>
      </c>
    </row>
    <row r="106" s="1" customFormat="1" ht="16.5" customHeight="1">
      <c r="B106" s="46"/>
      <c r="C106" s="235" t="s">
        <v>191</v>
      </c>
      <c r="D106" s="235" t="s">
        <v>147</v>
      </c>
      <c r="E106" s="236" t="s">
        <v>388</v>
      </c>
      <c r="F106" s="237" t="s">
        <v>389</v>
      </c>
      <c r="G106" s="238" t="s">
        <v>354</v>
      </c>
      <c r="H106" s="239">
        <v>1</v>
      </c>
      <c r="I106" s="240"/>
      <c r="J106" s="241">
        <f>ROUND(I106*H106,2)</f>
        <v>0</v>
      </c>
      <c r="K106" s="237" t="s">
        <v>355</v>
      </c>
      <c r="L106" s="72"/>
      <c r="M106" s="242" t="s">
        <v>22</v>
      </c>
      <c r="N106" s="243" t="s">
        <v>46</v>
      </c>
      <c r="O106" s="47"/>
      <c r="P106" s="244">
        <f>O106*H106</f>
        <v>0</v>
      </c>
      <c r="Q106" s="244">
        <v>0</v>
      </c>
      <c r="R106" s="244">
        <f>Q106*H106</f>
        <v>0</v>
      </c>
      <c r="S106" s="244">
        <v>0</v>
      </c>
      <c r="T106" s="245">
        <f>S106*H106</f>
        <v>0</v>
      </c>
      <c r="AR106" s="24" t="s">
        <v>340</v>
      </c>
      <c r="AT106" s="24" t="s">
        <v>147</v>
      </c>
      <c r="AU106" s="24" t="s">
        <v>83</v>
      </c>
      <c r="AY106" s="24" t="s">
        <v>144</v>
      </c>
      <c r="BE106" s="246">
        <f>IF(N106="základní",J106,0)</f>
        <v>0</v>
      </c>
      <c r="BF106" s="246">
        <f>IF(N106="snížená",J106,0)</f>
        <v>0</v>
      </c>
      <c r="BG106" s="246">
        <f>IF(N106="zákl. přenesená",J106,0)</f>
        <v>0</v>
      </c>
      <c r="BH106" s="246">
        <f>IF(N106="sníž. přenesená",J106,0)</f>
        <v>0</v>
      </c>
      <c r="BI106" s="246">
        <f>IF(N106="nulová",J106,0)</f>
        <v>0</v>
      </c>
      <c r="BJ106" s="24" t="s">
        <v>24</v>
      </c>
      <c r="BK106" s="246">
        <f>ROUND(I106*H106,2)</f>
        <v>0</v>
      </c>
      <c r="BL106" s="24" t="s">
        <v>340</v>
      </c>
      <c r="BM106" s="24" t="s">
        <v>390</v>
      </c>
    </row>
    <row r="107" s="1" customFormat="1">
      <c r="B107" s="46"/>
      <c r="C107" s="74"/>
      <c r="D107" s="247" t="s">
        <v>156</v>
      </c>
      <c r="E107" s="74"/>
      <c r="F107" s="248" t="s">
        <v>391</v>
      </c>
      <c r="G107" s="74"/>
      <c r="H107" s="74"/>
      <c r="I107" s="203"/>
      <c r="J107" s="74"/>
      <c r="K107" s="74"/>
      <c r="L107" s="72"/>
      <c r="M107" s="281"/>
      <c r="N107" s="282"/>
      <c r="O107" s="282"/>
      <c r="P107" s="282"/>
      <c r="Q107" s="282"/>
      <c r="R107" s="282"/>
      <c r="S107" s="282"/>
      <c r="T107" s="283"/>
      <c r="AT107" s="24" t="s">
        <v>156</v>
      </c>
      <c r="AU107" s="24" t="s">
        <v>83</v>
      </c>
    </row>
    <row r="108" s="1" customFormat="1" ht="6.96" customHeight="1">
      <c r="B108" s="67"/>
      <c r="C108" s="68"/>
      <c r="D108" s="68"/>
      <c r="E108" s="68"/>
      <c r="F108" s="68"/>
      <c r="G108" s="68"/>
      <c r="H108" s="68"/>
      <c r="I108" s="178"/>
      <c r="J108" s="68"/>
      <c r="K108" s="68"/>
      <c r="L108" s="72"/>
    </row>
  </sheetData>
  <sheetProtection sheet="1" autoFilter="0" formatColumns="0" formatRows="0" objects="1" scenarios="1" spinCount="100000" saltValue="Blwxldc3t24Hngb8quKrgvUaPbQCsU92ct3ycJAT7LkMKdiX+VUM/DwgvftcfxrCXjA1+N/+bHgMybXk0uxZ2Q==" hashValue="6M+l7YyTcUnQ2EP/gcpgwr5TBV6nnMtbpSrp/uBI5xV9ojRnYxac8q5wFlk2MA0g4gS8ridxSBxD5J+AueQwJg==" algorithmName="SHA-512" password="CC35"/>
  <autoFilter ref="C86:K107"/>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8"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49"/>
      <c r="C1" s="149"/>
      <c r="D1" s="150" t="s">
        <v>1</v>
      </c>
      <c r="E1" s="149"/>
      <c r="F1" s="151" t="s">
        <v>106</v>
      </c>
      <c r="G1" s="151" t="s">
        <v>107</v>
      </c>
      <c r="H1" s="151"/>
      <c r="I1" s="152"/>
      <c r="J1" s="151" t="s">
        <v>108</v>
      </c>
      <c r="K1" s="150" t="s">
        <v>109</v>
      </c>
      <c r="L1" s="151" t="s">
        <v>110</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102</v>
      </c>
    </row>
    <row r="3" ht="6.96" customHeight="1">
      <c r="B3" s="25"/>
      <c r="C3" s="26"/>
      <c r="D3" s="26"/>
      <c r="E3" s="26"/>
      <c r="F3" s="26"/>
      <c r="G3" s="26"/>
      <c r="H3" s="26"/>
      <c r="I3" s="153"/>
      <c r="J3" s="26"/>
      <c r="K3" s="27"/>
      <c r="AT3" s="24" t="s">
        <v>83</v>
      </c>
    </row>
    <row r="4" ht="36.96" customHeight="1">
      <c r="B4" s="28"/>
      <c r="C4" s="29"/>
      <c r="D4" s="30" t="s">
        <v>111</v>
      </c>
      <c r="E4" s="29"/>
      <c r="F4" s="29"/>
      <c r="G4" s="29"/>
      <c r="H4" s="29"/>
      <c r="I4" s="154"/>
      <c r="J4" s="29"/>
      <c r="K4" s="31"/>
      <c r="M4" s="32" t="s">
        <v>12</v>
      </c>
      <c r="AT4" s="24" t="s">
        <v>6</v>
      </c>
    </row>
    <row r="5" ht="6.96" customHeight="1">
      <c r="B5" s="28"/>
      <c r="C5" s="29"/>
      <c r="D5" s="29"/>
      <c r="E5" s="29"/>
      <c r="F5" s="29"/>
      <c r="G5" s="29"/>
      <c r="H5" s="29"/>
      <c r="I5" s="154"/>
      <c r="J5" s="29"/>
      <c r="K5" s="31"/>
    </row>
    <row r="6">
      <c r="B6" s="28"/>
      <c r="C6" s="29"/>
      <c r="D6" s="40" t="s">
        <v>18</v>
      </c>
      <c r="E6" s="29"/>
      <c r="F6" s="29"/>
      <c r="G6" s="29"/>
      <c r="H6" s="29"/>
      <c r="I6" s="154"/>
      <c r="J6" s="29"/>
      <c r="K6" s="31"/>
    </row>
    <row r="7" ht="16.5" customHeight="1">
      <c r="B7" s="28"/>
      <c r="C7" s="29"/>
      <c r="D7" s="29"/>
      <c r="E7" s="155" t="str">
        <f>'Rekapitulace stavby'!K6</f>
        <v>Rekonstrukce lesní cesty - Hůrka, Klatovy</v>
      </c>
      <c r="F7" s="40"/>
      <c r="G7" s="40"/>
      <c r="H7" s="40"/>
      <c r="I7" s="154"/>
      <c r="J7" s="29"/>
      <c r="K7" s="31"/>
    </row>
    <row r="8">
      <c r="B8" s="28"/>
      <c r="C8" s="29"/>
      <c r="D8" s="40" t="s">
        <v>112</v>
      </c>
      <c r="E8" s="29"/>
      <c r="F8" s="29"/>
      <c r="G8" s="29"/>
      <c r="H8" s="29"/>
      <c r="I8" s="154"/>
      <c r="J8" s="29"/>
      <c r="K8" s="31"/>
    </row>
    <row r="9" s="1" customFormat="1" ht="16.5" customHeight="1">
      <c r="B9" s="46"/>
      <c r="C9" s="47"/>
      <c r="D9" s="47"/>
      <c r="E9" s="155" t="s">
        <v>392</v>
      </c>
      <c r="F9" s="47"/>
      <c r="G9" s="47"/>
      <c r="H9" s="47"/>
      <c r="I9" s="156"/>
      <c r="J9" s="47"/>
      <c r="K9" s="51"/>
    </row>
    <row r="10" s="1" customFormat="1">
      <c r="B10" s="46"/>
      <c r="C10" s="47"/>
      <c r="D10" s="40" t="s">
        <v>114</v>
      </c>
      <c r="E10" s="47"/>
      <c r="F10" s="47"/>
      <c r="G10" s="47"/>
      <c r="H10" s="47"/>
      <c r="I10" s="156"/>
      <c r="J10" s="47"/>
      <c r="K10" s="51"/>
    </row>
    <row r="11" s="1" customFormat="1" ht="36.96" customHeight="1">
      <c r="B11" s="46"/>
      <c r="C11" s="47"/>
      <c r="D11" s="47"/>
      <c r="E11" s="157" t="s">
        <v>393</v>
      </c>
      <c r="F11" s="47"/>
      <c r="G11" s="47"/>
      <c r="H11" s="47"/>
      <c r="I11" s="156"/>
      <c r="J11" s="47"/>
      <c r="K11" s="51"/>
    </row>
    <row r="12" s="1" customFormat="1">
      <c r="B12" s="46"/>
      <c r="C12" s="47"/>
      <c r="D12" s="47"/>
      <c r="E12" s="47"/>
      <c r="F12" s="47"/>
      <c r="G12" s="47"/>
      <c r="H12" s="47"/>
      <c r="I12" s="156"/>
      <c r="J12" s="47"/>
      <c r="K12" s="51"/>
    </row>
    <row r="13" s="1" customFormat="1" ht="14.4" customHeight="1">
      <c r="B13" s="46"/>
      <c r="C13" s="47"/>
      <c r="D13" s="40" t="s">
        <v>21</v>
      </c>
      <c r="E13" s="47"/>
      <c r="F13" s="35" t="s">
        <v>22</v>
      </c>
      <c r="G13" s="47"/>
      <c r="H13" s="47"/>
      <c r="I13" s="158" t="s">
        <v>23</v>
      </c>
      <c r="J13" s="35" t="s">
        <v>22</v>
      </c>
      <c r="K13" s="51"/>
    </row>
    <row r="14" s="1" customFormat="1" ht="14.4" customHeight="1">
      <c r="B14" s="46"/>
      <c r="C14" s="47"/>
      <c r="D14" s="40" t="s">
        <v>25</v>
      </c>
      <c r="E14" s="47"/>
      <c r="F14" s="35" t="s">
        <v>26</v>
      </c>
      <c r="G14" s="47"/>
      <c r="H14" s="47"/>
      <c r="I14" s="158" t="s">
        <v>27</v>
      </c>
      <c r="J14" s="159" t="str">
        <f>'Rekapitulace stavby'!AN8</f>
        <v>16. 4. 2018</v>
      </c>
      <c r="K14" s="51"/>
    </row>
    <row r="15" s="1" customFormat="1" ht="10.8" customHeight="1">
      <c r="B15" s="46"/>
      <c r="C15" s="47"/>
      <c r="D15" s="47"/>
      <c r="E15" s="47"/>
      <c r="F15" s="47"/>
      <c r="G15" s="47"/>
      <c r="H15" s="47"/>
      <c r="I15" s="156"/>
      <c r="J15" s="47"/>
      <c r="K15" s="51"/>
    </row>
    <row r="16" s="1" customFormat="1" ht="14.4" customHeight="1">
      <c r="B16" s="46"/>
      <c r="C16" s="47"/>
      <c r="D16" s="40" t="s">
        <v>31</v>
      </c>
      <c r="E16" s="47"/>
      <c r="F16" s="47"/>
      <c r="G16" s="47"/>
      <c r="H16" s="47"/>
      <c r="I16" s="158" t="s">
        <v>32</v>
      </c>
      <c r="J16" s="35" t="s">
        <v>22</v>
      </c>
      <c r="K16" s="51"/>
    </row>
    <row r="17" s="1" customFormat="1" ht="18" customHeight="1">
      <c r="B17" s="46"/>
      <c r="C17" s="47"/>
      <c r="D17" s="47"/>
      <c r="E17" s="35" t="s">
        <v>33</v>
      </c>
      <c r="F17" s="47"/>
      <c r="G17" s="47"/>
      <c r="H17" s="47"/>
      <c r="I17" s="158" t="s">
        <v>34</v>
      </c>
      <c r="J17" s="35" t="s">
        <v>22</v>
      </c>
      <c r="K17" s="51"/>
    </row>
    <row r="18" s="1" customFormat="1" ht="6.96" customHeight="1">
      <c r="B18" s="46"/>
      <c r="C18" s="47"/>
      <c r="D18" s="47"/>
      <c r="E18" s="47"/>
      <c r="F18" s="47"/>
      <c r="G18" s="47"/>
      <c r="H18" s="47"/>
      <c r="I18" s="156"/>
      <c r="J18" s="47"/>
      <c r="K18" s="51"/>
    </row>
    <row r="19" s="1" customFormat="1" ht="14.4" customHeight="1">
      <c r="B19" s="46"/>
      <c r="C19" s="47"/>
      <c r="D19" s="40" t="s">
        <v>35</v>
      </c>
      <c r="E19" s="47"/>
      <c r="F19" s="47"/>
      <c r="G19" s="47"/>
      <c r="H19" s="47"/>
      <c r="I19" s="158" t="s">
        <v>32</v>
      </c>
      <c r="J19" s="35" t="str">
        <f>IF('Rekapitulace stavby'!AN13="Vyplň údaj","",IF('Rekapitulace stavby'!AN13="","",'Rekapitulace stavby'!AN13))</f>
        <v/>
      </c>
      <c r="K19" s="51"/>
    </row>
    <row r="20" s="1" customFormat="1" ht="18" customHeight="1">
      <c r="B20" s="46"/>
      <c r="C20" s="47"/>
      <c r="D20" s="47"/>
      <c r="E20" s="35" t="str">
        <f>IF('Rekapitulace stavby'!E14="Vyplň údaj","",IF('Rekapitulace stavby'!E14="","",'Rekapitulace stavby'!E14))</f>
        <v/>
      </c>
      <c r="F20" s="47"/>
      <c r="G20" s="47"/>
      <c r="H20" s="47"/>
      <c r="I20" s="158" t="s">
        <v>34</v>
      </c>
      <c r="J20" s="35" t="str">
        <f>IF('Rekapitulace stavby'!AN14="Vyplň údaj","",IF('Rekapitulace stavby'!AN14="","",'Rekapitulace stavby'!AN14))</f>
        <v/>
      </c>
      <c r="K20" s="51"/>
    </row>
    <row r="21" s="1" customFormat="1" ht="6.96" customHeight="1">
      <c r="B21" s="46"/>
      <c r="C21" s="47"/>
      <c r="D21" s="47"/>
      <c r="E21" s="47"/>
      <c r="F21" s="47"/>
      <c r="G21" s="47"/>
      <c r="H21" s="47"/>
      <c r="I21" s="156"/>
      <c r="J21" s="47"/>
      <c r="K21" s="51"/>
    </row>
    <row r="22" s="1" customFormat="1" ht="14.4" customHeight="1">
      <c r="B22" s="46"/>
      <c r="C22" s="47"/>
      <c r="D22" s="40" t="s">
        <v>37</v>
      </c>
      <c r="E22" s="47"/>
      <c r="F22" s="47"/>
      <c r="G22" s="47"/>
      <c r="H22" s="47"/>
      <c r="I22" s="158" t="s">
        <v>32</v>
      </c>
      <c r="J22" s="35" t="s">
        <v>22</v>
      </c>
      <c r="K22" s="51"/>
    </row>
    <row r="23" s="1" customFormat="1" ht="18" customHeight="1">
      <c r="B23" s="46"/>
      <c r="C23" s="47"/>
      <c r="D23" s="47"/>
      <c r="E23" s="35" t="s">
        <v>33</v>
      </c>
      <c r="F23" s="47"/>
      <c r="G23" s="47"/>
      <c r="H23" s="47"/>
      <c r="I23" s="158" t="s">
        <v>34</v>
      </c>
      <c r="J23" s="35" t="s">
        <v>22</v>
      </c>
      <c r="K23" s="51"/>
    </row>
    <row r="24" s="1" customFormat="1" ht="6.96" customHeight="1">
      <c r="B24" s="46"/>
      <c r="C24" s="47"/>
      <c r="D24" s="47"/>
      <c r="E24" s="47"/>
      <c r="F24" s="47"/>
      <c r="G24" s="47"/>
      <c r="H24" s="47"/>
      <c r="I24" s="156"/>
      <c r="J24" s="47"/>
      <c r="K24" s="51"/>
    </row>
    <row r="25" s="1" customFormat="1" ht="14.4" customHeight="1">
      <c r="B25" s="46"/>
      <c r="C25" s="47"/>
      <c r="D25" s="40" t="s">
        <v>39</v>
      </c>
      <c r="E25" s="47"/>
      <c r="F25" s="47"/>
      <c r="G25" s="47"/>
      <c r="H25" s="47"/>
      <c r="I25" s="156"/>
      <c r="J25" s="47"/>
      <c r="K25" s="51"/>
    </row>
    <row r="26" s="7" customFormat="1" ht="16.5" customHeight="1">
      <c r="B26" s="160"/>
      <c r="C26" s="161"/>
      <c r="D26" s="161"/>
      <c r="E26" s="44" t="s">
        <v>22</v>
      </c>
      <c r="F26" s="44"/>
      <c r="G26" s="44"/>
      <c r="H26" s="44"/>
      <c r="I26" s="162"/>
      <c r="J26" s="161"/>
      <c r="K26" s="163"/>
    </row>
    <row r="27" s="1" customFormat="1" ht="6.96" customHeight="1">
      <c r="B27" s="46"/>
      <c r="C27" s="47"/>
      <c r="D27" s="47"/>
      <c r="E27" s="47"/>
      <c r="F27" s="47"/>
      <c r="G27" s="47"/>
      <c r="H27" s="47"/>
      <c r="I27" s="156"/>
      <c r="J27" s="47"/>
      <c r="K27" s="51"/>
    </row>
    <row r="28" s="1" customFormat="1" ht="6.96" customHeight="1">
      <c r="B28" s="46"/>
      <c r="C28" s="47"/>
      <c r="D28" s="106"/>
      <c r="E28" s="106"/>
      <c r="F28" s="106"/>
      <c r="G28" s="106"/>
      <c r="H28" s="106"/>
      <c r="I28" s="164"/>
      <c r="J28" s="106"/>
      <c r="K28" s="165"/>
    </row>
    <row r="29" s="1" customFormat="1" ht="25.44" customHeight="1">
      <c r="B29" s="46"/>
      <c r="C29" s="47"/>
      <c r="D29" s="166" t="s">
        <v>41</v>
      </c>
      <c r="E29" s="47"/>
      <c r="F29" s="47"/>
      <c r="G29" s="47"/>
      <c r="H29" s="47"/>
      <c r="I29" s="156"/>
      <c r="J29" s="167">
        <f>ROUND(J82,2)</f>
        <v>0</v>
      </c>
      <c r="K29" s="51"/>
    </row>
    <row r="30" s="1" customFormat="1" ht="6.96" customHeight="1">
      <c r="B30" s="46"/>
      <c r="C30" s="47"/>
      <c r="D30" s="106"/>
      <c r="E30" s="106"/>
      <c r="F30" s="106"/>
      <c r="G30" s="106"/>
      <c r="H30" s="106"/>
      <c r="I30" s="164"/>
      <c r="J30" s="106"/>
      <c r="K30" s="165"/>
    </row>
    <row r="31" s="1" customFormat="1" ht="14.4" customHeight="1">
      <c r="B31" s="46"/>
      <c r="C31" s="47"/>
      <c r="D31" s="47"/>
      <c r="E31" s="47"/>
      <c r="F31" s="52" t="s">
        <v>43</v>
      </c>
      <c r="G31" s="47"/>
      <c r="H31" s="47"/>
      <c r="I31" s="168" t="s">
        <v>42</v>
      </c>
      <c r="J31" s="52" t="s">
        <v>44</v>
      </c>
      <c r="K31" s="51"/>
    </row>
    <row r="32" s="1" customFormat="1" ht="14.4" customHeight="1">
      <c r="B32" s="46"/>
      <c r="C32" s="47"/>
      <c r="D32" s="55" t="s">
        <v>45</v>
      </c>
      <c r="E32" s="55" t="s">
        <v>46</v>
      </c>
      <c r="F32" s="169">
        <f>ROUND(SUM(BE82:BE148), 2)</f>
        <v>0</v>
      </c>
      <c r="G32" s="47"/>
      <c r="H32" s="47"/>
      <c r="I32" s="170">
        <v>0.20999999999999999</v>
      </c>
      <c r="J32" s="169">
        <f>ROUND(ROUND((SUM(BE82:BE148)), 2)*I32, 2)</f>
        <v>0</v>
      </c>
      <c r="K32" s="51"/>
    </row>
    <row r="33" s="1" customFormat="1" ht="14.4" customHeight="1">
      <c r="B33" s="46"/>
      <c r="C33" s="47"/>
      <c r="D33" s="47"/>
      <c r="E33" s="55" t="s">
        <v>47</v>
      </c>
      <c r="F33" s="169">
        <f>ROUND(SUM(BF82:BF148), 2)</f>
        <v>0</v>
      </c>
      <c r="G33" s="47"/>
      <c r="H33" s="47"/>
      <c r="I33" s="170">
        <v>0.14999999999999999</v>
      </c>
      <c r="J33" s="169">
        <f>ROUND(ROUND((SUM(BF82:BF148)), 2)*I33, 2)</f>
        <v>0</v>
      </c>
      <c r="K33" s="51"/>
    </row>
    <row r="34" hidden="1" s="1" customFormat="1" ht="14.4" customHeight="1">
      <c r="B34" s="46"/>
      <c r="C34" s="47"/>
      <c r="D34" s="47"/>
      <c r="E34" s="55" t="s">
        <v>48</v>
      </c>
      <c r="F34" s="169">
        <f>ROUND(SUM(BG82:BG148), 2)</f>
        <v>0</v>
      </c>
      <c r="G34" s="47"/>
      <c r="H34" s="47"/>
      <c r="I34" s="170">
        <v>0.20999999999999999</v>
      </c>
      <c r="J34" s="169">
        <v>0</v>
      </c>
      <c r="K34" s="51"/>
    </row>
    <row r="35" hidden="1" s="1" customFormat="1" ht="14.4" customHeight="1">
      <c r="B35" s="46"/>
      <c r="C35" s="47"/>
      <c r="D35" s="47"/>
      <c r="E35" s="55" t="s">
        <v>49</v>
      </c>
      <c r="F35" s="169">
        <f>ROUND(SUM(BH82:BH148), 2)</f>
        <v>0</v>
      </c>
      <c r="G35" s="47"/>
      <c r="H35" s="47"/>
      <c r="I35" s="170">
        <v>0.14999999999999999</v>
      </c>
      <c r="J35" s="169">
        <v>0</v>
      </c>
      <c r="K35" s="51"/>
    </row>
    <row r="36" hidden="1" s="1" customFormat="1" ht="14.4" customHeight="1">
      <c r="B36" s="46"/>
      <c r="C36" s="47"/>
      <c r="D36" s="47"/>
      <c r="E36" s="55" t="s">
        <v>50</v>
      </c>
      <c r="F36" s="169">
        <f>ROUND(SUM(BI82:BI148), 2)</f>
        <v>0</v>
      </c>
      <c r="G36" s="47"/>
      <c r="H36" s="47"/>
      <c r="I36" s="170">
        <v>0</v>
      </c>
      <c r="J36" s="169">
        <v>0</v>
      </c>
      <c r="K36" s="51"/>
    </row>
    <row r="37" s="1" customFormat="1" ht="6.96" customHeight="1">
      <c r="B37" s="46"/>
      <c r="C37" s="47"/>
      <c r="D37" s="47"/>
      <c r="E37" s="47"/>
      <c r="F37" s="47"/>
      <c r="G37" s="47"/>
      <c r="H37" s="47"/>
      <c r="I37" s="156"/>
      <c r="J37" s="47"/>
      <c r="K37" s="51"/>
    </row>
    <row r="38" s="1" customFormat="1" ht="25.44" customHeight="1">
      <c r="B38" s="46"/>
      <c r="C38" s="171"/>
      <c r="D38" s="172" t="s">
        <v>51</v>
      </c>
      <c r="E38" s="98"/>
      <c r="F38" s="98"/>
      <c r="G38" s="173" t="s">
        <v>52</v>
      </c>
      <c r="H38" s="174" t="s">
        <v>53</v>
      </c>
      <c r="I38" s="175"/>
      <c r="J38" s="176">
        <f>SUM(J29:J36)</f>
        <v>0</v>
      </c>
      <c r="K38" s="177"/>
    </row>
    <row r="39" s="1" customFormat="1" ht="14.4" customHeight="1">
      <c r="B39" s="67"/>
      <c r="C39" s="68"/>
      <c r="D39" s="68"/>
      <c r="E39" s="68"/>
      <c r="F39" s="68"/>
      <c r="G39" s="68"/>
      <c r="H39" s="68"/>
      <c r="I39" s="178"/>
      <c r="J39" s="68"/>
      <c r="K39" s="69"/>
    </row>
    <row r="43" s="1" customFormat="1" ht="6.96" customHeight="1">
      <c r="B43" s="179"/>
      <c r="C43" s="180"/>
      <c r="D43" s="180"/>
      <c r="E43" s="180"/>
      <c r="F43" s="180"/>
      <c r="G43" s="180"/>
      <c r="H43" s="180"/>
      <c r="I43" s="181"/>
      <c r="J43" s="180"/>
      <c r="K43" s="182"/>
    </row>
    <row r="44" s="1" customFormat="1" ht="36.96" customHeight="1">
      <c r="B44" s="46"/>
      <c r="C44" s="30" t="s">
        <v>116</v>
      </c>
      <c r="D44" s="47"/>
      <c r="E44" s="47"/>
      <c r="F44" s="47"/>
      <c r="G44" s="47"/>
      <c r="H44" s="47"/>
      <c r="I44" s="156"/>
      <c r="J44" s="47"/>
      <c r="K44" s="51"/>
    </row>
    <row r="45" s="1" customFormat="1" ht="6.96" customHeight="1">
      <c r="B45" s="46"/>
      <c r="C45" s="47"/>
      <c r="D45" s="47"/>
      <c r="E45" s="47"/>
      <c r="F45" s="47"/>
      <c r="G45" s="47"/>
      <c r="H45" s="47"/>
      <c r="I45" s="156"/>
      <c r="J45" s="47"/>
      <c r="K45" s="51"/>
    </row>
    <row r="46" s="1" customFormat="1" ht="14.4" customHeight="1">
      <c r="B46" s="46"/>
      <c r="C46" s="40" t="s">
        <v>18</v>
      </c>
      <c r="D46" s="47"/>
      <c r="E46" s="47"/>
      <c r="F46" s="47"/>
      <c r="G46" s="47"/>
      <c r="H46" s="47"/>
      <c r="I46" s="156"/>
      <c r="J46" s="47"/>
      <c r="K46" s="51"/>
    </row>
    <row r="47" s="1" customFormat="1" ht="16.5" customHeight="1">
      <c r="B47" s="46"/>
      <c r="C47" s="47"/>
      <c r="D47" s="47"/>
      <c r="E47" s="155" t="str">
        <f>E7</f>
        <v>Rekonstrukce lesní cesty - Hůrka, Klatovy</v>
      </c>
      <c r="F47" s="40"/>
      <c r="G47" s="40"/>
      <c r="H47" s="40"/>
      <c r="I47" s="156"/>
      <c r="J47" s="47"/>
      <c r="K47" s="51"/>
    </row>
    <row r="48">
      <c r="B48" s="28"/>
      <c r="C48" s="40" t="s">
        <v>112</v>
      </c>
      <c r="D48" s="29"/>
      <c r="E48" s="29"/>
      <c r="F48" s="29"/>
      <c r="G48" s="29"/>
      <c r="H48" s="29"/>
      <c r="I48" s="154"/>
      <c r="J48" s="29"/>
      <c r="K48" s="31"/>
    </row>
    <row r="49" s="1" customFormat="1" ht="16.5" customHeight="1">
      <c r="B49" s="46"/>
      <c r="C49" s="47"/>
      <c r="D49" s="47"/>
      <c r="E49" s="155" t="s">
        <v>392</v>
      </c>
      <c r="F49" s="47"/>
      <c r="G49" s="47"/>
      <c r="H49" s="47"/>
      <c r="I49" s="156"/>
      <c r="J49" s="47"/>
      <c r="K49" s="51"/>
    </row>
    <row r="50" s="1" customFormat="1" ht="14.4" customHeight="1">
      <c r="B50" s="46"/>
      <c r="C50" s="40" t="s">
        <v>114</v>
      </c>
      <c r="D50" s="47"/>
      <c r="E50" s="47"/>
      <c r="F50" s="47"/>
      <c r="G50" s="47"/>
      <c r="H50" s="47"/>
      <c r="I50" s="156"/>
      <c r="J50" s="47"/>
      <c r="K50" s="51"/>
    </row>
    <row r="51" s="1" customFormat="1" ht="17.25" customHeight="1">
      <c r="B51" s="46"/>
      <c r="C51" s="47"/>
      <c r="D51" s="47"/>
      <c r="E51" s="157" t="str">
        <f>E11</f>
        <v>01 - Veřejné osvětlení 1.etapa</v>
      </c>
      <c r="F51" s="47"/>
      <c r="G51" s="47"/>
      <c r="H51" s="47"/>
      <c r="I51" s="156"/>
      <c r="J51" s="47"/>
      <c r="K51" s="51"/>
    </row>
    <row r="52" s="1" customFormat="1" ht="6.96" customHeight="1">
      <c r="B52" s="46"/>
      <c r="C52" s="47"/>
      <c r="D52" s="47"/>
      <c r="E52" s="47"/>
      <c r="F52" s="47"/>
      <c r="G52" s="47"/>
      <c r="H52" s="47"/>
      <c r="I52" s="156"/>
      <c r="J52" s="47"/>
      <c r="K52" s="51"/>
    </row>
    <row r="53" s="1" customFormat="1" ht="18" customHeight="1">
      <c r="B53" s="46"/>
      <c r="C53" s="40" t="s">
        <v>25</v>
      </c>
      <c r="D53" s="47"/>
      <c r="E53" s="47"/>
      <c r="F53" s="35" t="str">
        <f>F14</f>
        <v>KLATOVY</v>
      </c>
      <c r="G53" s="47"/>
      <c r="H53" s="47"/>
      <c r="I53" s="158" t="s">
        <v>27</v>
      </c>
      <c r="J53" s="159" t="str">
        <f>IF(J14="","",J14)</f>
        <v>16. 4. 2018</v>
      </c>
      <c r="K53" s="51"/>
    </row>
    <row r="54" s="1" customFormat="1" ht="6.96" customHeight="1">
      <c r="B54" s="46"/>
      <c r="C54" s="47"/>
      <c r="D54" s="47"/>
      <c r="E54" s="47"/>
      <c r="F54" s="47"/>
      <c r="G54" s="47"/>
      <c r="H54" s="47"/>
      <c r="I54" s="156"/>
      <c r="J54" s="47"/>
      <c r="K54" s="51"/>
    </row>
    <row r="55" s="1" customFormat="1">
      <c r="B55" s="46"/>
      <c r="C55" s="40" t="s">
        <v>31</v>
      </c>
      <c r="D55" s="47"/>
      <c r="E55" s="47"/>
      <c r="F55" s="35" t="str">
        <f>E17</f>
        <v xml:space="preserve"> </v>
      </c>
      <c r="G55" s="47"/>
      <c r="H55" s="47"/>
      <c r="I55" s="158" t="s">
        <v>37</v>
      </c>
      <c r="J55" s="44" t="str">
        <f>E23</f>
        <v xml:space="preserve"> </v>
      </c>
      <c r="K55" s="51"/>
    </row>
    <row r="56" s="1" customFormat="1" ht="14.4" customHeight="1">
      <c r="B56" s="46"/>
      <c r="C56" s="40" t="s">
        <v>35</v>
      </c>
      <c r="D56" s="47"/>
      <c r="E56" s="47"/>
      <c r="F56" s="35" t="str">
        <f>IF(E20="","",E20)</f>
        <v/>
      </c>
      <c r="G56" s="47"/>
      <c r="H56" s="47"/>
      <c r="I56" s="156"/>
      <c r="J56" s="183"/>
      <c r="K56" s="51"/>
    </row>
    <row r="57" s="1" customFormat="1" ht="10.32" customHeight="1">
      <c r="B57" s="46"/>
      <c r="C57" s="47"/>
      <c r="D57" s="47"/>
      <c r="E57" s="47"/>
      <c r="F57" s="47"/>
      <c r="G57" s="47"/>
      <c r="H57" s="47"/>
      <c r="I57" s="156"/>
      <c r="J57" s="47"/>
      <c r="K57" s="51"/>
    </row>
    <row r="58" s="1" customFormat="1" ht="29.28" customHeight="1">
      <c r="B58" s="46"/>
      <c r="C58" s="184" t="s">
        <v>117</v>
      </c>
      <c r="D58" s="171"/>
      <c r="E58" s="171"/>
      <c r="F58" s="171"/>
      <c r="G58" s="171"/>
      <c r="H58" s="171"/>
      <c r="I58" s="185"/>
      <c r="J58" s="186" t="s">
        <v>118</v>
      </c>
      <c r="K58" s="187"/>
    </row>
    <row r="59" s="1" customFormat="1" ht="10.32" customHeight="1">
      <c r="B59" s="46"/>
      <c r="C59" s="47"/>
      <c r="D59" s="47"/>
      <c r="E59" s="47"/>
      <c r="F59" s="47"/>
      <c r="G59" s="47"/>
      <c r="H59" s="47"/>
      <c r="I59" s="156"/>
      <c r="J59" s="47"/>
      <c r="K59" s="51"/>
    </row>
    <row r="60" s="1" customFormat="1" ht="29.28" customHeight="1">
      <c r="B60" s="46"/>
      <c r="C60" s="188" t="s">
        <v>119</v>
      </c>
      <c r="D60" s="47"/>
      <c r="E60" s="47"/>
      <c r="F60" s="47"/>
      <c r="G60" s="47"/>
      <c r="H60" s="47"/>
      <c r="I60" s="156"/>
      <c r="J60" s="167">
        <f>J82</f>
        <v>0</v>
      </c>
      <c r="K60" s="51"/>
      <c r="AU60" s="24" t="s">
        <v>120</v>
      </c>
    </row>
    <row r="61" s="1" customFormat="1" ht="21.84" customHeight="1">
      <c r="B61" s="46"/>
      <c r="C61" s="47"/>
      <c r="D61" s="47"/>
      <c r="E61" s="47"/>
      <c r="F61" s="47"/>
      <c r="G61" s="47"/>
      <c r="H61" s="47"/>
      <c r="I61" s="156"/>
      <c r="J61" s="47"/>
      <c r="K61" s="51"/>
    </row>
    <row r="62" s="1" customFormat="1" ht="6.96" customHeight="1">
      <c r="B62" s="67"/>
      <c r="C62" s="68"/>
      <c r="D62" s="68"/>
      <c r="E62" s="68"/>
      <c r="F62" s="68"/>
      <c r="G62" s="68"/>
      <c r="H62" s="68"/>
      <c r="I62" s="178"/>
      <c r="J62" s="68"/>
      <c r="K62" s="69"/>
    </row>
    <row r="66" s="1" customFormat="1" ht="6.96" customHeight="1">
      <c r="B66" s="70"/>
      <c r="C66" s="71"/>
      <c r="D66" s="71"/>
      <c r="E66" s="71"/>
      <c r="F66" s="71"/>
      <c r="G66" s="71"/>
      <c r="H66" s="71"/>
      <c r="I66" s="181"/>
      <c r="J66" s="71"/>
      <c r="K66" s="71"/>
      <c r="L66" s="72"/>
    </row>
    <row r="67" s="1" customFormat="1" ht="36.96" customHeight="1">
      <c r="B67" s="46"/>
      <c r="C67" s="73" t="s">
        <v>128</v>
      </c>
      <c r="D67" s="74"/>
      <c r="E67" s="74"/>
      <c r="F67" s="74"/>
      <c r="G67" s="74"/>
      <c r="H67" s="74"/>
      <c r="I67" s="203"/>
      <c r="J67" s="74"/>
      <c r="K67" s="74"/>
      <c r="L67" s="72"/>
    </row>
    <row r="68" s="1" customFormat="1" ht="6.96" customHeight="1">
      <c r="B68" s="46"/>
      <c r="C68" s="74"/>
      <c r="D68" s="74"/>
      <c r="E68" s="74"/>
      <c r="F68" s="74"/>
      <c r="G68" s="74"/>
      <c r="H68" s="74"/>
      <c r="I68" s="203"/>
      <c r="J68" s="74"/>
      <c r="K68" s="74"/>
      <c r="L68" s="72"/>
    </row>
    <row r="69" s="1" customFormat="1" ht="14.4" customHeight="1">
      <c r="B69" s="46"/>
      <c r="C69" s="76" t="s">
        <v>18</v>
      </c>
      <c r="D69" s="74"/>
      <c r="E69" s="74"/>
      <c r="F69" s="74"/>
      <c r="G69" s="74"/>
      <c r="H69" s="74"/>
      <c r="I69" s="203"/>
      <c r="J69" s="74"/>
      <c r="K69" s="74"/>
      <c r="L69" s="72"/>
    </row>
    <row r="70" s="1" customFormat="1" ht="16.5" customHeight="1">
      <c r="B70" s="46"/>
      <c r="C70" s="74"/>
      <c r="D70" s="74"/>
      <c r="E70" s="204" t="str">
        <f>E7</f>
        <v>Rekonstrukce lesní cesty - Hůrka, Klatovy</v>
      </c>
      <c r="F70" s="76"/>
      <c r="G70" s="76"/>
      <c r="H70" s="76"/>
      <c r="I70" s="203"/>
      <c r="J70" s="74"/>
      <c r="K70" s="74"/>
      <c r="L70" s="72"/>
    </row>
    <row r="71">
      <c r="B71" s="28"/>
      <c r="C71" s="76" t="s">
        <v>112</v>
      </c>
      <c r="D71" s="205"/>
      <c r="E71" s="205"/>
      <c r="F71" s="205"/>
      <c r="G71" s="205"/>
      <c r="H71" s="205"/>
      <c r="I71" s="148"/>
      <c r="J71" s="205"/>
      <c r="K71" s="205"/>
      <c r="L71" s="206"/>
    </row>
    <row r="72" s="1" customFormat="1" ht="16.5" customHeight="1">
      <c r="B72" s="46"/>
      <c r="C72" s="74"/>
      <c r="D72" s="74"/>
      <c r="E72" s="204" t="s">
        <v>392</v>
      </c>
      <c r="F72" s="74"/>
      <c r="G72" s="74"/>
      <c r="H72" s="74"/>
      <c r="I72" s="203"/>
      <c r="J72" s="74"/>
      <c r="K72" s="74"/>
      <c r="L72" s="72"/>
    </row>
    <row r="73" s="1" customFormat="1" ht="14.4" customHeight="1">
      <c r="B73" s="46"/>
      <c r="C73" s="76" t="s">
        <v>114</v>
      </c>
      <c r="D73" s="74"/>
      <c r="E73" s="74"/>
      <c r="F73" s="74"/>
      <c r="G73" s="74"/>
      <c r="H73" s="74"/>
      <c r="I73" s="203"/>
      <c r="J73" s="74"/>
      <c r="K73" s="74"/>
      <c r="L73" s="72"/>
    </row>
    <row r="74" s="1" customFormat="1" ht="17.25" customHeight="1">
      <c r="B74" s="46"/>
      <c r="C74" s="74"/>
      <c r="D74" s="74"/>
      <c r="E74" s="82" t="str">
        <f>E11</f>
        <v>01 - Veřejné osvětlení 1.etapa</v>
      </c>
      <c r="F74" s="74"/>
      <c r="G74" s="74"/>
      <c r="H74" s="74"/>
      <c r="I74" s="203"/>
      <c r="J74" s="74"/>
      <c r="K74" s="74"/>
      <c r="L74" s="72"/>
    </row>
    <row r="75" s="1" customFormat="1" ht="6.96" customHeight="1">
      <c r="B75" s="46"/>
      <c r="C75" s="74"/>
      <c r="D75" s="74"/>
      <c r="E75" s="74"/>
      <c r="F75" s="74"/>
      <c r="G75" s="74"/>
      <c r="H75" s="74"/>
      <c r="I75" s="203"/>
      <c r="J75" s="74"/>
      <c r="K75" s="74"/>
      <c r="L75" s="72"/>
    </row>
    <row r="76" s="1" customFormat="1" ht="18" customHeight="1">
      <c r="B76" s="46"/>
      <c r="C76" s="76" t="s">
        <v>25</v>
      </c>
      <c r="D76" s="74"/>
      <c r="E76" s="74"/>
      <c r="F76" s="207" t="str">
        <f>F14</f>
        <v>KLATOVY</v>
      </c>
      <c r="G76" s="74"/>
      <c r="H76" s="74"/>
      <c r="I76" s="208" t="s">
        <v>27</v>
      </c>
      <c r="J76" s="85" t="str">
        <f>IF(J14="","",J14)</f>
        <v>16. 4. 2018</v>
      </c>
      <c r="K76" s="74"/>
      <c r="L76" s="72"/>
    </row>
    <row r="77" s="1" customFormat="1" ht="6.96" customHeight="1">
      <c r="B77" s="46"/>
      <c r="C77" s="74"/>
      <c r="D77" s="74"/>
      <c r="E77" s="74"/>
      <c r="F77" s="74"/>
      <c r="G77" s="74"/>
      <c r="H77" s="74"/>
      <c r="I77" s="203"/>
      <c r="J77" s="74"/>
      <c r="K77" s="74"/>
      <c r="L77" s="72"/>
    </row>
    <row r="78" s="1" customFormat="1">
      <c r="B78" s="46"/>
      <c r="C78" s="76" t="s">
        <v>31</v>
      </c>
      <c r="D78" s="74"/>
      <c r="E78" s="74"/>
      <c r="F78" s="207" t="str">
        <f>E17</f>
        <v xml:space="preserve"> </v>
      </c>
      <c r="G78" s="74"/>
      <c r="H78" s="74"/>
      <c r="I78" s="208" t="s">
        <v>37</v>
      </c>
      <c r="J78" s="207" t="str">
        <f>E23</f>
        <v xml:space="preserve"> </v>
      </c>
      <c r="K78" s="74"/>
      <c r="L78" s="72"/>
    </row>
    <row r="79" s="1" customFormat="1" ht="14.4" customHeight="1">
      <c r="B79" s="46"/>
      <c r="C79" s="76" t="s">
        <v>35</v>
      </c>
      <c r="D79" s="74"/>
      <c r="E79" s="74"/>
      <c r="F79" s="207" t="str">
        <f>IF(E20="","",E20)</f>
        <v/>
      </c>
      <c r="G79" s="74"/>
      <c r="H79" s="74"/>
      <c r="I79" s="203"/>
      <c r="J79" s="74"/>
      <c r="K79" s="74"/>
      <c r="L79" s="72"/>
    </row>
    <row r="80" s="1" customFormat="1" ht="10.32" customHeight="1">
      <c r="B80" s="46"/>
      <c r="C80" s="74"/>
      <c r="D80" s="74"/>
      <c r="E80" s="74"/>
      <c r="F80" s="74"/>
      <c r="G80" s="74"/>
      <c r="H80" s="74"/>
      <c r="I80" s="203"/>
      <c r="J80" s="74"/>
      <c r="K80" s="74"/>
      <c r="L80" s="72"/>
    </row>
    <row r="81" s="10" customFormat="1" ht="29.28" customHeight="1">
      <c r="B81" s="209"/>
      <c r="C81" s="210" t="s">
        <v>129</v>
      </c>
      <c r="D81" s="211" t="s">
        <v>60</v>
      </c>
      <c r="E81" s="211" t="s">
        <v>56</v>
      </c>
      <c r="F81" s="211" t="s">
        <v>130</v>
      </c>
      <c r="G81" s="211" t="s">
        <v>131</v>
      </c>
      <c r="H81" s="211" t="s">
        <v>132</v>
      </c>
      <c r="I81" s="212" t="s">
        <v>133</v>
      </c>
      <c r="J81" s="211" t="s">
        <v>118</v>
      </c>
      <c r="K81" s="213" t="s">
        <v>134</v>
      </c>
      <c r="L81" s="214"/>
      <c r="M81" s="102" t="s">
        <v>135</v>
      </c>
      <c r="N81" s="103" t="s">
        <v>45</v>
      </c>
      <c r="O81" s="103" t="s">
        <v>136</v>
      </c>
      <c r="P81" s="103" t="s">
        <v>137</v>
      </c>
      <c r="Q81" s="103" t="s">
        <v>138</v>
      </c>
      <c r="R81" s="103" t="s">
        <v>139</v>
      </c>
      <c r="S81" s="103" t="s">
        <v>140</v>
      </c>
      <c r="T81" s="104" t="s">
        <v>141</v>
      </c>
    </row>
    <row r="82" s="1" customFormat="1" ht="29.28" customHeight="1">
      <c r="B82" s="46"/>
      <c r="C82" s="108" t="s">
        <v>119</v>
      </c>
      <c r="D82" s="74"/>
      <c r="E82" s="74"/>
      <c r="F82" s="74"/>
      <c r="G82" s="74"/>
      <c r="H82" s="74"/>
      <c r="I82" s="203"/>
      <c r="J82" s="215">
        <f>BK82</f>
        <v>0</v>
      </c>
      <c r="K82" s="74"/>
      <c r="L82" s="72"/>
      <c r="M82" s="105"/>
      <c r="N82" s="106"/>
      <c r="O82" s="106"/>
      <c r="P82" s="216">
        <f>SUM(P83:P148)</f>
        <v>0</v>
      </c>
      <c r="Q82" s="106"/>
      <c r="R82" s="216">
        <f>SUM(R83:R148)</f>
        <v>0</v>
      </c>
      <c r="S82" s="106"/>
      <c r="T82" s="217">
        <f>SUM(T83:T148)</f>
        <v>0</v>
      </c>
      <c r="AT82" s="24" t="s">
        <v>74</v>
      </c>
      <c r="AU82" s="24" t="s">
        <v>120</v>
      </c>
      <c r="BK82" s="218">
        <f>SUM(BK83:BK148)</f>
        <v>0</v>
      </c>
    </row>
    <row r="83" s="1" customFormat="1" ht="16.5" customHeight="1">
      <c r="B83" s="46"/>
      <c r="C83" s="235" t="s">
        <v>24</v>
      </c>
      <c r="D83" s="235" t="s">
        <v>147</v>
      </c>
      <c r="E83" s="236" t="s">
        <v>24</v>
      </c>
      <c r="F83" s="237" t="s">
        <v>394</v>
      </c>
      <c r="G83" s="238" t="s">
        <v>395</v>
      </c>
      <c r="H83" s="239">
        <v>18</v>
      </c>
      <c r="I83" s="240"/>
      <c r="J83" s="241">
        <f>ROUND(I83*H83,2)</f>
        <v>0</v>
      </c>
      <c r="K83" s="237" t="s">
        <v>22</v>
      </c>
      <c r="L83" s="72"/>
      <c r="M83" s="242" t="s">
        <v>22</v>
      </c>
      <c r="N83" s="243" t="s">
        <v>46</v>
      </c>
      <c r="O83" s="47"/>
      <c r="P83" s="244">
        <f>O83*H83</f>
        <v>0</v>
      </c>
      <c r="Q83" s="244">
        <v>0</v>
      </c>
      <c r="R83" s="244">
        <f>Q83*H83</f>
        <v>0</v>
      </c>
      <c r="S83" s="244">
        <v>0</v>
      </c>
      <c r="T83" s="245">
        <f>S83*H83</f>
        <v>0</v>
      </c>
      <c r="AR83" s="24" t="s">
        <v>152</v>
      </c>
      <c r="AT83" s="24" t="s">
        <v>147</v>
      </c>
      <c r="AU83" s="24" t="s">
        <v>75</v>
      </c>
      <c r="AY83" s="24" t="s">
        <v>144</v>
      </c>
      <c r="BE83" s="246">
        <f>IF(N83="základní",J83,0)</f>
        <v>0</v>
      </c>
      <c r="BF83" s="246">
        <f>IF(N83="snížená",J83,0)</f>
        <v>0</v>
      </c>
      <c r="BG83" s="246">
        <f>IF(N83="zákl. přenesená",J83,0)</f>
        <v>0</v>
      </c>
      <c r="BH83" s="246">
        <f>IF(N83="sníž. přenesená",J83,0)</f>
        <v>0</v>
      </c>
      <c r="BI83" s="246">
        <f>IF(N83="nulová",J83,0)</f>
        <v>0</v>
      </c>
      <c r="BJ83" s="24" t="s">
        <v>24</v>
      </c>
      <c r="BK83" s="246">
        <f>ROUND(I83*H83,2)</f>
        <v>0</v>
      </c>
      <c r="BL83" s="24" t="s">
        <v>152</v>
      </c>
      <c r="BM83" s="24" t="s">
        <v>83</v>
      </c>
    </row>
    <row r="84" s="1" customFormat="1" ht="16.5" customHeight="1">
      <c r="B84" s="46"/>
      <c r="C84" s="235" t="s">
        <v>83</v>
      </c>
      <c r="D84" s="235" t="s">
        <v>147</v>
      </c>
      <c r="E84" s="236" t="s">
        <v>396</v>
      </c>
      <c r="F84" s="237" t="s">
        <v>397</v>
      </c>
      <c r="G84" s="238" t="s">
        <v>202</v>
      </c>
      <c r="H84" s="239">
        <v>156</v>
      </c>
      <c r="I84" s="240"/>
      <c r="J84" s="241">
        <f>ROUND(I84*H84,2)</f>
        <v>0</v>
      </c>
      <c r="K84" s="237" t="s">
        <v>22</v>
      </c>
      <c r="L84" s="72"/>
      <c r="M84" s="242" t="s">
        <v>22</v>
      </c>
      <c r="N84" s="243" t="s">
        <v>46</v>
      </c>
      <c r="O84" s="47"/>
      <c r="P84" s="244">
        <f>O84*H84</f>
        <v>0</v>
      </c>
      <c r="Q84" s="244">
        <v>0</v>
      </c>
      <c r="R84" s="244">
        <f>Q84*H84</f>
        <v>0</v>
      </c>
      <c r="S84" s="244">
        <v>0</v>
      </c>
      <c r="T84" s="245">
        <f>S84*H84</f>
        <v>0</v>
      </c>
      <c r="AR84" s="24" t="s">
        <v>152</v>
      </c>
      <c r="AT84" s="24" t="s">
        <v>147</v>
      </c>
      <c r="AU84" s="24" t="s">
        <v>75</v>
      </c>
      <c r="AY84" s="24" t="s">
        <v>144</v>
      </c>
      <c r="BE84" s="246">
        <f>IF(N84="základní",J84,0)</f>
        <v>0</v>
      </c>
      <c r="BF84" s="246">
        <f>IF(N84="snížená",J84,0)</f>
        <v>0</v>
      </c>
      <c r="BG84" s="246">
        <f>IF(N84="zákl. přenesená",J84,0)</f>
        <v>0</v>
      </c>
      <c r="BH84" s="246">
        <f>IF(N84="sníž. přenesená",J84,0)</f>
        <v>0</v>
      </c>
      <c r="BI84" s="246">
        <f>IF(N84="nulová",J84,0)</f>
        <v>0</v>
      </c>
      <c r="BJ84" s="24" t="s">
        <v>24</v>
      </c>
      <c r="BK84" s="246">
        <f>ROUND(I84*H84,2)</f>
        <v>0</v>
      </c>
      <c r="BL84" s="24" t="s">
        <v>152</v>
      </c>
      <c r="BM84" s="24" t="s">
        <v>152</v>
      </c>
    </row>
    <row r="85" s="1" customFormat="1" ht="16.5" customHeight="1">
      <c r="B85" s="46"/>
      <c r="C85" s="235" t="s">
        <v>261</v>
      </c>
      <c r="D85" s="235" t="s">
        <v>147</v>
      </c>
      <c r="E85" s="236" t="s">
        <v>398</v>
      </c>
      <c r="F85" s="237" t="s">
        <v>399</v>
      </c>
      <c r="G85" s="238" t="s">
        <v>202</v>
      </c>
      <c r="H85" s="239">
        <v>156</v>
      </c>
      <c r="I85" s="240"/>
      <c r="J85" s="241">
        <f>ROUND(I85*H85,2)</f>
        <v>0</v>
      </c>
      <c r="K85" s="237" t="s">
        <v>22</v>
      </c>
      <c r="L85" s="72"/>
      <c r="M85" s="242" t="s">
        <v>22</v>
      </c>
      <c r="N85" s="243" t="s">
        <v>46</v>
      </c>
      <c r="O85" s="47"/>
      <c r="P85" s="244">
        <f>O85*H85</f>
        <v>0</v>
      </c>
      <c r="Q85" s="244">
        <v>0</v>
      </c>
      <c r="R85" s="244">
        <f>Q85*H85</f>
        <v>0</v>
      </c>
      <c r="S85" s="244">
        <v>0</v>
      </c>
      <c r="T85" s="245">
        <f>S85*H85</f>
        <v>0</v>
      </c>
      <c r="AR85" s="24" t="s">
        <v>152</v>
      </c>
      <c r="AT85" s="24" t="s">
        <v>147</v>
      </c>
      <c r="AU85" s="24" t="s">
        <v>75</v>
      </c>
      <c r="AY85" s="24" t="s">
        <v>144</v>
      </c>
      <c r="BE85" s="246">
        <f>IF(N85="základní",J85,0)</f>
        <v>0</v>
      </c>
      <c r="BF85" s="246">
        <f>IF(N85="snížená",J85,0)</f>
        <v>0</v>
      </c>
      <c r="BG85" s="246">
        <f>IF(N85="zákl. přenesená",J85,0)</f>
        <v>0</v>
      </c>
      <c r="BH85" s="246">
        <f>IF(N85="sníž. přenesená",J85,0)</f>
        <v>0</v>
      </c>
      <c r="BI85" s="246">
        <f>IF(N85="nulová",J85,0)</f>
        <v>0</v>
      </c>
      <c r="BJ85" s="24" t="s">
        <v>24</v>
      </c>
      <c r="BK85" s="246">
        <f>ROUND(I85*H85,2)</f>
        <v>0</v>
      </c>
      <c r="BL85" s="24" t="s">
        <v>152</v>
      </c>
      <c r="BM85" s="24" t="s">
        <v>302</v>
      </c>
    </row>
    <row r="86" s="1" customFormat="1" ht="16.5" customHeight="1">
      <c r="B86" s="46"/>
      <c r="C86" s="235" t="s">
        <v>152</v>
      </c>
      <c r="D86" s="235" t="s">
        <v>147</v>
      </c>
      <c r="E86" s="236" t="s">
        <v>83</v>
      </c>
      <c r="F86" s="237" t="s">
        <v>400</v>
      </c>
      <c r="G86" s="238" t="s">
        <v>395</v>
      </c>
      <c r="H86" s="239">
        <v>18</v>
      </c>
      <c r="I86" s="240"/>
      <c r="J86" s="241">
        <f>ROUND(I86*H86,2)</f>
        <v>0</v>
      </c>
      <c r="K86" s="237" t="s">
        <v>22</v>
      </c>
      <c r="L86" s="72"/>
      <c r="M86" s="242" t="s">
        <v>22</v>
      </c>
      <c r="N86" s="243" t="s">
        <v>46</v>
      </c>
      <c r="O86" s="47"/>
      <c r="P86" s="244">
        <f>O86*H86</f>
        <v>0</v>
      </c>
      <c r="Q86" s="244">
        <v>0</v>
      </c>
      <c r="R86" s="244">
        <f>Q86*H86</f>
        <v>0</v>
      </c>
      <c r="S86" s="244">
        <v>0</v>
      </c>
      <c r="T86" s="245">
        <f>S86*H86</f>
        <v>0</v>
      </c>
      <c r="AR86" s="24" t="s">
        <v>152</v>
      </c>
      <c r="AT86" s="24" t="s">
        <v>147</v>
      </c>
      <c r="AU86" s="24" t="s">
        <v>75</v>
      </c>
      <c r="AY86" s="24" t="s">
        <v>144</v>
      </c>
      <c r="BE86" s="246">
        <f>IF(N86="základní",J86,0)</f>
        <v>0</v>
      </c>
      <c r="BF86" s="246">
        <f>IF(N86="snížená",J86,0)</f>
        <v>0</v>
      </c>
      <c r="BG86" s="246">
        <f>IF(N86="zákl. přenesená",J86,0)</f>
        <v>0</v>
      </c>
      <c r="BH86" s="246">
        <f>IF(N86="sníž. přenesená",J86,0)</f>
        <v>0</v>
      </c>
      <c r="BI86" s="246">
        <f>IF(N86="nulová",J86,0)</f>
        <v>0</v>
      </c>
      <c r="BJ86" s="24" t="s">
        <v>24</v>
      </c>
      <c r="BK86" s="246">
        <f>ROUND(I86*H86,2)</f>
        <v>0</v>
      </c>
      <c r="BL86" s="24" t="s">
        <v>152</v>
      </c>
      <c r="BM86" s="24" t="s">
        <v>191</v>
      </c>
    </row>
    <row r="87" s="1" customFormat="1" ht="16.5" customHeight="1">
      <c r="B87" s="46"/>
      <c r="C87" s="235" t="s">
        <v>159</v>
      </c>
      <c r="D87" s="235" t="s">
        <v>147</v>
      </c>
      <c r="E87" s="236" t="s">
        <v>261</v>
      </c>
      <c r="F87" s="237" t="s">
        <v>401</v>
      </c>
      <c r="G87" s="238" t="s">
        <v>395</v>
      </c>
      <c r="H87" s="239">
        <v>18</v>
      </c>
      <c r="I87" s="240"/>
      <c r="J87" s="241">
        <f>ROUND(I87*H87,2)</f>
        <v>0</v>
      </c>
      <c r="K87" s="237" t="s">
        <v>22</v>
      </c>
      <c r="L87" s="72"/>
      <c r="M87" s="242" t="s">
        <v>22</v>
      </c>
      <c r="N87" s="243" t="s">
        <v>46</v>
      </c>
      <c r="O87" s="47"/>
      <c r="P87" s="244">
        <f>O87*H87</f>
        <v>0</v>
      </c>
      <c r="Q87" s="244">
        <v>0</v>
      </c>
      <c r="R87" s="244">
        <f>Q87*H87</f>
        <v>0</v>
      </c>
      <c r="S87" s="244">
        <v>0</v>
      </c>
      <c r="T87" s="245">
        <f>S87*H87</f>
        <v>0</v>
      </c>
      <c r="AR87" s="24" t="s">
        <v>152</v>
      </c>
      <c r="AT87" s="24" t="s">
        <v>147</v>
      </c>
      <c r="AU87" s="24" t="s">
        <v>75</v>
      </c>
      <c r="AY87" s="24" t="s">
        <v>144</v>
      </c>
      <c r="BE87" s="246">
        <f>IF(N87="základní",J87,0)</f>
        <v>0</v>
      </c>
      <c r="BF87" s="246">
        <f>IF(N87="snížená",J87,0)</f>
        <v>0</v>
      </c>
      <c r="BG87" s="246">
        <f>IF(N87="zákl. přenesená",J87,0)</f>
        <v>0</v>
      </c>
      <c r="BH87" s="246">
        <f>IF(N87="sníž. přenesená",J87,0)</f>
        <v>0</v>
      </c>
      <c r="BI87" s="246">
        <f>IF(N87="nulová",J87,0)</f>
        <v>0</v>
      </c>
      <c r="BJ87" s="24" t="s">
        <v>24</v>
      </c>
      <c r="BK87" s="246">
        <f>ROUND(I87*H87,2)</f>
        <v>0</v>
      </c>
      <c r="BL87" s="24" t="s">
        <v>152</v>
      </c>
      <c r="BM87" s="24" t="s">
        <v>29</v>
      </c>
    </row>
    <row r="88" s="1" customFormat="1" ht="16.5" customHeight="1">
      <c r="B88" s="46"/>
      <c r="C88" s="271" t="s">
        <v>302</v>
      </c>
      <c r="D88" s="271" t="s">
        <v>202</v>
      </c>
      <c r="E88" s="272" t="s">
        <v>402</v>
      </c>
      <c r="F88" s="273" t="s">
        <v>403</v>
      </c>
      <c r="G88" s="274" t="s">
        <v>395</v>
      </c>
      <c r="H88" s="275">
        <v>18</v>
      </c>
      <c r="I88" s="276"/>
      <c r="J88" s="277">
        <f>ROUND(I88*H88,2)</f>
        <v>0</v>
      </c>
      <c r="K88" s="273" t="s">
        <v>22</v>
      </c>
      <c r="L88" s="278"/>
      <c r="M88" s="279" t="s">
        <v>22</v>
      </c>
      <c r="N88" s="280" t="s">
        <v>46</v>
      </c>
      <c r="O88" s="47"/>
      <c r="P88" s="244">
        <f>O88*H88</f>
        <v>0</v>
      </c>
      <c r="Q88" s="244">
        <v>0</v>
      </c>
      <c r="R88" s="244">
        <f>Q88*H88</f>
        <v>0</v>
      </c>
      <c r="S88" s="244">
        <v>0</v>
      </c>
      <c r="T88" s="245">
        <f>S88*H88</f>
        <v>0</v>
      </c>
      <c r="AR88" s="24" t="s">
        <v>191</v>
      </c>
      <c r="AT88" s="24" t="s">
        <v>202</v>
      </c>
      <c r="AU88" s="24" t="s">
        <v>75</v>
      </c>
      <c r="AY88" s="24" t="s">
        <v>144</v>
      </c>
      <c r="BE88" s="246">
        <f>IF(N88="základní",J88,0)</f>
        <v>0</v>
      </c>
      <c r="BF88" s="246">
        <f>IF(N88="snížená",J88,0)</f>
        <v>0</v>
      </c>
      <c r="BG88" s="246">
        <f>IF(N88="zákl. přenesená",J88,0)</f>
        <v>0</v>
      </c>
      <c r="BH88" s="246">
        <f>IF(N88="sníž. přenesená",J88,0)</f>
        <v>0</v>
      </c>
      <c r="BI88" s="246">
        <f>IF(N88="nulová",J88,0)</f>
        <v>0</v>
      </c>
      <c r="BJ88" s="24" t="s">
        <v>24</v>
      </c>
      <c r="BK88" s="246">
        <f>ROUND(I88*H88,2)</f>
        <v>0</v>
      </c>
      <c r="BL88" s="24" t="s">
        <v>152</v>
      </c>
      <c r="BM88" s="24" t="s">
        <v>330</v>
      </c>
    </row>
    <row r="89" s="1" customFormat="1" ht="16.5" customHeight="1">
      <c r="B89" s="46"/>
      <c r="C89" s="235" t="s">
        <v>307</v>
      </c>
      <c r="D89" s="235" t="s">
        <v>147</v>
      </c>
      <c r="E89" s="236" t="s">
        <v>152</v>
      </c>
      <c r="F89" s="237" t="s">
        <v>404</v>
      </c>
      <c r="G89" s="238" t="s">
        <v>202</v>
      </c>
      <c r="H89" s="239">
        <v>50</v>
      </c>
      <c r="I89" s="240"/>
      <c r="J89" s="241">
        <f>ROUND(I89*H89,2)</f>
        <v>0</v>
      </c>
      <c r="K89" s="237" t="s">
        <v>22</v>
      </c>
      <c r="L89" s="72"/>
      <c r="M89" s="242" t="s">
        <v>22</v>
      </c>
      <c r="N89" s="243" t="s">
        <v>46</v>
      </c>
      <c r="O89" s="47"/>
      <c r="P89" s="244">
        <f>O89*H89</f>
        <v>0</v>
      </c>
      <c r="Q89" s="244">
        <v>0</v>
      </c>
      <c r="R89" s="244">
        <f>Q89*H89</f>
        <v>0</v>
      </c>
      <c r="S89" s="244">
        <v>0</v>
      </c>
      <c r="T89" s="245">
        <f>S89*H89</f>
        <v>0</v>
      </c>
      <c r="AR89" s="24" t="s">
        <v>152</v>
      </c>
      <c r="AT89" s="24" t="s">
        <v>147</v>
      </c>
      <c r="AU89" s="24" t="s">
        <v>75</v>
      </c>
      <c r="AY89" s="24" t="s">
        <v>144</v>
      </c>
      <c r="BE89" s="246">
        <f>IF(N89="základní",J89,0)</f>
        <v>0</v>
      </c>
      <c r="BF89" s="246">
        <f>IF(N89="snížená",J89,0)</f>
        <v>0</v>
      </c>
      <c r="BG89" s="246">
        <f>IF(N89="zákl. přenesená",J89,0)</f>
        <v>0</v>
      </c>
      <c r="BH89" s="246">
        <f>IF(N89="sníž. přenesená",J89,0)</f>
        <v>0</v>
      </c>
      <c r="BI89" s="246">
        <f>IF(N89="nulová",J89,0)</f>
        <v>0</v>
      </c>
      <c r="BJ89" s="24" t="s">
        <v>24</v>
      </c>
      <c r="BK89" s="246">
        <f>ROUND(I89*H89,2)</f>
        <v>0</v>
      </c>
      <c r="BL89" s="24" t="s">
        <v>152</v>
      </c>
      <c r="BM89" s="24" t="s">
        <v>405</v>
      </c>
    </row>
    <row r="90" s="1" customFormat="1" ht="16.5" customHeight="1">
      <c r="B90" s="46"/>
      <c r="C90" s="271" t="s">
        <v>191</v>
      </c>
      <c r="D90" s="271" t="s">
        <v>202</v>
      </c>
      <c r="E90" s="272" t="s">
        <v>406</v>
      </c>
      <c r="F90" s="273" t="s">
        <v>407</v>
      </c>
      <c r="G90" s="274" t="s">
        <v>202</v>
      </c>
      <c r="H90" s="275">
        <v>692</v>
      </c>
      <c r="I90" s="276"/>
      <c r="J90" s="277">
        <f>ROUND(I90*H90,2)</f>
        <v>0</v>
      </c>
      <c r="K90" s="273" t="s">
        <v>22</v>
      </c>
      <c r="L90" s="278"/>
      <c r="M90" s="279" t="s">
        <v>22</v>
      </c>
      <c r="N90" s="280" t="s">
        <v>46</v>
      </c>
      <c r="O90" s="47"/>
      <c r="P90" s="244">
        <f>O90*H90</f>
        <v>0</v>
      </c>
      <c r="Q90" s="244">
        <v>0</v>
      </c>
      <c r="R90" s="244">
        <f>Q90*H90</f>
        <v>0</v>
      </c>
      <c r="S90" s="244">
        <v>0</v>
      </c>
      <c r="T90" s="245">
        <f>S90*H90</f>
        <v>0</v>
      </c>
      <c r="AR90" s="24" t="s">
        <v>191</v>
      </c>
      <c r="AT90" s="24" t="s">
        <v>202</v>
      </c>
      <c r="AU90" s="24" t="s">
        <v>75</v>
      </c>
      <c r="AY90" s="24" t="s">
        <v>144</v>
      </c>
      <c r="BE90" s="246">
        <f>IF(N90="základní",J90,0)</f>
        <v>0</v>
      </c>
      <c r="BF90" s="246">
        <f>IF(N90="snížená",J90,0)</f>
        <v>0</v>
      </c>
      <c r="BG90" s="246">
        <f>IF(N90="zákl. přenesená",J90,0)</f>
        <v>0</v>
      </c>
      <c r="BH90" s="246">
        <f>IF(N90="sníž. přenesená",J90,0)</f>
        <v>0</v>
      </c>
      <c r="BI90" s="246">
        <f>IF(N90="nulová",J90,0)</f>
        <v>0</v>
      </c>
      <c r="BJ90" s="24" t="s">
        <v>24</v>
      </c>
      <c r="BK90" s="246">
        <f>ROUND(I90*H90,2)</f>
        <v>0</v>
      </c>
      <c r="BL90" s="24" t="s">
        <v>152</v>
      </c>
      <c r="BM90" s="24" t="s">
        <v>337</v>
      </c>
    </row>
    <row r="91" s="1" customFormat="1" ht="16.5" customHeight="1">
      <c r="B91" s="46"/>
      <c r="C91" s="235" t="s">
        <v>193</v>
      </c>
      <c r="D91" s="235" t="s">
        <v>147</v>
      </c>
      <c r="E91" s="236" t="s">
        <v>408</v>
      </c>
      <c r="F91" s="237" t="s">
        <v>409</v>
      </c>
      <c r="G91" s="238" t="s">
        <v>395</v>
      </c>
      <c r="H91" s="239">
        <v>108</v>
      </c>
      <c r="I91" s="240"/>
      <c r="J91" s="241">
        <f>ROUND(I91*H91,2)</f>
        <v>0</v>
      </c>
      <c r="K91" s="237" t="s">
        <v>22</v>
      </c>
      <c r="L91" s="72"/>
      <c r="M91" s="242" t="s">
        <v>22</v>
      </c>
      <c r="N91" s="243" t="s">
        <v>46</v>
      </c>
      <c r="O91" s="47"/>
      <c r="P91" s="244">
        <f>O91*H91</f>
        <v>0</v>
      </c>
      <c r="Q91" s="244">
        <v>0</v>
      </c>
      <c r="R91" s="244">
        <f>Q91*H91</f>
        <v>0</v>
      </c>
      <c r="S91" s="244">
        <v>0</v>
      </c>
      <c r="T91" s="245">
        <f>S91*H91</f>
        <v>0</v>
      </c>
      <c r="AR91" s="24" t="s">
        <v>152</v>
      </c>
      <c r="AT91" s="24" t="s">
        <v>147</v>
      </c>
      <c r="AU91" s="24" t="s">
        <v>75</v>
      </c>
      <c r="AY91" s="24" t="s">
        <v>144</v>
      </c>
      <c r="BE91" s="246">
        <f>IF(N91="základní",J91,0)</f>
        <v>0</v>
      </c>
      <c r="BF91" s="246">
        <f>IF(N91="snížená",J91,0)</f>
        <v>0</v>
      </c>
      <c r="BG91" s="246">
        <f>IF(N91="zákl. přenesená",J91,0)</f>
        <v>0</v>
      </c>
      <c r="BH91" s="246">
        <f>IF(N91="sníž. přenesená",J91,0)</f>
        <v>0</v>
      </c>
      <c r="BI91" s="246">
        <f>IF(N91="nulová",J91,0)</f>
        <v>0</v>
      </c>
      <c r="BJ91" s="24" t="s">
        <v>24</v>
      </c>
      <c r="BK91" s="246">
        <f>ROUND(I91*H91,2)</f>
        <v>0</v>
      </c>
      <c r="BL91" s="24" t="s">
        <v>152</v>
      </c>
      <c r="BM91" s="24" t="s">
        <v>410</v>
      </c>
    </row>
    <row r="92" s="1" customFormat="1" ht="16.5" customHeight="1">
      <c r="B92" s="46"/>
      <c r="C92" s="235" t="s">
        <v>29</v>
      </c>
      <c r="D92" s="235" t="s">
        <v>147</v>
      </c>
      <c r="E92" s="236" t="s">
        <v>411</v>
      </c>
      <c r="F92" s="237" t="s">
        <v>412</v>
      </c>
      <c r="G92" s="238" t="s">
        <v>395</v>
      </c>
      <c r="H92" s="239">
        <v>144</v>
      </c>
      <c r="I92" s="240"/>
      <c r="J92" s="241">
        <f>ROUND(I92*H92,2)</f>
        <v>0</v>
      </c>
      <c r="K92" s="237" t="s">
        <v>22</v>
      </c>
      <c r="L92" s="72"/>
      <c r="M92" s="242" t="s">
        <v>22</v>
      </c>
      <c r="N92" s="243" t="s">
        <v>46</v>
      </c>
      <c r="O92" s="47"/>
      <c r="P92" s="244">
        <f>O92*H92</f>
        <v>0</v>
      </c>
      <c r="Q92" s="244">
        <v>0</v>
      </c>
      <c r="R92" s="244">
        <f>Q92*H92</f>
        <v>0</v>
      </c>
      <c r="S92" s="244">
        <v>0</v>
      </c>
      <c r="T92" s="245">
        <f>S92*H92</f>
        <v>0</v>
      </c>
      <c r="AR92" s="24" t="s">
        <v>152</v>
      </c>
      <c r="AT92" s="24" t="s">
        <v>147</v>
      </c>
      <c r="AU92" s="24" t="s">
        <v>75</v>
      </c>
      <c r="AY92" s="24" t="s">
        <v>144</v>
      </c>
      <c r="BE92" s="246">
        <f>IF(N92="základní",J92,0)</f>
        <v>0</v>
      </c>
      <c r="BF92" s="246">
        <f>IF(N92="snížená",J92,0)</f>
        <v>0</v>
      </c>
      <c r="BG92" s="246">
        <f>IF(N92="zákl. přenesená",J92,0)</f>
        <v>0</v>
      </c>
      <c r="BH92" s="246">
        <f>IF(N92="sníž. přenesená",J92,0)</f>
        <v>0</v>
      </c>
      <c r="BI92" s="246">
        <f>IF(N92="nulová",J92,0)</f>
        <v>0</v>
      </c>
      <c r="BJ92" s="24" t="s">
        <v>24</v>
      </c>
      <c r="BK92" s="246">
        <f>ROUND(I92*H92,2)</f>
        <v>0</v>
      </c>
      <c r="BL92" s="24" t="s">
        <v>152</v>
      </c>
      <c r="BM92" s="24" t="s">
        <v>413</v>
      </c>
    </row>
    <row r="93" s="1" customFormat="1" ht="16.5" customHeight="1">
      <c r="B93" s="46"/>
      <c r="C93" s="235" t="s">
        <v>327</v>
      </c>
      <c r="D93" s="235" t="s">
        <v>147</v>
      </c>
      <c r="E93" s="236" t="s">
        <v>414</v>
      </c>
      <c r="F93" s="237" t="s">
        <v>415</v>
      </c>
      <c r="G93" s="238" t="s">
        <v>416</v>
      </c>
      <c r="H93" s="239">
        <v>7</v>
      </c>
      <c r="I93" s="240"/>
      <c r="J93" s="241">
        <f>ROUND(I93*H93,2)</f>
        <v>0</v>
      </c>
      <c r="K93" s="237" t="s">
        <v>22</v>
      </c>
      <c r="L93" s="72"/>
      <c r="M93" s="242" t="s">
        <v>22</v>
      </c>
      <c r="N93" s="243" t="s">
        <v>46</v>
      </c>
      <c r="O93" s="47"/>
      <c r="P93" s="244">
        <f>O93*H93</f>
        <v>0</v>
      </c>
      <c r="Q93" s="244">
        <v>0</v>
      </c>
      <c r="R93" s="244">
        <f>Q93*H93</f>
        <v>0</v>
      </c>
      <c r="S93" s="244">
        <v>0</v>
      </c>
      <c r="T93" s="245">
        <f>S93*H93</f>
        <v>0</v>
      </c>
      <c r="AR93" s="24" t="s">
        <v>152</v>
      </c>
      <c r="AT93" s="24" t="s">
        <v>147</v>
      </c>
      <c r="AU93" s="24" t="s">
        <v>75</v>
      </c>
      <c r="AY93" s="24" t="s">
        <v>144</v>
      </c>
      <c r="BE93" s="246">
        <f>IF(N93="základní",J93,0)</f>
        <v>0</v>
      </c>
      <c r="BF93" s="246">
        <f>IF(N93="snížená",J93,0)</f>
        <v>0</v>
      </c>
      <c r="BG93" s="246">
        <f>IF(N93="zákl. přenesená",J93,0)</f>
        <v>0</v>
      </c>
      <c r="BH93" s="246">
        <f>IF(N93="sníž. přenesená",J93,0)</f>
        <v>0</v>
      </c>
      <c r="BI93" s="246">
        <f>IF(N93="nulová",J93,0)</f>
        <v>0</v>
      </c>
      <c r="BJ93" s="24" t="s">
        <v>24</v>
      </c>
      <c r="BK93" s="246">
        <f>ROUND(I93*H93,2)</f>
        <v>0</v>
      </c>
      <c r="BL93" s="24" t="s">
        <v>152</v>
      </c>
      <c r="BM93" s="24" t="s">
        <v>417</v>
      </c>
    </row>
    <row r="94" s="1" customFormat="1">
      <c r="B94" s="46"/>
      <c r="C94" s="74"/>
      <c r="D94" s="247" t="s">
        <v>156</v>
      </c>
      <c r="E94" s="74"/>
      <c r="F94" s="248" t="s">
        <v>418</v>
      </c>
      <c r="G94" s="74"/>
      <c r="H94" s="74"/>
      <c r="I94" s="203"/>
      <c r="J94" s="74"/>
      <c r="K94" s="74"/>
      <c r="L94" s="72"/>
      <c r="M94" s="249"/>
      <c r="N94" s="47"/>
      <c r="O94" s="47"/>
      <c r="P94" s="47"/>
      <c r="Q94" s="47"/>
      <c r="R94" s="47"/>
      <c r="S94" s="47"/>
      <c r="T94" s="95"/>
      <c r="AT94" s="24" t="s">
        <v>156</v>
      </c>
      <c r="AU94" s="24" t="s">
        <v>75</v>
      </c>
    </row>
    <row r="95" s="1" customFormat="1" ht="16.5" customHeight="1">
      <c r="B95" s="46"/>
      <c r="C95" s="235" t="s">
        <v>330</v>
      </c>
      <c r="D95" s="235" t="s">
        <v>147</v>
      </c>
      <c r="E95" s="236" t="s">
        <v>419</v>
      </c>
      <c r="F95" s="237" t="s">
        <v>420</v>
      </c>
      <c r="G95" s="238" t="s">
        <v>416</v>
      </c>
      <c r="H95" s="239">
        <v>5</v>
      </c>
      <c r="I95" s="240"/>
      <c r="J95" s="241">
        <f>ROUND(I95*H95,2)</f>
        <v>0</v>
      </c>
      <c r="K95" s="237" t="s">
        <v>22</v>
      </c>
      <c r="L95" s="72"/>
      <c r="M95" s="242" t="s">
        <v>22</v>
      </c>
      <c r="N95" s="243" t="s">
        <v>46</v>
      </c>
      <c r="O95" s="47"/>
      <c r="P95" s="244">
        <f>O95*H95</f>
        <v>0</v>
      </c>
      <c r="Q95" s="244">
        <v>0</v>
      </c>
      <c r="R95" s="244">
        <f>Q95*H95</f>
        <v>0</v>
      </c>
      <c r="S95" s="244">
        <v>0</v>
      </c>
      <c r="T95" s="245">
        <f>S95*H95</f>
        <v>0</v>
      </c>
      <c r="AR95" s="24" t="s">
        <v>152</v>
      </c>
      <c r="AT95" s="24" t="s">
        <v>147</v>
      </c>
      <c r="AU95" s="24" t="s">
        <v>75</v>
      </c>
      <c r="AY95" s="24" t="s">
        <v>144</v>
      </c>
      <c r="BE95" s="246">
        <f>IF(N95="základní",J95,0)</f>
        <v>0</v>
      </c>
      <c r="BF95" s="246">
        <f>IF(N95="snížená",J95,0)</f>
        <v>0</v>
      </c>
      <c r="BG95" s="246">
        <f>IF(N95="zákl. přenesená",J95,0)</f>
        <v>0</v>
      </c>
      <c r="BH95" s="246">
        <f>IF(N95="sníž. přenesená",J95,0)</f>
        <v>0</v>
      </c>
      <c r="BI95" s="246">
        <f>IF(N95="nulová",J95,0)</f>
        <v>0</v>
      </c>
      <c r="BJ95" s="24" t="s">
        <v>24</v>
      </c>
      <c r="BK95" s="246">
        <f>ROUND(I95*H95,2)</f>
        <v>0</v>
      </c>
      <c r="BL95" s="24" t="s">
        <v>152</v>
      </c>
      <c r="BM95" s="24" t="s">
        <v>180</v>
      </c>
    </row>
    <row r="96" s="1" customFormat="1" ht="16.5" customHeight="1">
      <c r="B96" s="46"/>
      <c r="C96" s="271" t="s">
        <v>421</v>
      </c>
      <c r="D96" s="271" t="s">
        <v>202</v>
      </c>
      <c r="E96" s="272" t="s">
        <v>422</v>
      </c>
      <c r="F96" s="273" t="s">
        <v>423</v>
      </c>
      <c r="G96" s="274" t="s">
        <v>395</v>
      </c>
      <c r="H96" s="275">
        <v>18</v>
      </c>
      <c r="I96" s="276"/>
      <c r="J96" s="277">
        <f>ROUND(I96*H96,2)</f>
        <v>0</v>
      </c>
      <c r="K96" s="273" t="s">
        <v>22</v>
      </c>
      <c r="L96" s="278"/>
      <c r="M96" s="279" t="s">
        <v>22</v>
      </c>
      <c r="N96" s="280" t="s">
        <v>46</v>
      </c>
      <c r="O96" s="47"/>
      <c r="P96" s="244">
        <f>O96*H96</f>
        <v>0</v>
      </c>
      <c r="Q96" s="244">
        <v>0</v>
      </c>
      <c r="R96" s="244">
        <f>Q96*H96</f>
        <v>0</v>
      </c>
      <c r="S96" s="244">
        <v>0</v>
      </c>
      <c r="T96" s="245">
        <f>S96*H96</f>
        <v>0</v>
      </c>
      <c r="AR96" s="24" t="s">
        <v>191</v>
      </c>
      <c r="AT96" s="24" t="s">
        <v>202</v>
      </c>
      <c r="AU96" s="24" t="s">
        <v>75</v>
      </c>
      <c r="AY96" s="24" t="s">
        <v>144</v>
      </c>
      <c r="BE96" s="246">
        <f>IF(N96="základní",J96,0)</f>
        <v>0</v>
      </c>
      <c r="BF96" s="246">
        <f>IF(N96="snížená",J96,0)</f>
        <v>0</v>
      </c>
      <c r="BG96" s="246">
        <f>IF(N96="zákl. přenesená",J96,0)</f>
        <v>0</v>
      </c>
      <c r="BH96" s="246">
        <f>IF(N96="sníž. přenesená",J96,0)</f>
        <v>0</v>
      </c>
      <c r="BI96" s="246">
        <f>IF(N96="nulová",J96,0)</f>
        <v>0</v>
      </c>
      <c r="BJ96" s="24" t="s">
        <v>24</v>
      </c>
      <c r="BK96" s="246">
        <f>ROUND(I96*H96,2)</f>
        <v>0</v>
      </c>
      <c r="BL96" s="24" t="s">
        <v>152</v>
      </c>
      <c r="BM96" s="24" t="s">
        <v>424</v>
      </c>
    </row>
    <row r="97" s="1" customFormat="1" ht="16.5" customHeight="1">
      <c r="B97" s="46"/>
      <c r="C97" s="271" t="s">
        <v>405</v>
      </c>
      <c r="D97" s="271" t="s">
        <v>202</v>
      </c>
      <c r="E97" s="272" t="s">
        <v>425</v>
      </c>
      <c r="F97" s="273" t="s">
        <v>426</v>
      </c>
      <c r="G97" s="274" t="s">
        <v>427</v>
      </c>
      <c r="H97" s="275">
        <v>386.39999999999998</v>
      </c>
      <c r="I97" s="276"/>
      <c r="J97" s="277">
        <f>ROUND(I97*H97,2)</f>
        <v>0</v>
      </c>
      <c r="K97" s="273" t="s">
        <v>22</v>
      </c>
      <c r="L97" s="278"/>
      <c r="M97" s="279" t="s">
        <v>22</v>
      </c>
      <c r="N97" s="280" t="s">
        <v>46</v>
      </c>
      <c r="O97" s="47"/>
      <c r="P97" s="244">
        <f>O97*H97</f>
        <v>0</v>
      </c>
      <c r="Q97" s="244">
        <v>0</v>
      </c>
      <c r="R97" s="244">
        <f>Q97*H97</f>
        <v>0</v>
      </c>
      <c r="S97" s="244">
        <v>0</v>
      </c>
      <c r="T97" s="245">
        <f>S97*H97</f>
        <v>0</v>
      </c>
      <c r="AR97" s="24" t="s">
        <v>191</v>
      </c>
      <c r="AT97" s="24" t="s">
        <v>202</v>
      </c>
      <c r="AU97" s="24" t="s">
        <v>75</v>
      </c>
      <c r="AY97" s="24" t="s">
        <v>144</v>
      </c>
      <c r="BE97" s="246">
        <f>IF(N97="základní",J97,0)</f>
        <v>0</v>
      </c>
      <c r="BF97" s="246">
        <f>IF(N97="snížená",J97,0)</f>
        <v>0</v>
      </c>
      <c r="BG97" s="246">
        <f>IF(N97="zákl. přenesená",J97,0)</f>
        <v>0</v>
      </c>
      <c r="BH97" s="246">
        <f>IF(N97="sníž. přenesená",J97,0)</f>
        <v>0</v>
      </c>
      <c r="BI97" s="246">
        <f>IF(N97="nulová",J97,0)</f>
        <v>0</v>
      </c>
      <c r="BJ97" s="24" t="s">
        <v>24</v>
      </c>
      <c r="BK97" s="246">
        <f>ROUND(I97*H97,2)</f>
        <v>0</v>
      </c>
      <c r="BL97" s="24" t="s">
        <v>152</v>
      </c>
      <c r="BM97" s="24" t="s">
        <v>428</v>
      </c>
    </row>
    <row r="98" s="1" customFormat="1" ht="16.5" customHeight="1">
      <c r="B98" s="46"/>
      <c r="C98" s="235" t="s">
        <v>10</v>
      </c>
      <c r="D98" s="235" t="s">
        <v>147</v>
      </c>
      <c r="E98" s="236" t="s">
        <v>429</v>
      </c>
      <c r="F98" s="237" t="s">
        <v>430</v>
      </c>
      <c r="G98" s="238" t="s">
        <v>202</v>
      </c>
      <c r="H98" s="239">
        <v>680</v>
      </c>
      <c r="I98" s="240"/>
      <c r="J98" s="241">
        <f>ROUND(I98*H98,2)</f>
        <v>0</v>
      </c>
      <c r="K98" s="237" t="s">
        <v>22</v>
      </c>
      <c r="L98" s="72"/>
      <c r="M98" s="242" t="s">
        <v>22</v>
      </c>
      <c r="N98" s="243" t="s">
        <v>46</v>
      </c>
      <c r="O98" s="47"/>
      <c r="P98" s="244">
        <f>O98*H98</f>
        <v>0</v>
      </c>
      <c r="Q98" s="244">
        <v>0</v>
      </c>
      <c r="R98" s="244">
        <f>Q98*H98</f>
        <v>0</v>
      </c>
      <c r="S98" s="244">
        <v>0</v>
      </c>
      <c r="T98" s="245">
        <f>S98*H98</f>
        <v>0</v>
      </c>
      <c r="AR98" s="24" t="s">
        <v>152</v>
      </c>
      <c r="AT98" s="24" t="s">
        <v>147</v>
      </c>
      <c r="AU98" s="24" t="s">
        <v>75</v>
      </c>
      <c r="AY98" s="24" t="s">
        <v>144</v>
      </c>
      <c r="BE98" s="246">
        <f>IF(N98="základní",J98,0)</f>
        <v>0</v>
      </c>
      <c r="BF98" s="246">
        <f>IF(N98="snížená",J98,0)</f>
        <v>0</v>
      </c>
      <c r="BG98" s="246">
        <f>IF(N98="zákl. přenesená",J98,0)</f>
        <v>0</v>
      </c>
      <c r="BH98" s="246">
        <f>IF(N98="sníž. přenesená",J98,0)</f>
        <v>0</v>
      </c>
      <c r="BI98" s="246">
        <f>IF(N98="nulová",J98,0)</f>
        <v>0</v>
      </c>
      <c r="BJ98" s="24" t="s">
        <v>24</v>
      </c>
      <c r="BK98" s="246">
        <f>ROUND(I98*H98,2)</f>
        <v>0</v>
      </c>
      <c r="BL98" s="24" t="s">
        <v>152</v>
      </c>
      <c r="BM98" s="24" t="s">
        <v>195</v>
      </c>
    </row>
    <row r="99" s="1" customFormat="1" ht="16.5" customHeight="1">
      <c r="B99" s="46"/>
      <c r="C99" s="271" t="s">
        <v>337</v>
      </c>
      <c r="D99" s="271" t="s">
        <v>202</v>
      </c>
      <c r="E99" s="272" t="s">
        <v>431</v>
      </c>
      <c r="F99" s="273" t="s">
        <v>432</v>
      </c>
      <c r="G99" s="274" t="s">
        <v>202</v>
      </c>
      <c r="H99" s="275">
        <v>680</v>
      </c>
      <c r="I99" s="276"/>
      <c r="J99" s="277">
        <f>ROUND(I99*H99,2)</f>
        <v>0</v>
      </c>
      <c r="K99" s="273" t="s">
        <v>22</v>
      </c>
      <c r="L99" s="278"/>
      <c r="M99" s="279" t="s">
        <v>22</v>
      </c>
      <c r="N99" s="280" t="s">
        <v>46</v>
      </c>
      <c r="O99" s="47"/>
      <c r="P99" s="244">
        <f>O99*H99</f>
        <v>0</v>
      </c>
      <c r="Q99" s="244">
        <v>0</v>
      </c>
      <c r="R99" s="244">
        <f>Q99*H99</f>
        <v>0</v>
      </c>
      <c r="S99" s="244">
        <v>0</v>
      </c>
      <c r="T99" s="245">
        <f>S99*H99</f>
        <v>0</v>
      </c>
      <c r="AR99" s="24" t="s">
        <v>191</v>
      </c>
      <c r="AT99" s="24" t="s">
        <v>202</v>
      </c>
      <c r="AU99" s="24" t="s">
        <v>75</v>
      </c>
      <c r="AY99" s="24" t="s">
        <v>144</v>
      </c>
      <c r="BE99" s="246">
        <f>IF(N99="základní",J99,0)</f>
        <v>0</v>
      </c>
      <c r="BF99" s="246">
        <f>IF(N99="snížená",J99,0)</f>
        <v>0</v>
      </c>
      <c r="BG99" s="246">
        <f>IF(N99="zákl. přenesená",J99,0)</f>
        <v>0</v>
      </c>
      <c r="BH99" s="246">
        <f>IF(N99="sníž. přenesená",J99,0)</f>
        <v>0</v>
      </c>
      <c r="BI99" s="246">
        <f>IF(N99="nulová",J99,0)</f>
        <v>0</v>
      </c>
      <c r="BJ99" s="24" t="s">
        <v>24</v>
      </c>
      <c r="BK99" s="246">
        <f>ROUND(I99*H99,2)</f>
        <v>0</v>
      </c>
      <c r="BL99" s="24" t="s">
        <v>152</v>
      </c>
      <c r="BM99" s="24" t="s">
        <v>207</v>
      </c>
    </row>
    <row r="100" s="1" customFormat="1" ht="16.5" customHeight="1">
      <c r="B100" s="46"/>
      <c r="C100" s="235" t="s">
        <v>433</v>
      </c>
      <c r="D100" s="235" t="s">
        <v>147</v>
      </c>
      <c r="E100" s="236" t="s">
        <v>434</v>
      </c>
      <c r="F100" s="237" t="s">
        <v>435</v>
      </c>
      <c r="G100" s="238" t="s">
        <v>395</v>
      </c>
      <c r="H100" s="239">
        <v>36</v>
      </c>
      <c r="I100" s="240"/>
      <c r="J100" s="241">
        <f>ROUND(I100*H100,2)</f>
        <v>0</v>
      </c>
      <c r="K100" s="237" t="s">
        <v>22</v>
      </c>
      <c r="L100" s="72"/>
      <c r="M100" s="242" t="s">
        <v>22</v>
      </c>
      <c r="N100" s="243" t="s">
        <v>46</v>
      </c>
      <c r="O100" s="47"/>
      <c r="P100" s="244">
        <f>O100*H100</f>
        <v>0</v>
      </c>
      <c r="Q100" s="244">
        <v>0</v>
      </c>
      <c r="R100" s="244">
        <f>Q100*H100</f>
        <v>0</v>
      </c>
      <c r="S100" s="244">
        <v>0</v>
      </c>
      <c r="T100" s="245">
        <f>S100*H100</f>
        <v>0</v>
      </c>
      <c r="AR100" s="24" t="s">
        <v>152</v>
      </c>
      <c r="AT100" s="24" t="s">
        <v>147</v>
      </c>
      <c r="AU100" s="24" t="s">
        <v>75</v>
      </c>
      <c r="AY100" s="24" t="s">
        <v>144</v>
      </c>
      <c r="BE100" s="246">
        <f>IF(N100="základní",J100,0)</f>
        <v>0</v>
      </c>
      <c r="BF100" s="246">
        <f>IF(N100="snížená",J100,0)</f>
        <v>0</v>
      </c>
      <c r="BG100" s="246">
        <f>IF(N100="zákl. přenesená",J100,0)</f>
        <v>0</v>
      </c>
      <c r="BH100" s="246">
        <f>IF(N100="sníž. přenesená",J100,0)</f>
        <v>0</v>
      </c>
      <c r="BI100" s="246">
        <f>IF(N100="nulová",J100,0)</f>
        <v>0</v>
      </c>
      <c r="BJ100" s="24" t="s">
        <v>24</v>
      </c>
      <c r="BK100" s="246">
        <f>ROUND(I100*H100,2)</f>
        <v>0</v>
      </c>
      <c r="BL100" s="24" t="s">
        <v>152</v>
      </c>
      <c r="BM100" s="24" t="s">
        <v>215</v>
      </c>
    </row>
    <row r="101" s="1" customFormat="1" ht="16.5" customHeight="1">
      <c r="B101" s="46"/>
      <c r="C101" s="235" t="s">
        <v>410</v>
      </c>
      <c r="D101" s="235" t="s">
        <v>147</v>
      </c>
      <c r="E101" s="236" t="s">
        <v>436</v>
      </c>
      <c r="F101" s="237" t="s">
        <v>437</v>
      </c>
      <c r="G101" s="238" t="s">
        <v>416</v>
      </c>
      <c r="H101" s="239">
        <v>15</v>
      </c>
      <c r="I101" s="240"/>
      <c r="J101" s="241">
        <f>ROUND(I101*H101,2)</f>
        <v>0</v>
      </c>
      <c r="K101" s="237" t="s">
        <v>22</v>
      </c>
      <c r="L101" s="72"/>
      <c r="M101" s="242" t="s">
        <v>22</v>
      </c>
      <c r="N101" s="243" t="s">
        <v>46</v>
      </c>
      <c r="O101" s="47"/>
      <c r="P101" s="244">
        <f>O101*H101</f>
        <v>0</v>
      </c>
      <c r="Q101" s="244">
        <v>0</v>
      </c>
      <c r="R101" s="244">
        <f>Q101*H101</f>
        <v>0</v>
      </c>
      <c r="S101" s="244">
        <v>0</v>
      </c>
      <c r="T101" s="245">
        <f>S101*H101</f>
        <v>0</v>
      </c>
      <c r="AR101" s="24" t="s">
        <v>152</v>
      </c>
      <c r="AT101" s="24" t="s">
        <v>147</v>
      </c>
      <c r="AU101" s="24" t="s">
        <v>75</v>
      </c>
      <c r="AY101" s="24" t="s">
        <v>144</v>
      </c>
      <c r="BE101" s="246">
        <f>IF(N101="základní",J101,0)</f>
        <v>0</v>
      </c>
      <c r="BF101" s="246">
        <f>IF(N101="snížená",J101,0)</f>
        <v>0</v>
      </c>
      <c r="BG101" s="246">
        <f>IF(N101="zákl. přenesená",J101,0)</f>
        <v>0</v>
      </c>
      <c r="BH101" s="246">
        <f>IF(N101="sníž. přenesená",J101,0)</f>
        <v>0</v>
      </c>
      <c r="BI101" s="246">
        <f>IF(N101="nulová",J101,0)</f>
        <v>0</v>
      </c>
      <c r="BJ101" s="24" t="s">
        <v>24</v>
      </c>
      <c r="BK101" s="246">
        <f>ROUND(I101*H101,2)</f>
        <v>0</v>
      </c>
      <c r="BL101" s="24" t="s">
        <v>152</v>
      </c>
      <c r="BM101" s="24" t="s">
        <v>223</v>
      </c>
    </row>
    <row r="102" s="1" customFormat="1">
      <c r="B102" s="46"/>
      <c r="C102" s="74"/>
      <c r="D102" s="247" t="s">
        <v>156</v>
      </c>
      <c r="E102" s="74"/>
      <c r="F102" s="248" t="s">
        <v>438</v>
      </c>
      <c r="G102" s="74"/>
      <c r="H102" s="74"/>
      <c r="I102" s="203"/>
      <c r="J102" s="74"/>
      <c r="K102" s="74"/>
      <c r="L102" s="72"/>
      <c r="M102" s="249"/>
      <c r="N102" s="47"/>
      <c r="O102" s="47"/>
      <c r="P102" s="47"/>
      <c r="Q102" s="47"/>
      <c r="R102" s="47"/>
      <c r="S102" s="47"/>
      <c r="T102" s="95"/>
      <c r="AT102" s="24" t="s">
        <v>156</v>
      </c>
      <c r="AU102" s="24" t="s">
        <v>75</v>
      </c>
    </row>
    <row r="103" s="1" customFormat="1" ht="16.5" customHeight="1">
      <c r="B103" s="46"/>
      <c r="C103" s="235" t="s">
        <v>161</v>
      </c>
      <c r="D103" s="235" t="s">
        <v>147</v>
      </c>
      <c r="E103" s="236" t="s">
        <v>439</v>
      </c>
      <c r="F103" s="237" t="s">
        <v>440</v>
      </c>
      <c r="G103" s="238" t="s">
        <v>202</v>
      </c>
      <c r="H103" s="239">
        <v>454</v>
      </c>
      <c r="I103" s="240"/>
      <c r="J103" s="241">
        <f>ROUND(I103*H103,2)</f>
        <v>0</v>
      </c>
      <c r="K103" s="237" t="s">
        <v>22</v>
      </c>
      <c r="L103" s="72"/>
      <c r="M103" s="242" t="s">
        <v>22</v>
      </c>
      <c r="N103" s="243" t="s">
        <v>46</v>
      </c>
      <c r="O103" s="47"/>
      <c r="P103" s="244">
        <f>O103*H103</f>
        <v>0</v>
      </c>
      <c r="Q103" s="244">
        <v>0</v>
      </c>
      <c r="R103" s="244">
        <f>Q103*H103</f>
        <v>0</v>
      </c>
      <c r="S103" s="244">
        <v>0</v>
      </c>
      <c r="T103" s="245">
        <f>S103*H103</f>
        <v>0</v>
      </c>
      <c r="AR103" s="24" t="s">
        <v>152</v>
      </c>
      <c r="AT103" s="24" t="s">
        <v>147</v>
      </c>
      <c r="AU103" s="24" t="s">
        <v>75</v>
      </c>
      <c r="AY103" s="24" t="s">
        <v>144</v>
      </c>
      <c r="BE103" s="246">
        <f>IF(N103="základní",J103,0)</f>
        <v>0</v>
      </c>
      <c r="BF103" s="246">
        <f>IF(N103="snížená",J103,0)</f>
        <v>0</v>
      </c>
      <c r="BG103" s="246">
        <f>IF(N103="zákl. přenesená",J103,0)</f>
        <v>0</v>
      </c>
      <c r="BH103" s="246">
        <f>IF(N103="sníž. přenesená",J103,0)</f>
        <v>0</v>
      </c>
      <c r="BI103" s="246">
        <f>IF(N103="nulová",J103,0)</f>
        <v>0</v>
      </c>
      <c r="BJ103" s="24" t="s">
        <v>24</v>
      </c>
      <c r="BK103" s="246">
        <f>ROUND(I103*H103,2)</f>
        <v>0</v>
      </c>
      <c r="BL103" s="24" t="s">
        <v>152</v>
      </c>
      <c r="BM103" s="24" t="s">
        <v>441</v>
      </c>
    </row>
    <row r="104" s="1" customFormat="1" ht="16.5" customHeight="1">
      <c r="B104" s="46"/>
      <c r="C104" s="235" t="s">
        <v>413</v>
      </c>
      <c r="D104" s="235" t="s">
        <v>147</v>
      </c>
      <c r="E104" s="236" t="s">
        <v>442</v>
      </c>
      <c r="F104" s="237" t="s">
        <v>443</v>
      </c>
      <c r="G104" s="238" t="s">
        <v>202</v>
      </c>
      <c r="H104" s="239">
        <v>454</v>
      </c>
      <c r="I104" s="240"/>
      <c r="J104" s="241">
        <f>ROUND(I104*H104,2)</f>
        <v>0</v>
      </c>
      <c r="K104" s="237" t="s">
        <v>22</v>
      </c>
      <c r="L104" s="72"/>
      <c r="M104" s="242" t="s">
        <v>22</v>
      </c>
      <c r="N104" s="243" t="s">
        <v>46</v>
      </c>
      <c r="O104" s="47"/>
      <c r="P104" s="244">
        <f>O104*H104</f>
        <v>0</v>
      </c>
      <c r="Q104" s="244">
        <v>0</v>
      </c>
      <c r="R104" s="244">
        <f>Q104*H104</f>
        <v>0</v>
      </c>
      <c r="S104" s="244">
        <v>0</v>
      </c>
      <c r="T104" s="245">
        <f>S104*H104</f>
        <v>0</v>
      </c>
      <c r="AR104" s="24" t="s">
        <v>152</v>
      </c>
      <c r="AT104" s="24" t="s">
        <v>147</v>
      </c>
      <c r="AU104" s="24" t="s">
        <v>75</v>
      </c>
      <c r="AY104" s="24" t="s">
        <v>144</v>
      </c>
      <c r="BE104" s="246">
        <f>IF(N104="základní",J104,0)</f>
        <v>0</v>
      </c>
      <c r="BF104" s="246">
        <f>IF(N104="snížená",J104,0)</f>
        <v>0</v>
      </c>
      <c r="BG104" s="246">
        <f>IF(N104="zákl. přenesená",J104,0)</f>
        <v>0</v>
      </c>
      <c r="BH104" s="246">
        <f>IF(N104="sníž. přenesená",J104,0)</f>
        <v>0</v>
      </c>
      <c r="BI104" s="246">
        <f>IF(N104="nulová",J104,0)</f>
        <v>0</v>
      </c>
      <c r="BJ104" s="24" t="s">
        <v>24</v>
      </c>
      <c r="BK104" s="246">
        <f>ROUND(I104*H104,2)</f>
        <v>0</v>
      </c>
      <c r="BL104" s="24" t="s">
        <v>152</v>
      </c>
      <c r="BM104" s="24" t="s">
        <v>444</v>
      </c>
    </row>
    <row r="105" s="1" customFormat="1" ht="16.5" customHeight="1">
      <c r="B105" s="46"/>
      <c r="C105" s="235" t="s">
        <v>9</v>
      </c>
      <c r="D105" s="235" t="s">
        <v>147</v>
      </c>
      <c r="E105" s="236" t="s">
        <v>445</v>
      </c>
      <c r="F105" s="237" t="s">
        <v>446</v>
      </c>
      <c r="G105" s="238" t="s">
        <v>202</v>
      </c>
      <c r="H105" s="239">
        <v>610</v>
      </c>
      <c r="I105" s="240"/>
      <c r="J105" s="241">
        <f>ROUND(I105*H105,2)</f>
        <v>0</v>
      </c>
      <c r="K105" s="237" t="s">
        <v>22</v>
      </c>
      <c r="L105" s="72"/>
      <c r="M105" s="242" t="s">
        <v>22</v>
      </c>
      <c r="N105" s="243" t="s">
        <v>46</v>
      </c>
      <c r="O105" s="47"/>
      <c r="P105" s="244">
        <f>O105*H105</f>
        <v>0</v>
      </c>
      <c r="Q105" s="244">
        <v>0</v>
      </c>
      <c r="R105" s="244">
        <f>Q105*H105</f>
        <v>0</v>
      </c>
      <c r="S105" s="244">
        <v>0</v>
      </c>
      <c r="T105" s="245">
        <f>S105*H105</f>
        <v>0</v>
      </c>
      <c r="AR105" s="24" t="s">
        <v>152</v>
      </c>
      <c r="AT105" s="24" t="s">
        <v>147</v>
      </c>
      <c r="AU105" s="24" t="s">
        <v>75</v>
      </c>
      <c r="AY105" s="24" t="s">
        <v>144</v>
      </c>
      <c r="BE105" s="246">
        <f>IF(N105="základní",J105,0)</f>
        <v>0</v>
      </c>
      <c r="BF105" s="246">
        <f>IF(N105="snížená",J105,0)</f>
        <v>0</v>
      </c>
      <c r="BG105" s="246">
        <f>IF(N105="zákl. přenesená",J105,0)</f>
        <v>0</v>
      </c>
      <c r="BH105" s="246">
        <f>IF(N105="sníž. přenesená",J105,0)</f>
        <v>0</v>
      </c>
      <c r="BI105" s="246">
        <f>IF(N105="nulová",J105,0)</f>
        <v>0</v>
      </c>
      <c r="BJ105" s="24" t="s">
        <v>24</v>
      </c>
      <c r="BK105" s="246">
        <f>ROUND(I105*H105,2)</f>
        <v>0</v>
      </c>
      <c r="BL105" s="24" t="s">
        <v>152</v>
      </c>
      <c r="BM105" s="24" t="s">
        <v>245</v>
      </c>
    </row>
    <row r="106" s="1" customFormat="1" ht="16.5" customHeight="1">
      <c r="B106" s="46"/>
      <c r="C106" s="235" t="s">
        <v>417</v>
      </c>
      <c r="D106" s="235" t="s">
        <v>147</v>
      </c>
      <c r="E106" s="236" t="s">
        <v>447</v>
      </c>
      <c r="F106" s="237" t="s">
        <v>448</v>
      </c>
      <c r="G106" s="238" t="s">
        <v>202</v>
      </c>
      <c r="H106" s="239">
        <v>610</v>
      </c>
      <c r="I106" s="240"/>
      <c r="J106" s="241">
        <f>ROUND(I106*H106,2)</f>
        <v>0</v>
      </c>
      <c r="K106" s="237" t="s">
        <v>22</v>
      </c>
      <c r="L106" s="72"/>
      <c r="M106" s="242" t="s">
        <v>22</v>
      </c>
      <c r="N106" s="243" t="s">
        <v>46</v>
      </c>
      <c r="O106" s="47"/>
      <c r="P106" s="244">
        <f>O106*H106</f>
        <v>0</v>
      </c>
      <c r="Q106" s="244">
        <v>0</v>
      </c>
      <c r="R106" s="244">
        <f>Q106*H106</f>
        <v>0</v>
      </c>
      <c r="S106" s="244">
        <v>0</v>
      </c>
      <c r="T106" s="245">
        <f>S106*H106</f>
        <v>0</v>
      </c>
      <c r="AR106" s="24" t="s">
        <v>152</v>
      </c>
      <c r="AT106" s="24" t="s">
        <v>147</v>
      </c>
      <c r="AU106" s="24" t="s">
        <v>75</v>
      </c>
      <c r="AY106" s="24" t="s">
        <v>144</v>
      </c>
      <c r="BE106" s="246">
        <f>IF(N106="základní",J106,0)</f>
        <v>0</v>
      </c>
      <c r="BF106" s="246">
        <f>IF(N106="snížená",J106,0)</f>
        <v>0</v>
      </c>
      <c r="BG106" s="246">
        <f>IF(N106="zákl. přenesená",J106,0)</f>
        <v>0</v>
      </c>
      <c r="BH106" s="246">
        <f>IF(N106="sníž. přenesená",J106,0)</f>
        <v>0</v>
      </c>
      <c r="BI106" s="246">
        <f>IF(N106="nulová",J106,0)</f>
        <v>0</v>
      </c>
      <c r="BJ106" s="24" t="s">
        <v>24</v>
      </c>
      <c r="BK106" s="246">
        <f>ROUND(I106*H106,2)</f>
        <v>0</v>
      </c>
      <c r="BL106" s="24" t="s">
        <v>152</v>
      </c>
      <c r="BM106" s="24" t="s">
        <v>449</v>
      </c>
    </row>
    <row r="107" s="1" customFormat="1" ht="16.5" customHeight="1">
      <c r="B107" s="46"/>
      <c r="C107" s="235" t="s">
        <v>174</v>
      </c>
      <c r="D107" s="235" t="s">
        <v>147</v>
      </c>
      <c r="E107" s="236" t="s">
        <v>450</v>
      </c>
      <c r="F107" s="237" t="s">
        <v>451</v>
      </c>
      <c r="G107" s="238" t="s">
        <v>202</v>
      </c>
      <c r="H107" s="239">
        <v>610</v>
      </c>
      <c r="I107" s="240"/>
      <c r="J107" s="241">
        <f>ROUND(I107*H107,2)</f>
        <v>0</v>
      </c>
      <c r="K107" s="237" t="s">
        <v>22</v>
      </c>
      <c r="L107" s="72"/>
      <c r="M107" s="242" t="s">
        <v>22</v>
      </c>
      <c r="N107" s="243" t="s">
        <v>46</v>
      </c>
      <c r="O107" s="47"/>
      <c r="P107" s="244">
        <f>O107*H107</f>
        <v>0</v>
      </c>
      <c r="Q107" s="244">
        <v>0</v>
      </c>
      <c r="R107" s="244">
        <f>Q107*H107</f>
        <v>0</v>
      </c>
      <c r="S107" s="244">
        <v>0</v>
      </c>
      <c r="T107" s="245">
        <f>S107*H107</f>
        <v>0</v>
      </c>
      <c r="AR107" s="24" t="s">
        <v>152</v>
      </c>
      <c r="AT107" s="24" t="s">
        <v>147</v>
      </c>
      <c r="AU107" s="24" t="s">
        <v>75</v>
      </c>
      <c r="AY107" s="24" t="s">
        <v>144</v>
      </c>
      <c r="BE107" s="246">
        <f>IF(N107="základní",J107,0)</f>
        <v>0</v>
      </c>
      <c r="BF107" s="246">
        <f>IF(N107="snížená",J107,0)</f>
        <v>0</v>
      </c>
      <c r="BG107" s="246">
        <f>IF(N107="zákl. přenesená",J107,0)</f>
        <v>0</v>
      </c>
      <c r="BH107" s="246">
        <f>IF(N107="sníž. přenesená",J107,0)</f>
        <v>0</v>
      </c>
      <c r="BI107" s="246">
        <f>IF(N107="nulová",J107,0)</f>
        <v>0</v>
      </c>
      <c r="BJ107" s="24" t="s">
        <v>24</v>
      </c>
      <c r="BK107" s="246">
        <f>ROUND(I107*H107,2)</f>
        <v>0</v>
      </c>
      <c r="BL107" s="24" t="s">
        <v>152</v>
      </c>
      <c r="BM107" s="24" t="s">
        <v>452</v>
      </c>
    </row>
    <row r="108" s="1" customFormat="1" ht="16.5" customHeight="1">
      <c r="B108" s="46"/>
      <c r="C108" s="271" t="s">
        <v>180</v>
      </c>
      <c r="D108" s="271" t="s">
        <v>202</v>
      </c>
      <c r="E108" s="272" t="s">
        <v>453</v>
      </c>
      <c r="F108" s="273" t="s">
        <v>454</v>
      </c>
      <c r="G108" s="274" t="s">
        <v>395</v>
      </c>
      <c r="H108" s="275">
        <v>4.8799999999999999</v>
      </c>
      <c r="I108" s="276"/>
      <c r="J108" s="277">
        <f>ROUND(I108*H108,2)</f>
        <v>0</v>
      </c>
      <c r="K108" s="273" t="s">
        <v>22</v>
      </c>
      <c r="L108" s="278"/>
      <c r="M108" s="279" t="s">
        <v>22</v>
      </c>
      <c r="N108" s="280" t="s">
        <v>46</v>
      </c>
      <c r="O108" s="47"/>
      <c r="P108" s="244">
        <f>O108*H108</f>
        <v>0</v>
      </c>
      <c r="Q108" s="244">
        <v>0</v>
      </c>
      <c r="R108" s="244">
        <f>Q108*H108</f>
        <v>0</v>
      </c>
      <c r="S108" s="244">
        <v>0</v>
      </c>
      <c r="T108" s="245">
        <f>S108*H108</f>
        <v>0</v>
      </c>
      <c r="AR108" s="24" t="s">
        <v>191</v>
      </c>
      <c r="AT108" s="24" t="s">
        <v>202</v>
      </c>
      <c r="AU108" s="24" t="s">
        <v>75</v>
      </c>
      <c r="AY108" s="24" t="s">
        <v>144</v>
      </c>
      <c r="BE108" s="246">
        <f>IF(N108="základní",J108,0)</f>
        <v>0</v>
      </c>
      <c r="BF108" s="246">
        <f>IF(N108="snížená",J108,0)</f>
        <v>0</v>
      </c>
      <c r="BG108" s="246">
        <f>IF(N108="zákl. přenesená",J108,0)</f>
        <v>0</v>
      </c>
      <c r="BH108" s="246">
        <f>IF(N108="sníž. přenesená",J108,0)</f>
        <v>0</v>
      </c>
      <c r="BI108" s="246">
        <f>IF(N108="nulová",J108,0)</f>
        <v>0</v>
      </c>
      <c r="BJ108" s="24" t="s">
        <v>24</v>
      </c>
      <c r="BK108" s="246">
        <f>ROUND(I108*H108,2)</f>
        <v>0</v>
      </c>
      <c r="BL108" s="24" t="s">
        <v>152</v>
      </c>
      <c r="BM108" s="24" t="s">
        <v>455</v>
      </c>
    </row>
    <row r="109" s="12" customFormat="1">
      <c r="B109" s="250"/>
      <c r="C109" s="251"/>
      <c r="D109" s="247" t="s">
        <v>166</v>
      </c>
      <c r="E109" s="252" t="s">
        <v>22</v>
      </c>
      <c r="F109" s="253" t="s">
        <v>456</v>
      </c>
      <c r="G109" s="251"/>
      <c r="H109" s="254">
        <v>4.8799999999999999</v>
      </c>
      <c r="I109" s="255"/>
      <c r="J109" s="251"/>
      <c r="K109" s="251"/>
      <c r="L109" s="256"/>
      <c r="M109" s="257"/>
      <c r="N109" s="258"/>
      <c r="O109" s="258"/>
      <c r="P109" s="258"/>
      <c r="Q109" s="258"/>
      <c r="R109" s="258"/>
      <c r="S109" s="258"/>
      <c r="T109" s="259"/>
      <c r="AT109" s="260" t="s">
        <v>166</v>
      </c>
      <c r="AU109" s="260" t="s">
        <v>75</v>
      </c>
      <c r="AV109" s="12" t="s">
        <v>83</v>
      </c>
      <c r="AW109" s="12" t="s">
        <v>38</v>
      </c>
      <c r="AX109" s="12" t="s">
        <v>75</v>
      </c>
      <c r="AY109" s="260" t="s">
        <v>144</v>
      </c>
    </row>
    <row r="110" s="14" customFormat="1">
      <c r="B110" s="287"/>
      <c r="C110" s="288"/>
      <c r="D110" s="247" t="s">
        <v>166</v>
      </c>
      <c r="E110" s="289" t="s">
        <v>22</v>
      </c>
      <c r="F110" s="290" t="s">
        <v>457</v>
      </c>
      <c r="G110" s="288"/>
      <c r="H110" s="291">
        <v>4.8799999999999999</v>
      </c>
      <c r="I110" s="292"/>
      <c r="J110" s="288"/>
      <c r="K110" s="288"/>
      <c r="L110" s="293"/>
      <c r="M110" s="294"/>
      <c r="N110" s="295"/>
      <c r="O110" s="295"/>
      <c r="P110" s="295"/>
      <c r="Q110" s="295"/>
      <c r="R110" s="295"/>
      <c r="S110" s="295"/>
      <c r="T110" s="296"/>
      <c r="AT110" s="297" t="s">
        <v>166</v>
      </c>
      <c r="AU110" s="297" t="s">
        <v>75</v>
      </c>
      <c r="AV110" s="14" t="s">
        <v>152</v>
      </c>
      <c r="AW110" s="14" t="s">
        <v>38</v>
      </c>
      <c r="AX110" s="14" t="s">
        <v>24</v>
      </c>
      <c r="AY110" s="297" t="s">
        <v>144</v>
      </c>
    </row>
    <row r="111" s="1" customFormat="1" ht="16.5" customHeight="1">
      <c r="B111" s="46"/>
      <c r="C111" s="235" t="s">
        <v>185</v>
      </c>
      <c r="D111" s="235" t="s">
        <v>147</v>
      </c>
      <c r="E111" s="236" t="s">
        <v>458</v>
      </c>
      <c r="F111" s="237" t="s">
        <v>459</v>
      </c>
      <c r="G111" s="238" t="s">
        <v>202</v>
      </c>
      <c r="H111" s="239">
        <v>610</v>
      </c>
      <c r="I111" s="240"/>
      <c r="J111" s="241">
        <f>ROUND(I111*H111,2)</f>
        <v>0</v>
      </c>
      <c r="K111" s="237" t="s">
        <v>22</v>
      </c>
      <c r="L111" s="72"/>
      <c r="M111" s="242" t="s">
        <v>22</v>
      </c>
      <c r="N111" s="243" t="s">
        <v>46</v>
      </c>
      <c r="O111" s="47"/>
      <c r="P111" s="244">
        <f>O111*H111</f>
        <v>0</v>
      </c>
      <c r="Q111" s="244">
        <v>0</v>
      </c>
      <c r="R111" s="244">
        <f>Q111*H111</f>
        <v>0</v>
      </c>
      <c r="S111" s="244">
        <v>0</v>
      </c>
      <c r="T111" s="245">
        <f>S111*H111</f>
        <v>0</v>
      </c>
      <c r="AR111" s="24" t="s">
        <v>152</v>
      </c>
      <c r="AT111" s="24" t="s">
        <v>147</v>
      </c>
      <c r="AU111" s="24" t="s">
        <v>75</v>
      </c>
      <c r="AY111" s="24" t="s">
        <v>144</v>
      </c>
      <c r="BE111" s="246">
        <f>IF(N111="základní",J111,0)</f>
        <v>0</v>
      </c>
      <c r="BF111" s="246">
        <f>IF(N111="snížená",J111,0)</f>
        <v>0</v>
      </c>
      <c r="BG111" s="246">
        <f>IF(N111="zákl. přenesená",J111,0)</f>
        <v>0</v>
      </c>
      <c r="BH111" s="246">
        <f>IF(N111="sníž. přenesená",J111,0)</f>
        <v>0</v>
      </c>
      <c r="BI111" s="246">
        <f>IF(N111="nulová",J111,0)</f>
        <v>0</v>
      </c>
      <c r="BJ111" s="24" t="s">
        <v>24</v>
      </c>
      <c r="BK111" s="246">
        <f>ROUND(I111*H111,2)</f>
        <v>0</v>
      </c>
      <c r="BL111" s="24" t="s">
        <v>152</v>
      </c>
      <c r="BM111" s="24" t="s">
        <v>460</v>
      </c>
    </row>
    <row r="112" s="1" customFormat="1" ht="16.5" customHeight="1">
      <c r="B112" s="46"/>
      <c r="C112" s="271" t="s">
        <v>424</v>
      </c>
      <c r="D112" s="271" t="s">
        <v>202</v>
      </c>
      <c r="E112" s="272" t="s">
        <v>461</v>
      </c>
      <c r="F112" s="273" t="s">
        <v>462</v>
      </c>
      <c r="G112" s="274" t="s">
        <v>427</v>
      </c>
      <c r="H112" s="275">
        <v>78080</v>
      </c>
      <c r="I112" s="276"/>
      <c r="J112" s="277">
        <f>ROUND(I112*H112,2)</f>
        <v>0</v>
      </c>
      <c r="K112" s="273" t="s">
        <v>22</v>
      </c>
      <c r="L112" s="278"/>
      <c r="M112" s="279" t="s">
        <v>22</v>
      </c>
      <c r="N112" s="280" t="s">
        <v>46</v>
      </c>
      <c r="O112" s="47"/>
      <c r="P112" s="244">
        <f>O112*H112</f>
        <v>0</v>
      </c>
      <c r="Q112" s="244">
        <v>0</v>
      </c>
      <c r="R112" s="244">
        <f>Q112*H112</f>
        <v>0</v>
      </c>
      <c r="S112" s="244">
        <v>0</v>
      </c>
      <c r="T112" s="245">
        <f>S112*H112</f>
        <v>0</v>
      </c>
      <c r="AR112" s="24" t="s">
        <v>191</v>
      </c>
      <c r="AT112" s="24" t="s">
        <v>202</v>
      </c>
      <c r="AU112" s="24" t="s">
        <v>75</v>
      </c>
      <c r="AY112" s="24" t="s">
        <v>144</v>
      </c>
      <c r="BE112" s="246">
        <f>IF(N112="základní",J112,0)</f>
        <v>0</v>
      </c>
      <c r="BF112" s="246">
        <f>IF(N112="snížená",J112,0)</f>
        <v>0</v>
      </c>
      <c r="BG112" s="246">
        <f>IF(N112="zákl. přenesená",J112,0)</f>
        <v>0</v>
      </c>
      <c r="BH112" s="246">
        <f>IF(N112="sníž. přenesená",J112,0)</f>
        <v>0</v>
      </c>
      <c r="BI112" s="246">
        <f>IF(N112="nulová",J112,0)</f>
        <v>0</v>
      </c>
      <c r="BJ112" s="24" t="s">
        <v>24</v>
      </c>
      <c r="BK112" s="246">
        <f>ROUND(I112*H112,2)</f>
        <v>0</v>
      </c>
      <c r="BL112" s="24" t="s">
        <v>152</v>
      </c>
      <c r="BM112" s="24" t="s">
        <v>463</v>
      </c>
    </row>
    <row r="113" s="1" customFormat="1" ht="16.5" customHeight="1">
      <c r="B113" s="46"/>
      <c r="C113" s="271" t="s">
        <v>464</v>
      </c>
      <c r="D113" s="271" t="s">
        <v>202</v>
      </c>
      <c r="E113" s="272" t="s">
        <v>465</v>
      </c>
      <c r="F113" s="273" t="s">
        <v>466</v>
      </c>
      <c r="G113" s="274" t="s">
        <v>427</v>
      </c>
      <c r="H113" s="275">
        <v>5</v>
      </c>
      <c r="I113" s="276"/>
      <c r="J113" s="277">
        <f>ROUND(I113*H113,2)</f>
        <v>0</v>
      </c>
      <c r="K113" s="273" t="s">
        <v>22</v>
      </c>
      <c r="L113" s="278"/>
      <c r="M113" s="279" t="s">
        <v>22</v>
      </c>
      <c r="N113" s="280" t="s">
        <v>46</v>
      </c>
      <c r="O113" s="47"/>
      <c r="P113" s="244">
        <f>O113*H113</f>
        <v>0</v>
      </c>
      <c r="Q113" s="244">
        <v>0</v>
      </c>
      <c r="R113" s="244">
        <f>Q113*H113</f>
        <v>0</v>
      </c>
      <c r="S113" s="244">
        <v>0</v>
      </c>
      <c r="T113" s="245">
        <f>S113*H113</f>
        <v>0</v>
      </c>
      <c r="AR113" s="24" t="s">
        <v>191</v>
      </c>
      <c r="AT113" s="24" t="s">
        <v>202</v>
      </c>
      <c r="AU113" s="24" t="s">
        <v>75</v>
      </c>
      <c r="AY113" s="24" t="s">
        <v>144</v>
      </c>
      <c r="BE113" s="246">
        <f>IF(N113="základní",J113,0)</f>
        <v>0</v>
      </c>
      <c r="BF113" s="246">
        <f>IF(N113="snížená",J113,0)</f>
        <v>0</v>
      </c>
      <c r="BG113" s="246">
        <f>IF(N113="zákl. přenesená",J113,0)</f>
        <v>0</v>
      </c>
      <c r="BH113" s="246">
        <f>IF(N113="sníž. přenesená",J113,0)</f>
        <v>0</v>
      </c>
      <c r="BI113" s="246">
        <f>IF(N113="nulová",J113,0)</f>
        <v>0</v>
      </c>
      <c r="BJ113" s="24" t="s">
        <v>24</v>
      </c>
      <c r="BK113" s="246">
        <f>ROUND(I113*H113,2)</f>
        <v>0</v>
      </c>
      <c r="BL113" s="24" t="s">
        <v>152</v>
      </c>
      <c r="BM113" s="24" t="s">
        <v>467</v>
      </c>
    </row>
    <row r="114" s="1" customFormat="1" ht="16.5" customHeight="1">
      <c r="B114" s="46"/>
      <c r="C114" s="235" t="s">
        <v>428</v>
      </c>
      <c r="D114" s="235" t="s">
        <v>147</v>
      </c>
      <c r="E114" s="236" t="s">
        <v>468</v>
      </c>
      <c r="F114" s="237" t="s">
        <v>469</v>
      </c>
      <c r="G114" s="238" t="s">
        <v>416</v>
      </c>
      <c r="H114" s="239">
        <v>9</v>
      </c>
      <c r="I114" s="240"/>
      <c r="J114" s="241">
        <f>ROUND(I114*H114,2)</f>
        <v>0</v>
      </c>
      <c r="K114" s="237" t="s">
        <v>22</v>
      </c>
      <c r="L114" s="72"/>
      <c r="M114" s="242" t="s">
        <v>22</v>
      </c>
      <c r="N114" s="243" t="s">
        <v>46</v>
      </c>
      <c r="O114" s="47"/>
      <c r="P114" s="244">
        <f>O114*H114</f>
        <v>0</v>
      </c>
      <c r="Q114" s="244">
        <v>0</v>
      </c>
      <c r="R114" s="244">
        <f>Q114*H114</f>
        <v>0</v>
      </c>
      <c r="S114" s="244">
        <v>0</v>
      </c>
      <c r="T114" s="245">
        <f>S114*H114</f>
        <v>0</v>
      </c>
      <c r="AR114" s="24" t="s">
        <v>152</v>
      </c>
      <c r="AT114" s="24" t="s">
        <v>147</v>
      </c>
      <c r="AU114" s="24" t="s">
        <v>75</v>
      </c>
      <c r="AY114" s="24" t="s">
        <v>144</v>
      </c>
      <c r="BE114" s="246">
        <f>IF(N114="základní",J114,0)</f>
        <v>0</v>
      </c>
      <c r="BF114" s="246">
        <f>IF(N114="snížená",J114,0)</f>
        <v>0</v>
      </c>
      <c r="BG114" s="246">
        <f>IF(N114="zákl. přenesená",J114,0)</f>
        <v>0</v>
      </c>
      <c r="BH114" s="246">
        <f>IF(N114="sníž. přenesená",J114,0)</f>
        <v>0</v>
      </c>
      <c r="BI114" s="246">
        <f>IF(N114="nulová",J114,0)</f>
        <v>0</v>
      </c>
      <c r="BJ114" s="24" t="s">
        <v>24</v>
      </c>
      <c r="BK114" s="246">
        <f>ROUND(I114*H114,2)</f>
        <v>0</v>
      </c>
      <c r="BL114" s="24" t="s">
        <v>152</v>
      </c>
      <c r="BM114" s="24" t="s">
        <v>470</v>
      </c>
    </row>
    <row r="115" s="1" customFormat="1" ht="16.5" customHeight="1">
      <c r="B115" s="46"/>
      <c r="C115" s="271" t="s">
        <v>471</v>
      </c>
      <c r="D115" s="271" t="s">
        <v>202</v>
      </c>
      <c r="E115" s="272" t="s">
        <v>472</v>
      </c>
      <c r="F115" s="273" t="s">
        <v>473</v>
      </c>
      <c r="G115" s="274" t="s">
        <v>416</v>
      </c>
      <c r="H115" s="275">
        <v>9</v>
      </c>
      <c r="I115" s="276"/>
      <c r="J115" s="277">
        <f>ROUND(I115*H115,2)</f>
        <v>0</v>
      </c>
      <c r="K115" s="273" t="s">
        <v>22</v>
      </c>
      <c r="L115" s="278"/>
      <c r="M115" s="279" t="s">
        <v>22</v>
      </c>
      <c r="N115" s="280" t="s">
        <v>46</v>
      </c>
      <c r="O115" s="47"/>
      <c r="P115" s="244">
        <f>O115*H115</f>
        <v>0</v>
      </c>
      <c r="Q115" s="244">
        <v>0</v>
      </c>
      <c r="R115" s="244">
        <f>Q115*H115</f>
        <v>0</v>
      </c>
      <c r="S115" s="244">
        <v>0</v>
      </c>
      <c r="T115" s="245">
        <f>S115*H115</f>
        <v>0</v>
      </c>
      <c r="AR115" s="24" t="s">
        <v>191</v>
      </c>
      <c r="AT115" s="24" t="s">
        <v>202</v>
      </c>
      <c r="AU115" s="24" t="s">
        <v>75</v>
      </c>
      <c r="AY115" s="24" t="s">
        <v>144</v>
      </c>
      <c r="BE115" s="246">
        <f>IF(N115="základní",J115,0)</f>
        <v>0</v>
      </c>
      <c r="BF115" s="246">
        <f>IF(N115="snížená",J115,0)</f>
        <v>0</v>
      </c>
      <c r="BG115" s="246">
        <f>IF(N115="zákl. přenesená",J115,0)</f>
        <v>0</v>
      </c>
      <c r="BH115" s="246">
        <f>IF(N115="sníž. přenesená",J115,0)</f>
        <v>0</v>
      </c>
      <c r="BI115" s="246">
        <f>IF(N115="nulová",J115,0)</f>
        <v>0</v>
      </c>
      <c r="BJ115" s="24" t="s">
        <v>24</v>
      </c>
      <c r="BK115" s="246">
        <f>ROUND(I115*H115,2)</f>
        <v>0</v>
      </c>
      <c r="BL115" s="24" t="s">
        <v>152</v>
      </c>
      <c r="BM115" s="24" t="s">
        <v>474</v>
      </c>
    </row>
    <row r="116" s="1" customFormat="1" ht="16.5" customHeight="1">
      <c r="B116" s="46"/>
      <c r="C116" s="271" t="s">
        <v>195</v>
      </c>
      <c r="D116" s="271" t="s">
        <v>202</v>
      </c>
      <c r="E116" s="272" t="s">
        <v>475</v>
      </c>
      <c r="F116" s="273" t="s">
        <v>476</v>
      </c>
      <c r="G116" s="274" t="s">
        <v>395</v>
      </c>
      <c r="H116" s="275">
        <v>18</v>
      </c>
      <c r="I116" s="276"/>
      <c r="J116" s="277">
        <f>ROUND(I116*H116,2)</f>
        <v>0</v>
      </c>
      <c r="K116" s="273" t="s">
        <v>22</v>
      </c>
      <c r="L116" s="278"/>
      <c r="M116" s="279" t="s">
        <v>22</v>
      </c>
      <c r="N116" s="280" t="s">
        <v>46</v>
      </c>
      <c r="O116" s="47"/>
      <c r="P116" s="244">
        <f>O116*H116</f>
        <v>0</v>
      </c>
      <c r="Q116" s="244">
        <v>0</v>
      </c>
      <c r="R116" s="244">
        <f>Q116*H116</f>
        <v>0</v>
      </c>
      <c r="S116" s="244">
        <v>0</v>
      </c>
      <c r="T116" s="245">
        <f>S116*H116</f>
        <v>0</v>
      </c>
      <c r="AR116" s="24" t="s">
        <v>191</v>
      </c>
      <c r="AT116" s="24" t="s">
        <v>202</v>
      </c>
      <c r="AU116" s="24" t="s">
        <v>75</v>
      </c>
      <c r="AY116" s="24" t="s">
        <v>144</v>
      </c>
      <c r="BE116" s="246">
        <f>IF(N116="základní",J116,0)</f>
        <v>0</v>
      </c>
      <c r="BF116" s="246">
        <f>IF(N116="snížená",J116,0)</f>
        <v>0</v>
      </c>
      <c r="BG116" s="246">
        <f>IF(N116="zákl. přenesená",J116,0)</f>
        <v>0</v>
      </c>
      <c r="BH116" s="246">
        <f>IF(N116="sníž. přenesená",J116,0)</f>
        <v>0</v>
      </c>
      <c r="BI116" s="246">
        <f>IF(N116="nulová",J116,0)</f>
        <v>0</v>
      </c>
      <c r="BJ116" s="24" t="s">
        <v>24</v>
      </c>
      <c r="BK116" s="246">
        <f>ROUND(I116*H116,2)</f>
        <v>0</v>
      </c>
      <c r="BL116" s="24" t="s">
        <v>152</v>
      </c>
      <c r="BM116" s="24" t="s">
        <v>477</v>
      </c>
    </row>
    <row r="117" s="1" customFormat="1" ht="16.5" customHeight="1">
      <c r="B117" s="46"/>
      <c r="C117" s="271" t="s">
        <v>201</v>
      </c>
      <c r="D117" s="271" t="s">
        <v>202</v>
      </c>
      <c r="E117" s="272" t="s">
        <v>478</v>
      </c>
      <c r="F117" s="273" t="s">
        <v>479</v>
      </c>
      <c r="G117" s="274" t="s">
        <v>395</v>
      </c>
      <c r="H117" s="275">
        <v>18</v>
      </c>
      <c r="I117" s="276"/>
      <c r="J117" s="277">
        <f>ROUND(I117*H117,2)</f>
        <v>0</v>
      </c>
      <c r="K117" s="273" t="s">
        <v>22</v>
      </c>
      <c r="L117" s="278"/>
      <c r="M117" s="279" t="s">
        <v>22</v>
      </c>
      <c r="N117" s="280" t="s">
        <v>46</v>
      </c>
      <c r="O117" s="47"/>
      <c r="P117" s="244">
        <f>O117*H117</f>
        <v>0</v>
      </c>
      <c r="Q117" s="244">
        <v>0</v>
      </c>
      <c r="R117" s="244">
        <f>Q117*H117</f>
        <v>0</v>
      </c>
      <c r="S117" s="244">
        <v>0</v>
      </c>
      <c r="T117" s="245">
        <f>S117*H117</f>
        <v>0</v>
      </c>
      <c r="AR117" s="24" t="s">
        <v>191</v>
      </c>
      <c r="AT117" s="24" t="s">
        <v>202</v>
      </c>
      <c r="AU117" s="24" t="s">
        <v>75</v>
      </c>
      <c r="AY117" s="24" t="s">
        <v>144</v>
      </c>
      <c r="BE117" s="246">
        <f>IF(N117="základní",J117,0)</f>
        <v>0</v>
      </c>
      <c r="BF117" s="246">
        <f>IF(N117="snížená",J117,0)</f>
        <v>0</v>
      </c>
      <c r="BG117" s="246">
        <f>IF(N117="zákl. přenesená",J117,0)</f>
        <v>0</v>
      </c>
      <c r="BH117" s="246">
        <f>IF(N117="sníž. přenesená",J117,0)</f>
        <v>0</v>
      </c>
      <c r="BI117" s="246">
        <f>IF(N117="nulová",J117,0)</f>
        <v>0</v>
      </c>
      <c r="BJ117" s="24" t="s">
        <v>24</v>
      </c>
      <c r="BK117" s="246">
        <f>ROUND(I117*H117,2)</f>
        <v>0</v>
      </c>
      <c r="BL117" s="24" t="s">
        <v>152</v>
      </c>
      <c r="BM117" s="24" t="s">
        <v>480</v>
      </c>
    </row>
    <row r="118" s="1" customFormat="1" ht="16.5" customHeight="1">
      <c r="B118" s="46"/>
      <c r="C118" s="271" t="s">
        <v>207</v>
      </c>
      <c r="D118" s="271" t="s">
        <v>202</v>
      </c>
      <c r="E118" s="272" t="s">
        <v>481</v>
      </c>
      <c r="F118" s="273" t="s">
        <v>482</v>
      </c>
      <c r="G118" s="274" t="s">
        <v>395</v>
      </c>
      <c r="H118" s="275">
        <v>18</v>
      </c>
      <c r="I118" s="276"/>
      <c r="J118" s="277">
        <f>ROUND(I118*H118,2)</f>
        <v>0</v>
      </c>
      <c r="K118" s="273" t="s">
        <v>22</v>
      </c>
      <c r="L118" s="278"/>
      <c r="M118" s="279" t="s">
        <v>22</v>
      </c>
      <c r="N118" s="280" t="s">
        <v>46</v>
      </c>
      <c r="O118" s="47"/>
      <c r="P118" s="244">
        <f>O118*H118</f>
        <v>0</v>
      </c>
      <c r="Q118" s="244">
        <v>0</v>
      </c>
      <c r="R118" s="244">
        <f>Q118*H118</f>
        <v>0</v>
      </c>
      <c r="S118" s="244">
        <v>0</v>
      </c>
      <c r="T118" s="245">
        <f>S118*H118</f>
        <v>0</v>
      </c>
      <c r="AR118" s="24" t="s">
        <v>191</v>
      </c>
      <c r="AT118" s="24" t="s">
        <v>202</v>
      </c>
      <c r="AU118" s="24" t="s">
        <v>75</v>
      </c>
      <c r="AY118" s="24" t="s">
        <v>144</v>
      </c>
      <c r="BE118" s="246">
        <f>IF(N118="základní",J118,0)</f>
        <v>0</v>
      </c>
      <c r="BF118" s="246">
        <f>IF(N118="snížená",J118,0)</f>
        <v>0</v>
      </c>
      <c r="BG118" s="246">
        <f>IF(N118="zákl. přenesená",J118,0)</f>
        <v>0</v>
      </c>
      <c r="BH118" s="246">
        <f>IF(N118="sníž. přenesená",J118,0)</f>
        <v>0</v>
      </c>
      <c r="BI118" s="246">
        <f>IF(N118="nulová",J118,0)</f>
        <v>0</v>
      </c>
      <c r="BJ118" s="24" t="s">
        <v>24</v>
      </c>
      <c r="BK118" s="246">
        <f>ROUND(I118*H118,2)</f>
        <v>0</v>
      </c>
      <c r="BL118" s="24" t="s">
        <v>152</v>
      </c>
      <c r="BM118" s="24" t="s">
        <v>483</v>
      </c>
    </row>
    <row r="119" s="1" customFormat="1" ht="16.5" customHeight="1">
      <c r="B119" s="46"/>
      <c r="C119" s="271" t="s">
        <v>211</v>
      </c>
      <c r="D119" s="271" t="s">
        <v>202</v>
      </c>
      <c r="E119" s="272" t="s">
        <v>484</v>
      </c>
      <c r="F119" s="273" t="s">
        <v>485</v>
      </c>
      <c r="G119" s="274" t="s">
        <v>395</v>
      </c>
      <c r="H119" s="275">
        <v>18</v>
      </c>
      <c r="I119" s="276"/>
      <c r="J119" s="277">
        <f>ROUND(I119*H119,2)</f>
        <v>0</v>
      </c>
      <c r="K119" s="273" t="s">
        <v>22</v>
      </c>
      <c r="L119" s="278"/>
      <c r="M119" s="279" t="s">
        <v>22</v>
      </c>
      <c r="N119" s="280" t="s">
        <v>46</v>
      </c>
      <c r="O119" s="47"/>
      <c r="P119" s="244">
        <f>O119*H119</f>
        <v>0</v>
      </c>
      <c r="Q119" s="244">
        <v>0</v>
      </c>
      <c r="R119" s="244">
        <f>Q119*H119</f>
        <v>0</v>
      </c>
      <c r="S119" s="244">
        <v>0</v>
      </c>
      <c r="T119" s="245">
        <f>S119*H119</f>
        <v>0</v>
      </c>
      <c r="AR119" s="24" t="s">
        <v>191</v>
      </c>
      <c r="AT119" s="24" t="s">
        <v>202</v>
      </c>
      <c r="AU119" s="24" t="s">
        <v>75</v>
      </c>
      <c r="AY119" s="24" t="s">
        <v>144</v>
      </c>
      <c r="BE119" s="246">
        <f>IF(N119="základní",J119,0)</f>
        <v>0</v>
      </c>
      <c r="BF119" s="246">
        <f>IF(N119="snížená",J119,0)</f>
        <v>0</v>
      </c>
      <c r="BG119" s="246">
        <f>IF(N119="zákl. přenesená",J119,0)</f>
        <v>0</v>
      </c>
      <c r="BH119" s="246">
        <f>IF(N119="sníž. přenesená",J119,0)</f>
        <v>0</v>
      </c>
      <c r="BI119" s="246">
        <f>IF(N119="nulová",J119,0)</f>
        <v>0</v>
      </c>
      <c r="BJ119" s="24" t="s">
        <v>24</v>
      </c>
      <c r="BK119" s="246">
        <f>ROUND(I119*H119,2)</f>
        <v>0</v>
      </c>
      <c r="BL119" s="24" t="s">
        <v>152</v>
      </c>
      <c r="BM119" s="24" t="s">
        <v>486</v>
      </c>
    </row>
    <row r="120" s="1" customFormat="1" ht="16.5" customHeight="1">
      <c r="B120" s="46"/>
      <c r="C120" s="235" t="s">
        <v>215</v>
      </c>
      <c r="D120" s="235" t="s">
        <v>147</v>
      </c>
      <c r="E120" s="236" t="s">
        <v>487</v>
      </c>
      <c r="F120" s="237" t="s">
        <v>488</v>
      </c>
      <c r="G120" s="238" t="s">
        <v>489</v>
      </c>
      <c r="H120" s="239">
        <v>9</v>
      </c>
      <c r="I120" s="240"/>
      <c r="J120" s="241">
        <f>ROUND(I120*H120,2)</f>
        <v>0</v>
      </c>
      <c r="K120" s="237" t="s">
        <v>22</v>
      </c>
      <c r="L120" s="72"/>
      <c r="M120" s="242" t="s">
        <v>22</v>
      </c>
      <c r="N120" s="243" t="s">
        <v>46</v>
      </c>
      <c r="O120" s="47"/>
      <c r="P120" s="244">
        <f>O120*H120</f>
        <v>0</v>
      </c>
      <c r="Q120" s="244">
        <v>0</v>
      </c>
      <c r="R120" s="244">
        <f>Q120*H120</f>
        <v>0</v>
      </c>
      <c r="S120" s="244">
        <v>0</v>
      </c>
      <c r="T120" s="245">
        <f>S120*H120</f>
        <v>0</v>
      </c>
      <c r="AR120" s="24" t="s">
        <v>152</v>
      </c>
      <c r="AT120" s="24" t="s">
        <v>147</v>
      </c>
      <c r="AU120" s="24" t="s">
        <v>75</v>
      </c>
      <c r="AY120" s="24" t="s">
        <v>144</v>
      </c>
      <c r="BE120" s="246">
        <f>IF(N120="základní",J120,0)</f>
        <v>0</v>
      </c>
      <c r="BF120" s="246">
        <f>IF(N120="snížená",J120,0)</f>
        <v>0</v>
      </c>
      <c r="BG120" s="246">
        <f>IF(N120="zákl. přenesená",J120,0)</f>
        <v>0</v>
      </c>
      <c r="BH120" s="246">
        <f>IF(N120="sníž. přenesená",J120,0)</f>
        <v>0</v>
      </c>
      <c r="BI120" s="246">
        <f>IF(N120="nulová",J120,0)</f>
        <v>0</v>
      </c>
      <c r="BJ120" s="24" t="s">
        <v>24</v>
      </c>
      <c r="BK120" s="246">
        <f>ROUND(I120*H120,2)</f>
        <v>0</v>
      </c>
      <c r="BL120" s="24" t="s">
        <v>152</v>
      </c>
      <c r="BM120" s="24" t="s">
        <v>490</v>
      </c>
    </row>
    <row r="121" s="1" customFormat="1" ht="16.5" customHeight="1">
      <c r="B121" s="46"/>
      <c r="C121" s="271" t="s">
        <v>219</v>
      </c>
      <c r="D121" s="271" t="s">
        <v>202</v>
      </c>
      <c r="E121" s="272" t="s">
        <v>491</v>
      </c>
      <c r="F121" s="273" t="s">
        <v>492</v>
      </c>
      <c r="G121" s="274" t="s">
        <v>416</v>
      </c>
      <c r="H121" s="275">
        <v>0.45000000000000001</v>
      </c>
      <c r="I121" s="276"/>
      <c r="J121" s="277">
        <f>ROUND(I121*H121,2)</f>
        <v>0</v>
      </c>
      <c r="K121" s="273" t="s">
        <v>22</v>
      </c>
      <c r="L121" s="278"/>
      <c r="M121" s="279" t="s">
        <v>22</v>
      </c>
      <c r="N121" s="280" t="s">
        <v>46</v>
      </c>
      <c r="O121" s="47"/>
      <c r="P121" s="244">
        <f>O121*H121</f>
        <v>0</v>
      </c>
      <c r="Q121" s="244">
        <v>0</v>
      </c>
      <c r="R121" s="244">
        <f>Q121*H121</f>
        <v>0</v>
      </c>
      <c r="S121" s="244">
        <v>0</v>
      </c>
      <c r="T121" s="245">
        <f>S121*H121</f>
        <v>0</v>
      </c>
      <c r="AR121" s="24" t="s">
        <v>191</v>
      </c>
      <c r="AT121" s="24" t="s">
        <v>202</v>
      </c>
      <c r="AU121" s="24" t="s">
        <v>75</v>
      </c>
      <c r="AY121" s="24" t="s">
        <v>144</v>
      </c>
      <c r="BE121" s="246">
        <f>IF(N121="základní",J121,0)</f>
        <v>0</v>
      </c>
      <c r="BF121" s="246">
        <f>IF(N121="snížená",J121,0)</f>
        <v>0</v>
      </c>
      <c r="BG121" s="246">
        <f>IF(N121="zákl. přenesená",J121,0)</f>
        <v>0</v>
      </c>
      <c r="BH121" s="246">
        <f>IF(N121="sníž. přenesená",J121,0)</f>
        <v>0</v>
      </c>
      <c r="BI121" s="246">
        <f>IF(N121="nulová",J121,0)</f>
        <v>0</v>
      </c>
      <c r="BJ121" s="24" t="s">
        <v>24</v>
      </c>
      <c r="BK121" s="246">
        <f>ROUND(I121*H121,2)</f>
        <v>0</v>
      </c>
      <c r="BL121" s="24" t="s">
        <v>152</v>
      </c>
      <c r="BM121" s="24" t="s">
        <v>493</v>
      </c>
    </row>
    <row r="122" s="12" customFormat="1">
      <c r="B122" s="250"/>
      <c r="C122" s="251"/>
      <c r="D122" s="247" t="s">
        <v>166</v>
      </c>
      <c r="E122" s="252" t="s">
        <v>22</v>
      </c>
      <c r="F122" s="253" t="s">
        <v>494</v>
      </c>
      <c r="G122" s="251"/>
      <c r="H122" s="254">
        <v>0.45000000000000001</v>
      </c>
      <c r="I122" s="255"/>
      <c r="J122" s="251"/>
      <c r="K122" s="251"/>
      <c r="L122" s="256"/>
      <c r="M122" s="257"/>
      <c r="N122" s="258"/>
      <c r="O122" s="258"/>
      <c r="P122" s="258"/>
      <c r="Q122" s="258"/>
      <c r="R122" s="258"/>
      <c r="S122" s="258"/>
      <c r="T122" s="259"/>
      <c r="AT122" s="260" t="s">
        <v>166</v>
      </c>
      <c r="AU122" s="260" t="s">
        <v>75</v>
      </c>
      <c r="AV122" s="12" t="s">
        <v>83</v>
      </c>
      <c r="AW122" s="12" t="s">
        <v>38</v>
      </c>
      <c r="AX122" s="12" t="s">
        <v>75</v>
      </c>
      <c r="AY122" s="260" t="s">
        <v>144</v>
      </c>
    </row>
    <row r="123" s="14" customFormat="1">
      <c r="B123" s="287"/>
      <c r="C123" s="288"/>
      <c r="D123" s="247" t="s">
        <v>166</v>
      </c>
      <c r="E123" s="289" t="s">
        <v>22</v>
      </c>
      <c r="F123" s="290" t="s">
        <v>457</v>
      </c>
      <c r="G123" s="288"/>
      <c r="H123" s="291">
        <v>0.45000000000000001</v>
      </c>
      <c r="I123" s="292"/>
      <c r="J123" s="288"/>
      <c r="K123" s="288"/>
      <c r="L123" s="293"/>
      <c r="M123" s="294"/>
      <c r="N123" s="295"/>
      <c r="O123" s="295"/>
      <c r="P123" s="295"/>
      <c r="Q123" s="295"/>
      <c r="R123" s="295"/>
      <c r="S123" s="295"/>
      <c r="T123" s="296"/>
      <c r="AT123" s="297" t="s">
        <v>166</v>
      </c>
      <c r="AU123" s="297" t="s">
        <v>75</v>
      </c>
      <c r="AV123" s="14" t="s">
        <v>152</v>
      </c>
      <c r="AW123" s="14" t="s">
        <v>38</v>
      </c>
      <c r="AX123" s="14" t="s">
        <v>24</v>
      </c>
      <c r="AY123" s="297" t="s">
        <v>144</v>
      </c>
    </row>
    <row r="124" s="1" customFormat="1" ht="16.5" customHeight="1">
      <c r="B124" s="46"/>
      <c r="C124" s="271" t="s">
        <v>223</v>
      </c>
      <c r="D124" s="271" t="s">
        <v>202</v>
      </c>
      <c r="E124" s="272" t="s">
        <v>495</v>
      </c>
      <c r="F124" s="273" t="s">
        <v>496</v>
      </c>
      <c r="G124" s="274" t="s">
        <v>416</v>
      </c>
      <c r="H124" s="275">
        <v>0.90000000000000002</v>
      </c>
      <c r="I124" s="276"/>
      <c r="J124" s="277">
        <f>ROUND(I124*H124,2)</f>
        <v>0</v>
      </c>
      <c r="K124" s="273" t="s">
        <v>22</v>
      </c>
      <c r="L124" s="278"/>
      <c r="M124" s="279" t="s">
        <v>22</v>
      </c>
      <c r="N124" s="280" t="s">
        <v>46</v>
      </c>
      <c r="O124" s="47"/>
      <c r="P124" s="244">
        <f>O124*H124</f>
        <v>0</v>
      </c>
      <c r="Q124" s="244">
        <v>0</v>
      </c>
      <c r="R124" s="244">
        <f>Q124*H124</f>
        <v>0</v>
      </c>
      <c r="S124" s="244">
        <v>0</v>
      </c>
      <c r="T124" s="245">
        <f>S124*H124</f>
        <v>0</v>
      </c>
      <c r="AR124" s="24" t="s">
        <v>191</v>
      </c>
      <c r="AT124" s="24" t="s">
        <v>202</v>
      </c>
      <c r="AU124" s="24" t="s">
        <v>75</v>
      </c>
      <c r="AY124" s="24" t="s">
        <v>144</v>
      </c>
      <c r="BE124" s="246">
        <f>IF(N124="základní",J124,0)</f>
        <v>0</v>
      </c>
      <c r="BF124" s="246">
        <f>IF(N124="snížená",J124,0)</f>
        <v>0</v>
      </c>
      <c r="BG124" s="246">
        <f>IF(N124="zákl. přenesená",J124,0)</f>
        <v>0</v>
      </c>
      <c r="BH124" s="246">
        <f>IF(N124="sníž. přenesená",J124,0)</f>
        <v>0</v>
      </c>
      <c r="BI124" s="246">
        <f>IF(N124="nulová",J124,0)</f>
        <v>0</v>
      </c>
      <c r="BJ124" s="24" t="s">
        <v>24</v>
      </c>
      <c r="BK124" s="246">
        <f>ROUND(I124*H124,2)</f>
        <v>0</v>
      </c>
      <c r="BL124" s="24" t="s">
        <v>152</v>
      </c>
      <c r="BM124" s="24" t="s">
        <v>497</v>
      </c>
    </row>
    <row r="125" s="1" customFormat="1" ht="16.5" customHeight="1">
      <c r="B125" s="46"/>
      <c r="C125" s="235" t="s">
        <v>227</v>
      </c>
      <c r="D125" s="235" t="s">
        <v>147</v>
      </c>
      <c r="E125" s="236" t="s">
        <v>498</v>
      </c>
      <c r="F125" s="237" t="s">
        <v>499</v>
      </c>
      <c r="G125" s="238" t="s">
        <v>489</v>
      </c>
      <c r="H125" s="239">
        <v>100</v>
      </c>
      <c r="I125" s="240"/>
      <c r="J125" s="241">
        <f>ROUND(I125*H125,2)</f>
        <v>0</v>
      </c>
      <c r="K125" s="237" t="s">
        <v>22</v>
      </c>
      <c r="L125" s="72"/>
      <c r="M125" s="242" t="s">
        <v>22</v>
      </c>
      <c r="N125" s="243" t="s">
        <v>46</v>
      </c>
      <c r="O125" s="47"/>
      <c r="P125" s="244">
        <f>O125*H125</f>
        <v>0</v>
      </c>
      <c r="Q125" s="244">
        <v>0</v>
      </c>
      <c r="R125" s="244">
        <f>Q125*H125</f>
        <v>0</v>
      </c>
      <c r="S125" s="244">
        <v>0</v>
      </c>
      <c r="T125" s="245">
        <f>S125*H125</f>
        <v>0</v>
      </c>
      <c r="AR125" s="24" t="s">
        <v>152</v>
      </c>
      <c r="AT125" s="24" t="s">
        <v>147</v>
      </c>
      <c r="AU125" s="24" t="s">
        <v>75</v>
      </c>
      <c r="AY125" s="24" t="s">
        <v>144</v>
      </c>
      <c r="BE125" s="246">
        <f>IF(N125="základní",J125,0)</f>
        <v>0</v>
      </c>
      <c r="BF125" s="246">
        <f>IF(N125="snížená",J125,0)</f>
        <v>0</v>
      </c>
      <c r="BG125" s="246">
        <f>IF(N125="zákl. přenesená",J125,0)</f>
        <v>0</v>
      </c>
      <c r="BH125" s="246">
        <f>IF(N125="sníž. přenesená",J125,0)</f>
        <v>0</v>
      </c>
      <c r="BI125" s="246">
        <f>IF(N125="nulová",J125,0)</f>
        <v>0</v>
      </c>
      <c r="BJ125" s="24" t="s">
        <v>24</v>
      </c>
      <c r="BK125" s="246">
        <f>ROUND(I125*H125,2)</f>
        <v>0</v>
      </c>
      <c r="BL125" s="24" t="s">
        <v>152</v>
      </c>
      <c r="BM125" s="24" t="s">
        <v>500</v>
      </c>
    </row>
    <row r="126" s="1" customFormat="1" ht="16.5" customHeight="1">
      <c r="B126" s="46"/>
      <c r="C126" s="235" t="s">
        <v>441</v>
      </c>
      <c r="D126" s="235" t="s">
        <v>147</v>
      </c>
      <c r="E126" s="236" t="s">
        <v>501</v>
      </c>
      <c r="F126" s="237" t="s">
        <v>502</v>
      </c>
      <c r="G126" s="238" t="s">
        <v>489</v>
      </c>
      <c r="H126" s="239">
        <v>100</v>
      </c>
      <c r="I126" s="240"/>
      <c r="J126" s="241">
        <f>ROUND(I126*H126,2)</f>
        <v>0</v>
      </c>
      <c r="K126" s="237" t="s">
        <v>22</v>
      </c>
      <c r="L126" s="72"/>
      <c r="M126" s="242" t="s">
        <v>22</v>
      </c>
      <c r="N126" s="243" t="s">
        <v>46</v>
      </c>
      <c r="O126" s="47"/>
      <c r="P126" s="244">
        <f>O126*H126</f>
        <v>0</v>
      </c>
      <c r="Q126" s="244">
        <v>0</v>
      </c>
      <c r="R126" s="244">
        <f>Q126*H126</f>
        <v>0</v>
      </c>
      <c r="S126" s="244">
        <v>0</v>
      </c>
      <c r="T126" s="245">
        <f>S126*H126</f>
        <v>0</v>
      </c>
      <c r="AR126" s="24" t="s">
        <v>152</v>
      </c>
      <c r="AT126" s="24" t="s">
        <v>147</v>
      </c>
      <c r="AU126" s="24" t="s">
        <v>75</v>
      </c>
      <c r="AY126" s="24" t="s">
        <v>144</v>
      </c>
      <c r="BE126" s="246">
        <f>IF(N126="základní",J126,0)</f>
        <v>0</v>
      </c>
      <c r="BF126" s="246">
        <f>IF(N126="snížená",J126,0)</f>
        <v>0</v>
      </c>
      <c r="BG126" s="246">
        <f>IF(N126="zákl. přenesená",J126,0)</f>
        <v>0</v>
      </c>
      <c r="BH126" s="246">
        <f>IF(N126="sníž. přenesená",J126,0)</f>
        <v>0</v>
      </c>
      <c r="BI126" s="246">
        <f>IF(N126="nulová",J126,0)</f>
        <v>0</v>
      </c>
      <c r="BJ126" s="24" t="s">
        <v>24</v>
      </c>
      <c r="BK126" s="246">
        <f>ROUND(I126*H126,2)</f>
        <v>0</v>
      </c>
      <c r="BL126" s="24" t="s">
        <v>152</v>
      </c>
      <c r="BM126" s="24" t="s">
        <v>503</v>
      </c>
    </row>
    <row r="127" s="1" customFormat="1" ht="16.5" customHeight="1">
      <c r="B127" s="46"/>
      <c r="C127" s="235" t="s">
        <v>232</v>
      </c>
      <c r="D127" s="235" t="s">
        <v>147</v>
      </c>
      <c r="E127" s="236" t="s">
        <v>504</v>
      </c>
      <c r="F127" s="237" t="s">
        <v>505</v>
      </c>
      <c r="G127" s="238" t="s">
        <v>489</v>
      </c>
      <c r="H127" s="239">
        <v>100</v>
      </c>
      <c r="I127" s="240"/>
      <c r="J127" s="241">
        <f>ROUND(I127*H127,2)</f>
        <v>0</v>
      </c>
      <c r="K127" s="237" t="s">
        <v>22</v>
      </c>
      <c r="L127" s="72"/>
      <c r="M127" s="242" t="s">
        <v>22</v>
      </c>
      <c r="N127" s="243" t="s">
        <v>46</v>
      </c>
      <c r="O127" s="47"/>
      <c r="P127" s="244">
        <f>O127*H127</f>
        <v>0</v>
      </c>
      <c r="Q127" s="244">
        <v>0</v>
      </c>
      <c r="R127" s="244">
        <f>Q127*H127</f>
        <v>0</v>
      </c>
      <c r="S127" s="244">
        <v>0</v>
      </c>
      <c r="T127" s="245">
        <f>S127*H127</f>
        <v>0</v>
      </c>
      <c r="AR127" s="24" t="s">
        <v>152</v>
      </c>
      <c r="AT127" s="24" t="s">
        <v>147</v>
      </c>
      <c r="AU127" s="24" t="s">
        <v>75</v>
      </c>
      <c r="AY127" s="24" t="s">
        <v>144</v>
      </c>
      <c r="BE127" s="246">
        <f>IF(N127="základní",J127,0)</f>
        <v>0</v>
      </c>
      <c r="BF127" s="246">
        <f>IF(N127="snížená",J127,0)</f>
        <v>0</v>
      </c>
      <c r="BG127" s="246">
        <f>IF(N127="zákl. přenesená",J127,0)</f>
        <v>0</v>
      </c>
      <c r="BH127" s="246">
        <f>IF(N127="sníž. přenesená",J127,0)</f>
        <v>0</v>
      </c>
      <c r="BI127" s="246">
        <f>IF(N127="nulová",J127,0)</f>
        <v>0</v>
      </c>
      <c r="BJ127" s="24" t="s">
        <v>24</v>
      </c>
      <c r="BK127" s="246">
        <f>ROUND(I127*H127,2)</f>
        <v>0</v>
      </c>
      <c r="BL127" s="24" t="s">
        <v>152</v>
      </c>
      <c r="BM127" s="24" t="s">
        <v>506</v>
      </c>
    </row>
    <row r="128" s="1" customFormat="1" ht="16.5" customHeight="1">
      <c r="B128" s="46"/>
      <c r="C128" s="271" t="s">
        <v>444</v>
      </c>
      <c r="D128" s="271" t="s">
        <v>202</v>
      </c>
      <c r="E128" s="272" t="s">
        <v>507</v>
      </c>
      <c r="F128" s="273" t="s">
        <v>508</v>
      </c>
      <c r="G128" s="274" t="s">
        <v>427</v>
      </c>
      <c r="H128" s="275">
        <v>4</v>
      </c>
      <c r="I128" s="276"/>
      <c r="J128" s="277">
        <f>ROUND(I128*H128,2)</f>
        <v>0</v>
      </c>
      <c r="K128" s="273" t="s">
        <v>22</v>
      </c>
      <c r="L128" s="278"/>
      <c r="M128" s="279" t="s">
        <v>22</v>
      </c>
      <c r="N128" s="280" t="s">
        <v>46</v>
      </c>
      <c r="O128" s="47"/>
      <c r="P128" s="244">
        <f>O128*H128</f>
        <v>0</v>
      </c>
      <c r="Q128" s="244">
        <v>0</v>
      </c>
      <c r="R128" s="244">
        <f>Q128*H128</f>
        <v>0</v>
      </c>
      <c r="S128" s="244">
        <v>0</v>
      </c>
      <c r="T128" s="245">
        <f>S128*H128</f>
        <v>0</v>
      </c>
      <c r="AR128" s="24" t="s">
        <v>191</v>
      </c>
      <c r="AT128" s="24" t="s">
        <v>202</v>
      </c>
      <c r="AU128" s="24" t="s">
        <v>75</v>
      </c>
      <c r="AY128" s="24" t="s">
        <v>144</v>
      </c>
      <c r="BE128" s="246">
        <f>IF(N128="základní",J128,0)</f>
        <v>0</v>
      </c>
      <c r="BF128" s="246">
        <f>IF(N128="snížená",J128,0)</f>
        <v>0</v>
      </c>
      <c r="BG128" s="246">
        <f>IF(N128="zákl. přenesená",J128,0)</f>
        <v>0</v>
      </c>
      <c r="BH128" s="246">
        <f>IF(N128="sníž. přenesená",J128,0)</f>
        <v>0</v>
      </c>
      <c r="BI128" s="246">
        <f>IF(N128="nulová",J128,0)</f>
        <v>0</v>
      </c>
      <c r="BJ128" s="24" t="s">
        <v>24</v>
      </c>
      <c r="BK128" s="246">
        <f>ROUND(I128*H128,2)</f>
        <v>0</v>
      </c>
      <c r="BL128" s="24" t="s">
        <v>152</v>
      </c>
      <c r="BM128" s="24" t="s">
        <v>509</v>
      </c>
    </row>
    <row r="129" s="12" customFormat="1">
      <c r="B129" s="250"/>
      <c r="C129" s="251"/>
      <c r="D129" s="247" t="s">
        <v>166</v>
      </c>
      <c r="E129" s="252" t="s">
        <v>22</v>
      </c>
      <c r="F129" s="253" t="s">
        <v>510</v>
      </c>
      <c r="G129" s="251"/>
      <c r="H129" s="254">
        <v>4</v>
      </c>
      <c r="I129" s="255"/>
      <c r="J129" s="251"/>
      <c r="K129" s="251"/>
      <c r="L129" s="256"/>
      <c r="M129" s="257"/>
      <c r="N129" s="258"/>
      <c r="O129" s="258"/>
      <c r="P129" s="258"/>
      <c r="Q129" s="258"/>
      <c r="R129" s="258"/>
      <c r="S129" s="258"/>
      <c r="T129" s="259"/>
      <c r="AT129" s="260" t="s">
        <v>166</v>
      </c>
      <c r="AU129" s="260" t="s">
        <v>75</v>
      </c>
      <c r="AV129" s="12" t="s">
        <v>83</v>
      </c>
      <c r="AW129" s="12" t="s">
        <v>38</v>
      </c>
      <c r="AX129" s="12" t="s">
        <v>75</v>
      </c>
      <c r="AY129" s="260" t="s">
        <v>144</v>
      </c>
    </row>
    <row r="130" s="14" customFormat="1">
      <c r="B130" s="287"/>
      <c r="C130" s="288"/>
      <c r="D130" s="247" t="s">
        <v>166</v>
      </c>
      <c r="E130" s="289" t="s">
        <v>22</v>
      </c>
      <c r="F130" s="290" t="s">
        <v>457</v>
      </c>
      <c r="G130" s="288"/>
      <c r="H130" s="291">
        <v>4</v>
      </c>
      <c r="I130" s="292"/>
      <c r="J130" s="288"/>
      <c r="K130" s="288"/>
      <c r="L130" s="293"/>
      <c r="M130" s="294"/>
      <c r="N130" s="295"/>
      <c r="O130" s="295"/>
      <c r="P130" s="295"/>
      <c r="Q130" s="295"/>
      <c r="R130" s="295"/>
      <c r="S130" s="295"/>
      <c r="T130" s="296"/>
      <c r="AT130" s="297" t="s">
        <v>166</v>
      </c>
      <c r="AU130" s="297" t="s">
        <v>75</v>
      </c>
      <c r="AV130" s="14" t="s">
        <v>152</v>
      </c>
      <c r="AW130" s="14" t="s">
        <v>38</v>
      </c>
      <c r="AX130" s="14" t="s">
        <v>24</v>
      </c>
      <c r="AY130" s="297" t="s">
        <v>144</v>
      </c>
    </row>
    <row r="131" s="1" customFormat="1" ht="16.5" customHeight="1">
      <c r="B131" s="46"/>
      <c r="C131" s="235" t="s">
        <v>239</v>
      </c>
      <c r="D131" s="235" t="s">
        <v>147</v>
      </c>
      <c r="E131" s="236" t="s">
        <v>159</v>
      </c>
      <c r="F131" s="237" t="s">
        <v>511</v>
      </c>
      <c r="G131" s="238" t="s">
        <v>512</v>
      </c>
      <c r="H131" s="239">
        <v>714</v>
      </c>
      <c r="I131" s="240"/>
      <c r="J131" s="241">
        <f>ROUND(I131*H131,2)</f>
        <v>0</v>
      </c>
      <c r="K131" s="237" t="s">
        <v>22</v>
      </c>
      <c r="L131" s="72"/>
      <c r="M131" s="242" t="s">
        <v>22</v>
      </c>
      <c r="N131" s="243" t="s">
        <v>46</v>
      </c>
      <c r="O131" s="47"/>
      <c r="P131" s="244">
        <f>O131*H131</f>
        <v>0</v>
      </c>
      <c r="Q131" s="244">
        <v>0</v>
      </c>
      <c r="R131" s="244">
        <f>Q131*H131</f>
        <v>0</v>
      </c>
      <c r="S131" s="244">
        <v>0</v>
      </c>
      <c r="T131" s="245">
        <f>S131*H131</f>
        <v>0</v>
      </c>
      <c r="AR131" s="24" t="s">
        <v>152</v>
      </c>
      <c r="AT131" s="24" t="s">
        <v>147</v>
      </c>
      <c r="AU131" s="24" t="s">
        <v>75</v>
      </c>
      <c r="AY131" s="24" t="s">
        <v>144</v>
      </c>
      <c r="BE131" s="246">
        <f>IF(N131="základní",J131,0)</f>
        <v>0</v>
      </c>
      <c r="BF131" s="246">
        <f>IF(N131="snížená",J131,0)</f>
        <v>0</v>
      </c>
      <c r="BG131" s="246">
        <f>IF(N131="zákl. přenesená",J131,0)</f>
        <v>0</v>
      </c>
      <c r="BH131" s="246">
        <f>IF(N131="sníž. přenesená",J131,0)</f>
        <v>0</v>
      </c>
      <c r="BI131" s="246">
        <f>IF(N131="nulová",J131,0)</f>
        <v>0</v>
      </c>
      <c r="BJ131" s="24" t="s">
        <v>24</v>
      </c>
      <c r="BK131" s="246">
        <f>ROUND(I131*H131,2)</f>
        <v>0</v>
      </c>
      <c r="BL131" s="24" t="s">
        <v>152</v>
      </c>
      <c r="BM131" s="24" t="s">
        <v>513</v>
      </c>
    </row>
    <row r="132" s="1" customFormat="1">
      <c r="B132" s="46"/>
      <c r="C132" s="74"/>
      <c r="D132" s="247" t="s">
        <v>156</v>
      </c>
      <c r="E132" s="74"/>
      <c r="F132" s="248" t="s">
        <v>514</v>
      </c>
      <c r="G132" s="74"/>
      <c r="H132" s="74"/>
      <c r="I132" s="203"/>
      <c r="J132" s="74"/>
      <c r="K132" s="74"/>
      <c r="L132" s="72"/>
      <c r="M132" s="249"/>
      <c r="N132" s="47"/>
      <c r="O132" s="47"/>
      <c r="P132" s="47"/>
      <c r="Q132" s="47"/>
      <c r="R132" s="47"/>
      <c r="S132" s="47"/>
      <c r="T132" s="95"/>
      <c r="AT132" s="24" t="s">
        <v>156</v>
      </c>
      <c r="AU132" s="24" t="s">
        <v>75</v>
      </c>
    </row>
    <row r="133" s="1" customFormat="1" ht="16.5" customHeight="1">
      <c r="B133" s="46"/>
      <c r="C133" s="235" t="s">
        <v>245</v>
      </c>
      <c r="D133" s="235" t="s">
        <v>147</v>
      </c>
      <c r="E133" s="236" t="s">
        <v>307</v>
      </c>
      <c r="F133" s="237" t="s">
        <v>515</v>
      </c>
      <c r="G133" s="238" t="s">
        <v>516</v>
      </c>
      <c r="H133" s="239">
        <v>8</v>
      </c>
      <c r="I133" s="240"/>
      <c r="J133" s="241">
        <f>ROUND(I133*H133,2)</f>
        <v>0</v>
      </c>
      <c r="K133" s="237" t="s">
        <v>22</v>
      </c>
      <c r="L133" s="72"/>
      <c r="M133" s="242" t="s">
        <v>22</v>
      </c>
      <c r="N133" s="243" t="s">
        <v>46</v>
      </c>
      <c r="O133" s="47"/>
      <c r="P133" s="244">
        <f>O133*H133</f>
        <v>0</v>
      </c>
      <c r="Q133" s="244">
        <v>0</v>
      </c>
      <c r="R133" s="244">
        <f>Q133*H133</f>
        <v>0</v>
      </c>
      <c r="S133" s="244">
        <v>0</v>
      </c>
      <c r="T133" s="245">
        <f>S133*H133</f>
        <v>0</v>
      </c>
      <c r="AR133" s="24" t="s">
        <v>152</v>
      </c>
      <c r="AT133" s="24" t="s">
        <v>147</v>
      </c>
      <c r="AU133" s="24" t="s">
        <v>75</v>
      </c>
      <c r="AY133" s="24" t="s">
        <v>144</v>
      </c>
      <c r="BE133" s="246">
        <f>IF(N133="základní",J133,0)</f>
        <v>0</v>
      </c>
      <c r="BF133" s="246">
        <f>IF(N133="snížená",J133,0)</f>
        <v>0</v>
      </c>
      <c r="BG133" s="246">
        <f>IF(N133="zákl. přenesená",J133,0)</f>
        <v>0</v>
      </c>
      <c r="BH133" s="246">
        <f>IF(N133="sníž. přenesená",J133,0)</f>
        <v>0</v>
      </c>
      <c r="BI133" s="246">
        <f>IF(N133="nulová",J133,0)</f>
        <v>0</v>
      </c>
      <c r="BJ133" s="24" t="s">
        <v>24</v>
      </c>
      <c r="BK133" s="246">
        <f>ROUND(I133*H133,2)</f>
        <v>0</v>
      </c>
      <c r="BL133" s="24" t="s">
        <v>152</v>
      </c>
      <c r="BM133" s="24" t="s">
        <v>517</v>
      </c>
    </row>
    <row r="134" s="1" customFormat="1" ht="16.5" customHeight="1">
      <c r="B134" s="46"/>
      <c r="C134" s="235" t="s">
        <v>253</v>
      </c>
      <c r="D134" s="235" t="s">
        <v>147</v>
      </c>
      <c r="E134" s="236" t="s">
        <v>191</v>
      </c>
      <c r="F134" s="237" t="s">
        <v>518</v>
      </c>
      <c r="G134" s="238" t="s">
        <v>519</v>
      </c>
      <c r="H134" s="239">
        <v>99.25</v>
      </c>
      <c r="I134" s="240"/>
      <c r="J134" s="241">
        <f>ROUND(I134*H134,2)</f>
        <v>0</v>
      </c>
      <c r="K134" s="237" t="s">
        <v>22</v>
      </c>
      <c r="L134" s="72"/>
      <c r="M134" s="242" t="s">
        <v>22</v>
      </c>
      <c r="N134" s="243" t="s">
        <v>46</v>
      </c>
      <c r="O134" s="47"/>
      <c r="P134" s="244">
        <f>O134*H134</f>
        <v>0</v>
      </c>
      <c r="Q134" s="244">
        <v>0</v>
      </c>
      <c r="R134" s="244">
        <f>Q134*H134</f>
        <v>0</v>
      </c>
      <c r="S134" s="244">
        <v>0</v>
      </c>
      <c r="T134" s="245">
        <f>S134*H134</f>
        <v>0</v>
      </c>
      <c r="AR134" s="24" t="s">
        <v>152</v>
      </c>
      <c r="AT134" s="24" t="s">
        <v>147</v>
      </c>
      <c r="AU134" s="24" t="s">
        <v>75</v>
      </c>
      <c r="AY134" s="24" t="s">
        <v>144</v>
      </c>
      <c r="BE134" s="246">
        <f>IF(N134="základní",J134,0)</f>
        <v>0</v>
      </c>
      <c r="BF134" s="246">
        <f>IF(N134="snížená",J134,0)</f>
        <v>0</v>
      </c>
      <c r="BG134" s="246">
        <f>IF(N134="zákl. přenesená",J134,0)</f>
        <v>0</v>
      </c>
      <c r="BH134" s="246">
        <f>IF(N134="sníž. přenesená",J134,0)</f>
        <v>0</v>
      </c>
      <c r="BI134" s="246">
        <f>IF(N134="nulová",J134,0)</f>
        <v>0</v>
      </c>
      <c r="BJ134" s="24" t="s">
        <v>24</v>
      </c>
      <c r="BK134" s="246">
        <f>ROUND(I134*H134,2)</f>
        <v>0</v>
      </c>
      <c r="BL134" s="24" t="s">
        <v>152</v>
      </c>
      <c r="BM134" s="24" t="s">
        <v>520</v>
      </c>
    </row>
    <row r="135" s="1" customFormat="1" ht="16.5" customHeight="1">
      <c r="B135" s="46"/>
      <c r="C135" s="235" t="s">
        <v>449</v>
      </c>
      <c r="D135" s="235" t="s">
        <v>147</v>
      </c>
      <c r="E135" s="236" t="s">
        <v>521</v>
      </c>
      <c r="F135" s="237" t="s">
        <v>522</v>
      </c>
      <c r="G135" s="238" t="s">
        <v>516</v>
      </c>
      <c r="H135" s="239">
        <v>20</v>
      </c>
      <c r="I135" s="240"/>
      <c r="J135" s="241">
        <f>ROUND(I135*H135,2)</f>
        <v>0</v>
      </c>
      <c r="K135" s="237" t="s">
        <v>22</v>
      </c>
      <c r="L135" s="72"/>
      <c r="M135" s="242" t="s">
        <v>22</v>
      </c>
      <c r="N135" s="243" t="s">
        <v>46</v>
      </c>
      <c r="O135" s="47"/>
      <c r="P135" s="244">
        <f>O135*H135</f>
        <v>0</v>
      </c>
      <c r="Q135" s="244">
        <v>0</v>
      </c>
      <c r="R135" s="244">
        <f>Q135*H135</f>
        <v>0</v>
      </c>
      <c r="S135" s="244">
        <v>0</v>
      </c>
      <c r="T135" s="245">
        <f>S135*H135</f>
        <v>0</v>
      </c>
      <c r="AR135" s="24" t="s">
        <v>152</v>
      </c>
      <c r="AT135" s="24" t="s">
        <v>147</v>
      </c>
      <c r="AU135" s="24" t="s">
        <v>75</v>
      </c>
      <c r="AY135" s="24" t="s">
        <v>144</v>
      </c>
      <c r="BE135" s="246">
        <f>IF(N135="základní",J135,0)</f>
        <v>0</v>
      </c>
      <c r="BF135" s="246">
        <f>IF(N135="snížená",J135,0)</f>
        <v>0</v>
      </c>
      <c r="BG135" s="246">
        <f>IF(N135="zákl. přenesená",J135,0)</f>
        <v>0</v>
      </c>
      <c r="BH135" s="246">
        <f>IF(N135="sníž. přenesená",J135,0)</f>
        <v>0</v>
      </c>
      <c r="BI135" s="246">
        <f>IF(N135="nulová",J135,0)</f>
        <v>0</v>
      </c>
      <c r="BJ135" s="24" t="s">
        <v>24</v>
      </c>
      <c r="BK135" s="246">
        <f>ROUND(I135*H135,2)</f>
        <v>0</v>
      </c>
      <c r="BL135" s="24" t="s">
        <v>152</v>
      </c>
      <c r="BM135" s="24" t="s">
        <v>523</v>
      </c>
    </row>
    <row r="136" s="1" customFormat="1" ht="16.5" customHeight="1">
      <c r="B136" s="46"/>
      <c r="C136" s="235" t="s">
        <v>524</v>
      </c>
      <c r="D136" s="235" t="s">
        <v>147</v>
      </c>
      <c r="E136" s="236" t="s">
        <v>525</v>
      </c>
      <c r="F136" s="237" t="s">
        <v>526</v>
      </c>
      <c r="G136" s="238" t="s">
        <v>202</v>
      </c>
      <c r="H136" s="239">
        <v>608</v>
      </c>
      <c r="I136" s="240"/>
      <c r="J136" s="241">
        <f>ROUND(I136*H136,2)</f>
        <v>0</v>
      </c>
      <c r="K136" s="237" t="s">
        <v>22</v>
      </c>
      <c r="L136" s="72"/>
      <c r="M136" s="242" t="s">
        <v>22</v>
      </c>
      <c r="N136" s="243" t="s">
        <v>46</v>
      </c>
      <c r="O136" s="47"/>
      <c r="P136" s="244">
        <f>O136*H136</f>
        <v>0</v>
      </c>
      <c r="Q136" s="244">
        <v>0</v>
      </c>
      <c r="R136" s="244">
        <f>Q136*H136</f>
        <v>0</v>
      </c>
      <c r="S136" s="244">
        <v>0</v>
      </c>
      <c r="T136" s="245">
        <f>S136*H136</f>
        <v>0</v>
      </c>
      <c r="AR136" s="24" t="s">
        <v>152</v>
      </c>
      <c r="AT136" s="24" t="s">
        <v>147</v>
      </c>
      <c r="AU136" s="24" t="s">
        <v>75</v>
      </c>
      <c r="AY136" s="24" t="s">
        <v>144</v>
      </c>
      <c r="BE136" s="246">
        <f>IF(N136="základní",J136,0)</f>
        <v>0</v>
      </c>
      <c r="BF136" s="246">
        <f>IF(N136="snížená",J136,0)</f>
        <v>0</v>
      </c>
      <c r="BG136" s="246">
        <f>IF(N136="zákl. přenesená",J136,0)</f>
        <v>0</v>
      </c>
      <c r="BH136" s="246">
        <f>IF(N136="sníž. přenesená",J136,0)</f>
        <v>0</v>
      </c>
      <c r="BI136" s="246">
        <f>IF(N136="nulová",J136,0)</f>
        <v>0</v>
      </c>
      <c r="BJ136" s="24" t="s">
        <v>24</v>
      </c>
      <c r="BK136" s="246">
        <f>ROUND(I136*H136,2)</f>
        <v>0</v>
      </c>
      <c r="BL136" s="24" t="s">
        <v>152</v>
      </c>
      <c r="BM136" s="24" t="s">
        <v>527</v>
      </c>
    </row>
    <row r="137" s="1" customFormat="1" ht="16.5" customHeight="1">
      <c r="B137" s="46"/>
      <c r="C137" s="271" t="s">
        <v>452</v>
      </c>
      <c r="D137" s="271" t="s">
        <v>202</v>
      </c>
      <c r="E137" s="272" t="s">
        <v>528</v>
      </c>
      <c r="F137" s="273" t="s">
        <v>529</v>
      </c>
      <c r="G137" s="274" t="s">
        <v>395</v>
      </c>
      <c r="H137" s="275">
        <v>36</v>
      </c>
      <c r="I137" s="276"/>
      <c r="J137" s="277">
        <f>ROUND(I137*H137,2)</f>
        <v>0</v>
      </c>
      <c r="K137" s="273" t="s">
        <v>22</v>
      </c>
      <c r="L137" s="278"/>
      <c r="M137" s="279" t="s">
        <v>22</v>
      </c>
      <c r="N137" s="280" t="s">
        <v>46</v>
      </c>
      <c r="O137" s="47"/>
      <c r="P137" s="244">
        <f>O137*H137</f>
        <v>0</v>
      </c>
      <c r="Q137" s="244">
        <v>0</v>
      </c>
      <c r="R137" s="244">
        <f>Q137*H137</f>
        <v>0</v>
      </c>
      <c r="S137" s="244">
        <v>0</v>
      </c>
      <c r="T137" s="245">
        <f>S137*H137</f>
        <v>0</v>
      </c>
      <c r="AR137" s="24" t="s">
        <v>191</v>
      </c>
      <c r="AT137" s="24" t="s">
        <v>202</v>
      </c>
      <c r="AU137" s="24" t="s">
        <v>75</v>
      </c>
      <c r="AY137" s="24" t="s">
        <v>144</v>
      </c>
      <c r="BE137" s="246">
        <f>IF(N137="základní",J137,0)</f>
        <v>0</v>
      </c>
      <c r="BF137" s="246">
        <f>IF(N137="snížená",J137,0)</f>
        <v>0</v>
      </c>
      <c r="BG137" s="246">
        <f>IF(N137="zákl. přenesená",J137,0)</f>
        <v>0</v>
      </c>
      <c r="BH137" s="246">
        <f>IF(N137="sníž. přenesená",J137,0)</f>
        <v>0</v>
      </c>
      <c r="BI137" s="246">
        <f>IF(N137="nulová",J137,0)</f>
        <v>0</v>
      </c>
      <c r="BJ137" s="24" t="s">
        <v>24</v>
      </c>
      <c r="BK137" s="246">
        <f>ROUND(I137*H137,2)</f>
        <v>0</v>
      </c>
      <c r="BL137" s="24" t="s">
        <v>152</v>
      </c>
      <c r="BM137" s="24" t="s">
        <v>530</v>
      </c>
    </row>
    <row r="138" s="1" customFormat="1" ht="16.5" customHeight="1">
      <c r="B138" s="46"/>
      <c r="C138" s="271" t="s">
        <v>531</v>
      </c>
      <c r="D138" s="271" t="s">
        <v>202</v>
      </c>
      <c r="E138" s="272" t="s">
        <v>532</v>
      </c>
      <c r="F138" s="273" t="s">
        <v>533</v>
      </c>
      <c r="G138" s="274" t="s">
        <v>395</v>
      </c>
      <c r="H138" s="275">
        <v>18</v>
      </c>
      <c r="I138" s="276"/>
      <c r="J138" s="277">
        <f>ROUND(I138*H138,2)</f>
        <v>0</v>
      </c>
      <c r="K138" s="273" t="s">
        <v>22</v>
      </c>
      <c r="L138" s="278"/>
      <c r="M138" s="279" t="s">
        <v>22</v>
      </c>
      <c r="N138" s="280" t="s">
        <v>46</v>
      </c>
      <c r="O138" s="47"/>
      <c r="P138" s="244">
        <f>O138*H138</f>
        <v>0</v>
      </c>
      <c r="Q138" s="244">
        <v>0</v>
      </c>
      <c r="R138" s="244">
        <f>Q138*H138</f>
        <v>0</v>
      </c>
      <c r="S138" s="244">
        <v>0</v>
      </c>
      <c r="T138" s="245">
        <f>S138*H138</f>
        <v>0</v>
      </c>
      <c r="AR138" s="24" t="s">
        <v>191</v>
      </c>
      <c r="AT138" s="24" t="s">
        <v>202</v>
      </c>
      <c r="AU138" s="24" t="s">
        <v>75</v>
      </c>
      <c r="AY138" s="24" t="s">
        <v>144</v>
      </c>
      <c r="BE138" s="246">
        <f>IF(N138="základní",J138,0)</f>
        <v>0</v>
      </c>
      <c r="BF138" s="246">
        <f>IF(N138="snížená",J138,0)</f>
        <v>0</v>
      </c>
      <c r="BG138" s="246">
        <f>IF(N138="zákl. přenesená",J138,0)</f>
        <v>0</v>
      </c>
      <c r="BH138" s="246">
        <f>IF(N138="sníž. přenesená",J138,0)</f>
        <v>0</v>
      </c>
      <c r="BI138" s="246">
        <f>IF(N138="nulová",J138,0)</f>
        <v>0</v>
      </c>
      <c r="BJ138" s="24" t="s">
        <v>24</v>
      </c>
      <c r="BK138" s="246">
        <f>ROUND(I138*H138,2)</f>
        <v>0</v>
      </c>
      <c r="BL138" s="24" t="s">
        <v>152</v>
      </c>
      <c r="BM138" s="24" t="s">
        <v>534</v>
      </c>
    </row>
    <row r="139" s="1" customFormat="1" ht="16.5" customHeight="1">
      <c r="B139" s="46"/>
      <c r="C139" s="235" t="s">
        <v>455</v>
      </c>
      <c r="D139" s="235" t="s">
        <v>147</v>
      </c>
      <c r="E139" s="236" t="s">
        <v>535</v>
      </c>
      <c r="F139" s="237" t="s">
        <v>536</v>
      </c>
      <c r="G139" s="238" t="s">
        <v>202</v>
      </c>
      <c r="H139" s="239">
        <v>600</v>
      </c>
      <c r="I139" s="240"/>
      <c r="J139" s="241">
        <f>ROUND(I139*H139,2)</f>
        <v>0</v>
      </c>
      <c r="K139" s="237" t="s">
        <v>22</v>
      </c>
      <c r="L139" s="72"/>
      <c r="M139" s="242" t="s">
        <v>22</v>
      </c>
      <c r="N139" s="243" t="s">
        <v>46</v>
      </c>
      <c r="O139" s="47"/>
      <c r="P139" s="244">
        <f>O139*H139</f>
        <v>0</v>
      </c>
      <c r="Q139" s="244">
        <v>0</v>
      </c>
      <c r="R139" s="244">
        <f>Q139*H139</f>
        <v>0</v>
      </c>
      <c r="S139" s="244">
        <v>0</v>
      </c>
      <c r="T139" s="245">
        <f>S139*H139</f>
        <v>0</v>
      </c>
      <c r="AR139" s="24" t="s">
        <v>152</v>
      </c>
      <c r="AT139" s="24" t="s">
        <v>147</v>
      </c>
      <c r="AU139" s="24" t="s">
        <v>75</v>
      </c>
      <c r="AY139" s="24" t="s">
        <v>144</v>
      </c>
      <c r="BE139" s="246">
        <f>IF(N139="základní",J139,0)</f>
        <v>0</v>
      </c>
      <c r="BF139" s="246">
        <f>IF(N139="snížená",J139,0)</f>
        <v>0</v>
      </c>
      <c r="BG139" s="246">
        <f>IF(N139="zákl. přenesená",J139,0)</f>
        <v>0</v>
      </c>
      <c r="BH139" s="246">
        <f>IF(N139="sníž. přenesená",J139,0)</f>
        <v>0</v>
      </c>
      <c r="BI139" s="246">
        <f>IF(N139="nulová",J139,0)</f>
        <v>0</v>
      </c>
      <c r="BJ139" s="24" t="s">
        <v>24</v>
      </c>
      <c r="BK139" s="246">
        <f>ROUND(I139*H139,2)</f>
        <v>0</v>
      </c>
      <c r="BL139" s="24" t="s">
        <v>152</v>
      </c>
      <c r="BM139" s="24" t="s">
        <v>537</v>
      </c>
    </row>
    <row r="140" s="1" customFormat="1" ht="16.5" customHeight="1">
      <c r="B140" s="46"/>
      <c r="C140" s="235" t="s">
        <v>538</v>
      </c>
      <c r="D140" s="235" t="s">
        <v>147</v>
      </c>
      <c r="E140" s="236" t="s">
        <v>29</v>
      </c>
      <c r="F140" s="237" t="s">
        <v>539</v>
      </c>
      <c r="G140" s="238" t="s">
        <v>202</v>
      </c>
      <c r="H140" s="239">
        <v>608</v>
      </c>
      <c r="I140" s="240"/>
      <c r="J140" s="241">
        <f>ROUND(I140*H140,2)</f>
        <v>0</v>
      </c>
      <c r="K140" s="237" t="s">
        <v>22</v>
      </c>
      <c r="L140" s="72"/>
      <c r="M140" s="242" t="s">
        <v>22</v>
      </c>
      <c r="N140" s="243" t="s">
        <v>46</v>
      </c>
      <c r="O140" s="47"/>
      <c r="P140" s="244">
        <f>O140*H140</f>
        <v>0</v>
      </c>
      <c r="Q140" s="244">
        <v>0</v>
      </c>
      <c r="R140" s="244">
        <f>Q140*H140</f>
        <v>0</v>
      </c>
      <c r="S140" s="244">
        <v>0</v>
      </c>
      <c r="T140" s="245">
        <f>S140*H140</f>
        <v>0</v>
      </c>
      <c r="AR140" s="24" t="s">
        <v>152</v>
      </c>
      <c r="AT140" s="24" t="s">
        <v>147</v>
      </c>
      <c r="AU140" s="24" t="s">
        <v>75</v>
      </c>
      <c r="AY140" s="24" t="s">
        <v>144</v>
      </c>
      <c r="BE140" s="246">
        <f>IF(N140="základní",J140,0)</f>
        <v>0</v>
      </c>
      <c r="BF140" s="246">
        <f>IF(N140="snížená",J140,0)</f>
        <v>0</v>
      </c>
      <c r="BG140" s="246">
        <f>IF(N140="zákl. přenesená",J140,0)</f>
        <v>0</v>
      </c>
      <c r="BH140" s="246">
        <f>IF(N140="sníž. přenesená",J140,0)</f>
        <v>0</v>
      </c>
      <c r="BI140" s="246">
        <f>IF(N140="nulová",J140,0)</f>
        <v>0</v>
      </c>
      <c r="BJ140" s="24" t="s">
        <v>24</v>
      </c>
      <c r="BK140" s="246">
        <f>ROUND(I140*H140,2)</f>
        <v>0</v>
      </c>
      <c r="BL140" s="24" t="s">
        <v>152</v>
      </c>
      <c r="BM140" s="24" t="s">
        <v>540</v>
      </c>
    </row>
    <row r="141" s="1" customFormat="1" ht="16.5" customHeight="1">
      <c r="B141" s="46"/>
      <c r="C141" s="235" t="s">
        <v>460</v>
      </c>
      <c r="D141" s="235" t="s">
        <v>147</v>
      </c>
      <c r="E141" s="236" t="s">
        <v>541</v>
      </c>
      <c r="F141" s="237" t="s">
        <v>542</v>
      </c>
      <c r="G141" s="238" t="s">
        <v>395</v>
      </c>
      <c r="H141" s="239">
        <v>11</v>
      </c>
      <c r="I141" s="240"/>
      <c r="J141" s="241">
        <f>ROUND(I141*H141,2)</f>
        <v>0</v>
      </c>
      <c r="K141" s="237" t="s">
        <v>22</v>
      </c>
      <c r="L141" s="72"/>
      <c r="M141" s="242" t="s">
        <v>22</v>
      </c>
      <c r="N141" s="243" t="s">
        <v>46</v>
      </c>
      <c r="O141" s="47"/>
      <c r="P141" s="244">
        <f>O141*H141</f>
        <v>0</v>
      </c>
      <c r="Q141" s="244">
        <v>0</v>
      </c>
      <c r="R141" s="244">
        <f>Q141*H141</f>
        <v>0</v>
      </c>
      <c r="S141" s="244">
        <v>0</v>
      </c>
      <c r="T141" s="245">
        <f>S141*H141</f>
        <v>0</v>
      </c>
      <c r="AR141" s="24" t="s">
        <v>152</v>
      </c>
      <c r="AT141" s="24" t="s">
        <v>147</v>
      </c>
      <c r="AU141" s="24" t="s">
        <v>75</v>
      </c>
      <c r="AY141" s="24" t="s">
        <v>144</v>
      </c>
      <c r="BE141" s="246">
        <f>IF(N141="základní",J141,0)</f>
        <v>0</v>
      </c>
      <c r="BF141" s="246">
        <f>IF(N141="snížená",J141,0)</f>
        <v>0</v>
      </c>
      <c r="BG141" s="246">
        <f>IF(N141="zákl. přenesená",J141,0)</f>
        <v>0</v>
      </c>
      <c r="BH141" s="246">
        <f>IF(N141="sníž. přenesená",J141,0)</f>
        <v>0</v>
      </c>
      <c r="BI141" s="246">
        <f>IF(N141="nulová",J141,0)</f>
        <v>0</v>
      </c>
      <c r="BJ141" s="24" t="s">
        <v>24</v>
      </c>
      <c r="BK141" s="246">
        <f>ROUND(I141*H141,2)</f>
        <v>0</v>
      </c>
      <c r="BL141" s="24" t="s">
        <v>152</v>
      </c>
      <c r="BM141" s="24" t="s">
        <v>30</v>
      </c>
    </row>
    <row r="142" s="1" customFormat="1" ht="16.5" customHeight="1">
      <c r="B142" s="46"/>
      <c r="C142" s="271" t="s">
        <v>146</v>
      </c>
      <c r="D142" s="271" t="s">
        <v>202</v>
      </c>
      <c r="E142" s="272" t="s">
        <v>543</v>
      </c>
      <c r="F142" s="273" t="s">
        <v>544</v>
      </c>
      <c r="G142" s="274" t="s">
        <v>395</v>
      </c>
      <c r="H142" s="275">
        <v>18</v>
      </c>
      <c r="I142" s="276"/>
      <c r="J142" s="277">
        <f>ROUND(I142*H142,2)</f>
        <v>0</v>
      </c>
      <c r="K142" s="273" t="s">
        <v>22</v>
      </c>
      <c r="L142" s="278"/>
      <c r="M142" s="279" t="s">
        <v>22</v>
      </c>
      <c r="N142" s="280" t="s">
        <v>46</v>
      </c>
      <c r="O142" s="47"/>
      <c r="P142" s="244">
        <f>O142*H142</f>
        <v>0</v>
      </c>
      <c r="Q142" s="244">
        <v>0</v>
      </c>
      <c r="R142" s="244">
        <f>Q142*H142</f>
        <v>0</v>
      </c>
      <c r="S142" s="244">
        <v>0</v>
      </c>
      <c r="T142" s="245">
        <f>S142*H142</f>
        <v>0</v>
      </c>
      <c r="AR142" s="24" t="s">
        <v>191</v>
      </c>
      <c r="AT142" s="24" t="s">
        <v>202</v>
      </c>
      <c r="AU142" s="24" t="s">
        <v>75</v>
      </c>
      <c r="AY142" s="24" t="s">
        <v>144</v>
      </c>
      <c r="BE142" s="246">
        <f>IF(N142="základní",J142,0)</f>
        <v>0</v>
      </c>
      <c r="BF142" s="246">
        <f>IF(N142="snížená",J142,0)</f>
        <v>0</v>
      </c>
      <c r="BG142" s="246">
        <f>IF(N142="zákl. přenesená",J142,0)</f>
        <v>0</v>
      </c>
      <c r="BH142" s="246">
        <f>IF(N142="sníž. přenesená",J142,0)</f>
        <v>0</v>
      </c>
      <c r="BI142" s="246">
        <f>IF(N142="nulová",J142,0)</f>
        <v>0</v>
      </c>
      <c r="BJ142" s="24" t="s">
        <v>24</v>
      </c>
      <c r="BK142" s="246">
        <f>ROUND(I142*H142,2)</f>
        <v>0</v>
      </c>
      <c r="BL142" s="24" t="s">
        <v>152</v>
      </c>
      <c r="BM142" s="24" t="s">
        <v>545</v>
      </c>
    </row>
    <row r="143" s="1" customFormat="1" ht="16.5" customHeight="1">
      <c r="B143" s="46"/>
      <c r="C143" s="235" t="s">
        <v>463</v>
      </c>
      <c r="D143" s="235" t="s">
        <v>147</v>
      </c>
      <c r="E143" s="236" t="s">
        <v>546</v>
      </c>
      <c r="F143" s="237" t="s">
        <v>547</v>
      </c>
      <c r="G143" s="238" t="s">
        <v>202</v>
      </c>
      <c r="H143" s="239">
        <v>600</v>
      </c>
      <c r="I143" s="240"/>
      <c r="J143" s="241">
        <f>ROUND(I143*H143,2)</f>
        <v>0</v>
      </c>
      <c r="K143" s="237" t="s">
        <v>22</v>
      </c>
      <c r="L143" s="72"/>
      <c r="M143" s="242" t="s">
        <v>22</v>
      </c>
      <c r="N143" s="243" t="s">
        <v>46</v>
      </c>
      <c r="O143" s="47"/>
      <c r="P143" s="244">
        <f>O143*H143</f>
        <v>0</v>
      </c>
      <c r="Q143" s="244">
        <v>0</v>
      </c>
      <c r="R143" s="244">
        <f>Q143*H143</f>
        <v>0</v>
      </c>
      <c r="S143" s="244">
        <v>0</v>
      </c>
      <c r="T143" s="245">
        <f>S143*H143</f>
        <v>0</v>
      </c>
      <c r="AR143" s="24" t="s">
        <v>152</v>
      </c>
      <c r="AT143" s="24" t="s">
        <v>147</v>
      </c>
      <c r="AU143" s="24" t="s">
        <v>75</v>
      </c>
      <c r="AY143" s="24" t="s">
        <v>144</v>
      </c>
      <c r="BE143" s="246">
        <f>IF(N143="základní",J143,0)</f>
        <v>0</v>
      </c>
      <c r="BF143" s="246">
        <f>IF(N143="snížená",J143,0)</f>
        <v>0</v>
      </c>
      <c r="BG143" s="246">
        <f>IF(N143="zákl. přenesená",J143,0)</f>
        <v>0</v>
      </c>
      <c r="BH143" s="246">
        <f>IF(N143="sníž. přenesená",J143,0)</f>
        <v>0</v>
      </c>
      <c r="BI143" s="246">
        <f>IF(N143="nulová",J143,0)</f>
        <v>0</v>
      </c>
      <c r="BJ143" s="24" t="s">
        <v>24</v>
      </c>
      <c r="BK143" s="246">
        <f>ROUND(I143*H143,2)</f>
        <v>0</v>
      </c>
      <c r="BL143" s="24" t="s">
        <v>152</v>
      </c>
      <c r="BM143" s="24" t="s">
        <v>548</v>
      </c>
    </row>
    <row r="144" s="1" customFormat="1" ht="16.5" customHeight="1">
      <c r="B144" s="46"/>
      <c r="C144" s="235" t="s">
        <v>549</v>
      </c>
      <c r="D144" s="235" t="s">
        <v>147</v>
      </c>
      <c r="E144" s="236" t="s">
        <v>411</v>
      </c>
      <c r="F144" s="237" t="s">
        <v>412</v>
      </c>
      <c r="G144" s="238" t="s">
        <v>395</v>
      </c>
      <c r="H144" s="239">
        <v>88</v>
      </c>
      <c r="I144" s="240"/>
      <c r="J144" s="241">
        <f>ROUND(I144*H144,2)</f>
        <v>0</v>
      </c>
      <c r="K144" s="237" t="s">
        <v>22</v>
      </c>
      <c r="L144" s="72"/>
      <c r="M144" s="242" t="s">
        <v>22</v>
      </c>
      <c r="N144" s="243" t="s">
        <v>46</v>
      </c>
      <c r="O144" s="47"/>
      <c r="P144" s="244">
        <f>O144*H144</f>
        <v>0</v>
      </c>
      <c r="Q144" s="244">
        <v>0</v>
      </c>
      <c r="R144" s="244">
        <f>Q144*H144</f>
        <v>0</v>
      </c>
      <c r="S144" s="244">
        <v>0</v>
      </c>
      <c r="T144" s="245">
        <f>S144*H144</f>
        <v>0</v>
      </c>
      <c r="AR144" s="24" t="s">
        <v>152</v>
      </c>
      <c r="AT144" s="24" t="s">
        <v>147</v>
      </c>
      <c r="AU144" s="24" t="s">
        <v>75</v>
      </c>
      <c r="AY144" s="24" t="s">
        <v>144</v>
      </c>
      <c r="BE144" s="246">
        <f>IF(N144="základní",J144,0)</f>
        <v>0</v>
      </c>
      <c r="BF144" s="246">
        <f>IF(N144="snížená",J144,0)</f>
        <v>0</v>
      </c>
      <c r="BG144" s="246">
        <f>IF(N144="zákl. přenesená",J144,0)</f>
        <v>0</v>
      </c>
      <c r="BH144" s="246">
        <f>IF(N144="sníž. přenesená",J144,0)</f>
        <v>0</v>
      </c>
      <c r="BI144" s="246">
        <f>IF(N144="nulová",J144,0)</f>
        <v>0</v>
      </c>
      <c r="BJ144" s="24" t="s">
        <v>24</v>
      </c>
      <c r="BK144" s="246">
        <f>ROUND(I144*H144,2)</f>
        <v>0</v>
      </c>
      <c r="BL144" s="24" t="s">
        <v>152</v>
      </c>
      <c r="BM144" s="24" t="s">
        <v>550</v>
      </c>
    </row>
    <row r="145" s="1" customFormat="1" ht="16.5" customHeight="1">
      <c r="B145" s="46"/>
      <c r="C145" s="235" t="s">
        <v>467</v>
      </c>
      <c r="D145" s="235" t="s">
        <v>147</v>
      </c>
      <c r="E145" s="236" t="s">
        <v>551</v>
      </c>
      <c r="F145" s="237" t="s">
        <v>552</v>
      </c>
      <c r="G145" s="238" t="s">
        <v>416</v>
      </c>
      <c r="H145" s="239">
        <v>63</v>
      </c>
      <c r="I145" s="240"/>
      <c r="J145" s="241">
        <f>ROUND(I145*H145,2)</f>
        <v>0</v>
      </c>
      <c r="K145" s="237" t="s">
        <v>22</v>
      </c>
      <c r="L145" s="72"/>
      <c r="M145" s="242" t="s">
        <v>22</v>
      </c>
      <c r="N145" s="243" t="s">
        <v>46</v>
      </c>
      <c r="O145" s="47"/>
      <c r="P145" s="244">
        <f>O145*H145</f>
        <v>0</v>
      </c>
      <c r="Q145" s="244">
        <v>0</v>
      </c>
      <c r="R145" s="244">
        <f>Q145*H145</f>
        <v>0</v>
      </c>
      <c r="S145" s="244">
        <v>0</v>
      </c>
      <c r="T145" s="245">
        <f>S145*H145</f>
        <v>0</v>
      </c>
      <c r="AR145" s="24" t="s">
        <v>152</v>
      </c>
      <c r="AT145" s="24" t="s">
        <v>147</v>
      </c>
      <c r="AU145" s="24" t="s">
        <v>75</v>
      </c>
      <c r="AY145" s="24" t="s">
        <v>144</v>
      </c>
      <c r="BE145" s="246">
        <f>IF(N145="základní",J145,0)</f>
        <v>0</v>
      </c>
      <c r="BF145" s="246">
        <f>IF(N145="snížená",J145,0)</f>
        <v>0</v>
      </c>
      <c r="BG145" s="246">
        <f>IF(N145="zákl. přenesená",J145,0)</f>
        <v>0</v>
      </c>
      <c r="BH145" s="246">
        <f>IF(N145="sníž. přenesená",J145,0)</f>
        <v>0</v>
      </c>
      <c r="BI145" s="246">
        <f>IF(N145="nulová",J145,0)</f>
        <v>0</v>
      </c>
      <c r="BJ145" s="24" t="s">
        <v>24</v>
      </c>
      <c r="BK145" s="246">
        <f>ROUND(I145*H145,2)</f>
        <v>0</v>
      </c>
      <c r="BL145" s="24" t="s">
        <v>152</v>
      </c>
      <c r="BM145" s="24" t="s">
        <v>553</v>
      </c>
    </row>
    <row r="146" s="1" customFormat="1" ht="16.5" customHeight="1">
      <c r="B146" s="46"/>
      <c r="C146" s="235" t="s">
        <v>554</v>
      </c>
      <c r="D146" s="235" t="s">
        <v>147</v>
      </c>
      <c r="E146" s="236" t="s">
        <v>555</v>
      </c>
      <c r="F146" s="237" t="s">
        <v>556</v>
      </c>
      <c r="G146" s="238" t="s">
        <v>395</v>
      </c>
      <c r="H146" s="239">
        <v>66</v>
      </c>
      <c r="I146" s="240"/>
      <c r="J146" s="241">
        <f>ROUND(I146*H146,2)</f>
        <v>0</v>
      </c>
      <c r="K146" s="237" t="s">
        <v>22</v>
      </c>
      <c r="L146" s="72"/>
      <c r="M146" s="242" t="s">
        <v>22</v>
      </c>
      <c r="N146" s="243" t="s">
        <v>46</v>
      </c>
      <c r="O146" s="47"/>
      <c r="P146" s="244">
        <f>O146*H146</f>
        <v>0</v>
      </c>
      <c r="Q146" s="244">
        <v>0</v>
      </c>
      <c r="R146" s="244">
        <f>Q146*H146</f>
        <v>0</v>
      </c>
      <c r="S146" s="244">
        <v>0</v>
      </c>
      <c r="T146" s="245">
        <f>S146*H146</f>
        <v>0</v>
      </c>
      <c r="AR146" s="24" t="s">
        <v>152</v>
      </c>
      <c r="AT146" s="24" t="s">
        <v>147</v>
      </c>
      <c r="AU146" s="24" t="s">
        <v>75</v>
      </c>
      <c r="AY146" s="24" t="s">
        <v>144</v>
      </c>
      <c r="BE146" s="246">
        <f>IF(N146="základní",J146,0)</f>
        <v>0</v>
      </c>
      <c r="BF146" s="246">
        <f>IF(N146="snížená",J146,0)</f>
        <v>0</v>
      </c>
      <c r="BG146" s="246">
        <f>IF(N146="zákl. přenesená",J146,0)</f>
        <v>0</v>
      </c>
      <c r="BH146" s="246">
        <f>IF(N146="sníž. přenesená",J146,0)</f>
        <v>0</v>
      </c>
      <c r="BI146" s="246">
        <f>IF(N146="nulová",J146,0)</f>
        <v>0</v>
      </c>
      <c r="BJ146" s="24" t="s">
        <v>24</v>
      </c>
      <c r="BK146" s="246">
        <f>ROUND(I146*H146,2)</f>
        <v>0</v>
      </c>
      <c r="BL146" s="24" t="s">
        <v>152</v>
      </c>
      <c r="BM146" s="24" t="s">
        <v>557</v>
      </c>
    </row>
    <row r="147" s="1" customFormat="1" ht="16.5" customHeight="1">
      <c r="B147" s="46"/>
      <c r="C147" s="271" t="s">
        <v>470</v>
      </c>
      <c r="D147" s="271" t="s">
        <v>202</v>
      </c>
      <c r="E147" s="272" t="s">
        <v>558</v>
      </c>
      <c r="F147" s="273" t="s">
        <v>559</v>
      </c>
      <c r="G147" s="274" t="s">
        <v>395</v>
      </c>
      <c r="H147" s="275">
        <v>66</v>
      </c>
      <c r="I147" s="276"/>
      <c r="J147" s="277">
        <f>ROUND(I147*H147,2)</f>
        <v>0</v>
      </c>
      <c r="K147" s="273" t="s">
        <v>22</v>
      </c>
      <c r="L147" s="278"/>
      <c r="M147" s="279" t="s">
        <v>22</v>
      </c>
      <c r="N147" s="280" t="s">
        <v>46</v>
      </c>
      <c r="O147" s="47"/>
      <c r="P147" s="244">
        <f>O147*H147</f>
        <v>0</v>
      </c>
      <c r="Q147" s="244">
        <v>0</v>
      </c>
      <c r="R147" s="244">
        <f>Q147*H147</f>
        <v>0</v>
      </c>
      <c r="S147" s="244">
        <v>0</v>
      </c>
      <c r="T147" s="245">
        <f>S147*H147</f>
        <v>0</v>
      </c>
      <c r="AR147" s="24" t="s">
        <v>191</v>
      </c>
      <c r="AT147" s="24" t="s">
        <v>202</v>
      </c>
      <c r="AU147" s="24" t="s">
        <v>75</v>
      </c>
      <c r="AY147" s="24" t="s">
        <v>144</v>
      </c>
      <c r="BE147" s="246">
        <f>IF(N147="základní",J147,0)</f>
        <v>0</v>
      </c>
      <c r="BF147" s="246">
        <f>IF(N147="snížená",J147,0)</f>
        <v>0</v>
      </c>
      <c r="BG147" s="246">
        <f>IF(N147="zákl. přenesená",J147,0)</f>
        <v>0</v>
      </c>
      <c r="BH147" s="246">
        <f>IF(N147="sníž. přenesená",J147,0)</f>
        <v>0</v>
      </c>
      <c r="BI147" s="246">
        <f>IF(N147="nulová",J147,0)</f>
        <v>0</v>
      </c>
      <c r="BJ147" s="24" t="s">
        <v>24</v>
      </c>
      <c r="BK147" s="246">
        <f>ROUND(I147*H147,2)</f>
        <v>0</v>
      </c>
      <c r="BL147" s="24" t="s">
        <v>152</v>
      </c>
      <c r="BM147" s="24" t="s">
        <v>560</v>
      </c>
    </row>
    <row r="148" s="1" customFormat="1" ht="16.5" customHeight="1">
      <c r="B148" s="46"/>
      <c r="C148" s="271" t="s">
        <v>561</v>
      </c>
      <c r="D148" s="271" t="s">
        <v>202</v>
      </c>
      <c r="E148" s="272" t="s">
        <v>562</v>
      </c>
      <c r="F148" s="273" t="s">
        <v>563</v>
      </c>
      <c r="G148" s="274" t="s">
        <v>564</v>
      </c>
      <c r="H148" s="275">
        <v>0.66000000000000003</v>
      </c>
      <c r="I148" s="276"/>
      <c r="J148" s="277">
        <f>ROUND(I148*H148,2)</f>
        <v>0</v>
      </c>
      <c r="K148" s="273" t="s">
        <v>22</v>
      </c>
      <c r="L148" s="278"/>
      <c r="M148" s="279" t="s">
        <v>22</v>
      </c>
      <c r="N148" s="298" t="s">
        <v>46</v>
      </c>
      <c r="O148" s="282"/>
      <c r="P148" s="299">
        <f>O148*H148</f>
        <v>0</v>
      </c>
      <c r="Q148" s="299">
        <v>0</v>
      </c>
      <c r="R148" s="299">
        <f>Q148*H148</f>
        <v>0</v>
      </c>
      <c r="S148" s="299">
        <v>0</v>
      </c>
      <c r="T148" s="300">
        <f>S148*H148</f>
        <v>0</v>
      </c>
      <c r="AR148" s="24" t="s">
        <v>191</v>
      </c>
      <c r="AT148" s="24" t="s">
        <v>202</v>
      </c>
      <c r="AU148" s="24" t="s">
        <v>75</v>
      </c>
      <c r="AY148" s="24" t="s">
        <v>144</v>
      </c>
      <c r="BE148" s="246">
        <f>IF(N148="základní",J148,0)</f>
        <v>0</v>
      </c>
      <c r="BF148" s="246">
        <f>IF(N148="snížená",J148,0)</f>
        <v>0</v>
      </c>
      <c r="BG148" s="246">
        <f>IF(N148="zákl. přenesená",J148,0)</f>
        <v>0</v>
      </c>
      <c r="BH148" s="246">
        <f>IF(N148="sníž. přenesená",J148,0)</f>
        <v>0</v>
      </c>
      <c r="BI148" s="246">
        <f>IF(N148="nulová",J148,0)</f>
        <v>0</v>
      </c>
      <c r="BJ148" s="24" t="s">
        <v>24</v>
      </c>
      <c r="BK148" s="246">
        <f>ROUND(I148*H148,2)</f>
        <v>0</v>
      </c>
      <c r="BL148" s="24" t="s">
        <v>152</v>
      </c>
      <c r="BM148" s="24" t="s">
        <v>565</v>
      </c>
    </row>
    <row r="149" s="1" customFormat="1" ht="6.96" customHeight="1">
      <c r="B149" s="67"/>
      <c r="C149" s="68"/>
      <c r="D149" s="68"/>
      <c r="E149" s="68"/>
      <c r="F149" s="68"/>
      <c r="G149" s="68"/>
      <c r="H149" s="68"/>
      <c r="I149" s="178"/>
      <c r="J149" s="68"/>
      <c r="K149" s="68"/>
      <c r="L149" s="72"/>
    </row>
  </sheetData>
  <sheetProtection sheet="1" autoFilter="0" formatColumns="0" formatRows="0" objects="1" scenarios="1" spinCount="100000" saltValue="d2I66tRjdFAKWHMqOiNvUYxcgIH7L3oyw5cdj0Bz1wiKau2D1fen/tD9vsk0+7/bOgH105uCB64XvRc5Zn550A==" hashValue="m/4gGk4RM2KPVrGbDCnL+3ts97MHe4nLE7rkku327zYMOa6qnnHGVM09bVsfofnbRglkbshd01bp9bqf0uSvXg==" algorithmName="SHA-512" password="CC35"/>
  <autoFilter ref="C81:K148"/>
  <mergeCells count="13">
    <mergeCell ref="E7:H7"/>
    <mergeCell ref="E9:H9"/>
    <mergeCell ref="E11:H11"/>
    <mergeCell ref="E26:H26"/>
    <mergeCell ref="E47:H47"/>
    <mergeCell ref="E49:H49"/>
    <mergeCell ref="E51:H51"/>
    <mergeCell ref="J55:J56"/>
    <mergeCell ref="E70:H70"/>
    <mergeCell ref="E72:H72"/>
    <mergeCell ref="E74:H74"/>
    <mergeCell ref="G1:H1"/>
    <mergeCell ref="L2:V2"/>
  </mergeCells>
  <hyperlinks>
    <hyperlink ref="F1:G1" location="C2" display="1) Krycí list soupisu"/>
    <hyperlink ref="G1:H1" location="C58"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8"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49"/>
      <c r="C1" s="149"/>
      <c r="D1" s="150" t="s">
        <v>1</v>
      </c>
      <c r="E1" s="149"/>
      <c r="F1" s="151" t="s">
        <v>106</v>
      </c>
      <c r="G1" s="151" t="s">
        <v>107</v>
      </c>
      <c r="H1" s="151"/>
      <c r="I1" s="152"/>
      <c r="J1" s="151" t="s">
        <v>108</v>
      </c>
      <c r="K1" s="150" t="s">
        <v>109</v>
      </c>
      <c r="L1" s="151" t="s">
        <v>110</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105</v>
      </c>
    </row>
    <row r="3" ht="6.96" customHeight="1">
      <c r="B3" s="25"/>
      <c r="C3" s="26"/>
      <c r="D3" s="26"/>
      <c r="E3" s="26"/>
      <c r="F3" s="26"/>
      <c r="G3" s="26"/>
      <c r="H3" s="26"/>
      <c r="I3" s="153"/>
      <c r="J3" s="26"/>
      <c r="K3" s="27"/>
      <c r="AT3" s="24" t="s">
        <v>83</v>
      </c>
    </row>
    <row r="4" ht="36.96" customHeight="1">
      <c r="B4" s="28"/>
      <c r="C4" s="29"/>
      <c r="D4" s="30" t="s">
        <v>111</v>
      </c>
      <c r="E4" s="29"/>
      <c r="F4" s="29"/>
      <c r="G4" s="29"/>
      <c r="H4" s="29"/>
      <c r="I4" s="154"/>
      <c r="J4" s="29"/>
      <c r="K4" s="31"/>
      <c r="M4" s="32" t="s">
        <v>12</v>
      </c>
      <c r="AT4" s="24" t="s">
        <v>6</v>
      </c>
    </row>
    <row r="5" ht="6.96" customHeight="1">
      <c r="B5" s="28"/>
      <c r="C5" s="29"/>
      <c r="D5" s="29"/>
      <c r="E5" s="29"/>
      <c r="F5" s="29"/>
      <c r="G5" s="29"/>
      <c r="H5" s="29"/>
      <c r="I5" s="154"/>
      <c r="J5" s="29"/>
      <c r="K5" s="31"/>
    </row>
    <row r="6">
      <c r="B6" s="28"/>
      <c r="C6" s="29"/>
      <c r="D6" s="40" t="s">
        <v>18</v>
      </c>
      <c r="E6" s="29"/>
      <c r="F6" s="29"/>
      <c r="G6" s="29"/>
      <c r="H6" s="29"/>
      <c r="I6" s="154"/>
      <c r="J6" s="29"/>
      <c r="K6" s="31"/>
    </row>
    <row r="7" ht="16.5" customHeight="1">
      <c r="B7" s="28"/>
      <c r="C7" s="29"/>
      <c r="D7" s="29"/>
      <c r="E7" s="155" t="str">
        <f>'Rekapitulace stavby'!K6</f>
        <v>Rekonstrukce lesní cesty - Hůrka, Klatovy</v>
      </c>
      <c r="F7" s="40"/>
      <c r="G7" s="40"/>
      <c r="H7" s="40"/>
      <c r="I7" s="154"/>
      <c r="J7" s="29"/>
      <c r="K7" s="31"/>
    </row>
    <row r="8">
      <c r="B8" s="28"/>
      <c r="C8" s="29"/>
      <c r="D8" s="40" t="s">
        <v>112</v>
      </c>
      <c r="E8" s="29"/>
      <c r="F8" s="29"/>
      <c r="G8" s="29"/>
      <c r="H8" s="29"/>
      <c r="I8" s="154"/>
      <c r="J8" s="29"/>
      <c r="K8" s="31"/>
    </row>
    <row r="9" s="1" customFormat="1" ht="16.5" customHeight="1">
      <c r="B9" s="46"/>
      <c r="C9" s="47"/>
      <c r="D9" s="47"/>
      <c r="E9" s="155" t="s">
        <v>392</v>
      </c>
      <c r="F9" s="47"/>
      <c r="G9" s="47"/>
      <c r="H9" s="47"/>
      <c r="I9" s="156"/>
      <c r="J9" s="47"/>
      <c r="K9" s="51"/>
    </row>
    <row r="10" s="1" customFormat="1">
      <c r="B10" s="46"/>
      <c r="C10" s="47"/>
      <c r="D10" s="40" t="s">
        <v>114</v>
      </c>
      <c r="E10" s="47"/>
      <c r="F10" s="47"/>
      <c r="G10" s="47"/>
      <c r="H10" s="47"/>
      <c r="I10" s="156"/>
      <c r="J10" s="47"/>
      <c r="K10" s="51"/>
    </row>
    <row r="11" s="1" customFormat="1" ht="36.96" customHeight="1">
      <c r="B11" s="46"/>
      <c r="C11" s="47"/>
      <c r="D11" s="47"/>
      <c r="E11" s="157" t="s">
        <v>566</v>
      </c>
      <c r="F11" s="47"/>
      <c r="G11" s="47"/>
      <c r="H11" s="47"/>
      <c r="I11" s="156"/>
      <c r="J11" s="47"/>
      <c r="K11" s="51"/>
    </row>
    <row r="12" s="1" customFormat="1">
      <c r="B12" s="46"/>
      <c r="C12" s="47"/>
      <c r="D12" s="47"/>
      <c r="E12" s="47"/>
      <c r="F12" s="47"/>
      <c r="G12" s="47"/>
      <c r="H12" s="47"/>
      <c r="I12" s="156"/>
      <c r="J12" s="47"/>
      <c r="K12" s="51"/>
    </row>
    <row r="13" s="1" customFormat="1" ht="14.4" customHeight="1">
      <c r="B13" s="46"/>
      <c r="C13" s="47"/>
      <c r="D13" s="40" t="s">
        <v>21</v>
      </c>
      <c r="E13" s="47"/>
      <c r="F13" s="35" t="s">
        <v>22</v>
      </c>
      <c r="G13" s="47"/>
      <c r="H13" s="47"/>
      <c r="I13" s="158" t="s">
        <v>23</v>
      </c>
      <c r="J13" s="35" t="s">
        <v>22</v>
      </c>
      <c r="K13" s="51"/>
    </row>
    <row r="14" s="1" customFormat="1" ht="14.4" customHeight="1">
      <c r="B14" s="46"/>
      <c r="C14" s="47"/>
      <c r="D14" s="40" t="s">
        <v>25</v>
      </c>
      <c r="E14" s="47"/>
      <c r="F14" s="35" t="s">
        <v>26</v>
      </c>
      <c r="G14" s="47"/>
      <c r="H14" s="47"/>
      <c r="I14" s="158" t="s">
        <v>27</v>
      </c>
      <c r="J14" s="159" t="str">
        <f>'Rekapitulace stavby'!AN8</f>
        <v>16. 4. 2018</v>
      </c>
      <c r="K14" s="51"/>
    </row>
    <row r="15" s="1" customFormat="1" ht="10.8" customHeight="1">
      <c r="B15" s="46"/>
      <c r="C15" s="47"/>
      <c r="D15" s="47"/>
      <c r="E15" s="47"/>
      <c r="F15" s="47"/>
      <c r="G15" s="47"/>
      <c r="H15" s="47"/>
      <c r="I15" s="156"/>
      <c r="J15" s="47"/>
      <c r="K15" s="51"/>
    </row>
    <row r="16" s="1" customFormat="1" ht="14.4" customHeight="1">
      <c r="B16" s="46"/>
      <c r="C16" s="47"/>
      <c r="D16" s="40" t="s">
        <v>31</v>
      </c>
      <c r="E16" s="47"/>
      <c r="F16" s="47"/>
      <c r="G16" s="47"/>
      <c r="H16" s="47"/>
      <c r="I16" s="158" t="s">
        <v>32</v>
      </c>
      <c r="J16" s="35" t="s">
        <v>22</v>
      </c>
      <c r="K16" s="51"/>
    </row>
    <row r="17" s="1" customFormat="1" ht="18" customHeight="1">
      <c r="B17" s="46"/>
      <c r="C17" s="47"/>
      <c r="D17" s="47"/>
      <c r="E17" s="35" t="s">
        <v>33</v>
      </c>
      <c r="F17" s="47"/>
      <c r="G17" s="47"/>
      <c r="H17" s="47"/>
      <c r="I17" s="158" t="s">
        <v>34</v>
      </c>
      <c r="J17" s="35" t="s">
        <v>22</v>
      </c>
      <c r="K17" s="51"/>
    </row>
    <row r="18" s="1" customFormat="1" ht="6.96" customHeight="1">
      <c r="B18" s="46"/>
      <c r="C18" s="47"/>
      <c r="D18" s="47"/>
      <c r="E18" s="47"/>
      <c r="F18" s="47"/>
      <c r="G18" s="47"/>
      <c r="H18" s="47"/>
      <c r="I18" s="156"/>
      <c r="J18" s="47"/>
      <c r="K18" s="51"/>
    </row>
    <row r="19" s="1" customFormat="1" ht="14.4" customHeight="1">
      <c r="B19" s="46"/>
      <c r="C19" s="47"/>
      <c r="D19" s="40" t="s">
        <v>35</v>
      </c>
      <c r="E19" s="47"/>
      <c r="F19" s="47"/>
      <c r="G19" s="47"/>
      <c r="H19" s="47"/>
      <c r="I19" s="158" t="s">
        <v>32</v>
      </c>
      <c r="J19" s="35" t="str">
        <f>IF('Rekapitulace stavby'!AN13="Vyplň údaj","",IF('Rekapitulace stavby'!AN13="","",'Rekapitulace stavby'!AN13))</f>
        <v/>
      </c>
      <c r="K19" s="51"/>
    </row>
    <row r="20" s="1" customFormat="1" ht="18" customHeight="1">
      <c r="B20" s="46"/>
      <c r="C20" s="47"/>
      <c r="D20" s="47"/>
      <c r="E20" s="35" t="str">
        <f>IF('Rekapitulace stavby'!E14="Vyplň údaj","",IF('Rekapitulace stavby'!E14="","",'Rekapitulace stavby'!E14))</f>
        <v/>
      </c>
      <c r="F20" s="47"/>
      <c r="G20" s="47"/>
      <c r="H20" s="47"/>
      <c r="I20" s="158" t="s">
        <v>34</v>
      </c>
      <c r="J20" s="35" t="str">
        <f>IF('Rekapitulace stavby'!AN14="Vyplň údaj","",IF('Rekapitulace stavby'!AN14="","",'Rekapitulace stavby'!AN14))</f>
        <v/>
      </c>
      <c r="K20" s="51"/>
    </row>
    <row r="21" s="1" customFormat="1" ht="6.96" customHeight="1">
      <c r="B21" s="46"/>
      <c r="C21" s="47"/>
      <c r="D21" s="47"/>
      <c r="E21" s="47"/>
      <c r="F21" s="47"/>
      <c r="G21" s="47"/>
      <c r="H21" s="47"/>
      <c r="I21" s="156"/>
      <c r="J21" s="47"/>
      <c r="K21" s="51"/>
    </row>
    <row r="22" s="1" customFormat="1" ht="14.4" customHeight="1">
      <c r="B22" s="46"/>
      <c r="C22" s="47"/>
      <c r="D22" s="40" t="s">
        <v>37</v>
      </c>
      <c r="E22" s="47"/>
      <c r="F22" s="47"/>
      <c r="G22" s="47"/>
      <c r="H22" s="47"/>
      <c r="I22" s="158" t="s">
        <v>32</v>
      </c>
      <c r="J22" s="35" t="s">
        <v>22</v>
      </c>
      <c r="K22" s="51"/>
    </row>
    <row r="23" s="1" customFormat="1" ht="18" customHeight="1">
      <c r="B23" s="46"/>
      <c r="C23" s="47"/>
      <c r="D23" s="47"/>
      <c r="E23" s="35" t="s">
        <v>33</v>
      </c>
      <c r="F23" s="47"/>
      <c r="G23" s="47"/>
      <c r="H23" s="47"/>
      <c r="I23" s="158" t="s">
        <v>34</v>
      </c>
      <c r="J23" s="35" t="s">
        <v>22</v>
      </c>
      <c r="K23" s="51"/>
    </row>
    <row r="24" s="1" customFormat="1" ht="6.96" customHeight="1">
      <c r="B24" s="46"/>
      <c r="C24" s="47"/>
      <c r="D24" s="47"/>
      <c r="E24" s="47"/>
      <c r="F24" s="47"/>
      <c r="G24" s="47"/>
      <c r="H24" s="47"/>
      <c r="I24" s="156"/>
      <c r="J24" s="47"/>
      <c r="K24" s="51"/>
    </row>
    <row r="25" s="1" customFormat="1" ht="14.4" customHeight="1">
      <c r="B25" s="46"/>
      <c r="C25" s="47"/>
      <c r="D25" s="40" t="s">
        <v>39</v>
      </c>
      <c r="E25" s="47"/>
      <c r="F25" s="47"/>
      <c r="G25" s="47"/>
      <c r="H25" s="47"/>
      <c r="I25" s="156"/>
      <c r="J25" s="47"/>
      <c r="K25" s="51"/>
    </row>
    <row r="26" s="7" customFormat="1" ht="16.5" customHeight="1">
      <c r="B26" s="160"/>
      <c r="C26" s="161"/>
      <c r="D26" s="161"/>
      <c r="E26" s="44" t="s">
        <v>22</v>
      </c>
      <c r="F26" s="44"/>
      <c r="G26" s="44"/>
      <c r="H26" s="44"/>
      <c r="I26" s="162"/>
      <c r="J26" s="161"/>
      <c r="K26" s="163"/>
    </row>
    <row r="27" s="1" customFormat="1" ht="6.96" customHeight="1">
      <c r="B27" s="46"/>
      <c r="C27" s="47"/>
      <c r="D27" s="47"/>
      <c r="E27" s="47"/>
      <c r="F27" s="47"/>
      <c r="G27" s="47"/>
      <c r="H27" s="47"/>
      <c r="I27" s="156"/>
      <c r="J27" s="47"/>
      <c r="K27" s="51"/>
    </row>
    <row r="28" s="1" customFormat="1" ht="6.96" customHeight="1">
      <c r="B28" s="46"/>
      <c r="C28" s="47"/>
      <c r="D28" s="106"/>
      <c r="E28" s="106"/>
      <c r="F28" s="106"/>
      <c r="G28" s="106"/>
      <c r="H28" s="106"/>
      <c r="I28" s="164"/>
      <c r="J28" s="106"/>
      <c r="K28" s="165"/>
    </row>
    <row r="29" s="1" customFormat="1" ht="25.44" customHeight="1">
      <c r="B29" s="46"/>
      <c r="C29" s="47"/>
      <c r="D29" s="166" t="s">
        <v>41</v>
      </c>
      <c r="E29" s="47"/>
      <c r="F29" s="47"/>
      <c r="G29" s="47"/>
      <c r="H29" s="47"/>
      <c r="I29" s="156"/>
      <c r="J29" s="167">
        <f>ROUND(J82,2)</f>
        <v>0</v>
      </c>
      <c r="K29" s="51"/>
    </row>
    <row r="30" s="1" customFormat="1" ht="6.96" customHeight="1">
      <c r="B30" s="46"/>
      <c r="C30" s="47"/>
      <c r="D30" s="106"/>
      <c r="E30" s="106"/>
      <c r="F30" s="106"/>
      <c r="G30" s="106"/>
      <c r="H30" s="106"/>
      <c r="I30" s="164"/>
      <c r="J30" s="106"/>
      <c r="K30" s="165"/>
    </row>
    <row r="31" s="1" customFormat="1" ht="14.4" customHeight="1">
      <c r="B31" s="46"/>
      <c r="C31" s="47"/>
      <c r="D31" s="47"/>
      <c r="E31" s="47"/>
      <c r="F31" s="52" t="s">
        <v>43</v>
      </c>
      <c r="G31" s="47"/>
      <c r="H31" s="47"/>
      <c r="I31" s="168" t="s">
        <v>42</v>
      </c>
      <c r="J31" s="52" t="s">
        <v>44</v>
      </c>
      <c r="K31" s="51"/>
    </row>
    <row r="32" s="1" customFormat="1" ht="14.4" customHeight="1">
      <c r="B32" s="46"/>
      <c r="C32" s="47"/>
      <c r="D32" s="55" t="s">
        <v>45</v>
      </c>
      <c r="E32" s="55" t="s">
        <v>46</v>
      </c>
      <c r="F32" s="169">
        <f>ROUND(SUM(BE82:BE149), 2)</f>
        <v>0</v>
      </c>
      <c r="G32" s="47"/>
      <c r="H32" s="47"/>
      <c r="I32" s="170">
        <v>0.20999999999999999</v>
      </c>
      <c r="J32" s="169">
        <f>ROUND(ROUND((SUM(BE82:BE149)), 2)*I32, 2)</f>
        <v>0</v>
      </c>
      <c r="K32" s="51"/>
    </row>
    <row r="33" s="1" customFormat="1" ht="14.4" customHeight="1">
      <c r="B33" s="46"/>
      <c r="C33" s="47"/>
      <c r="D33" s="47"/>
      <c r="E33" s="55" t="s">
        <v>47</v>
      </c>
      <c r="F33" s="169">
        <f>ROUND(SUM(BF82:BF149), 2)</f>
        <v>0</v>
      </c>
      <c r="G33" s="47"/>
      <c r="H33" s="47"/>
      <c r="I33" s="170">
        <v>0.14999999999999999</v>
      </c>
      <c r="J33" s="169">
        <f>ROUND(ROUND((SUM(BF82:BF149)), 2)*I33, 2)</f>
        <v>0</v>
      </c>
      <c r="K33" s="51"/>
    </row>
    <row r="34" hidden="1" s="1" customFormat="1" ht="14.4" customHeight="1">
      <c r="B34" s="46"/>
      <c r="C34" s="47"/>
      <c r="D34" s="47"/>
      <c r="E34" s="55" t="s">
        <v>48</v>
      </c>
      <c r="F34" s="169">
        <f>ROUND(SUM(BG82:BG149), 2)</f>
        <v>0</v>
      </c>
      <c r="G34" s="47"/>
      <c r="H34" s="47"/>
      <c r="I34" s="170">
        <v>0.20999999999999999</v>
      </c>
      <c r="J34" s="169">
        <v>0</v>
      </c>
      <c r="K34" s="51"/>
    </row>
    <row r="35" hidden="1" s="1" customFormat="1" ht="14.4" customHeight="1">
      <c r="B35" s="46"/>
      <c r="C35" s="47"/>
      <c r="D35" s="47"/>
      <c r="E35" s="55" t="s">
        <v>49</v>
      </c>
      <c r="F35" s="169">
        <f>ROUND(SUM(BH82:BH149), 2)</f>
        <v>0</v>
      </c>
      <c r="G35" s="47"/>
      <c r="H35" s="47"/>
      <c r="I35" s="170">
        <v>0.14999999999999999</v>
      </c>
      <c r="J35" s="169">
        <v>0</v>
      </c>
      <c r="K35" s="51"/>
    </row>
    <row r="36" hidden="1" s="1" customFormat="1" ht="14.4" customHeight="1">
      <c r="B36" s="46"/>
      <c r="C36" s="47"/>
      <c r="D36" s="47"/>
      <c r="E36" s="55" t="s">
        <v>50</v>
      </c>
      <c r="F36" s="169">
        <f>ROUND(SUM(BI82:BI149), 2)</f>
        <v>0</v>
      </c>
      <c r="G36" s="47"/>
      <c r="H36" s="47"/>
      <c r="I36" s="170">
        <v>0</v>
      </c>
      <c r="J36" s="169">
        <v>0</v>
      </c>
      <c r="K36" s="51"/>
    </row>
    <row r="37" s="1" customFormat="1" ht="6.96" customHeight="1">
      <c r="B37" s="46"/>
      <c r="C37" s="47"/>
      <c r="D37" s="47"/>
      <c r="E37" s="47"/>
      <c r="F37" s="47"/>
      <c r="G37" s="47"/>
      <c r="H37" s="47"/>
      <c r="I37" s="156"/>
      <c r="J37" s="47"/>
      <c r="K37" s="51"/>
    </row>
    <row r="38" s="1" customFormat="1" ht="25.44" customHeight="1">
      <c r="B38" s="46"/>
      <c r="C38" s="171"/>
      <c r="D38" s="172" t="s">
        <v>51</v>
      </c>
      <c r="E38" s="98"/>
      <c r="F38" s="98"/>
      <c r="G38" s="173" t="s">
        <v>52</v>
      </c>
      <c r="H38" s="174" t="s">
        <v>53</v>
      </c>
      <c r="I38" s="175"/>
      <c r="J38" s="176">
        <f>SUM(J29:J36)</f>
        <v>0</v>
      </c>
      <c r="K38" s="177"/>
    </row>
    <row r="39" s="1" customFormat="1" ht="14.4" customHeight="1">
      <c r="B39" s="67"/>
      <c r="C39" s="68"/>
      <c r="D39" s="68"/>
      <c r="E39" s="68"/>
      <c r="F39" s="68"/>
      <c r="G39" s="68"/>
      <c r="H39" s="68"/>
      <c r="I39" s="178"/>
      <c r="J39" s="68"/>
      <c r="K39" s="69"/>
    </row>
    <row r="43" s="1" customFormat="1" ht="6.96" customHeight="1">
      <c r="B43" s="179"/>
      <c r="C43" s="180"/>
      <c r="D43" s="180"/>
      <c r="E43" s="180"/>
      <c r="F43" s="180"/>
      <c r="G43" s="180"/>
      <c r="H43" s="180"/>
      <c r="I43" s="181"/>
      <c r="J43" s="180"/>
      <c r="K43" s="182"/>
    </row>
    <row r="44" s="1" customFormat="1" ht="36.96" customHeight="1">
      <c r="B44" s="46"/>
      <c r="C44" s="30" t="s">
        <v>116</v>
      </c>
      <c r="D44" s="47"/>
      <c r="E44" s="47"/>
      <c r="F44" s="47"/>
      <c r="G44" s="47"/>
      <c r="H44" s="47"/>
      <c r="I44" s="156"/>
      <c r="J44" s="47"/>
      <c r="K44" s="51"/>
    </row>
    <row r="45" s="1" customFormat="1" ht="6.96" customHeight="1">
      <c r="B45" s="46"/>
      <c r="C45" s="47"/>
      <c r="D45" s="47"/>
      <c r="E45" s="47"/>
      <c r="F45" s="47"/>
      <c r="G45" s="47"/>
      <c r="H45" s="47"/>
      <c r="I45" s="156"/>
      <c r="J45" s="47"/>
      <c r="K45" s="51"/>
    </row>
    <row r="46" s="1" customFormat="1" ht="14.4" customHeight="1">
      <c r="B46" s="46"/>
      <c r="C46" s="40" t="s">
        <v>18</v>
      </c>
      <c r="D46" s="47"/>
      <c r="E46" s="47"/>
      <c r="F46" s="47"/>
      <c r="G46" s="47"/>
      <c r="H46" s="47"/>
      <c r="I46" s="156"/>
      <c r="J46" s="47"/>
      <c r="K46" s="51"/>
    </row>
    <row r="47" s="1" customFormat="1" ht="16.5" customHeight="1">
      <c r="B47" s="46"/>
      <c r="C47" s="47"/>
      <c r="D47" s="47"/>
      <c r="E47" s="155" t="str">
        <f>E7</f>
        <v>Rekonstrukce lesní cesty - Hůrka, Klatovy</v>
      </c>
      <c r="F47" s="40"/>
      <c r="G47" s="40"/>
      <c r="H47" s="40"/>
      <c r="I47" s="156"/>
      <c r="J47" s="47"/>
      <c r="K47" s="51"/>
    </row>
    <row r="48">
      <c r="B48" s="28"/>
      <c r="C48" s="40" t="s">
        <v>112</v>
      </c>
      <c r="D48" s="29"/>
      <c r="E48" s="29"/>
      <c r="F48" s="29"/>
      <c r="G48" s="29"/>
      <c r="H48" s="29"/>
      <c r="I48" s="154"/>
      <c r="J48" s="29"/>
      <c r="K48" s="31"/>
    </row>
    <row r="49" s="1" customFormat="1" ht="16.5" customHeight="1">
      <c r="B49" s="46"/>
      <c r="C49" s="47"/>
      <c r="D49" s="47"/>
      <c r="E49" s="155" t="s">
        <v>392</v>
      </c>
      <c r="F49" s="47"/>
      <c r="G49" s="47"/>
      <c r="H49" s="47"/>
      <c r="I49" s="156"/>
      <c r="J49" s="47"/>
      <c r="K49" s="51"/>
    </row>
    <row r="50" s="1" customFormat="1" ht="14.4" customHeight="1">
      <c r="B50" s="46"/>
      <c r="C50" s="40" t="s">
        <v>114</v>
      </c>
      <c r="D50" s="47"/>
      <c r="E50" s="47"/>
      <c r="F50" s="47"/>
      <c r="G50" s="47"/>
      <c r="H50" s="47"/>
      <c r="I50" s="156"/>
      <c r="J50" s="47"/>
      <c r="K50" s="51"/>
    </row>
    <row r="51" s="1" customFormat="1" ht="17.25" customHeight="1">
      <c r="B51" s="46"/>
      <c r="C51" s="47"/>
      <c r="D51" s="47"/>
      <c r="E51" s="157" t="str">
        <f>E11</f>
        <v>02 - Veřejné osvětlení 2.etapa</v>
      </c>
      <c r="F51" s="47"/>
      <c r="G51" s="47"/>
      <c r="H51" s="47"/>
      <c r="I51" s="156"/>
      <c r="J51" s="47"/>
      <c r="K51" s="51"/>
    </row>
    <row r="52" s="1" customFormat="1" ht="6.96" customHeight="1">
      <c r="B52" s="46"/>
      <c r="C52" s="47"/>
      <c r="D52" s="47"/>
      <c r="E52" s="47"/>
      <c r="F52" s="47"/>
      <c r="G52" s="47"/>
      <c r="H52" s="47"/>
      <c r="I52" s="156"/>
      <c r="J52" s="47"/>
      <c r="K52" s="51"/>
    </row>
    <row r="53" s="1" customFormat="1" ht="18" customHeight="1">
      <c r="B53" s="46"/>
      <c r="C53" s="40" t="s">
        <v>25</v>
      </c>
      <c r="D53" s="47"/>
      <c r="E53" s="47"/>
      <c r="F53" s="35" t="str">
        <f>F14</f>
        <v>KLATOVY</v>
      </c>
      <c r="G53" s="47"/>
      <c r="H53" s="47"/>
      <c r="I53" s="158" t="s">
        <v>27</v>
      </c>
      <c r="J53" s="159" t="str">
        <f>IF(J14="","",J14)</f>
        <v>16. 4. 2018</v>
      </c>
      <c r="K53" s="51"/>
    </row>
    <row r="54" s="1" customFormat="1" ht="6.96" customHeight="1">
      <c r="B54" s="46"/>
      <c r="C54" s="47"/>
      <c r="D54" s="47"/>
      <c r="E54" s="47"/>
      <c r="F54" s="47"/>
      <c r="G54" s="47"/>
      <c r="H54" s="47"/>
      <c r="I54" s="156"/>
      <c r="J54" s="47"/>
      <c r="K54" s="51"/>
    </row>
    <row r="55" s="1" customFormat="1">
      <c r="B55" s="46"/>
      <c r="C55" s="40" t="s">
        <v>31</v>
      </c>
      <c r="D55" s="47"/>
      <c r="E55" s="47"/>
      <c r="F55" s="35" t="str">
        <f>E17</f>
        <v xml:space="preserve"> </v>
      </c>
      <c r="G55" s="47"/>
      <c r="H55" s="47"/>
      <c r="I55" s="158" t="s">
        <v>37</v>
      </c>
      <c r="J55" s="44" t="str">
        <f>E23</f>
        <v xml:space="preserve"> </v>
      </c>
      <c r="K55" s="51"/>
    </row>
    <row r="56" s="1" customFormat="1" ht="14.4" customHeight="1">
      <c r="B56" s="46"/>
      <c r="C56" s="40" t="s">
        <v>35</v>
      </c>
      <c r="D56" s="47"/>
      <c r="E56" s="47"/>
      <c r="F56" s="35" t="str">
        <f>IF(E20="","",E20)</f>
        <v/>
      </c>
      <c r="G56" s="47"/>
      <c r="H56" s="47"/>
      <c r="I56" s="156"/>
      <c r="J56" s="183"/>
      <c r="K56" s="51"/>
    </row>
    <row r="57" s="1" customFormat="1" ht="10.32" customHeight="1">
      <c r="B57" s="46"/>
      <c r="C57" s="47"/>
      <c r="D57" s="47"/>
      <c r="E57" s="47"/>
      <c r="F57" s="47"/>
      <c r="G57" s="47"/>
      <c r="H57" s="47"/>
      <c r="I57" s="156"/>
      <c r="J57" s="47"/>
      <c r="K57" s="51"/>
    </row>
    <row r="58" s="1" customFormat="1" ht="29.28" customHeight="1">
      <c r="B58" s="46"/>
      <c r="C58" s="184" t="s">
        <v>117</v>
      </c>
      <c r="D58" s="171"/>
      <c r="E58" s="171"/>
      <c r="F58" s="171"/>
      <c r="G58" s="171"/>
      <c r="H58" s="171"/>
      <c r="I58" s="185"/>
      <c r="J58" s="186" t="s">
        <v>118</v>
      </c>
      <c r="K58" s="187"/>
    </row>
    <row r="59" s="1" customFormat="1" ht="10.32" customHeight="1">
      <c r="B59" s="46"/>
      <c r="C59" s="47"/>
      <c r="D59" s="47"/>
      <c r="E59" s="47"/>
      <c r="F59" s="47"/>
      <c r="G59" s="47"/>
      <c r="H59" s="47"/>
      <c r="I59" s="156"/>
      <c r="J59" s="47"/>
      <c r="K59" s="51"/>
    </row>
    <row r="60" s="1" customFormat="1" ht="29.28" customHeight="1">
      <c r="B60" s="46"/>
      <c r="C60" s="188" t="s">
        <v>119</v>
      </c>
      <c r="D60" s="47"/>
      <c r="E60" s="47"/>
      <c r="F60" s="47"/>
      <c r="G60" s="47"/>
      <c r="H60" s="47"/>
      <c r="I60" s="156"/>
      <c r="J60" s="167">
        <f>J82</f>
        <v>0</v>
      </c>
      <c r="K60" s="51"/>
      <c r="AU60" s="24" t="s">
        <v>120</v>
      </c>
    </row>
    <row r="61" s="1" customFormat="1" ht="21.84" customHeight="1">
      <c r="B61" s="46"/>
      <c r="C61" s="47"/>
      <c r="D61" s="47"/>
      <c r="E61" s="47"/>
      <c r="F61" s="47"/>
      <c r="G61" s="47"/>
      <c r="H61" s="47"/>
      <c r="I61" s="156"/>
      <c r="J61" s="47"/>
      <c r="K61" s="51"/>
    </row>
    <row r="62" s="1" customFormat="1" ht="6.96" customHeight="1">
      <c r="B62" s="67"/>
      <c r="C62" s="68"/>
      <c r="D62" s="68"/>
      <c r="E62" s="68"/>
      <c r="F62" s="68"/>
      <c r="G62" s="68"/>
      <c r="H62" s="68"/>
      <c r="I62" s="178"/>
      <c r="J62" s="68"/>
      <c r="K62" s="69"/>
    </row>
    <row r="66" s="1" customFormat="1" ht="6.96" customHeight="1">
      <c r="B66" s="70"/>
      <c r="C66" s="71"/>
      <c r="D66" s="71"/>
      <c r="E66" s="71"/>
      <c r="F66" s="71"/>
      <c r="G66" s="71"/>
      <c r="H66" s="71"/>
      <c r="I66" s="181"/>
      <c r="J66" s="71"/>
      <c r="K66" s="71"/>
      <c r="L66" s="72"/>
    </row>
    <row r="67" s="1" customFormat="1" ht="36.96" customHeight="1">
      <c r="B67" s="46"/>
      <c r="C67" s="73" t="s">
        <v>128</v>
      </c>
      <c r="D67" s="74"/>
      <c r="E67" s="74"/>
      <c r="F67" s="74"/>
      <c r="G67" s="74"/>
      <c r="H67" s="74"/>
      <c r="I67" s="203"/>
      <c r="J67" s="74"/>
      <c r="K67" s="74"/>
      <c r="L67" s="72"/>
    </row>
    <row r="68" s="1" customFormat="1" ht="6.96" customHeight="1">
      <c r="B68" s="46"/>
      <c r="C68" s="74"/>
      <c r="D68" s="74"/>
      <c r="E68" s="74"/>
      <c r="F68" s="74"/>
      <c r="G68" s="74"/>
      <c r="H68" s="74"/>
      <c r="I68" s="203"/>
      <c r="J68" s="74"/>
      <c r="K68" s="74"/>
      <c r="L68" s="72"/>
    </row>
    <row r="69" s="1" customFormat="1" ht="14.4" customHeight="1">
      <c r="B69" s="46"/>
      <c r="C69" s="76" t="s">
        <v>18</v>
      </c>
      <c r="D69" s="74"/>
      <c r="E69" s="74"/>
      <c r="F69" s="74"/>
      <c r="G69" s="74"/>
      <c r="H69" s="74"/>
      <c r="I69" s="203"/>
      <c r="J69" s="74"/>
      <c r="K69" s="74"/>
      <c r="L69" s="72"/>
    </row>
    <row r="70" s="1" customFormat="1" ht="16.5" customHeight="1">
      <c r="B70" s="46"/>
      <c r="C70" s="74"/>
      <c r="D70" s="74"/>
      <c r="E70" s="204" t="str">
        <f>E7</f>
        <v>Rekonstrukce lesní cesty - Hůrka, Klatovy</v>
      </c>
      <c r="F70" s="76"/>
      <c r="G70" s="76"/>
      <c r="H70" s="76"/>
      <c r="I70" s="203"/>
      <c r="J70" s="74"/>
      <c r="K70" s="74"/>
      <c r="L70" s="72"/>
    </row>
    <row r="71">
      <c r="B71" s="28"/>
      <c r="C71" s="76" t="s">
        <v>112</v>
      </c>
      <c r="D71" s="205"/>
      <c r="E71" s="205"/>
      <c r="F71" s="205"/>
      <c r="G71" s="205"/>
      <c r="H71" s="205"/>
      <c r="I71" s="148"/>
      <c r="J71" s="205"/>
      <c r="K71" s="205"/>
      <c r="L71" s="206"/>
    </row>
    <row r="72" s="1" customFormat="1" ht="16.5" customHeight="1">
      <c r="B72" s="46"/>
      <c r="C72" s="74"/>
      <c r="D72" s="74"/>
      <c r="E72" s="204" t="s">
        <v>392</v>
      </c>
      <c r="F72" s="74"/>
      <c r="G72" s="74"/>
      <c r="H72" s="74"/>
      <c r="I72" s="203"/>
      <c r="J72" s="74"/>
      <c r="K72" s="74"/>
      <c r="L72" s="72"/>
    </row>
    <row r="73" s="1" customFormat="1" ht="14.4" customHeight="1">
      <c r="B73" s="46"/>
      <c r="C73" s="76" t="s">
        <v>114</v>
      </c>
      <c r="D73" s="74"/>
      <c r="E73" s="74"/>
      <c r="F73" s="74"/>
      <c r="G73" s="74"/>
      <c r="H73" s="74"/>
      <c r="I73" s="203"/>
      <c r="J73" s="74"/>
      <c r="K73" s="74"/>
      <c r="L73" s="72"/>
    </row>
    <row r="74" s="1" customFormat="1" ht="17.25" customHeight="1">
      <c r="B74" s="46"/>
      <c r="C74" s="74"/>
      <c r="D74" s="74"/>
      <c r="E74" s="82" t="str">
        <f>E11</f>
        <v>02 - Veřejné osvětlení 2.etapa</v>
      </c>
      <c r="F74" s="74"/>
      <c r="G74" s="74"/>
      <c r="H74" s="74"/>
      <c r="I74" s="203"/>
      <c r="J74" s="74"/>
      <c r="K74" s="74"/>
      <c r="L74" s="72"/>
    </row>
    <row r="75" s="1" customFormat="1" ht="6.96" customHeight="1">
      <c r="B75" s="46"/>
      <c r="C75" s="74"/>
      <c r="D75" s="74"/>
      <c r="E75" s="74"/>
      <c r="F75" s="74"/>
      <c r="G75" s="74"/>
      <c r="H75" s="74"/>
      <c r="I75" s="203"/>
      <c r="J75" s="74"/>
      <c r="K75" s="74"/>
      <c r="L75" s="72"/>
    </row>
    <row r="76" s="1" customFormat="1" ht="18" customHeight="1">
      <c r="B76" s="46"/>
      <c r="C76" s="76" t="s">
        <v>25</v>
      </c>
      <c r="D76" s="74"/>
      <c r="E76" s="74"/>
      <c r="F76" s="207" t="str">
        <f>F14</f>
        <v>KLATOVY</v>
      </c>
      <c r="G76" s="74"/>
      <c r="H76" s="74"/>
      <c r="I76" s="208" t="s">
        <v>27</v>
      </c>
      <c r="J76" s="85" t="str">
        <f>IF(J14="","",J14)</f>
        <v>16. 4. 2018</v>
      </c>
      <c r="K76" s="74"/>
      <c r="L76" s="72"/>
    </row>
    <row r="77" s="1" customFormat="1" ht="6.96" customHeight="1">
      <c r="B77" s="46"/>
      <c r="C77" s="74"/>
      <c r="D77" s="74"/>
      <c r="E77" s="74"/>
      <c r="F77" s="74"/>
      <c r="G77" s="74"/>
      <c r="H77" s="74"/>
      <c r="I77" s="203"/>
      <c r="J77" s="74"/>
      <c r="K77" s="74"/>
      <c r="L77" s="72"/>
    </row>
    <row r="78" s="1" customFormat="1">
      <c r="B78" s="46"/>
      <c r="C78" s="76" t="s">
        <v>31</v>
      </c>
      <c r="D78" s="74"/>
      <c r="E78" s="74"/>
      <c r="F78" s="207" t="str">
        <f>E17</f>
        <v xml:space="preserve"> </v>
      </c>
      <c r="G78" s="74"/>
      <c r="H78" s="74"/>
      <c r="I78" s="208" t="s">
        <v>37</v>
      </c>
      <c r="J78" s="207" t="str">
        <f>E23</f>
        <v xml:space="preserve"> </v>
      </c>
      <c r="K78" s="74"/>
      <c r="L78" s="72"/>
    </row>
    <row r="79" s="1" customFormat="1" ht="14.4" customHeight="1">
      <c r="B79" s="46"/>
      <c r="C79" s="76" t="s">
        <v>35</v>
      </c>
      <c r="D79" s="74"/>
      <c r="E79" s="74"/>
      <c r="F79" s="207" t="str">
        <f>IF(E20="","",E20)</f>
        <v/>
      </c>
      <c r="G79" s="74"/>
      <c r="H79" s="74"/>
      <c r="I79" s="203"/>
      <c r="J79" s="74"/>
      <c r="K79" s="74"/>
      <c r="L79" s="72"/>
    </row>
    <row r="80" s="1" customFormat="1" ht="10.32" customHeight="1">
      <c r="B80" s="46"/>
      <c r="C80" s="74"/>
      <c r="D80" s="74"/>
      <c r="E80" s="74"/>
      <c r="F80" s="74"/>
      <c r="G80" s="74"/>
      <c r="H80" s="74"/>
      <c r="I80" s="203"/>
      <c r="J80" s="74"/>
      <c r="K80" s="74"/>
      <c r="L80" s="72"/>
    </row>
    <row r="81" s="10" customFormat="1" ht="29.28" customHeight="1">
      <c r="B81" s="209"/>
      <c r="C81" s="210" t="s">
        <v>129</v>
      </c>
      <c r="D81" s="211" t="s">
        <v>60</v>
      </c>
      <c r="E81" s="211" t="s">
        <v>56</v>
      </c>
      <c r="F81" s="211" t="s">
        <v>130</v>
      </c>
      <c r="G81" s="211" t="s">
        <v>131</v>
      </c>
      <c r="H81" s="211" t="s">
        <v>132</v>
      </c>
      <c r="I81" s="212" t="s">
        <v>133</v>
      </c>
      <c r="J81" s="211" t="s">
        <v>118</v>
      </c>
      <c r="K81" s="213" t="s">
        <v>134</v>
      </c>
      <c r="L81" s="214"/>
      <c r="M81" s="102" t="s">
        <v>135</v>
      </c>
      <c r="N81" s="103" t="s">
        <v>45</v>
      </c>
      <c r="O81" s="103" t="s">
        <v>136</v>
      </c>
      <c r="P81" s="103" t="s">
        <v>137</v>
      </c>
      <c r="Q81" s="103" t="s">
        <v>138</v>
      </c>
      <c r="R81" s="103" t="s">
        <v>139</v>
      </c>
      <c r="S81" s="103" t="s">
        <v>140</v>
      </c>
      <c r="T81" s="104" t="s">
        <v>141</v>
      </c>
    </row>
    <row r="82" s="1" customFormat="1" ht="29.28" customHeight="1">
      <c r="B82" s="46"/>
      <c r="C82" s="108" t="s">
        <v>119</v>
      </c>
      <c r="D82" s="74"/>
      <c r="E82" s="74"/>
      <c r="F82" s="74"/>
      <c r="G82" s="74"/>
      <c r="H82" s="74"/>
      <c r="I82" s="203"/>
      <c r="J82" s="215">
        <f>BK82</f>
        <v>0</v>
      </c>
      <c r="K82" s="74"/>
      <c r="L82" s="72"/>
      <c r="M82" s="105"/>
      <c r="N82" s="106"/>
      <c r="O82" s="106"/>
      <c r="P82" s="216">
        <f>SUM(P83:P149)</f>
        <v>0</v>
      </c>
      <c r="Q82" s="106"/>
      <c r="R82" s="216">
        <f>SUM(R83:R149)</f>
        <v>0</v>
      </c>
      <c r="S82" s="106"/>
      <c r="T82" s="217">
        <f>SUM(T83:T149)</f>
        <v>0</v>
      </c>
      <c r="AT82" s="24" t="s">
        <v>74</v>
      </c>
      <c r="AU82" s="24" t="s">
        <v>120</v>
      </c>
      <c r="BK82" s="218">
        <f>SUM(BK83:BK149)</f>
        <v>0</v>
      </c>
    </row>
    <row r="83" s="1" customFormat="1" ht="16.5" customHeight="1">
      <c r="B83" s="46"/>
      <c r="C83" s="235" t="s">
        <v>24</v>
      </c>
      <c r="D83" s="235" t="s">
        <v>147</v>
      </c>
      <c r="E83" s="236" t="s">
        <v>24</v>
      </c>
      <c r="F83" s="237" t="s">
        <v>394</v>
      </c>
      <c r="G83" s="238" t="s">
        <v>395</v>
      </c>
      <c r="H83" s="239">
        <v>12</v>
      </c>
      <c r="I83" s="240"/>
      <c r="J83" s="241">
        <f>ROUND(I83*H83,2)</f>
        <v>0</v>
      </c>
      <c r="K83" s="237" t="s">
        <v>22</v>
      </c>
      <c r="L83" s="72"/>
      <c r="M83" s="242" t="s">
        <v>22</v>
      </c>
      <c r="N83" s="243" t="s">
        <v>46</v>
      </c>
      <c r="O83" s="47"/>
      <c r="P83" s="244">
        <f>O83*H83</f>
        <v>0</v>
      </c>
      <c r="Q83" s="244">
        <v>0</v>
      </c>
      <c r="R83" s="244">
        <f>Q83*H83</f>
        <v>0</v>
      </c>
      <c r="S83" s="244">
        <v>0</v>
      </c>
      <c r="T83" s="245">
        <f>S83*H83</f>
        <v>0</v>
      </c>
      <c r="AR83" s="24" t="s">
        <v>152</v>
      </c>
      <c r="AT83" s="24" t="s">
        <v>147</v>
      </c>
      <c r="AU83" s="24" t="s">
        <v>75</v>
      </c>
      <c r="AY83" s="24" t="s">
        <v>144</v>
      </c>
      <c r="BE83" s="246">
        <f>IF(N83="základní",J83,0)</f>
        <v>0</v>
      </c>
      <c r="BF83" s="246">
        <f>IF(N83="snížená",J83,0)</f>
        <v>0</v>
      </c>
      <c r="BG83" s="246">
        <f>IF(N83="zákl. přenesená",J83,0)</f>
        <v>0</v>
      </c>
      <c r="BH83" s="246">
        <f>IF(N83="sníž. přenesená",J83,0)</f>
        <v>0</v>
      </c>
      <c r="BI83" s="246">
        <f>IF(N83="nulová",J83,0)</f>
        <v>0</v>
      </c>
      <c r="BJ83" s="24" t="s">
        <v>24</v>
      </c>
      <c r="BK83" s="246">
        <f>ROUND(I83*H83,2)</f>
        <v>0</v>
      </c>
      <c r="BL83" s="24" t="s">
        <v>152</v>
      </c>
      <c r="BM83" s="24" t="s">
        <v>83</v>
      </c>
    </row>
    <row r="84" s="1" customFormat="1" ht="16.5" customHeight="1">
      <c r="B84" s="46"/>
      <c r="C84" s="235" t="s">
        <v>83</v>
      </c>
      <c r="D84" s="235" t="s">
        <v>147</v>
      </c>
      <c r="E84" s="236" t="s">
        <v>396</v>
      </c>
      <c r="F84" s="237" t="s">
        <v>397</v>
      </c>
      <c r="G84" s="238" t="s">
        <v>202</v>
      </c>
      <c r="H84" s="239">
        <v>55</v>
      </c>
      <c r="I84" s="240"/>
      <c r="J84" s="241">
        <f>ROUND(I84*H84,2)</f>
        <v>0</v>
      </c>
      <c r="K84" s="237" t="s">
        <v>22</v>
      </c>
      <c r="L84" s="72"/>
      <c r="M84" s="242" t="s">
        <v>22</v>
      </c>
      <c r="N84" s="243" t="s">
        <v>46</v>
      </c>
      <c r="O84" s="47"/>
      <c r="P84" s="244">
        <f>O84*H84</f>
        <v>0</v>
      </c>
      <c r="Q84" s="244">
        <v>0</v>
      </c>
      <c r="R84" s="244">
        <f>Q84*H84</f>
        <v>0</v>
      </c>
      <c r="S84" s="244">
        <v>0</v>
      </c>
      <c r="T84" s="245">
        <f>S84*H84</f>
        <v>0</v>
      </c>
      <c r="AR84" s="24" t="s">
        <v>152</v>
      </c>
      <c r="AT84" s="24" t="s">
        <v>147</v>
      </c>
      <c r="AU84" s="24" t="s">
        <v>75</v>
      </c>
      <c r="AY84" s="24" t="s">
        <v>144</v>
      </c>
      <c r="BE84" s="246">
        <f>IF(N84="základní",J84,0)</f>
        <v>0</v>
      </c>
      <c r="BF84" s="246">
        <f>IF(N84="snížená",J84,0)</f>
        <v>0</v>
      </c>
      <c r="BG84" s="246">
        <f>IF(N84="zákl. přenesená",J84,0)</f>
        <v>0</v>
      </c>
      <c r="BH84" s="246">
        <f>IF(N84="sníž. přenesená",J84,0)</f>
        <v>0</v>
      </c>
      <c r="BI84" s="246">
        <f>IF(N84="nulová",J84,0)</f>
        <v>0</v>
      </c>
      <c r="BJ84" s="24" t="s">
        <v>24</v>
      </c>
      <c r="BK84" s="246">
        <f>ROUND(I84*H84,2)</f>
        <v>0</v>
      </c>
      <c r="BL84" s="24" t="s">
        <v>152</v>
      </c>
      <c r="BM84" s="24" t="s">
        <v>152</v>
      </c>
    </row>
    <row r="85" s="1" customFormat="1" ht="16.5" customHeight="1">
      <c r="B85" s="46"/>
      <c r="C85" s="235" t="s">
        <v>261</v>
      </c>
      <c r="D85" s="235" t="s">
        <v>147</v>
      </c>
      <c r="E85" s="236" t="s">
        <v>398</v>
      </c>
      <c r="F85" s="237" t="s">
        <v>399</v>
      </c>
      <c r="G85" s="238" t="s">
        <v>202</v>
      </c>
      <c r="H85" s="239">
        <v>55</v>
      </c>
      <c r="I85" s="240"/>
      <c r="J85" s="241">
        <f>ROUND(I85*H85,2)</f>
        <v>0</v>
      </c>
      <c r="K85" s="237" t="s">
        <v>22</v>
      </c>
      <c r="L85" s="72"/>
      <c r="M85" s="242" t="s">
        <v>22</v>
      </c>
      <c r="N85" s="243" t="s">
        <v>46</v>
      </c>
      <c r="O85" s="47"/>
      <c r="P85" s="244">
        <f>O85*H85</f>
        <v>0</v>
      </c>
      <c r="Q85" s="244">
        <v>0</v>
      </c>
      <c r="R85" s="244">
        <f>Q85*H85</f>
        <v>0</v>
      </c>
      <c r="S85" s="244">
        <v>0</v>
      </c>
      <c r="T85" s="245">
        <f>S85*H85</f>
        <v>0</v>
      </c>
      <c r="AR85" s="24" t="s">
        <v>152</v>
      </c>
      <c r="AT85" s="24" t="s">
        <v>147</v>
      </c>
      <c r="AU85" s="24" t="s">
        <v>75</v>
      </c>
      <c r="AY85" s="24" t="s">
        <v>144</v>
      </c>
      <c r="BE85" s="246">
        <f>IF(N85="základní",J85,0)</f>
        <v>0</v>
      </c>
      <c r="BF85" s="246">
        <f>IF(N85="snížená",J85,0)</f>
        <v>0</v>
      </c>
      <c r="BG85" s="246">
        <f>IF(N85="zákl. přenesená",J85,0)</f>
        <v>0</v>
      </c>
      <c r="BH85" s="246">
        <f>IF(N85="sníž. přenesená",J85,0)</f>
        <v>0</v>
      </c>
      <c r="BI85" s="246">
        <f>IF(N85="nulová",J85,0)</f>
        <v>0</v>
      </c>
      <c r="BJ85" s="24" t="s">
        <v>24</v>
      </c>
      <c r="BK85" s="246">
        <f>ROUND(I85*H85,2)</f>
        <v>0</v>
      </c>
      <c r="BL85" s="24" t="s">
        <v>152</v>
      </c>
      <c r="BM85" s="24" t="s">
        <v>302</v>
      </c>
    </row>
    <row r="86" s="1" customFormat="1" ht="16.5" customHeight="1">
      <c r="B86" s="46"/>
      <c r="C86" s="235" t="s">
        <v>152</v>
      </c>
      <c r="D86" s="235" t="s">
        <v>147</v>
      </c>
      <c r="E86" s="236" t="s">
        <v>83</v>
      </c>
      <c r="F86" s="237" t="s">
        <v>400</v>
      </c>
      <c r="G86" s="238" t="s">
        <v>395</v>
      </c>
      <c r="H86" s="239">
        <v>12</v>
      </c>
      <c r="I86" s="240"/>
      <c r="J86" s="241">
        <f>ROUND(I86*H86,2)</f>
        <v>0</v>
      </c>
      <c r="K86" s="237" t="s">
        <v>22</v>
      </c>
      <c r="L86" s="72"/>
      <c r="M86" s="242" t="s">
        <v>22</v>
      </c>
      <c r="N86" s="243" t="s">
        <v>46</v>
      </c>
      <c r="O86" s="47"/>
      <c r="P86" s="244">
        <f>O86*H86</f>
        <v>0</v>
      </c>
      <c r="Q86" s="244">
        <v>0</v>
      </c>
      <c r="R86" s="244">
        <f>Q86*H86</f>
        <v>0</v>
      </c>
      <c r="S86" s="244">
        <v>0</v>
      </c>
      <c r="T86" s="245">
        <f>S86*H86</f>
        <v>0</v>
      </c>
      <c r="AR86" s="24" t="s">
        <v>152</v>
      </c>
      <c r="AT86" s="24" t="s">
        <v>147</v>
      </c>
      <c r="AU86" s="24" t="s">
        <v>75</v>
      </c>
      <c r="AY86" s="24" t="s">
        <v>144</v>
      </c>
      <c r="BE86" s="246">
        <f>IF(N86="základní",J86,0)</f>
        <v>0</v>
      </c>
      <c r="BF86" s="246">
        <f>IF(N86="snížená",J86,0)</f>
        <v>0</v>
      </c>
      <c r="BG86" s="246">
        <f>IF(N86="zákl. přenesená",J86,0)</f>
        <v>0</v>
      </c>
      <c r="BH86" s="246">
        <f>IF(N86="sníž. přenesená",J86,0)</f>
        <v>0</v>
      </c>
      <c r="BI86" s="246">
        <f>IF(N86="nulová",J86,0)</f>
        <v>0</v>
      </c>
      <c r="BJ86" s="24" t="s">
        <v>24</v>
      </c>
      <c r="BK86" s="246">
        <f>ROUND(I86*H86,2)</f>
        <v>0</v>
      </c>
      <c r="BL86" s="24" t="s">
        <v>152</v>
      </c>
      <c r="BM86" s="24" t="s">
        <v>191</v>
      </c>
    </row>
    <row r="87" s="1" customFormat="1" ht="16.5" customHeight="1">
      <c r="B87" s="46"/>
      <c r="C87" s="235" t="s">
        <v>159</v>
      </c>
      <c r="D87" s="235" t="s">
        <v>147</v>
      </c>
      <c r="E87" s="236" t="s">
        <v>261</v>
      </c>
      <c r="F87" s="237" t="s">
        <v>401</v>
      </c>
      <c r="G87" s="238" t="s">
        <v>395</v>
      </c>
      <c r="H87" s="239">
        <v>12</v>
      </c>
      <c r="I87" s="240"/>
      <c r="J87" s="241">
        <f>ROUND(I87*H87,2)</f>
        <v>0</v>
      </c>
      <c r="K87" s="237" t="s">
        <v>22</v>
      </c>
      <c r="L87" s="72"/>
      <c r="M87" s="242" t="s">
        <v>22</v>
      </c>
      <c r="N87" s="243" t="s">
        <v>46</v>
      </c>
      <c r="O87" s="47"/>
      <c r="P87" s="244">
        <f>O87*H87</f>
        <v>0</v>
      </c>
      <c r="Q87" s="244">
        <v>0</v>
      </c>
      <c r="R87" s="244">
        <f>Q87*H87</f>
        <v>0</v>
      </c>
      <c r="S87" s="244">
        <v>0</v>
      </c>
      <c r="T87" s="245">
        <f>S87*H87</f>
        <v>0</v>
      </c>
      <c r="AR87" s="24" t="s">
        <v>152</v>
      </c>
      <c r="AT87" s="24" t="s">
        <v>147</v>
      </c>
      <c r="AU87" s="24" t="s">
        <v>75</v>
      </c>
      <c r="AY87" s="24" t="s">
        <v>144</v>
      </c>
      <c r="BE87" s="246">
        <f>IF(N87="základní",J87,0)</f>
        <v>0</v>
      </c>
      <c r="BF87" s="246">
        <f>IF(N87="snížená",J87,0)</f>
        <v>0</v>
      </c>
      <c r="BG87" s="246">
        <f>IF(N87="zákl. přenesená",J87,0)</f>
        <v>0</v>
      </c>
      <c r="BH87" s="246">
        <f>IF(N87="sníž. přenesená",J87,0)</f>
        <v>0</v>
      </c>
      <c r="BI87" s="246">
        <f>IF(N87="nulová",J87,0)</f>
        <v>0</v>
      </c>
      <c r="BJ87" s="24" t="s">
        <v>24</v>
      </c>
      <c r="BK87" s="246">
        <f>ROUND(I87*H87,2)</f>
        <v>0</v>
      </c>
      <c r="BL87" s="24" t="s">
        <v>152</v>
      </c>
      <c r="BM87" s="24" t="s">
        <v>29</v>
      </c>
    </row>
    <row r="88" s="1" customFormat="1" ht="16.5" customHeight="1">
      <c r="B88" s="46"/>
      <c r="C88" s="271" t="s">
        <v>302</v>
      </c>
      <c r="D88" s="271" t="s">
        <v>202</v>
      </c>
      <c r="E88" s="272" t="s">
        <v>402</v>
      </c>
      <c r="F88" s="273" t="s">
        <v>567</v>
      </c>
      <c r="G88" s="274" t="s">
        <v>395</v>
      </c>
      <c r="H88" s="275">
        <v>12</v>
      </c>
      <c r="I88" s="276"/>
      <c r="J88" s="277">
        <f>ROUND(I88*H88,2)</f>
        <v>0</v>
      </c>
      <c r="K88" s="273" t="s">
        <v>22</v>
      </c>
      <c r="L88" s="278"/>
      <c r="M88" s="279" t="s">
        <v>22</v>
      </c>
      <c r="N88" s="280" t="s">
        <v>46</v>
      </c>
      <c r="O88" s="47"/>
      <c r="P88" s="244">
        <f>O88*H88</f>
        <v>0</v>
      </c>
      <c r="Q88" s="244">
        <v>0</v>
      </c>
      <c r="R88" s="244">
        <f>Q88*H88</f>
        <v>0</v>
      </c>
      <c r="S88" s="244">
        <v>0</v>
      </c>
      <c r="T88" s="245">
        <f>S88*H88</f>
        <v>0</v>
      </c>
      <c r="AR88" s="24" t="s">
        <v>191</v>
      </c>
      <c r="AT88" s="24" t="s">
        <v>202</v>
      </c>
      <c r="AU88" s="24" t="s">
        <v>75</v>
      </c>
      <c r="AY88" s="24" t="s">
        <v>144</v>
      </c>
      <c r="BE88" s="246">
        <f>IF(N88="základní",J88,0)</f>
        <v>0</v>
      </c>
      <c r="BF88" s="246">
        <f>IF(N88="snížená",J88,0)</f>
        <v>0</v>
      </c>
      <c r="BG88" s="246">
        <f>IF(N88="zákl. přenesená",J88,0)</f>
        <v>0</v>
      </c>
      <c r="BH88" s="246">
        <f>IF(N88="sníž. přenesená",J88,0)</f>
        <v>0</v>
      </c>
      <c r="BI88" s="246">
        <f>IF(N88="nulová",J88,0)</f>
        <v>0</v>
      </c>
      <c r="BJ88" s="24" t="s">
        <v>24</v>
      </c>
      <c r="BK88" s="246">
        <f>ROUND(I88*H88,2)</f>
        <v>0</v>
      </c>
      <c r="BL88" s="24" t="s">
        <v>152</v>
      </c>
      <c r="BM88" s="24" t="s">
        <v>330</v>
      </c>
    </row>
    <row r="89" s="1" customFormat="1" ht="16.5" customHeight="1">
      <c r="B89" s="46"/>
      <c r="C89" s="235" t="s">
        <v>307</v>
      </c>
      <c r="D89" s="235" t="s">
        <v>147</v>
      </c>
      <c r="E89" s="236" t="s">
        <v>152</v>
      </c>
      <c r="F89" s="237" t="s">
        <v>404</v>
      </c>
      <c r="G89" s="238" t="s">
        <v>202</v>
      </c>
      <c r="H89" s="239">
        <v>100</v>
      </c>
      <c r="I89" s="240"/>
      <c r="J89" s="241">
        <f>ROUND(I89*H89,2)</f>
        <v>0</v>
      </c>
      <c r="K89" s="237" t="s">
        <v>22</v>
      </c>
      <c r="L89" s="72"/>
      <c r="M89" s="242" t="s">
        <v>22</v>
      </c>
      <c r="N89" s="243" t="s">
        <v>46</v>
      </c>
      <c r="O89" s="47"/>
      <c r="P89" s="244">
        <f>O89*H89</f>
        <v>0</v>
      </c>
      <c r="Q89" s="244">
        <v>0</v>
      </c>
      <c r="R89" s="244">
        <f>Q89*H89</f>
        <v>0</v>
      </c>
      <c r="S89" s="244">
        <v>0</v>
      </c>
      <c r="T89" s="245">
        <f>S89*H89</f>
        <v>0</v>
      </c>
      <c r="AR89" s="24" t="s">
        <v>152</v>
      </c>
      <c r="AT89" s="24" t="s">
        <v>147</v>
      </c>
      <c r="AU89" s="24" t="s">
        <v>75</v>
      </c>
      <c r="AY89" s="24" t="s">
        <v>144</v>
      </c>
      <c r="BE89" s="246">
        <f>IF(N89="základní",J89,0)</f>
        <v>0</v>
      </c>
      <c r="BF89" s="246">
        <f>IF(N89="snížená",J89,0)</f>
        <v>0</v>
      </c>
      <c r="BG89" s="246">
        <f>IF(N89="zákl. přenesená",J89,0)</f>
        <v>0</v>
      </c>
      <c r="BH89" s="246">
        <f>IF(N89="sníž. přenesená",J89,0)</f>
        <v>0</v>
      </c>
      <c r="BI89" s="246">
        <f>IF(N89="nulová",J89,0)</f>
        <v>0</v>
      </c>
      <c r="BJ89" s="24" t="s">
        <v>24</v>
      </c>
      <c r="BK89" s="246">
        <f>ROUND(I89*H89,2)</f>
        <v>0</v>
      </c>
      <c r="BL89" s="24" t="s">
        <v>152</v>
      </c>
      <c r="BM89" s="24" t="s">
        <v>405</v>
      </c>
    </row>
    <row r="90" s="1" customFormat="1" ht="16.5" customHeight="1">
      <c r="B90" s="46"/>
      <c r="C90" s="271" t="s">
        <v>191</v>
      </c>
      <c r="D90" s="271" t="s">
        <v>202</v>
      </c>
      <c r="E90" s="272" t="s">
        <v>406</v>
      </c>
      <c r="F90" s="273" t="s">
        <v>407</v>
      </c>
      <c r="G90" s="274" t="s">
        <v>202</v>
      </c>
      <c r="H90" s="275">
        <v>582</v>
      </c>
      <c r="I90" s="276"/>
      <c r="J90" s="277">
        <f>ROUND(I90*H90,2)</f>
        <v>0</v>
      </c>
      <c r="K90" s="273" t="s">
        <v>22</v>
      </c>
      <c r="L90" s="278"/>
      <c r="M90" s="279" t="s">
        <v>22</v>
      </c>
      <c r="N90" s="280" t="s">
        <v>46</v>
      </c>
      <c r="O90" s="47"/>
      <c r="P90" s="244">
        <f>O90*H90</f>
        <v>0</v>
      </c>
      <c r="Q90" s="244">
        <v>0</v>
      </c>
      <c r="R90" s="244">
        <f>Q90*H90</f>
        <v>0</v>
      </c>
      <c r="S90" s="244">
        <v>0</v>
      </c>
      <c r="T90" s="245">
        <f>S90*H90</f>
        <v>0</v>
      </c>
      <c r="AR90" s="24" t="s">
        <v>191</v>
      </c>
      <c r="AT90" s="24" t="s">
        <v>202</v>
      </c>
      <c r="AU90" s="24" t="s">
        <v>75</v>
      </c>
      <c r="AY90" s="24" t="s">
        <v>144</v>
      </c>
      <c r="BE90" s="246">
        <f>IF(N90="základní",J90,0)</f>
        <v>0</v>
      </c>
      <c r="BF90" s="246">
        <f>IF(N90="snížená",J90,0)</f>
        <v>0</v>
      </c>
      <c r="BG90" s="246">
        <f>IF(N90="zákl. přenesená",J90,0)</f>
        <v>0</v>
      </c>
      <c r="BH90" s="246">
        <f>IF(N90="sníž. přenesená",J90,0)</f>
        <v>0</v>
      </c>
      <c r="BI90" s="246">
        <f>IF(N90="nulová",J90,0)</f>
        <v>0</v>
      </c>
      <c r="BJ90" s="24" t="s">
        <v>24</v>
      </c>
      <c r="BK90" s="246">
        <f>ROUND(I90*H90,2)</f>
        <v>0</v>
      </c>
      <c r="BL90" s="24" t="s">
        <v>152</v>
      </c>
      <c r="BM90" s="24" t="s">
        <v>337</v>
      </c>
    </row>
    <row r="91" s="1" customFormat="1" ht="16.5" customHeight="1">
      <c r="B91" s="46"/>
      <c r="C91" s="235" t="s">
        <v>193</v>
      </c>
      <c r="D91" s="235" t="s">
        <v>147</v>
      </c>
      <c r="E91" s="236" t="s">
        <v>408</v>
      </c>
      <c r="F91" s="237" t="s">
        <v>409</v>
      </c>
      <c r="G91" s="238" t="s">
        <v>395</v>
      </c>
      <c r="H91" s="239">
        <v>72</v>
      </c>
      <c r="I91" s="240"/>
      <c r="J91" s="241">
        <f>ROUND(I91*H91,2)</f>
        <v>0</v>
      </c>
      <c r="K91" s="237" t="s">
        <v>22</v>
      </c>
      <c r="L91" s="72"/>
      <c r="M91" s="242" t="s">
        <v>22</v>
      </c>
      <c r="N91" s="243" t="s">
        <v>46</v>
      </c>
      <c r="O91" s="47"/>
      <c r="P91" s="244">
        <f>O91*H91</f>
        <v>0</v>
      </c>
      <c r="Q91" s="244">
        <v>0</v>
      </c>
      <c r="R91" s="244">
        <f>Q91*H91</f>
        <v>0</v>
      </c>
      <c r="S91" s="244">
        <v>0</v>
      </c>
      <c r="T91" s="245">
        <f>S91*H91</f>
        <v>0</v>
      </c>
      <c r="AR91" s="24" t="s">
        <v>152</v>
      </c>
      <c r="AT91" s="24" t="s">
        <v>147</v>
      </c>
      <c r="AU91" s="24" t="s">
        <v>75</v>
      </c>
      <c r="AY91" s="24" t="s">
        <v>144</v>
      </c>
      <c r="BE91" s="246">
        <f>IF(N91="základní",J91,0)</f>
        <v>0</v>
      </c>
      <c r="BF91" s="246">
        <f>IF(N91="snížená",J91,0)</f>
        <v>0</v>
      </c>
      <c r="BG91" s="246">
        <f>IF(N91="zákl. přenesená",J91,0)</f>
        <v>0</v>
      </c>
      <c r="BH91" s="246">
        <f>IF(N91="sníž. přenesená",J91,0)</f>
        <v>0</v>
      </c>
      <c r="BI91" s="246">
        <f>IF(N91="nulová",J91,0)</f>
        <v>0</v>
      </c>
      <c r="BJ91" s="24" t="s">
        <v>24</v>
      </c>
      <c r="BK91" s="246">
        <f>ROUND(I91*H91,2)</f>
        <v>0</v>
      </c>
      <c r="BL91" s="24" t="s">
        <v>152</v>
      </c>
      <c r="BM91" s="24" t="s">
        <v>410</v>
      </c>
    </row>
    <row r="92" s="1" customFormat="1" ht="16.5" customHeight="1">
      <c r="B92" s="46"/>
      <c r="C92" s="235" t="s">
        <v>29</v>
      </c>
      <c r="D92" s="235" t="s">
        <v>147</v>
      </c>
      <c r="E92" s="236" t="s">
        <v>411</v>
      </c>
      <c r="F92" s="237" t="s">
        <v>412</v>
      </c>
      <c r="G92" s="238" t="s">
        <v>395</v>
      </c>
      <c r="H92" s="239">
        <v>96</v>
      </c>
      <c r="I92" s="240"/>
      <c r="J92" s="241">
        <f>ROUND(I92*H92,2)</f>
        <v>0</v>
      </c>
      <c r="K92" s="237" t="s">
        <v>22</v>
      </c>
      <c r="L92" s="72"/>
      <c r="M92" s="242" t="s">
        <v>22</v>
      </c>
      <c r="N92" s="243" t="s">
        <v>46</v>
      </c>
      <c r="O92" s="47"/>
      <c r="P92" s="244">
        <f>O92*H92</f>
        <v>0</v>
      </c>
      <c r="Q92" s="244">
        <v>0</v>
      </c>
      <c r="R92" s="244">
        <f>Q92*H92</f>
        <v>0</v>
      </c>
      <c r="S92" s="244">
        <v>0</v>
      </c>
      <c r="T92" s="245">
        <f>S92*H92</f>
        <v>0</v>
      </c>
      <c r="AR92" s="24" t="s">
        <v>152</v>
      </c>
      <c r="AT92" s="24" t="s">
        <v>147</v>
      </c>
      <c r="AU92" s="24" t="s">
        <v>75</v>
      </c>
      <c r="AY92" s="24" t="s">
        <v>144</v>
      </c>
      <c r="BE92" s="246">
        <f>IF(N92="základní",J92,0)</f>
        <v>0</v>
      </c>
      <c r="BF92" s="246">
        <f>IF(N92="snížená",J92,0)</f>
        <v>0</v>
      </c>
      <c r="BG92" s="246">
        <f>IF(N92="zákl. přenesená",J92,0)</f>
        <v>0</v>
      </c>
      <c r="BH92" s="246">
        <f>IF(N92="sníž. přenesená",J92,0)</f>
        <v>0</v>
      </c>
      <c r="BI92" s="246">
        <f>IF(N92="nulová",J92,0)</f>
        <v>0</v>
      </c>
      <c r="BJ92" s="24" t="s">
        <v>24</v>
      </c>
      <c r="BK92" s="246">
        <f>ROUND(I92*H92,2)</f>
        <v>0</v>
      </c>
      <c r="BL92" s="24" t="s">
        <v>152</v>
      </c>
      <c r="BM92" s="24" t="s">
        <v>413</v>
      </c>
    </row>
    <row r="93" s="1" customFormat="1" ht="16.5" customHeight="1">
      <c r="B93" s="46"/>
      <c r="C93" s="235" t="s">
        <v>327</v>
      </c>
      <c r="D93" s="235" t="s">
        <v>147</v>
      </c>
      <c r="E93" s="236" t="s">
        <v>414</v>
      </c>
      <c r="F93" s="237" t="s">
        <v>415</v>
      </c>
      <c r="G93" s="238" t="s">
        <v>416</v>
      </c>
      <c r="H93" s="239">
        <v>5.5</v>
      </c>
      <c r="I93" s="240"/>
      <c r="J93" s="241">
        <f>ROUND(I93*H93,2)</f>
        <v>0</v>
      </c>
      <c r="K93" s="237" t="s">
        <v>22</v>
      </c>
      <c r="L93" s="72"/>
      <c r="M93" s="242" t="s">
        <v>22</v>
      </c>
      <c r="N93" s="243" t="s">
        <v>46</v>
      </c>
      <c r="O93" s="47"/>
      <c r="P93" s="244">
        <f>O93*H93</f>
        <v>0</v>
      </c>
      <c r="Q93" s="244">
        <v>0</v>
      </c>
      <c r="R93" s="244">
        <f>Q93*H93</f>
        <v>0</v>
      </c>
      <c r="S93" s="244">
        <v>0</v>
      </c>
      <c r="T93" s="245">
        <f>S93*H93</f>
        <v>0</v>
      </c>
      <c r="AR93" s="24" t="s">
        <v>152</v>
      </c>
      <c r="AT93" s="24" t="s">
        <v>147</v>
      </c>
      <c r="AU93" s="24" t="s">
        <v>75</v>
      </c>
      <c r="AY93" s="24" t="s">
        <v>144</v>
      </c>
      <c r="BE93" s="246">
        <f>IF(N93="základní",J93,0)</f>
        <v>0</v>
      </c>
      <c r="BF93" s="246">
        <f>IF(N93="snížená",J93,0)</f>
        <v>0</v>
      </c>
      <c r="BG93" s="246">
        <f>IF(N93="zákl. přenesená",J93,0)</f>
        <v>0</v>
      </c>
      <c r="BH93" s="246">
        <f>IF(N93="sníž. přenesená",J93,0)</f>
        <v>0</v>
      </c>
      <c r="BI93" s="246">
        <f>IF(N93="nulová",J93,0)</f>
        <v>0</v>
      </c>
      <c r="BJ93" s="24" t="s">
        <v>24</v>
      </c>
      <c r="BK93" s="246">
        <f>ROUND(I93*H93,2)</f>
        <v>0</v>
      </c>
      <c r="BL93" s="24" t="s">
        <v>152</v>
      </c>
      <c r="BM93" s="24" t="s">
        <v>417</v>
      </c>
    </row>
    <row r="94" s="1" customFormat="1">
      <c r="B94" s="46"/>
      <c r="C94" s="74"/>
      <c r="D94" s="247" t="s">
        <v>156</v>
      </c>
      <c r="E94" s="74"/>
      <c r="F94" s="248" t="s">
        <v>418</v>
      </c>
      <c r="G94" s="74"/>
      <c r="H94" s="74"/>
      <c r="I94" s="203"/>
      <c r="J94" s="74"/>
      <c r="K94" s="74"/>
      <c r="L94" s="72"/>
      <c r="M94" s="249"/>
      <c r="N94" s="47"/>
      <c r="O94" s="47"/>
      <c r="P94" s="47"/>
      <c r="Q94" s="47"/>
      <c r="R94" s="47"/>
      <c r="S94" s="47"/>
      <c r="T94" s="95"/>
      <c r="AT94" s="24" t="s">
        <v>156</v>
      </c>
      <c r="AU94" s="24" t="s">
        <v>75</v>
      </c>
    </row>
    <row r="95" s="1" customFormat="1" ht="16.5" customHeight="1">
      <c r="B95" s="46"/>
      <c r="C95" s="235" t="s">
        <v>330</v>
      </c>
      <c r="D95" s="235" t="s">
        <v>147</v>
      </c>
      <c r="E95" s="236" t="s">
        <v>419</v>
      </c>
      <c r="F95" s="237" t="s">
        <v>420</v>
      </c>
      <c r="G95" s="238" t="s">
        <v>416</v>
      </c>
      <c r="H95" s="239">
        <v>4</v>
      </c>
      <c r="I95" s="240"/>
      <c r="J95" s="241">
        <f>ROUND(I95*H95,2)</f>
        <v>0</v>
      </c>
      <c r="K95" s="237" t="s">
        <v>22</v>
      </c>
      <c r="L95" s="72"/>
      <c r="M95" s="242" t="s">
        <v>22</v>
      </c>
      <c r="N95" s="243" t="s">
        <v>46</v>
      </c>
      <c r="O95" s="47"/>
      <c r="P95" s="244">
        <f>O95*H95</f>
        <v>0</v>
      </c>
      <c r="Q95" s="244">
        <v>0</v>
      </c>
      <c r="R95" s="244">
        <f>Q95*H95</f>
        <v>0</v>
      </c>
      <c r="S95" s="244">
        <v>0</v>
      </c>
      <c r="T95" s="245">
        <f>S95*H95</f>
        <v>0</v>
      </c>
      <c r="AR95" s="24" t="s">
        <v>152</v>
      </c>
      <c r="AT95" s="24" t="s">
        <v>147</v>
      </c>
      <c r="AU95" s="24" t="s">
        <v>75</v>
      </c>
      <c r="AY95" s="24" t="s">
        <v>144</v>
      </c>
      <c r="BE95" s="246">
        <f>IF(N95="základní",J95,0)</f>
        <v>0</v>
      </c>
      <c r="BF95" s="246">
        <f>IF(N95="snížená",J95,0)</f>
        <v>0</v>
      </c>
      <c r="BG95" s="246">
        <f>IF(N95="zákl. přenesená",J95,0)</f>
        <v>0</v>
      </c>
      <c r="BH95" s="246">
        <f>IF(N95="sníž. přenesená",J95,0)</f>
        <v>0</v>
      </c>
      <c r="BI95" s="246">
        <f>IF(N95="nulová",J95,0)</f>
        <v>0</v>
      </c>
      <c r="BJ95" s="24" t="s">
        <v>24</v>
      </c>
      <c r="BK95" s="246">
        <f>ROUND(I95*H95,2)</f>
        <v>0</v>
      </c>
      <c r="BL95" s="24" t="s">
        <v>152</v>
      </c>
      <c r="BM95" s="24" t="s">
        <v>180</v>
      </c>
    </row>
    <row r="96" s="1" customFormat="1" ht="16.5" customHeight="1">
      <c r="B96" s="46"/>
      <c r="C96" s="271" t="s">
        <v>421</v>
      </c>
      <c r="D96" s="271" t="s">
        <v>202</v>
      </c>
      <c r="E96" s="272" t="s">
        <v>422</v>
      </c>
      <c r="F96" s="273" t="s">
        <v>423</v>
      </c>
      <c r="G96" s="274" t="s">
        <v>395</v>
      </c>
      <c r="H96" s="275">
        <v>12</v>
      </c>
      <c r="I96" s="276"/>
      <c r="J96" s="277">
        <f>ROUND(I96*H96,2)</f>
        <v>0</v>
      </c>
      <c r="K96" s="273" t="s">
        <v>22</v>
      </c>
      <c r="L96" s="278"/>
      <c r="M96" s="279" t="s">
        <v>22</v>
      </c>
      <c r="N96" s="280" t="s">
        <v>46</v>
      </c>
      <c r="O96" s="47"/>
      <c r="P96" s="244">
        <f>O96*H96</f>
        <v>0</v>
      </c>
      <c r="Q96" s="244">
        <v>0</v>
      </c>
      <c r="R96" s="244">
        <f>Q96*H96</f>
        <v>0</v>
      </c>
      <c r="S96" s="244">
        <v>0</v>
      </c>
      <c r="T96" s="245">
        <f>S96*H96</f>
        <v>0</v>
      </c>
      <c r="AR96" s="24" t="s">
        <v>191</v>
      </c>
      <c r="AT96" s="24" t="s">
        <v>202</v>
      </c>
      <c r="AU96" s="24" t="s">
        <v>75</v>
      </c>
      <c r="AY96" s="24" t="s">
        <v>144</v>
      </c>
      <c r="BE96" s="246">
        <f>IF(N96="základní",J96,0)</f>
        <v>0</v>
      </c>
      <c r="BF96" s="246">
        <f>IF(N96="snížená",J96,0)</f>
        <v>0</v>
      </c>
      <c r="BG96" s="246">
        <f>IF(N96="zákl. přenesená",J96,0)</f>
        <v>0</v>
      </c>
      <c r="BH96" s="246">
        <f>IF(N96="sníž. přenesená",J96,0)</f>
        <v>0</v>
      </c>
      <c r="BI96" s="246">
        <f>IF(N96="nulová",J96,0)</f>
        <v>0</v>
      </c>
      <c r="BJ96" s="24" t="s">
        <v>24</v>
      </c>
      <c r="BK96" s="246">
        <f>ROUND(I96*H96,2)</f>
        <v>0</v>
      </c>
      <c r="BL96" s="24" t="s">
        <v>152</v>
      </c>
      <c r="BM96" s="24" t="s">
        <v>424</v>
      </c>
    </row>
    <row r="97" s="1" customFormat="1" ht="16.5" customHeight="1">
      <c r="B97" s="46"/>
      <c r="C97" s="271" t="s">
        <v>405</v>
      </c>
      <c r="D97" s="271" t="s">
        <v>202</v>
      </c>
      <c r="E97" s="272" t="s">
        <v>425</v>
      </c>
      <c r="F97" s="273" t="s">
        <v>426</v>
      </c>
      <c r="G97" s="274" t="s">
        <v>427</v>
      </c>
      <c r="H97" s="275">
        <v>316.19999999999999</v>
      </c>
      <c r="I97" s="276"/>
      <c r="J97" s="277">
        <f>ROUND(I97*H97,2)</f>
        <v>0</v>
      </c>
      <c r="K97" s="273" t="s">
        <v>22</v>
      </c>
      <c r="L97" s="278"/>
      <c r="M97" s="279" t="s">
        <v>22</v>
      </c>
      <c r="N97" s="280" t="s">
        <v>46</v>
      </c>
      <c r="O97" s="47"/>
      <c r="P97" s="244">
        <f>O97*H97</f>
        <v>0</v>
      </c>
      <c r="Q97" s="244">
        <v>0</v>
      </c>
      <c r="R97" s="244">
        <f>Q97*H97</f>
        <v>0</v>
      </c>
      <c r="S97" s="244">
        <v>0</v>
      </c>
      <c r="T97" s="245">
        <f>S97*H97</f>
        <v>0</v>
      </c>
      <c r="AR97" s="24" t="s">
        <v>191</v>
      </c>
      <c r="AT97" s="24" t="s">
        <v>202</v>
      </c>
      <c r="AU97" s="24" t="s">
        <v>75</v>
      </c>
      <c r="AY97" s="24" t="s">
        <v>144</v>
      </c>
      <c r="BE97" s="246">
        <f>IF(N97="základní",J97,0)</f>
        <v>0</v>
      </c>
      <c r="BF97" s="246">
        <f>IF(N97="snížená",J97,0)</f>
        <v>0</v>
      </c>
      <c r="BG97" s="246">
        <f>IF(N97="zákl. přenesená",J97,0)</f>
        <v>0</v>
      </c>
      <c r="BH97" s="246">
        <f>IF(N97="sníž. přenesená",J97,0)</f>
        <v>0</v>
      </c>
      <c r="BI97" s="246">
        <f>IF(N97="nulová",J97,0)</f>
        <v>0</v>
      </c>
      <c r="BJ97" s="24" t="s">
        <v>24</v>
      </c>
      <c r="BK97" s="246">
        <f>ROUND(I97*H97,2)</f>
        <v>0</v>
      </c>
      <c r="BL97" s="24" t="s">
        <v>152</v>
      </c>
      <c r="BM97" s="24" t="s">
        <v>428</v>
      </c>
    </row>
    <row r="98" s="1" customFormat="1" ht="16.5" customHeight="1">
      <c r="B98" s="46"/>
      <c r="C98" s="235" t="s">
        <v>10</v>
      </c>
      <c r="D98" s="235" t="s">
        <v>147</v>
      </c>
      <c r="E98" s="236" t="s">
        <v>429</v>
      </c>
      <c r="F98" s="237" t="s">
        <v>430</v>
      </c>
      <c r="G98" s="238" t="s">
        <v>202</v>
      </c>
      <c r="H98" s="239">
        <v>570</v>
      </c>
      <c r="I98" s="240"/>
      <c r="J98" s="241">
        <f>ROUND(I98*H98,2)</f>
        <v>0</v>
      </c>
      <c r="K98" s="237" t="s">
        <v>22</v>
      </c>
      <c r="L98" s="72"/>
      <c r="M98" s="242" t="s">
        <v>22</v>
      </c>
      <c r="N98" s="243" t="s">
        <v>46</v>
      </c>
      <c r="O98" s="47"/>
      <c r="P98" s="244">
        <f>O98*H98</f>
        <v>0</v>
      </c>
      <c r="Q98" s="244">
        <v>0</v>
      </c>
      <c r="R98" s="244">
        <f>Q98*H98</f>
        <v>0</v>
      </c>
      <c r="S98" s="244">
        <v>0</v>
      </c>
      <c r="T98" s="245">
        <f>S98*H98</f>
        <v>0</v>
      </c>
      <c r="AR98" s="24" t="s">
        <v>152</v>
      </c>
      <c r="AT98" s="24" t="s">
        <v>147</v>
      </c>
      <c r="AU98" s="24" t="s">
        <v>75</v>
      </c>
      <c r="AY98" s="24" t="s">
        <v>144</v>
      </c>
      <c r="BE98" s="246">
        <f>IF(N98="základní",J98,0)</f>
        <v>0</v>
      </c>
      <c r="BF98" s="246">
        <f>IF(N98="snížená",J98,0)</f>
        <v>0</v>
      </c>
      <c r="BG98" s="246">
        <f>IF(N98="zákl. přenesená",J98,0)</f>
        <v>0</v>
      </c>
      <c r="BH98" s="246">
        <f>IF(N98="sníž. přenesená",J98,0)</f>
        <v>0</v>
      </c>
      <c r="BI98" s="246">
        <f>IF(N98="nulová",J98,0)</f>
        <v>0</v>
      </c>
      <c r="BJ98" s="24" t="s">
        <v>24</v>
      </c>
      <c r="BK98" s="246">
        <f>ROUND(I98*H98,2)</f>
        <v>0</v>
      </c>
      <c r="BL98" s="24" t="s">
        <v>152</v>
      </c>
      <c r="BM98" s="24" t="s">
        <v>195</v>
      </c>
    </row>
    <row r="99" s="1" customFormat="1" ht="16.5" customHeight="1">
      <c r="B99" s="46"/>
      <c r="C99" s="271" t="s">
        <v>337</v>
      </c>
      <c r="D99" s="271" t="s">
        <v>202</v>
      </c>
      <c r="E99" s="272" t="s">
        <v>431</v>
      </c>
      <c r="F99" s="273" t="s">
        <v>432</v>
      </c>
      <c r="G99" s="274" t="s">
        <v>202</v>
      </c>
      <c r="H99" s="275">
        <v>570</v>
      </c>
      <c r="I99" s="276"/>
      <c r="J99" s="277">
        <f>ROUND(I99*H99,2)</f>
        <v>0</v>
      </c>
      <c r="K99" s="273" t="s">
        <v>22</v>
      </c>
      <c r="L99" s="278"/>
      <c r="M99" s="279" t="s">
        <v>22</v>
      </c>
      <c r="N99" s="280" t="s">
        <v>46</v>
      </c>
      <c r="O99" s="47"/>
      <c r="P99" s="244">
        <f>O99*H99</f>
        <v>0</v>
      </c>
      <c r="Q99" s="244">
        <v>0</v>
      </c>
      <c r="R99" s="244">
        <f>Q99*H99</f>
        <v>0</v>
      </c>
      <c r="S99" s="244">
        <v>0</v>
      </c>
      <c r="T99" s="245">
        <f>S99*H99</f>
        <v>0</v>
      </c>
      <c r="AR99" s="24" t="s">
        <v>191</v>
      </c>
      <c r="AT99" s="24" t="s">
        <v>202</v>
      </c>
      <c r="AU99" s="24" t="s">
        <v>75</v>
      </c>
      <c r="AY99" s="24" t="s">
        <v>144</v>
      </c>
      <c r="BE99" s="246">
        <f>IF(N99="základní",J99,0)</f>
        <v>0</v>
      </c>
      <c r="BF99" s="246">
        <f>IF(N99="snížená",J99,0)</f>
        <v>0</v>
      </c>
      <c r="BG99" s="246">
        <f>IF(N99="zákl. přenesená",J99,0)</f>
        <v>0</v>
      </c>
      <c r="BH99" s="246">
        <f>IF(N99="sníž. přenesená",J99,0)</f>
        <v>0</v>
      </c>
      <c r="BI99" s="246">
        <f>IF(N99="nulová",J99,0)</f>
        <v>0</v>
      </c>
      <c r="BJ99" s="24" t="s">
        <v>24</v>
      </c>
      <c r="BK99" s="246">
        <f>ROUND(I99*H99,2)</f>
        <v>0</v>
      </c>
      <c r="BL99" s="24" t="s">
        <v>152</v>
      </c>
      <c r="BM99" s="24" t="s">
        <v>207</v>
      </c>
    </row>
    <row r="100" s="1" customFormat="1" ht="16.5" customHeight="1">
      <c r="B100" s="46"/>
      <c r="C100" s="271" t="s">
        <v>433</v>
      </c>
      <c r="D100" s="271" t="s">
        <v>202</v>
      </c>
      <c r="E100" s="272" t="s">
        <v>568</v>
      </c>
      <c r="F100" s="273" t="s">
        <v>569</v>
      </c>
      <c r="G100" s="274" t="s">
        <v>395</v>
      </c>
      <c r="H100" s="275">
        <v>1</v>
      </c>
      <c r="I100" s="276"/>
      <c r="J100" s="277">
        <f>ROUND(I100*H100,2)</f>
        <v>0</v>
      </c>
      <c r="K100" s="273" t="s">
        <v>22</v>
      </c>
      <c r="L100" s="278"/>
      <c r="M100" s="279" t="s">
        <v>22</v>
      </c>
      <c r="N100" s="280" t="s">
        <v>46</v>
      </c>
      <c r="O100" s="47"/>
      <c r="P100" s="244">
        <f>O100*H100</f>
        <v>0</v>
      </c>
      <c r="Q100" s="244">
        <v>0</v>
      </c>
      <c r="R100" s="244">
        <f>Q100*H100</f>
        <v>0</v>
      </c>
      <c r="S100" s="244">
        <v>0</v>
      </c>
      <c r="T100" s="245">
        <f>S100*H100</f>
        <v>0</v>
      </c>
      <c r="AR100" s="24" t="s">
        <v>191</v>
      </c>
      <c r="AT100" s="24" t="s">
        <v>202</v>
      </c>
      <c r="AU100" s="24" t="s">
        <v>75</v>
      </c>
      <c r="AY100" s="24" t="s">
        <v>144</v>
      </c>
      <c r="BE100" s="246">
        <f>IF(N100="základní",J100,0)</f>
        <v>0</v>
      </c>
      <c r="BF100" s="246">
        <f>IF(N100="snížená",J100,0)</f>
        <v>0</v>
      </c>
      <c r="BG100" s="246">
        <f>IF(N100="zákl. přenesená",J100,0)</f>
        <v>0</v>
      </c>
      <c r="BH100" s="246">
        <f>IF(N100="sníž. přenesená",J100,0)</f>
        <v>0</v>
      </c>
      <c r="BI100" s="246">
        <f>IF(N100="nulová",J100,0)</f>
        <v>0</v>
      </c>
      <c r="BJ100" s="24" t="s">
        <v>24</v>
      </c>
      <c r="BK100" s="246">
        <f>ROUND(I100*H100,2)</f>
        <v>0</v>
      </c>
      <c r="BL100" s="24" t="s">
        <v>152</v>
      </c>
      <c r="BM100" s="24" t="s">
        <v>215</v>
      </c>
    </row>
    <row r="101" s="1" customFormat="1" ht="16.5" customHeight="1">
      <c r="B101" s="46"/>
      <c r="C101" s="235" t="s">
        <v>410</v>
      </c>
      <c r="D101" s="235" t="s">
        <v>147</v>
      </c>
      <c r="E101" s="236" t="s">
        <v>434</v>
      </c>
      <c r="F101" s="237" t="s">
        <v>435</v>
      </c>
      <c r="G101" s="238" t="s">
        <v>395</v>
      </c>
      <c r="H101" s="239">
        <v>24</v>
      </c>
      <c r="I101" s="240"/>
      <c r="J101" s="241">
        <f>ROUND(I101*H101,2)</f>
        <v>0</v>
      </c>
      <c r="K101" s="237" t="s">
        <v>22</v>
      </c>
      <c r="L101" s="72"/>
      <c r="M101" s="242" t="s">
        <v>22</v>
      </c>
      <c r="N101" s="243" t="s">
        <v>46</v>
      </c>
      <c r="O101" s="47"/>
      <c r="P101" s="244">
        <f>O101*H101</f>
        <v>0</v>
      </c>
      <c r="Q101" s="244">
        <v>0</v>
      </c>
      <c r="R101" s="244">
        <f>Q101*H101</f>
        <v>0</v>
      </c>
      <c r="S101" s="244">
        <v>0</v>
      </c>
      <c r="T101" s="245">
        <f>S101*H101</f>
        <v>0</v>
      </c>
      <c r="AR101" s="24" t="s">
        <v>152</v>
      </c>
      <c r="AT101" s="24" t="s">
        <v>147</v>
      </c>
      <c r="AU101" s="24" t="s">
        <v>75</v>
      </c>
      <c r="AY101" s="24" t="s">
        <v>144</v>
      </c>
      <c r="BE101" s="246">
        <f>IF(N101="základní",J101,0)</f>
        <v>0</v>
      </c>
      <c r="BF101" s="246">
        <f>IF(N101="snížená",J101,0)</f>
        <v>0</v>
      </c>
      <c r="BG101" s="246">
        <f>IF(N101="zákl. přenesená",J101,0)</f>
        <v>0</v>
      </c>
      <c r="BH101" s="246">
        <f>IF(N101="sníž. přenesená",J101,0)</f>
        <v>0</v>
      </c>
      <c r="BI101" s="246">
        <f>IF(N101="nulová",J101,0)</f>
        <v>0</v>
      </c>
      <c r="BJ101" s="24" t="s">
        <v>24</v>
      </c>
      <c r="BK101" s="246">
        <f>ROUND(I101*H101,2)</f>
        <v>0</v>
      </c>
      <c r="BL101" s="24" t="s">
        <v>152</v>
      </c>
      <c r="BM101" s="24" t="s">
        <v>223</v>
      </c>
    </row>
    <row r="102" s="1" customFormat="1" ht="16.5" customHeight="1">
      <c r="B102" s="46"/>
      <c r="C102" s="235" t="s">
        <v>161</v>
      </c>
      <c r="D102" s="235" t="s">
        <v>147</v>
      </c>
      <c r="E102" s="236" t="s">
        <v>436</v>
      </c>
      <c r="F102" s="237" t="s">
        <v>437</v>
      </c>
      <c r="G102" s="238" t="s">
        <v>416</v>
      </c>
      <c r="H102" s="239">
        <v>10</v>
      </c>
      <c r="I102" s="240"/>
      <c r="J102" s="241">
        <f>ROUND(I102*H102,2)</f>
        <v>0</v>
      </c>
      <c r="K102" s="237" t="s">
        <v>22</v>
      </c>
      <c r="L102" s="72"/>
      <c r="M102" s="242" t="s">
        <v>22</v>
      </c>
      <c r="N102" s="243" t="s">
        <v>46</v>
      </c>
      <c r="O102" s="47"/>
      <c r="P102" s="244">
        <f>O102*H102</f>
        <v>0</v>
      </c>
      <c r="Q102" s="244">
        <v>0</v>
      </c>
      <c r="R102" s="244">
        <f>Q102*H102</f>
        <v>0</v>
      </c>
      <c r="S102" s="244">
        <v>0</v>
      </c>
      <c r="T102" s="245">
        <f>S102*H102</f>
        <v>0</v>
      </c>
      <c r="AR102" s="24" t="s">
        <v>152</v>
      </c>
      <c r="AT102" s="24" t="s">
        <v>147</v>
      </c>
      <c r="AU102" s="24" t="s">
        <v>75</v>
      </c>
      <c r="AY102" s="24" t="s">
        <v>144</v>
      </c>
      <c r="BE102" s="246">
        <f>IF(N102="základní",J102,0)</f>
        <v>0</v>
      </c>
      <c r="BF102" s="246">
        <f>IF(N102="snížená",J102,0)</f>
        <v>0</v>
      </c>
      <c r="BG102" s="246">
        <f>IF(N102="zákl. přenesená",J102,0)</f>
        <v>0</v>
      </c>
      <c r="BH102" s="246">
        <f>IF(N102="sníž. přenesená",J102,0)</f>
        <v>0</v>
      </c>
      <c r="BI102" s="246">
        <f>IF(N102="nulová",J102,0)</f>
        <v>0</v>
      </c>
      <c r="BJ102" s="24" t="s">
        <v>24</v>
      </c>
      <c r="BK102" s="246">
        <f>ROUND(I102*H102,2)</f>
        <v>0</v>
      </c>
      <c r="BL102" s="24" t="s">
        <v>152</v>
      </c>
      <c r="BM102" s="24" t="s">
        <v>441</v>
      </c>
    </row>
    <row r="103" s="1" customFormat="1">
      <c r="B103" s="46"/>
      <c r="C103" s="74"/>
      <c r="D103" s="247" t="s">
        <v>156</v>
      </c>
      <c r="E103" s="74"/>
      <c r="F103" s="248" t="s">
        <v>438</v>
      </c>
      <c r="G103" s="74"/>
      <c r="H103" s="74"/>
      <c r="I103" s="203"/>
      <c r="J103" s="74"/>
      <c r="K103" s="74"/>
      <c r="L103" s="72"/>
      <c r="M103" s="249"/>
      <c r="N103" s="47"/>
      <c r="O103" s="47"/>
      <c r="P103" s="47"/>
      <c r="Q103" s="47"/>
      <c r="R103" s="47"/>
      <c r="S103" s="47"/>
      <c r="T103" s="95"/>
      <c r="AT103" s="24" t="s">
        <v>156</v>
      </c>
      <c r="AU103" s="24" t="s">
        <v>75</v>
      </c>
    </row>
    <row r="104" s="1" customFormat="1" ht="16.5" customHeight="1">
      <c r="B104" s="46"/>
      <c r="C104" s="235" t="s">
        <v>413</v>
      </c>
      <c r="D104" s="235" t="s">
        <v>147</v>
      </c>
      <c r="E104" s="236" t="s">
        <v>439</v>
      </c>
      <c r="F104" s="237" t="s">
        <v>440</v>
      </c>
      <c r="G104" s="238" t="s">
        <v>202</v>
      </c>
      <c r="H104" s="239">
        <v>450</v>
      </c>
      <c r="I104" s="240"/>
      <c r="J104" s="241">
        <f>ROUND(I104*H104,2)</f>
        <v>0</v>
      </c>
      <c r="K104" s="237" t="s">
        <v>22</v>
      </c>
      <c r="L104" s="72"/>
      <c r="M104" s="242" t="s">
        <v>22</v>
      </c>
      <c r="N104" s="243" t="s">
        <v>46</v>
      </c>
      <c r="O104" s="47"/>
      <c r="P104" s="244">
        <f>O104*H104</f>
        <v>0</v>
      </c>
      <c r="Q104" s="244">
        <v>0</v>
      </c>
      <c r="R104" s="244">
        <f>Q104*H104</f>
        <v>0</v>
      </c>
      <c r="S104" s="244">
        <v>0</v>
      </c>
      <c r="T104" s="245">
        <f>S104*H104</f>
        <v>0</v>
      </c>
      <c r="AR104" s="24" t="s">
        <v>152</v>
      </c>
      <c r="AT104" s="24" t="s">
        <v>147</v>
      </c>
      <c r="AU104" s="24" t="s">
        <v>75</v>
      </c>
      <c r="AY104" s="24" t="s">
        <v>144</v>
      </c>
      <c r="BE104" s="246">
        <f>IF(N104="základní",J104,0)</f>
        <v>0</v>
      </c>
      <c r="BF104" s="246">
        <f>IF(N104="snížená",J104,0)</f>
        <v>0</v>
      </c>
      <c r="BG104" s="246">
        <f>IF(N104="zákl. přenesená",J104,0)</f>
        <v>0</v>
      </c>
      <c r="BH104" s="246">
        <f>IF(N104="sníž. přenesená",J104,0)</f>
        <v>0</v>
      </c>
      <c r="BI104" s="246">
        <f>IF(N104="nulová",J104,0)</f>
        <v>0</v>
      </c>
      <c r="BJ104" s="24" t="s">
        <v>24</v>
      </c>
      <c r="BK104" s="246">
        <f>ROUND(I104*H104,2)</f>
        <v>0</v>
      </c>
      <c r="BL104" s="24" t="s">
        <v>152</v>
      </c>
      <c r="BM104" s="24" t="s">
        <v>444</v>
      </c>
    </row>
    <row r="105" s="1" customFormat="1" ht="16.5" customHeight="1">
      <c r="B105" s="46"/>
      <c r="C105" s="235" t="s">
        <v>9</v>
      </c>
      <c r="D105" s="235" t="s">
        <v>147</v>
      </c>
      <c r="E105" s="236" t="s">
        <v>442</v>
      </c>
      <c r="F105" s="237" t="s">
        <v>443</v>
      </c>
      <c r="G105" s="238" t="s">
        <v>202</v>
      </c>
      <c r="H105" s="239">
        <v>450</v>
      </c>
      <c r="I105" s="240"/>
      <c r="J105" s="241">
        <f>ROUND(I105*H105,2)</f>
        <v>0</v>
      </c>
      <c r="K105" s="237" t="s">
        <v>22</v>
      </c>
      <c r="L105" s="72"/>
      <c r="M105" s="242" t="s">
        <v>22</v>
      </c>
      <c r="N105" s="243" t="s">
        <v>46</v>
      </c>
      <c r="O105" s="47"/>
      <c r="P105" s="244">
        <f>O105*H105</f>
        <v>0</v>
      </c>
      <c r="Q105" s="244">
        <v>0</v>
      </c>
      <c r="R105" s="244">
        <f>Q105*H105</f>
        <v>0</v>
      </c>
      <c r="S105" s="244">
        <v>0</v>
      </c>
      <c r="T105" s="245">
        <f>S105*H105</f>
        <v>0</v>
      </c>
      <c r="AR105" s="24" t="s">
        <v>152</v>
      </c>
      <c r="AT105" s="24" t="s">
        <v>147</v>
      </c>
      <c r="AU105" s="24" t="s">
        <v>75</v>
      </c>
      <c r="AY105" s="24" t="s">
        <v>144</v>
      </c>
      <c r="BE105" s="246">
        <f>IF(N105="základní",J105,0)</f>
        <v>0</v>
      </c>
      <c r="BF105" s="246">
        <f>IF(N105="snížená",J105,0)</f>
        <v>0</v>
      </c>
      <c r="BG105" s="246">
        <f>IF(N105="zákl. přenesená",J105,0)</f>
        <v>0</v>
      </c>
      <c r="BH105" s="246">
        <f>IF(N105="sníž. přenesená",J105,0)</f>
        <v>0</v>
      </c>
      <c r="BI105" s="246">
        <f>IF(N105="nulová",J105,0)</f>
        <v>0</v>
      </c>
      <c r="BJ105" s="24" t="s">
        <v>24</v>
      </c>
      <c r="BK105" s="246">
        <f>ROUND(I105*H105,2)</f>
        <v>0</v>
      </c>
      <c r="BL105" s="24" t="s">
        <v>152</v>
      </c>
      <c r="BM105" s="24" t="s">
        <v>245</v>
      </c>
    </row>
    <row r="106" s="1" customFormat="1" ht="16.5" customHeight="1">
      <c r="B106" s="46"/>
      <c r="C106" s="235" t="s">
        <v>417</v>
      </c>
      <c r="D106" s="235" t="s">
        <v>147</v>
      </c>
      <c r="E106" s="236" t="s">
        <v>445</v>
      </c>
      <c r="F106" s="237" t="s">
        <v>446</v>
      </c>
      <c r="G106" s="238" t="s">
        <v>202</v>
      </c>
      <c r="H106" s="239">
        <v>505</v>
      </c>
      <c r="I106" s="240"/>
      <c r="J106" s="241">
        <f>ROUND(I106*H106,2)</f>
        <v>0</v>
      </c>
      <c r="K106" s="237" t="s">
        <v>22</v>
      </c>
      <c r="L106" s="72"/>
      <c r="M106" s="242" t="s">
        <v>22</v>
      </c>
      <c r="N106" s="243" t="s">
        <v>46</v>
      </c>
      <c r="O106" s="47"/>
      <c r="P106" s="244">
        <f>O106*H106</f>
        <v>0</v>
      </c>
      <c r="Q106" s="244">
        <v>0</v>
      </c>
      <c r="R106" s="244">
        <f>Q106*H106</f>
        <v>0</v>
      </c>
      <c r="S106" s="244">
        <v>0</v>
      </c>
      <c r="T106" s="245">
        <f>S106*H106</f>
        <v>0</v>
      </c>
      <c r="AR106" s="24" t="s">
        <v>152</v>
      </c>
      <c r="AT106" s="24" t="s">
        <v>147</v>
      </c>
      <c r="AU106" s="24" t="s">
        <v>75</v>
      </c>
      <c r="AY106" s="24" t="s">
        <v>144</v>
      </c>
      <c r="BE106" s="246">
        <f>IF(N106="základní",J106,0)</f>
        <v>0</v>
      </c>
      <c r="BF106" s="246">
        <f>IF(N106="snížená",J106,0)</f>
        <v>0</v>
      </c>
      <c r="BG106" s="246">
        <f>IF(N106="zákl. přenesená",J106,0)</f>
        <v>0</v>
      </c>
      <c r="BH106" s="246">
        <f>IF(N106="sníž. přenesená",J106,0)</f>
        <v>0</v>
      </c>
      <c r="BI106" s="246">
        <f>IF(N106="nulová",J106,0)</f>
        <v>0</v>
      </c>
      <c r="BJ106" s="24" t="s">
        <v>24</v>
      </c>
      <c r="BK106" s="246">
        <f>ROUND(I106*H106,2)</f>
        <v>0</v>
      </c>
      <c r="BL106" s="24" t="s">
        <v>152</v>
      </c>
      <c r="BM106" s="24" t="s">
        <v>449</v>
      </c>
    </row>
    <row r="107" s="1" customFormat="1" ht="16.5" customHeight="1">
      <c r="B107" s="46"/>
      <c r="C107" s="235" t="s">
        <v>174</v>
      </c>
      <c r="D107" s="235" t="s">
        <v>147</v>
      </c>
      <c r="E107" s="236" t="s">
        <v>447</v>
      </c>
      <c r="F107" s="237" t="s">
        <v>448</v>
      </c>
      <c r="G107" s="238" t="s">
        <v>202</v>
      </c>
      <c r="H107" s="239">
        <v>505</v>
      </c>
      <c r="I107" s="240"/>
      <c r="J107" s="241">
        <f>ROUND(I107*H107,2)</f>
        <v>0</v>
      </c>
      <c r="K107" s="237" t="s">
        <v>22</v>
      </c>
      <c r="L107" s="72"/>
      <c r="M107" s="242" t="s">
        <v>22</v>
      </c>
      <c r="N107" s="243" t="s">
        <v>46</v>
      </c>
      <c r="O107" s="47"/>
      <c r="P107" s="244">
        <f>O107*H107</f>
        <v>0</v>
      </c>
      <c r="Q107" s="244">
        <v>0</v>
      </c>
      <c r="R107" s="244">
        <f>Q107*H107</f>
        <v>0</v>
      </c>
      <c r="S107" s="244">
        <v>0</v>
      </c>
      <c r="T107" s="245">
        <f>S107*H107</f>
        <v>0</v>
      </c>
      <c r="AR107" s="24" t="s">
        <v>152</v>
      </c>
      <c r="AT107" s="24" t="s">
        <v>147</v>
      </c>
      <c r="AU107" s="24" t="s">
        <v>75</v>
      </c>
      <c r="AY107" s="24" t="s">
        <v>144</v>
      </c>
      <c r="BE107" s="246">
        <f>IF(N107="základní",J107,0)</f>
        <v>0</v>
      </c>
      <c r="BF107" s="246">
        <f>IF(N107="snížená",J107,0)</f>
        <v>0</v>
      </c>
      <c r="BG107" s="246">
        <f>IF(N107="zákl. přenesená",J107,0)</f>
        <v>0</v>
      </c>
      <c r="BH107" s="246">
        <f>IF(N107="sníž. přenesená",J107,0)</f>
        <v>0</v>
      </c>
      <c r="BI107" s="246">
        <f>IF(N107="nulová",J107,0)</f>
        <v>0</v>
      </c>
      <c r="BJ107" s="24" t="s">
        <v>24</v>
      </c>
      <c r="BK107" s="246">
        <f>ROUND(I107*H107,2)</f>
        <v>0</v>
      </c>
      <c r="BL107" s="24" t="s">
        <v>152</v>
      </c>
      <c r="BM107" s="24" t="s">
        <v>452</v>
      </c>
    </row>
    <row r="108" s="1" customFormat="1" ht="16.5" customHeight="1">
      <c r="B108" s="46"/>
      <c r="C108" s="235" t="s">
        <v>180</v>
      </c>
      <c r="D108" s="235" t="s">
        <v>147</v>
      </c>
      <c r="E108" s="236" t="s">
        <v>450</v>
      </c>
      <c r="F108" s="237" t="s">
        <v>451</v>
      </c>
      <c r="G108" s="238" t="s">
        <v>202</v>
      </c>
      <c r="H108" s="239">
        <v>505</v>
      </c>
      <c r="I108" s="240"/>
      <c r="J108" s="241">
        <f>ROUND(I108*H108,2)</f>
        <v>0</v>
      </c>
      <c r="K108" s="237" t="s">
        <v>22</v>
      </c>
      <c r="L108" s="72"/>
      <c r="M108" s="242" t="s">
        <v>22</v>
      </c>
      <c r="N108" s="243" t="s">
        <v>46</v>
      </c>
      <c r="O108" s="47"/>
      <c r="P108" s="244">
        <f>O108*H108</f>
        <v>0</v>
      </c>
      <c r="Q108" s="244">
        <v>0</v>
      </c>
      <c r="R108" s="244">
        <f>Q108*H108</f>
        <v>0</v>
      </c>
      <c r="S108" s="244">
        <v>0</v>
      </c>
      <c r="T108" s="245">
        <f>S108*H108</f>
        <v>0</v>
      </c>
      <c r="AR108" s="24" t="s">
        <v>152</v>
      </c>
      <c r="AT108" s="24" t="s">
        <v>147</v>
      </c>
      <c r="AU108" s="24" t="s">
        <v>75</v>
      </c>
      <c r="AY108" s="24" t="s">
        <v>144</v>
      </c>
      <c r="BE108" s="246">
        <f>IF(N108="základní",J108,0)</f>
        <v>0</v>
      </c>
      <c r="BF108" s="246">
        <f>IF(N108="snížená",J108,0)</f>
        <v>0</v>
      </c>
      <c r="BG108" s="246">
        <f>IF(N108="zákl. přenesená",J108,0)</f>
        <v>0</v>
      </c>
      <c r="BH108" s="246">
        <f>IF(N108="sníž. přenesená",J108,0)</f>
        <v>0</v>
      </c>
      <c r="BI108" s="246">
        <f>IF(N108="nulová",J108,0)</f>
        <v>0</v>
      </c>
      <c r="BJ108" s="24" t="s">
        <v>24</v>
      </c>
      <c r="BK108" s="246">
        <f>ROUND(I108*H108,2)</f>
        <v>0</v>
      </c>
      <c r="BL108" s="24" t="s">
        <v>152</v>
      </c>
      <c r="BM108" s="24" t="s">
        <v>455</v>
      </c>
    </row>
    <row r="109" s="1" customFormat="1" ht="16.5" customHeight="1">
      <c r="B109" s="46"/>
      <c r="C109" s="271" t="s">
        <v>185</v>
      </c>
      <c r="D109" s="271" t="s">
        <v>202</v>
      </c>
      <c r="E109" s="272" t="s">
        <v>453</v>
      </c>
      <c r="F109" s="273" t="s">
        <v>454</v>
      </c>
      <c r="G109" s="274" t="s">
        <v>395</v>
      </c>
      <c r="H109" s="275">
        <v>4.04</v>
      </c>
      <c r="I109" s="276"/>
      <c r="J109" s="277">
        <f>ROUND(I109*H109,2)</f>
        <v>0</v>
      </c>
      <c r="K109" s="273" t="s">
        <v>22</v>
      </c>
      <c r="L109" s="278"/>
      <c r="M109" s="279" t="s">
        <v>22</v>
      </c>
      <c r="N109" s="280" t="s">
        <v>46</v>
      </c>
      <c r="O109" s="47"/>
      <c r="P109" s="244">
        <f>O109*H109</f>
        <v>0</v>
      </c>
      <c r="Q109" s="244">
        <v>0</v>
      </c>
      <c r="R109" s="244">
        <f>Q109*H109</f>
        <v>0</v>
      </c>
      <c r="S109" s="244">
        <v>0</v>
      </c>
      <c r="T109" s="245">
        <f>S109*H109</f>
        <v>0</v>
      </c>
      <c r="AR109" s="24" t="s">
        <v>191</v>
      </c>
      <c r="AT109" s="24" t="s">
        <v>202</v>
      </c>
      <c r="AU109" s="24" t="s">
        <v>75</v>
      </c>
      <c r="AY109" s="24" t="s">
        <v>144</v>
      </c>
      <c r="BE109" s="246">
        <f>IF(N109="základní",J109,0)</f>
        <v>0</v>
      </c>
      <c r="BF109" s="246">
        <f>IF(N109="snížená",J109,0)</f>
        <v>0</v>
      </c>
      <c r="BG109" s="246">
        <f>IF(N109="zákl. přenesená",J109,0)</f>
        <v>0</v>
      </c>
      <c r="BH109" s="246">
        <f>IF(N109="sníž. přenesená",J109,0)</f>
        <v>0</v>
      </c>
      <c r="BI109" s="246">
        <f>IF(N109="nulová",J109,0)</f>
        <v>0</v>
      </c>
      <c r="BJ109" s="24" t="s">
        <v>24</v>
      </c>
      <c r="BK109" s="246">
        <f>ROUND(I109*H109,2)</f>
        <v>0</v>
      </c>
      <c r="BL109" s="24" t="s">
        <v>152</v>
      </c>
      <c r="BM109" s="24" t="s">
        <v>460</v>
      </c>
    </row>
    <row r="110" s="12" customFormat="1">
      <c r="B110" s="250"/>
      <c r="C110" s="251"/>
      <c r="D110" s="247" t="s">
        <v>166</v>
      </c>
      <c r="E110" s="252" t="s">
        <v>22</v>
      </c>
      <c r="F110" s="253" t="s">
        <v>570</v>
      </c>
      <c r="G110" s="251"/>
      <c r="H110" s="254">
        <v>4.04</v>
      </c>
      <c r="I110" s="255"/>
      <c r="J110" s="251"/>
      <c r="K110" s="251"/>
      <c r="L110" s="256"/>
      <c r="M110" s="257"/>
      <c r="N110" s="258"/>
      <c r="O110" s="258"/>
      <c r="P110" s="258"/>
      <c r="Q110" s="258"/>
      <c r="R110" s="258"/>
      <c r="S110" s="258"/>
      <c r="T110" s="259"/>
      <c r="AT110" s="260" t="s">
        <v>166</v>
      </c>
      <c r="AU110" s="260" t="s">
        <v>75</v>
      </c>
      <c r="AV110" s="12" t="s">
        <v>83</v>
      </c>
      <c r="AW110" s="12" t="s">
        <v>38</v>
      </c>
      <c r="AX110" s="12" t="s">
        <v>75</v>
      </c>
      <c r="AY110" s="260" t="s">
        <v>144</v>
      </c>
    </row>
    <row r="111" s="14" customFormat="1">
      <c r="B111" s="287"/>
      <c r="C111" s="288"/>
      <c r="D111" s="247" t="s">
        <v>166</v>
      </c>
      <c r="E111" s="289" t="s">
        <v>22</v>
      </c>
      <c r="F111" s="290" t="s">
        <v>457</v>
      </c>
      <c r="G111" s="288"/>
      <c r="H111" s="291">
        <v>4.04</v>
      </c>
      <c r="I111" s="292"/>
      <c r="J111" s="288"/>
      <c r="K111" s="288"/>
      <c r="L111" s="293"/>
      <c r="M111" s="294"/>
      <c r="N111" s="295"/>
      <c r="O111" s="295"/>
      <c r="P111" s="295"/>
      <c r="Q111" s="295"/>
      <c r="R111" s="295"/>
      <c r="S111" s="295"/>
      <c r="T111" s="296"/>
      <c r="AT111" s="297" t="s">
        <v>166</v>
      </c>
      <c r="AU111" s="297" t="s">
        <v>75</v>
      </c>
      <c r="AV111" s="14" t="s">
        <v>152</v>
      </c>
      <c r="AW111" s="14" t="s">
        <v>38</v>
      </c>
      <c r="AX111" s="14" t="s">
        <v>24</v>
      </c>
      <c r="AY111" s="297" t="s">
        <v>144</v>
      </c>
    </row>
    <row r="112" s="1" customFormat="1" ht="16.5" customHeight="1">
      <c r="B112" s="46"/>
      <c r="C112" s="235" t="s">
        <v>424</v>
      </c>
      <c r="D112" s="235" t="s">
        <v>147</v>
      </c>
      <c r="E112" s="236" t="s">
        <v>458</v>
      </c>
      <c r="F112" s="237" t="s">
        <v>459</v>
      </c>
      <c r="G112" s="238" t="s">
        <v>202</v>
      </c>
      <c r="H112" s="239">
        <v>505</v>
      </c>
      <c r="I112" s="240"/>
      <c r="J112" s="241">
        <f>ROUND(I112*H112,2)</f>
        <v>0</v>
      </c>
      <c r="K112" s="237" t="s">
        <v>22</v>
      </c>
      <c r="L112" s="72"/>
      <c r="M112" s="242" t="s">
        <v>22</v>
      </c>
      <c r="N112" s="243" t="s">
        <v>46</v>
      </c>
      <c r="O112" s="47"/>
      <c r="P112" s="244">
        <f>O112*H112</f>
        <v>0</v>
      </c>
      <c r="Q112" s="244">
        <v>0</v>
      </c>
      <c r="R112" s="244">
        <f>Q112*H112</f>
        <v>0</v>
      </c>
      <c r="S112" s="244">
        <v>0</v>
      </c>
      <c r="T112" s="245">
        <f>S112*H112</f>
        <v>0</v>
      </c>
      <c r="AR112" s="24" t="s">
        <v>152</v>
      </c>
      <c r="AT112" s="24" t="s">
        <v>147</v>
      </c>
      <c r="AU112" s="24" t="s">
        <v>75</v>
      </c>
      <c r="AY112" s="24" t="s">
        <v>144</v>
      </c>
      <c r="BE112" s="246">
        <f>IF(N112="základní",J112,0)</f>
        <v>0</v>
      </c>
      <c r="BF112" s="246">
        <f>IF(N112="snížená",J112,0)</f>
        <v>0</v>
      </c>
      <c r="BG112" s="246">
        <f>IF(N112="zákl. přenesená",J112,0)</f>
        <v>0</v>
      </c>
      <c r="BH112" s="246">
        <f>IF(N112="sníž. přenesená",J112,0)</f>
        <v>0</v>
      </c>
      <c r="BI112" s="246">
        <f>IF(N112="nulová",J112,0)</f>
        <v>0</v>
      </c>
      <c r="BJ112" s="24" t="s">
        <v>24</v>
      </c>
      <c r="BK112" s="246">
        <f>ROUND(I112*H112,2)</f>
        <v>0</v>
      </c>
      <c r="BL112" s="24" t="s">
        <v>152</v>
      </c>
      <c r="BM112" s="24" t="s">
        <v>463</v>
      </c>
    </row>
    <row r="113" s="1" customFormat="1" ht="16.5" customHeight="1">
      <c r="B113" s="46"/>
      <c r="C113" s="271" t="s">
        <v>464</v>
      </c>
      <c r="D113" s="271" t="s">
        <v>202</v>
      </c>
      <c r="E113" s="272" t="s">
        <v>461</v>
      </c>
      <c r="F113" s="273" t="s">
        <v>462</v>
      </c>
      <c r="G113" s="274" t="s">
        <v>427</v>
      </c>
      <c r="H113" s="275">
        <v>64640</v>
      </c>
      <c r="I113" s="276"/>
      <c r="J113" s="277">
        <f>ROUND(I113*H113,2)</f>
        <v>0</v>
      </c>
      <c r="K113" s="273" t="s">
        <v>22</v>
      </c>
      <c r="L113" s="278"/>
      <c r="M113" s="279" t="s">
        <v>22</v>
      </c>
      <c r="N113" s="280" t="s">
        <v>46</v>
      </c>
      <c r="O113" s="47"/>
      <c r="P113" s="244">
        <f>O113*H113</f>
        <v>0</v>
      </c>
      <c r="Q113" s="244">
        <v>0</v>
      </c>
      <c r="R113" s="244">
        <f>Q113*H113</f>
        <v>0</v>
      </c>
      <c r="S113" s="244">
        <v>0</v>
      </c>
      <c r="T113" s="245">
        <f>S113*H113</f>
        <v>0</v>
      </c>
      <c r="AR113" s="24" t="s">
        <v>191</v>
      </c>
      <c r="AT113" s="24" t="s">
        <v>202</v>
      </c>
      <c r="AU113" s="24" t="s">
        <v>75</v>
      </c>
      <c r="AY113" s="24" t="s">
        <v>144</v>
      </c>
      <c r="BE113" s="246">
        <f>IF(N113="základní",J113,0)</f>
        <v>0</v>
      </c>
      <c r="BF113" s="246">
        <f>IF(N113="snížená",J113,0)</f>
        <v>0</v>
      </c>
      <c r="BG113" s="246">
        <f>IF(N113="zákl. přenesená",J113,0)</f>
        <v>0</v>
      </c>
      <c r="BH113" s="246">
        <f>IF(N113="sníž. přenesená",J113,0)</f>
        <v>0</v>
      </c>
      <c r="BI113" s="246">
        <f>IF(N113="nulová",J113,0)</f>
        <v>0</v>
      </c>
      <c r="BJ113" s="24" t="s">
        <v>24</v>
      </c>
      <c r="BK113" s="246">
        <f>ROUND(I113*H113,2)</f>
        <v>0</v>
      </c>
      <c r="BL113" s="24" t="s">
        <v>152</v>
      </c>
      <c r="BM113" s="24" t="s">
        <v>467</v>
      </c>
    </row>
    <row r="114" s="1" customFormat="1" ht="16.5" customHeight="1">
      <c r="B114" s="46"/>
      <c r="C114" s="271" t="s">
        <v>428</v>
      </c>
      <c r="D114" s="271" t="s">
        <v>202</v>
      </c>
      <c r="E114" s="272" t="s">
        <v>465</v>
      </c>
      <c r="F114" s="273" t="s">
        <v>466</v>
      </c>
      <c r="G114" s="274" t="s">
        <v>427</v>
      </c>
      <c r="H114" s="275">
        <v>5</v>
      </c>
      <c r="I114" s="276"/>
      <c r="J114" s="277">
        <f>ROUND(I114*H114,2)</f>
        <v>0</v>
      </c>
      <c r="K114" s="273" t="s">
        <v>22</v>
      </c>
      <c r="L114" s="278"/>
      <c r="M114" s="279" t="s">
        <v>22</v>
      </c>
      <c r="N114" s="280" t="s">
        <v>46</v>
      </c>
      <c r="O114" s="47"/>
      <c r="P114" s="244">
        <f>O114*H114</f>
        <v>0</v>
      </c>
      <c r="Q114" s="244">
        <v>0</v>
      </c>
      <c r="R114" s="244">
        <f>Q114*H114</f>
        <v>0</v>
      </c>
      <c r="S114" s="244">
        <v>0</v>
      </c>
      <c r="T114" s="245">
        <f>S114*H114</f>
        <v>0</v>
      </c>
      <c r="AR114" s="24" t="s">
        <v>191</v>
      </c>
      <c r="AT114" s="24" t="s">
        <v>202</v>
      </c>
      <c r="AU114" s="24" t="s">
        <v>75</v>
      </c>
      <c r="AY114" s="24" t="s">
        <v>144</v>
      </c>
      <c r="BE114" s="246">
        <f>IF(N114="základní",J114,0)</f>
        <v>0</v>
      </c>
      <c r="BF114" s="246">
        <f>IF(N114="snížená",J114,0)</f>
        <v>0</v>
      </c>
      <c r="BG114" s="246">
        <f>IF(N114="zákl. přenesená",J114,0)</f>
        <v>0</v>
      </c>
      <c r="BH114" s="246">
        <f>IF(N114="sníž. přenesená",J114,0)</f>
        <v>0</v>
      </c>
      <c r="BI114" s="246">
        <f>IF(N114="nulová",J114,0)</f>
        <v>0</v>
      </c>
      <c r="BJ114" s="24" t="s">
        <v>24</v>
      </c>
      <c r="BK114" s="246">
        <f>ROUND(I114*H114,2)</f>
        <v>0</v>
      </c>
      <c r="BL114" s="24" t="s">
        <v>152</v>
      </c>
      <c r="BM114" s="24" t="s">
        <v>470</v>
      </c>
    </row>
    <row r="115" s="1" customFormat="1" ht="16.5" customHeight="1">
      <c r="B115" s="46"/>
      <c r="C115" s="235" t="s">
        <v>471</v>
      </c>
      <c r="D115" s="235" t="s">
        <v>147</v>
      </c>
      <c r="E115" s="236" t="s">
        <v>468</v>
      </c>
      <c r="F115" s="237" t="s">
        <v>469</v>
      </c>
      <c r="G115" s="238" t="s">
        <v>416</v>
      </c>
      <c r="H115" s="239">
        <v>6</v>
      </c>
      <c r="I115" s="240"/>
      <c r="J115" s="241">
        <f>ROUND(I115*H115,2)</f>
        <v>0</v>
      </c>
      <c r="K115" s="237" t="s">
        <v>22</v>
      </c>
      <c r="L115" s="72"/>
      <c r="M115" s="242" t="s">
        <v>22</v>
      </c>
      <c r="N115" s="243" t="s">
        <v>46</v>
      </c>
      <c r="O115" s="47"/>
      <c r="P115" s="244">
        <f>O115*H115</f>
        <v>0</v>
      </c>
      <c r="Q115" s="244">
        <v>0</v>
      </c>
      <c r="R115" s="244">
        <f>Q115*H115</f>
        <v>0</v>
      </c>
      <c r="S115" s="244">
        <v>0</v>
      </c>
      <c r="T115" s="245">
        <f>S115*H115</f>
        <v>0</v>
      </c>
      <c r="AR115" s="24" t="s">
        <v>152</v>
      </c>
      <c r="AT115" s="24" t="s">
        <v>147</v>
      </c>
      <c r="AU115" s="24" t="s">
        <v>75</v>
      </c>
      <c r="AY115" s="24" t="s">
        <v>144</v>
      </c>
      <c r="BE115" s="246">
        <f>IF(N115="základní",J115,0)</f>
        <v>0</v>
      </c>
      <c r="BF115" s="246">
        <f>IF(N115="snížená",J115,0)</f>
        <v>0</v>
      </c>
      <c r="BG115" s="246">
        <f>IF(N115="zákl. přenesená",J115,0)</f>
        <v>0</v>
      </c>
      <c r="BH115" s="246">
        <f>IF(N115="sníž. přenesená",J115,0)</f>
        <v>0</v>
      </c>
      <c r="BI115" s="246">
        <f>IF(N115="nulová",J115,0)</f>
        <v>0</v>
      </c>
      <c r="BJ115" s="24" t="s">
        <v>24</v>
      </c>
      <c r="BK115" s="246">
        <f>ROUND(I115*H115,2)</f>
        <v>0</v>
      </c>
      <c r="BL115" s="24" t="s">
        <v>152</v>
      </c>
      <c r="BM115" s="24" t="s">
        <v>474</v>
      </c>
    </row>
    <row r="116" s="1" customFormat="1" ht="16.5" customHeight="1">
      <c r="B116" s="46"/>
      <c r="C116" s="271" t="s">
        <v>195</v>
      </c>
      <c r="D116" s="271" t="s">
        <v>202</v>
      </c>
      <c r="E116" s="272" t="s">
        <v>472</v>
      </c>
      <c r="F116" s="273" t="s">
        <v>473</v>
      </c>
      <c r="G116" s="274" t="s">
        <v>416</v>
      </c>
      <c r="H116" s="275">
        <v>6</v>
      </c>
      <c r="I116" s="276"/>
      <c r="J116" s="277">
        <f>ROUND(I116*H116,2)</f>
        <v>0</v>
      </c>
      <c r="K116" s="273" t="s">
        <v>22</v>
      </c>
      <c r="L116" s="278"/>
      <c r="M116" s="279" t="s">
        <v>22</v>
      </c>
      <c r="N116" s="280" t="s">
        <v>46</v>
      </c>
      <c r="O116" s="47"/>
      <c r="P116" s="244">
        <f>O116*H116</f>
        <v>0</v>
      </c>
      <c r="Q116" s="244">
        <v>0</v>
      </c>
      <c r="R116" s="244">
        <f>Q116*H116</f>
        <v>0</v>
      </c>
      <c r="S116" s="244">
        <v>0</v>
      </c>
      <c r="T116" s="245">
        <f>S116*H116</f>
        <v>0</v>
      </c>
      <c r="AR116" s="24" t="s">
        <v>191</v>
      </c>
      <c r="AT116" s="24" t="s">
        <v>202</v>
      </c>
      <c r="AU116" s="24" t="s">
        <v>75</v>
      </c>
      <c r="AY116" s="24" t="s">
        <v>144</v>
      </c>
      <c r="BE116" s="246">
        <f>IF(N116="základní",J116,0)</f>
        <v>0</v>
      </c>
      <c r="BF116" s="246">
        <f>IF(N116="snížená",J116,0)</f>
        <v>0</v>
      </c>
      <c r="BG116" s="246">
        <f>IF(N116="zákl. přenesená",J116,0)</f>
        <v>0</v>
      </c>
      <c r="BH116" s="246">
        <f>IF(N116="sníž. přenesená",J116,0)</f>
        <v>0</v>
      </c>
      <c r="BI116" s="246">
        <f>IF(N116="nulová",J116,0)</f>
        <v>0</v>
      </c>
      <c r="BJ116" s="24" t="s">
        <v>24</v>
      </c>
      <c r="BK116" s="246">
        <f>ROUND(I116*H116,2)</f>
        <v>0</v>
      </c>
      <c r="BL116" s="24" t="s">
        <v>152</v>
      </c>
      <c r="BM116" s="24" t="s">
        <v>477</v>
      </c>
    </row>
    <row r="117" s="1" customFormat="1" ht="16.5" customHeight="1">
      <c r="B117" s="46"/>
      <c r="C117" s="271" t="s">
        <v>201</v>
      </c>
      <c r="D117" s="271" t="s">
        <v>202</v>
      </c>
      <c r="E117" s="272" t="s">
        <v>475</v>
      </c>
      <c r="F117" s="273" t="s">
        <v>476</v>
      </c>
      <c r="G117" s="274" t="s">
        <v>395</v>
      </c>
      <c r="H117" s="275">
        <v>12</v>
      </c>
      <c r="I117" s="276"/>
      <c r="J117" s="277">
        <f>ROUND(I117*H117,2)</f>
        <v>0</v>
      </c>
      <c r="K117" s="273" t="s">
        <v>22</v>
      </c>
      <c r="L117" s="278"/>
      <c r="M117" s="279" t="s">
        <v>22</v>
      </c>
      <c r="N117" s="280" t="s">
        <v>46</v>
      </c>
      <c r="O117" s="47"/>
      <c r="P117" s="244">
        <f>O117*H117</f>
        <v>0</v>
      </c>
      <c r="Q117" s="244">
        <v>0</v>
      </c>
      <c r="R117" s="244">
        <f>Q117*H117</f>
        <v>0</v>
      </c>
      <c r="S117" s="244">
        <v>0</v>
      </c>
      <c r="T117" s="245">
        <f>S117*H117</f>
        <v>0</v>
      </c>
      <c r="AR117" s="24" t="s">
        <v>191</v>
      </c>
      <c r="AT117" s="24" t="s">
        <v>202</v>
      </c>
      <c r="AU117" s="24" t="s">
        <v>75</v>
      </c>
      <c r="AY117" s="24" t="s">
        <v>144</v>
      </c>
      <c r="BE117" s="246">
        <f>IF(N117="základní",J117,0)</f>
        <v>0</v>
      </c>
      <c r="BF117" s="246">
        <f>IF(N117="snížená",J117,0)</f>
        <v>0</v>
      </c>
      <c r="BG117" s="246">
        <f>IF(N117="zákl. přenesená",J117,0)</f>
        <v>0</v>
      </c>
      <c r="BH117" s="246">
        <f>IF(N117="sníž. přenesená",J117,0)</f>
        <v>0</v>
      </c>
      <c r="BI117" s="246">
        <f>IF(N117="nulová",J117,0)</f>
        <v>0</v>
      </c>
      <c r="BJ117" s="24" t="s">
        <v>24</v>
      </c>
      <c r="BK117" s="246">
        <f>ROUND(I117*H117,2)</f>
        <v>0</v>
      </c>
      <c r="BL117" s="24" t="s">
        <v>152</v>
      </c>
      <c r="BM117" s="24" t="s">
        <v>480</v>
      </c>
    </row>
    <row r="118" s="1" customFormat="1" ht="16.5" customHeight="1">
      <c r="B118" s="46"/>
      <c r="C118" s="271" t="s">
        <v>207</v>
      </c>
      <c r="D118" s="271" t="s">
        <v>202</v>
      </c>
      <c r="E118" s="272" t="s">
        <v>478</v>
      </c>
      <c r="F118" s="273" t="s">
        <v>479</v>
      </c>
      <c r="G118" s="274" t="s">
        <v>395</v>
      </c>
      <c r="H118" s="275">
        <v>12</v>
      </c>
      <c r="I118" s="276"/>
      <c r="J118" s="277">
        <f>ROUND(I118*H118,2)</f>
        <v>0</v>
      </c>
      <c r="K118" s="273" t="s">
        <v>22</v>
      </c>
      <c r="L118" s="278"/>
      <c r="M118" s="279" t="s">
        <v>22</v>
      </c>
      <c r="N118" s="280" t="s">
        <v>46</v>
      </c>
      <c r="O118" s="47"/>
      <c r="P118" s="244">
        <f>O118*H118</f>
        <v>0</v>
      </c>
      <c r="Q118" s="244">
        <v>0</v>
      </c>
      <c r="R118" s="244">
        <f>Q118*H118</f>
        <v>0</v>
      </c>
      <c r="S118" s="244">
        <v>0</v>
      </c>
      <c r="T118" s="245">
        <f>S118*H118</f>
        <v>0</v>
      </c>
      <c r="AR118" s="24" t="s">
        <v>191</v>
      </c>
      <c r="AT118" s="24" t="s">
        <v>202</v>
      </c>
      <c r="AU118" s="24" t="s">
        <v>75</v>
      </c>
      <c r="AY118" s="24" t="s">
        <v>144</v>
      </c>
      <c r="BE118" s="246">
        <f>IF(N118="základní",J118,0)</f>
        <v>0</v>
      </c>
      <c r="BF118" s="246">
        <f>IF(N118="snížená",J118,0)</f>
        <v>0</v>
      </c>
      <c r="BG118" s="246">
        <f>IF(N118="zákl. přenesená",J118,0)</f>
        <v>0</v>
      </c>
      <c r="BH118" s="246">
        <f>IF(N118="sníž. přenesená",J118,0)</f>
        <v>0</v>
      </c>
      <c r="BI118" s="246">
        <f>IF(N118="nulová",J118,0)</f>
        <v>0</v>
      </c>
      <c r="BJ118" s="24" t="s">
        <v>24</v>
      </c>
      <c r="BK118" s="246">
        <f>ROUND(I118*H118,2)</f>
        <v>0</v>
      </c>
      <c r="BL118" s="24" t="s">
        <v>152</v>
      </c>
      <c r="BM118" s="24" t="s">
        <v>483</v>
      </c>
    </row>
    <row r="119" s="1" customFormat="1" ht="16.5" customHeight="1">
      <c r="B119" s="46"/>
      <c r="C119" s="271" t="s">
        <v>211</v>
      </c>
      <c r="D119" s="271" t="s">
        <v>202</v>
      </c>
      <c r="E119" s="272" t="s">
        <v>481</v>
      </c>
      <c r="F119" s="273" t="s">
        <v>482</v>
      </c>
      <c r="G119" s="274" t="s">
        <v>395</v>
      </c>
      <c r="H119" s="275">
        <v>12</v>
      </c>
      <c r="I119" s="276"/>
      <c r="J119" s="277">
        <f>ROUND(I119*H119,2)</f>
        <v>0</v>
      </c>
      <c r="K119" s="273" t="s">
        <v>22</v>
      </c>
      <c r="L119" s="278"/>
      <c r="M119" s="279" t="s">
        <v>22</v>
      </c>
      <c r="N119" s="280" t="s">
        <v>46</v>
      </c>
      <c r="O119" s="47"/>
      <c r="P119" s="244">
        <f>O119*H119</f>
        <v>0</v>
      </c>
      <c r="Q119" s="244">
        <v>0</v>
      </c>
      <c r="R119" s="244">
        <f>Q119*H119</f>
        <v>0</v>
      </c>
      <c r="S119" s="244">
        <v>0</v>
      </c>
      <c r="T119" s="245">
        <f>S119*H119</f>
        <v>0</v>
      </c>
      <c r="AR119" s="24" t="s">
        <v>191</v>
      </c>
      <c r="AT119" s="24" t="s">
        <v>202</v>
      </c>
      <c r="AU119" s="24" t="s">
        <v>75</v>
      </c>
      <c r="AY119" s="24" t="s">
        <v>144</v>
      </c>
      <c r="BE119" s="246">
        <f>IF(N119="základní",J119,0)</f>
        <v>0</v>
      </c>
      <c r="BF119" s="246">
        <f>IF(N119="snížená",J119,0)</f>
        <v>0</v>
      </c>
      <c r="BG119" s="246">
        <f>IF(N119="zákl. přenesená",J119,0)</f>
        <v>0</v>
      </c>
      <c r="BH119" s="246">
        <f>IF(N119="sníž. přenesená",J119,0)</f>
        <v>0</v>
      </c>
      <c r="BI119" s="246">
        <f>IF(N119="nulová",J119,0)</f>
        <v>0</v>
      </c>
      <c r="BJ119" s="24" t="s">
        <v>24</v>
      </c>
      <c r="BK119" s="246">
        <f>ROUND(I119*H119,2)</f>
        <v>0</v>
      </c>
      <c r="BL119" s="24" t="s">
        <v>152</v>
      </c>
      <c r="BM119" s="24" t="s">
        <v>486</v>
      </c>
    </row>
    <row r="120" s="1" customFormat="1" ht="16.5" customHeight="1">
      <c r="B120" s="46"/>
      <c r="C120" s="271" t="s">
        <v>215</v>
      </c>
      <c r="D120" s="271" t="s">
        <v>202</v>
      </c>
      <c r="E120" s="272" t="s">
        <v>484</v>
      </c>
      <c r="F120" s="273" t="s">
        <v>485</v>
      </c>
      <c r="G120" s="274" t="s">
        <v>395</v>
      </c>
      <c r="H120" s="275">
        <v>12</v>
      </c>
      <c r="I120" s="276"/>
      <c r="J120" s="277">
        <f>ROUND(I120*H120,2)</f>
        <v>0</v>
      </c>
      <c r="K120" s="273" t="s">
        <v>22</v>
      </c>
      <c r="L120" s="278"/>
      <c r="M120" s="279" t="s">
        <v>22</v>
      </c>
      <c r="N120" s="280" t="s">
        <v>46</v>
      </c>
      <c r="O120" s="47"/>
      <c r="P120" s="244">
        <f>O120*H120</f>
        <v>0</v>
      </c>
      <c r="Q120" s="244">
        <v>0</v>
      </c>
      <c r="R120" s="244">
        <f>Q120*H120</f>
        <v>0</v>
      </c>
      <c r="S120" s="244">
        <v>0</v>
      </c>
      <c r="T120" s="245">
        <f>S120*H120</f>
        <v>0</v>
      </c>
      <c r="AR120" s="24" t="s">
        <v>191</v>
      </c>
      <c r="AT120" s="24" t="s">
        <v>202</v>
      </c>
      <c r="AU120" s="24" t="s">
        <v>75</v>
      </c>
      <c r="AY120" s="24" t="s">
        <v>144</v>
      </c>
      <c r="BE120" s="246">
        <f>IF(N120="základní",J120,0)</f>
        <v>0</v>
      </c>
      <c r="BF120" s="246">
        <f>IF(N120="snížená",J120,0)</f>
        <v>0</v>
      </c>
      <c r="BG120" s="246">
        <f>IF(N120="zákl. přenesená",J120,0)</f>
        <v>0</v>
      </c>
      <c r="BH120" s="246">
        <f>IF(N120="sníž. přenesená",J120,0)</f>
        <v>0</v>
      </c>
      <c r="BI120" s="246">
        <f>IF(N120="nulová",J120,0)</f>
        <v>0</v>
      </c>
      <c r="BJ120" s="24" t="s">
        <v>24</v>
      </c>
      <c r="BK120" s="246">
        <f>ROUND(I120*H120,2)</f>
        <v>0</v>
      </c>
      <c r="BL120" s="24" t="s">
        <v>152</v>
      </c>
      <c r="BM120" s="24" t="s">
        <v>490</v>
      </c>
    </row>
    <row r="121" s="1" customFormat="1" ht="16.5" customHeight="1">
      <c r="B121" s="46"/>
      <c r="C121" s="235" t="s">
        <v>219</v>
      </c>
      <c r="D121" s="235" t="s">
        <v>147</v>
      </c>
      <c r="E121" s="236" t="s">
        <v>487</v>
      </c>
      <c r="F121" s="237" t="s">
        <v>488</v>
      </c>
      <c r="G121" s="238" t="s">
        <v>489</v>
      </c>
      <c r="H121" s="239">
        <v>6</v>
      </c>
      <c r="I121" s="240"/>
      <c r="J121" s="241">
        <f>ROUND(I121*H121,2)</f>
        <v>0</v>
      </c>
      <c r="K121" s="237" t="s">
        <v>22</v>
      </c>
      <c r="L121" s="72"/>
      <c r="M121" s="242" t="s">
        <v>22</v>
      </c>
      <c r="N121" s="243" t="s">
        <v>46</v>
      </c>
      <c r="O121" s="47"/>
      <c r="P121" s="244">
        <f>O121*H121</f>
        <v>0</v>
      </c>
      <c r="Q121" s="244">
        <v>0</v>
      </c>
      <c r="R121" s="244">
        <f>Q121*H121</f>
        <v>0</v>
      </c>
      <c r="S121" s="244">
        <v>0</v>
      </c>
      <c r="T121" s="245">
        <f>S121*H121</f>
        <v>0</v>
      </c>
      <c r="AR121" s="24" t="s">
        <v>152</v>
      </c>
      <c r="AT121" s="24" t="s">
        <v>147</v>
      </c>
      <c r="AU121" s="24" t="s">
        <v>75</v>
      </c>
      <c r="AY121" s="24" t="s">
        <v>144</v>
      </c>
      <c r="BE121" s="246">
        <f>IF(N121="základní",J121,0)</f>
        <v>0</v>
      </c>
      <c r="BF121" s="246">
        <f>IF(N121="snížená",J121,0)</f>
        <v>0</v>
      </c>
      <c r="BG121" s="246">
        <f>IF(N121="zákl. přenesená",J121,0)</f>
        <v>0</v>
      </c>
      <c r="BH121" s="246">
        <f>IF(N121="sníž. přenesená",J121,0)</f>
        <v>0</v>
      </c>
      <c r="BI121" s="246">
        <f>IF(N121="nulová",J121,0)</f>
        <v>0</v>
      </c>
      <c r="BJ121" s="24" t="s">
        <v>24</v>
      </c>
      <c r="BK121" s="246">
        <f>ROUND(I121*H121,2)</f>
        <v>0</v>
      </c>
      <c r="BL121" s="24" t="s">
        <v>152</v>
      </c>
      <c r="BM121" s="24" t="s">
        <v>493</v>
      </c>
    </row>
    <row r="122" s="1" customFormat="1" ht="16.5" customHeight="1">
      <c r="B122" s="46"/>
      <c r="C122" s="271" t="s">
        <v>223</v>
      </c>
      <c r="D122" s="271" t="s">
        <v>202</v>
      </c>
      <c r="E122" s="272" t="s">
        <v>491</v>
      </c>
      <c r="F122" s="273" t="s">
        <v>492</v>
      </c>
      <c r="G122" s="274" t="s">
        <v>416</v>
      </c>
      <c r="H122" s="275">
        <v>0.29999999999999999</v>
      </c>
      <c r="I122" s="276"/>
      <c r="J122" s="277">
        <f>ROUND(I122*H122,2)</f>
        <v>0</v>
      </c>
      <c r="K122" s="273" t="s">
        <v>22</v>
      </c>
      <c r="L122" s="278"/>
      <c r="M122" s="279" t="s">
        <v>22</v>
      </c>
      <c r="N122" s="280" t="s">
        <v>46</v>
      </c>
      <c r="O122" s="47"/>
      <c r="P122" s="244">
        <f>O122*H122</f>
        <v>0</v>
      </c>
      <c r="Q122" s="244">
        <v>0</v>
      </c>
      <c r="R122" s="244">
        <f>Q122*H122</f>
        <v>0</v>
      </c>
      <c r="S122" s="244">
        <v>0</v>
      </c>
      <c r="T122" s="245">
        <f>S122*H122</f>
        <v>0</v>
      </c>
      <c r="AR122" s="24" t="s">
        <v>191</v>
      </c>
      <c r="AT122" s="24" t="s">
        <v>202</v>
      </c>
      <c r="AU122" s="24" t="s">
        <v>75</v>
      </c>
      <c r="AY122" s="24" t="s">
        <v>144</v>
      </c>
      <c r="BE122" s="246">
        <f>IF(N122="základní",J122,0)</f>
        <v>0</v>
      </c>
      <c r="BF122" s="246">
        <f>IF(N122="snížená",J122,0)</f>
        <v>0</v>
      </c>
      <c r="BG122" s="246">
        <f>IF(N122="zákl. přenesená",J122,0)</f>
        <v>0</v>
      </c>
      <c r="BH122" s="246">
        <f>IF(N122="sníž. přenesená",J122,0)</f>
        <v>0</v>
      </c>
      <c r="BI122" s="246">
        <f>IF(N122="nulová",J122,0)</f>
        <v>0</v>
      </c>
      <c r="BJ122" s="24" t="s">
        <v>24</v>
      </c>
      <c r="BK122" s="246">
        <f>ROUND(I122*H122,2)</f>
        <v>0</v>
      </c>
      <c r="BL122" s="24" t="s">
        <v>152</v>
      </c>
      <c r="BM122" s="24" t="s">
        <v>497</v>
      </c>
    </row>
    <row r="123" s="12" customFormat="1">
      <c r="B123" s="250"/>
      <c r="C123" s="251"/>
      <c r="D123" s="247" t="s">
        <v>166</v>
      </c>
      <c r="E123" s="252" t="s">
        <v>22</v>
      </c>
      <c r="F123" s="253" t="s">
        <v>571</v>
      </c>
      <c r="G123" s="251"/>
      <c r="H123" s="254">
        <v>0.29999999999999999</v>
      </c>
      <c r="I123" s="255"/>
      <c r="J123" s="251"/>
      <c r="K123" s="251"/>
      <c r="L123" s="256"/>
      <c r="M123" s="257"/>
      <c r="N123" s="258"/>
      <c r="O123" s="258"/>
      <c r="P123" s="258"/>
      <c r="Q123" s="258"/>
      <c r="R123" s="258"/>
      <c r="S123" s="258"/>
      <c r="T123" s="259"/>
      <c r="AT123" s="260" t="s">
        <v>166</v>
      </c>
      <c r="AU123" s="260" t="s">
        <v>75</v>
      </c>
      <c r="AV123" s="12" t="s">
        <v>83</v>
      </c>
      <c r="AW123" s="12" t="s">
        <v>38</v>
      </c>
      <c r="AX123" s="12" t="s">
        <v>75</v>
      </c>
      <c r="AY123" s="260" t="s">
        <v>144</v>
      </c>
    </row>
    <row r="124" s="14" customFormat="1">
      <c r="B124" s="287"/>
      <c r="C124" s="288"/>
      <c r="D124" s="247" t="s">
        <v>166</v>
      </c>
      <c r="E124" s="289" t="s">
        <v>22</v>
      </c>
      <c r="F124" s="290" t="s">
        <v>457</v>
      </c>
      <c r="G124" s="288"/>
      <c r="H124" s="291">
        <v>0.29999999999999999</v>
      </c>
      <c r="I124" s="292"/>
      <c r="J124" s="288"/>
      <c r="K124" s="288"/>
      <c r="L124" s="293"/>
      <c r="M124" s="294"/>
      <c r="N124" s="295"/>
      <c r="O124" s="295"/>
      <c r="P124" s="295"/>
      <c r="Q124" s="295"/>
      <c r="R124" s="295"/>
      <c r="S124" s="295"/>
      <c r="T124" s="296"/>
      <c r="AT124" s="297" t="s">
        <v>166</v>
      </c>
      <c r="AU124" s="297" t="s">
        <v>75</v>
      </c>
      <c r="AV124" s="14" t="s">
        <v>152</v>
      </c>
      <c r="AW124" s="14" t="s">
        <v>38</v>
      </c>
      <c r="AX124" s="14" t="s">
        <v>24</v>
      </c>
      <c r="AY124" s="297" t="s">
        <v>144</v>
      </c>
    </row>
    <row r="125" s="1" customFormat="1" ht="16.5" customHeight="1">
      <c r="B125" s="46"/>
      <c r="C125" s="271" t="s">
        <v>227</v>
      </c>
      <c r="D125" s="271" t="s">
        <v>202</v>
      </c>
      <c r="E125" s="272" t="s">
        <v>495</v>
      </c>
      <c r="F125" s="273" t="s">
        <v>496</v>
      </c>
      <c r="G125" s="274" t="s">
        <v>416</v>
      </c>
      <c r="H125" s="275">
        <v>0.59999999999999998</v>
      </c>
      <c r="I125" s="276"/>
      <c r="J125" s="277">
        <f>ROUND(I125*H125,2)</f>
        <v>0</v>
      </c>
      <c r="K125" s="273" t="s">
        <v>22</v>
      </c>
      <c r="L125" s="278"/>
      <c r="M125" s="279" t="s">
        <v>22</v>
      </c>
      <c r="N125" s="280" t="s">
        <v>46</v>
      </c>
      <c r="O125" s="47"/>
      <c r="P125" s="244">
        <f>O125*H125</f>
        <v>0</v>
      </c>
      <c r="Q125" s="244">
        <v>0</v>
      </c>
      <c r="R125" s="244">
        <f>Q125*H125</f>
        <v>0</v>
      </c>
      <c r="S125" s="244">
        <v>0</v>
      </c>
      <c r="T125" s="245">
        <f>S125*H125</f>
        <v>0</v>
      </c>
      <c r="AR125" s="24" t="s">
        <v>191</v>
      </c>
      <c r="AT125" s="24" t="s">
        <v>202</v>
      </c>
      <c r="AU125" s="24" t="s">
        <v>75</v>
      </c>
      <c r="AY125" s="24" t="s">
        <v>144</v>
      </c>
      <c r="BE125" s="246">
        <f>IF(N125="základní",J125,0)</f>
        <v>0</v>
      </c>
      <c r="BF125" s="246">
        <f>IF(N125="snížená",J125,0)</f>
        <v>0</v>
      </c>
      <c r="BG125" s="246">
        <f>IF(N125="zákl. přenesená",J125,0)</f>
        <v>0</v>
      </c>
      <c r="BH125" s="246">
        <f>IF(N125="sníž. přenesená",J125,0)</f>
        <v>0</v>
      </c>
      <c r="BI125" s="246">
        <f>IF(N125="nulová",J125,0)</f>
        <v>0</v>
      </c>
      <c r="BJ125" s="24" t="s">
        <v>24</v>
      </c>
      <c r="BK125" s="246">
        <f>ROUND(I125*H125,2)</f>
        <v>0</v>
      </c>
      <c r="BL125" s="24" t="s">
        <v>152</v>
      </c>
      <c r="BM125" s="24" t="s">
        <v>500</v>
      </c>
    </row>
    <row r="126" s="1" customFormat="1" ht="16.5" customHeight="1">
      <c r="B126" s="46"/>
      <c r="C126" s="235" t="s">
        <v>441</v>
      </c>
      <c r="D126" s="235" t="s">
        <v>147</v>
      </c>
      <c r="E126" s="236" t="s">
        <v>498</v>
      </c>
      <c r="F126" s="237" t="s">
        <v>499</v>
      </c>
      <c r="G126" s="238" t="s">
        <v>489</v>
      </c>
      <c r="H126" s="239">
        <v>200</v>
      </c>
      <c r="I126" s="240"/>
      <c r="J126" s="241">
        <f>ROUND(I126*H126,2)</f>
        <v>0</v>
      </c>
      <c r="K126" s="237" t="s">
        <v>22</v>
      </c>
      <c r="L126" s="72"/>
      <c r="M126" s="242" t="s">
        <v>22</v>
      </c>
      <c r="N126" s="243" t="s">
        <v>46</v>
      </c>
      <c r="O126" s="47"/>
      <c r="P126" s="244">
        <f>O126*H126</f>
        <v>0</v>
      </c>
      <c r="Q126" s="244">
        <v>0</v>
      </c>
      <c r="R126" s="244">
        <f>Q126*H126</f>
        <v>0</v>
      </c>
      <c r="S126" s="244">
        <v>0</v>
      </c>
      <c r="T126" s="245">
        <f>S126*H126</f>
        <v>0</v>
      </c>
      <c r="AR126" s="24" t="s">
        <v>152</v>
      </c>
      <c r="AT126" s="24" t="s">
        <v>147</v>
      </c>
      <c r="AU126" s="24" t="s">
        <v>75</v>
      </c>
      <c r="AY126" s="24" t="s">
        <v>144</v>
      </c>
      <c r="BE126" s="246">
        <f>IF(N126="základní",J126,0)</f>
        <v>0</v>
      </c>
      <c r="BF126" s="246">
        <f>IF(N126="snížená",J126,0)</f>
        <v>0</v>
      </c>
      <c r="BG126" s="246">
        <f>IF(N126="zákl. přenesená",J126,0)</f>
        <v>0</v>
      </c>
      <c r="BH126" s="246">
        <f>IF(N126="sníž. přenesená",J126,0)</f>
        <v>0</v>
      </c>
      <c r="BI126" s="246">
        <f>IF(N126="nulová",J126,0)</f>
        <v>0</v>
      </c>
      <c r="BJ126" s="24" t="s">
        <v>24</v>
      </c>
      <c r="BK126" s="246">
        <f>ROUND(I126*H126,2)</f>
        <v>0</v>
      </c>
      <c r="BL126" s="24" t="s">
        <v>152</v>
      </c>
      <c r="BM126" s="24" t="s">
        <v>503</v>
      </c>
    </row>
    <row r="127" s="1" customFormat="1" ht="16.5" customHeight="1">
      <c r="B127" s="46"/>
      <c r="C127" s="235" t="s">
        <v>232</v>
      </c>
      <c r="D127" s="235" t="s">
        <v>147</v>
      </c>
      <c r="E127" s="236" t="s">
        <v>501</v>
      </c>
      <c r="F127" s="237" t="s">
        <v>502</v>
      </c>
      <c r="G127" s="238" t="s">
        <v>489</v>
      </c>
      <c r="H127" s="239">
        <v>200</v>
      </c>
      <c r="I127" s="240"/>
      <c r="J127" s="241">
        <f>ROUND(I127*H127,2)</f>
        <v>0</v>
      </c>
      <c r="K127" s="237" t="s">
        <v>22</v>
      </c>
      <c r="L127" s="72"/>
      <c r="M127" s="242" t="s">
        <v>22</v>
      </c>
      <c r="N127" s="243" t="s">
        <v>46</v>
      </c>
      <c r="O127" s="47"/>
      <c r="P127" s="244">
        <f>O127*H127</f>
        <v>0</v>
      </c>
      <c r="Q127" s="244">
        <v>0</v>
      </c>
      <c r="R127" s="244">
        <f>Q127*H127</f>
        <v>0</v>
      </c>
      <c r="S127" s="244">
        <v>0</v>
      </c>
      <c r="T127" s="245">
        <f>S127*H127</f>
        <v>0</v>
      </c>
      <c r="AR127" s="24" t="s">
        <v>152</v>
      </c>
      <c r="AT127" s="24" t="s">
        <v>147</v>
      </c>
      <c r="AU127" s="24" t="s">
        <v>75</v>
      </c>
      <c r="AY127" s="24" t="s">
        <v>144</v>
      </c>
      <c r="BE127" s="246">
        <f>IF(N127="základní",J127,0)</f>
        <v>0</v>
      </c>
      <c r="BF127" s="246">
        <f>IF(N127="snížená",J127,0)</f>
        <v>0</v>
      </c>
      <c r="BG127" s="246">
        <f>IF(N127="zákl. přenesená",J127,0)</f>
        <v>0</v>
      </c>
      <c r="BH127" s="246">
        <f>IF(N127="sníž. přenesená",J127,0)</f>
        <v>0</v>
      </c>
      <c r="BI127" s="246">
        <f>IF(N127="nulová",J127,0)</f>
        <v>0</v>
      </c>
      <c r="BJ127" s="24" t="s">
        <v>24</v>
      </c>
      <c r="BK127" s="246">
        <f>ROUND(I127*H127,2)</f>
        <v>0</v>
      </c>
      <c r="BL127" s="24" t="s">
        <v>152</v>
      </c>
      <c r="BM127" s="24" t="s">
        <v>506</v>
      </c>
    </row>
    <row r="128" s="1" customFormat="1" ht="16.5" customHeight="1">
      <c r="B128" s="46"/>
      <c r="C128" s="235" t="s">
        <v>444</v>
      </c>
      <c r="D128" s="235" t="s">
        <v>147</v>
      </c>
      <c r="E128" s="236" t="s">
        <v>504</v>
      </c>
      <c r="F128" s="237" t="s">
        <v>505</v>
      </c>
      <c r="G128" s="238" t="s">
        <v>489</v>
      </c>
      <c r="H128" s="239">
        <v>200</v>
      </c>
      <c r="I128" s="240"/>
      <c r="J128" s="241">
        <f>ROUND(I128*H128,2)</f>
        <v>0</v>
      </c>
      <c r="K128" s="237" t="s">
        <v>22</v>
      </c>
      <c r="L128" s="72"/>
      <c r="M128" s="242" t="s">
        <v>22</v>
      </c>
      <c r="N128" s="243" t="s">
        <v>46</v>
      </c>
      <c r="O128" s="47"/>
      <c r="P128" s="244">
        <f>O128*H128</f>
        <v>0</v>
      </c>
      <c r="Q128" s="244">
        <v>0</v>
      </c>
      <c r="R128" s="244">
        <f>Q128*H128</f>
        <v>0</v>
      </c>
      <c r="S128" s="244">
        <v>0</v>
      </c>
      <c r="T128" s="245">
        <f>S128*H128</f>
        <v>0</v>
      </c>
      <c r="AR128" s="24" t="s">
        <v>152</v>
      </c>
      <c r="AT128" s="24" t="s">
        <v>147</v>
      </c>
      <c r="AU128" s="24" t="s">
        <v>75</v>
      </c>
      <c r="AY128" s="24" t="s">
        <v>144</v>
      </c>
      <c r="BE128" s="246">
        <f>IF(N128="základní",J128,0)</f>
        <v>0</v>
      </c>
      <c r="BF128" s="246">
        <f>IF(N128="snížená",J128,0)</f>
        <v>0</v>
      </c>
      <c r="BG128" s="246">
        <f>IF(N128="zákl. přenesená",J128,0)</f>
        <v>0</v>
      </c>
      <c r="BH128" s="246">
        <f>IF(N128="sníž. přenesená",J128,0)</f>
        <v>0</v>
      </c>
      <c r="BI128" s="246">
        <f>IF(N128="nulová",J128,0)</f>
        <v>0</v>
      </c>
      <c r="BJ128" s="24" t="s">
        <v>24</v>
      </c>
      <c r="BK128" s="246">
        <f>ROUND(I128*H128,2)</f>
        <v>0</v>
      </c>
      <c r="BL128" s="24" t="s">
        <v>152</v>
      </c>
      <c r="BM128" s="24" t="s">
        <v>509</v>
      </c>
    </row>
    <row r="129" s="1" customFormat="1" ht="16.5" customHeight="1">
      <c r="B129" s="46"/>
      <c r="C129" s="271" t="s">
        <v>239</v>
      </c>
      <c r="D129" s="271" t="s">
        <v>202</v>
      </c>
      <c r="E129" s="272" t="s">
        <v>507</v>
      </c>
      <c r="F129" s="273" t="s">
        <v>508</v>
      </c>
      <c r="G129" s="274" t="s">
        <v>427</v>
      </c>
      <c r="H129" s="275">
        <v>8</v>
      </c>
      <c r="I129" s="276"/>
      <c r="J129" s="277">
        <f>ROUND(I129*H129,2)</f>
        <v>0</v>
      </c>
      <c r="K129" s="273" t="s">
        <v>22</v>
      </c>
      <c r="L129" s="278"/>
      <c r="M129" s="279" t="s">
        <v>22</v>
      </c>
      <c r="N129" s="280" t="s">
        <v>46</v>
      </c>
      <c r="O129" s="47"/>
      <c r="P129" s="244">
        <f>O129*H129</f>
        <v>0</v>
      </c>
      <c r="Q129" s="244">
        <v>0</v>
      </c>
      <c r="R129" s="244">
        <f>Q129*H129</f>
        <v>0</v>
      </c>
      <c r="S129" s="244">
        <v>0</v>
      </c>
      <c r="T129" s="245">
        <f>S129*H129</f>
        <v>0</v>
      </c>
      <c r="AR129" s="24" t="s">
        <v>191</v>
      </c>
      <c r="AT129" s="24" t="s">
        <v>202</v>
      </c>
      <c r="AU129" s="24" t="s">
        <v>75</v>
      </c>
      <c r="AY129" s="24" t="s">
        <v>144</v>
      </c>
      <c r="BE129" s="246">
        <f>IF(N129="základní",J129,0)</f>
        <v>0</v>
      </c>
      <c r="BF129" s="246">
        <f>IF(N129="snížená",J129,0)</f>
        <v>0</v>
      </c>
      <c r="BG129" s="246">
        <f>IF(N129="zákl. přenesená",J129,0)</f>
        <v>0</v>
      </c>
      <c r="BH129" s="246">
        <f>IF(N129="sníž. přenesená",J129,0)</f>
        <v>0</v>
      </c>
      <c r="BI129" s="246">
        <f>IF(N129="nulová",J129,0)</f>
        <v>0</v>
      </c>
      <c r="BJ129" s="24" t="s">
        <v>24</v>
      </c>
      <c r="BK129" s="246">
        <f>ROUND(I129*H129,2)</f>
        <v>0</v>
      </c>
      <c r="BL129" s="24" t="s">
        <v>152</v>
      </c>
      <c r="BM129" s="24" t="s">
        <v>513</v>
      </c>
    </row>
    <row r="130" s="12" customFormat="1">
      <c r="B130" s="250"/>
      <c r="C130" s="251"/>
      <c r="D130" s="247" t="s">
        <v>166</v>
      </c>
      <c r="E130" s="252" t="s">
        <v>22</v>
      </c>
      <c r="F130" s="253" t="s">
        <v>572</v>
      </c>
      <c r="G130" s="251"/>
      <c r="H130" s="254">
        <v>8</v>
      </c>
      <c r="I130" s="255"/>
      <c r="J130" s="251"/>
      <c r="K130" s="251"/>
      <c r="L130" s="256"/>
      <c r="M130" s="257"/>
      <c r="N130" s="258"/>
      <c r="O130" s="258"/>
      <c r="P130" s="258"/>
      <c r="Q130" s="258"/>
      <c r="R130" s="258"/>
      <c r="S130" s="258"/>
      <c r="T130" s="259"/>
      <c r="AT130" s="260" t="s">
        <v>166</v>
      </c>
      <c r="AU130" s="260" t="s">
        <v>75</v>
      </c>
      <c r="AV130" s="12" t="s">
        <v>83</v>
      </c>
      <c r="AW130" s="12" t="s">
        <v>38</v>
      </c>
      <c r="AX130" s="12" t="s">
        <v>75</v>
      </c>
      <c r="AY130" s="260" t="s">
        <v>144</v>
      </c>
    </row>
    <row r="131" s="14" customFormat="1">
      <c r="B131" s="287"/>
      <c r="C131" s="288"/>
      <c r="D131" s="247" t="s">
        <v>166</v>
      </c>
      <c r="E131" s="289" t="s">
        <v>22</v>
      </c>
      <c r="F131" s="290" t="s">
        <v>457</v>
      </c>
      <c r="G131" s="288"/>
      <c r="H131" s="291">
        <v>8</v>
      </c>
      <c r="I131" s="292"/>
      <c r="J131" s="288"/>
      <c r="K131" s="288"/>
      <c r="L131" s="293"/>
      <c r="M131" s="294"/>
      <c r="N131" s="295"/>
      <c r="O131" s="295"/>
      <c r="P131" s="295"/>
      <c r="Q131" s="295"/>
      <c r="R131" s="295"/>
      <c r="S131" s="295"/>
      <c r="T131" s="296"/>
      <c r="AT131" s="297" t="s">
        <v>166</v>
      </c>
      <c r="AU131" s="297" t="s">
        <v>75</v>
      </c>
      <c r="AV131" s="14" t="s">
        <v>152</v>
      </c>
      <c r="AW131" s="14" t="s">
        <v>38</v>
      </c>
      <c r="AX131" s="14" t="s">
        <v>24</v>
      </c>
      <c r="AY131" s="297" t="s">
        <v>144</v>
      </c>
    </row>
    <row r="132" s="1" customFormat="1" ht="16.5" customHeight="1">
      <c r="B132" s="46"/>
      <c r="C132" s="235" t="s">
        <v>245</v>
      </c>
      <c r="D132" s="235" t="s">
        <v>147</v>
      </c>
      <c r="E132" s="236" t="s">
        <v>159</v>
      </c>
      <c r="F132" s="237" t="s">
        <v>511</v>
      </c>
      <c r="G132" s="238" t="s">
        <v>512</v>
      </c>
      <c r="H132" s="239">
        <v>595</v>
      </c>
      <c r="I132" s="240"/>
      <c r="J132" s="241">
        <f>ROUND(I132*H132,2)</f>
        <v>0</v>
      </c>
      <c r="K132" s="237" t="s">
        <v>22</v>
      </c>
      <c r="L132" s="72"/>
      <c r="M132" s="242" t="s">
        <v>22</v>
      </c>
      <c r="N132" s="243" t="s">
        <v>46</v>
      </c>
      <c r="O132" s="47"/>
      <c r="P132" s="244">
        <f>O132*H132</f>
        <v>0</v>
      </c>
      <c r="Q132" s="244">
        <v>0</v>
      </c>
      <c r="R132" s="244">
        <f>Q132*H132</f>
        <v>0</v>
      </c>
      <c r="S132" s="244">
        <v>0</v>
      </c>
      <c r="T132" s="245">
        <f>S132*H132</f>
        <v>0</v>
      </c>
      <c r="AR132" s="24" t="s">
        <v>152</v>
      </c>
      <c r="AT132" s="24" t="s">
        <v>147</v>
      </c>
      <c r="AU132" s="24" t="s">
        <v>75</v>
      </c>
      <c r="AY132" s="24" t="s">
        <v>144</v>
      </c>
      <c r="BE132" s="246">
        <f>IF(N132="základní",J132,0)</f>
        <v>0</v>
      </c>
      <c r="BF132" s="246">
        <f>IF(N132="snížená",J132,0)</f>
        <v>0</v>
      </c>
      <c r="BG132" s="246">
        <f>IF(N132="zákl. přenesená",J132,0)</f>
        <v>0</v>
      </c>
      <c r="BH132" s="246">
        <f>IF(N132="sníž. přenesená",J132,0)</f>
        <v>0</v>
      </c>
      <c r="BI132" s="246">
        <f>IF(N132="nulová",J132,0)</f>
        <v>0</v>
      </c>
      <c r="BJ132" s="24" t="s">
        <v>24</v>
      </c>
      <c r="BK132" s="246">
        <f>ROUND(I132*H132,2)</f>
        <v>0</v>
      </c>
      <c r="BL132" s="24" t="s">
        <v>152</v>
      </c>
      <c r="BM132" s="24" t="s">
        <v>517</v>
      </c>
    </row>
    <row r="133" s="1" customFormat="1">
      <c r="B133" s="46"/>
      <c r="C133" s="74"/>
      <c r="D133" s="247" t="s">
        <v>156</v>
      </c>
      <c r="E133" s="74"/>
      <c r="F133" s="248" t="s">
        <v>514</v>
      </c>
      <c r="G133" s="74"/>
      <c r="H133" s="74"/>
      <c r="I133" s="203"/>
      <c r="J133" s="74"/>
      <c r="K133" s="74"/>
      <c r="L133" s="72"/>
      <c r="M133" s="249"/>
      <c r="N133" s="47"/>
      <c r="O133" s="47"/>
      <c r="P133" s="47"/>
      <c r="Q133" s="47"/>
      <c r="R133" s="47"/>
      <c r="S133" s="47"/>
      <c r="T133" s="95"/>
      <c r="AT133" s="24" t="s">
        <v>156</v>
      </c>
      <c r="AU133" s="24" t="s">
        <v>75</v>
      </c>
    </row>
    <row r="134" s="1" customFormat="1" ht="16.5" customHeight="1">
      <c r="B134" s="46"/>
      <c r="C134" s="235" t="s">
        <v>253</v>
      </c>
      <c r="D134" s="235" t="s">
        <v>147</v>
      </c>
      <c r="E134" s="236" t="s">
        <v>307</v>
      </c>
      <c r="F134" s="237" t="s">
        <v>515</v>
      </c>
      <c r="G134" s="238" t="s">
        <v>516</v>
      </c>
      <c r="H134" s="239">
        <v>8</v>
      </c>
      <c r="I134" s="240"/>
      <c r="J134" s="241">
        <f>ROUND(I134*H134,2)</f>
        <v>0</v>
      </c>
      <c r="K134" s="237" t="s">
        <v>22</v>
      </c>
      <c r="L134" s="72"/>
      <c r="M134" s="242" t="s">
        <v>22</v>
      </c>
      <c r="N134" s="243" t="s">
        <v>46</v>
      </c>
      <c r="O134" s="47"/>
      <c r="P134" s="244">
        <f>O134*H134</f>
        <v>0</v>
      </c>
      <c r="Q134" s="244">
        <v>0</v>
      </c>
      <c r="R134" s="244">
        <f>Q134*H134</f>
        <v>0</v>
      </c>
      <c r="S134" s="244">
        <v>0</v>
      </c>
      <c r="T134" s="245">
        <f>S134*H134</f>
        <v>0</v>
      </c>
      <c r="AR134" s="24" t="s">
        <v>152</v>
      </c>
      <c r="AT134" s="24" t="s">
        <v>147</v>
      </c>
      <c r="AU134" s="24" t="s">
        <v>75</v>
      </c>
      <c r="AY134" s="24" t="s">
        <v>144</v>
      </c>
      <c r="BE134" s="246">
        <f>IF(N134="základní",J134,0)</f>
        <v>0</v>
      </c>
      <c r="BF134" s="246">
        <f>IF(N134="snížená",J134,0)</f>
        <v>0</v>
      </c>
      <c r="BG134" s="246">
        <f>IF(N134="zákl. přenesená",J134,0)</f>
        <v>0</v>
      </c>
      <c r="BH134" s="246">
        <f>IF(N134="sníž. přenesená",J134,0)</f>
        <v>0</v>
      </c>
      <c r="BI134" s="246">
        <f>IF(N134="nulová",J134,0)</f>
        <v>0</v>
      </c>
      <c r="BJ134" s="24" t="s">
        <v>24</v>
      </c>
      <c r="BK134" s="246">
        <f>ROUND(I134*H134,2)</f>
        <v>0</v>
      </c>
      <c r="BL134" s="24" t="s">
        <v>152</v>
      </c>
      <c r="BM134" s="24" t="s">
        <v>520</v>
      </c>
    </row>
    <row r="135" s="1" customFormat="1" ht="16.5" customHeight="1">
      <c r="B135" s="46"/>
      <c r="C135" s="235" t="s">
        <v>449</v>
      </c>
      <c r="D135" s="235" t="s">
        <v>147</v>
      </c>
      <c r="E135" s="236" t="s">
        <v>191</v>
      </c>
      <c r="F135" s="237" t="s">
        <v>518</v>
      </c>
      <c r="G135" s="238" t="s">
        <v>519</v>
      </c>
      <c r="H135" s="239">
        <v>84.375</v>
      </c>
      <c r="I135" s="240"/>
      <c r="J135" s="241">
        <f>ROUND(I135*H135,2)</f>
        <v>0</v>
      </c>
      <c r="K135" s="237" t="s">
        <v>22</v>
      </c>
      <c r="L135" s="72"/>
      <c r="M135" s="242" t="s">
        <v>22</v>
      </c>
      <c r="N135" s="243" t="s">
        <v>46</v>
      </c>
      <c r="O135" s="47"/>
      <c r="P135" s="244">
        <f>O135*H135</f>
        <v>0</v>
      </c>
      <c r="Q135" s="244">
        <v>0</v>
      </c>
      <c r="R135" s="244">
        <f>Q135*H135</f>
        <v>0</v>
      </c>
      <c r="S135" s="244">
        <v>0</v>
      </c>
      <c r="T135" s="245">
        <f>S135*H135</f>
        <v>0</v>
      </c>
      <c r="AR135" s="24" t="s">
        <v>152</v>
      </c>
      <c r="AT135" s="24" t="s">
        <v>147</v>
      </c>
      <c r="AU135" s="24" t="s">
        <v>75</v>
      </c>
      <c r="AY135" s="24" t="s">
        <v>144</v>
      </c>
      <c r="BE135" s="246">
        <f>IF(N135="základní",J135,0)</f>
        <v>0</v>
      </c>
      <c r="BF135" s="246">
        <f>IF(N135="snížená",J135,0)</f>
        <v>0</v>
      </c>
      <c r="BG135" s="246">
        <f>IF(N135="zákl. přenesená",J135,0)</f>
        <v>0</v>
      </c>
      <c r="BH135" s="246">
        <f>IF(N135="sníž. přenesená",J135,0)</f>
        <v>0</v>
      </c>
      <c r="BI135" s="246">
        <f>IF(N135="nulová",J135,0)</f>
        <v>0</v>
      </c>
      <c r="BJ135" s="24" t="s">
        <v>24</v>
      </c>
      <c r="BK135" s="246">
        <f>ROUND(I135*H135,2)</f>
        <v>0</v>
      </c>
      <c r="BL135" s="24" t="s">
        <v>152</v>
      </c>
      <c r="BM135" s="24" t="s">
        <v>523</v>
      </c>
    </row>
    <row r="136" s="1" customFormat="1" ht="16.5" customHeight="1">
      <c r="B136" s="46"/>
      <c r="C136" s="235" t="s">
        <v>524</v>
      </c>
      <c r="D136" s="235" t="s">
        <v>147</v>
      </c>
      <c r="E136" s="236" t="s">
        <v>521</v>
      </c>
      <c r="F136" s="237" t="s">
        <v>522</v>
      </c>
      <c r="G136" s="238" t="s">
        <v>516</v>
      </c>
      <c r="H136" s="239">
        <v>20</v>
      </c>
      <c r="I136" s="240"/>
      <c r="J136" s="241">
        <f>ROUND(I136*H136,2)</f>
        <v>0</v>
      </c>
      <c r="K136" s="237" t="s">
        <v>22</v>
      </c>
      <c r="L136" s="72"/>
      <c r="M136" s="242" t="s">
        <v>22</v>
      </c>
      <c r="N136" s="243" t="s">
        <v>46</v>
      </c>
      <c r="O136" s="47"/>
      <c r="P136" s="244">
        <f>O136*H136</f>
        <v>0</v>
      </c>
      <c r="Q136" s="244">
        <v>0</v>
      </c>
      <c r="R136" s="244">
        <f>Q136*H136</f>
        <v>0</v>
      </c>
      <c r="S136" s="244">
        <v>0</v>
      </c>
      <c r="T136" s="245">
        <f>S136*H136</f>
        <v>0</v>
      </c>
      <c r="AR136" s="24" t="s">
        <v>152</v>
      </c>
      <c r="AT136" s="24" t="s">
        <v>147</v>
      </c>
      <c r="AU136" s="24" t="s">
        <v>75</v>
      </c>
      <c r="AY136" s="24" t="s">
        <v>144</v>
      </c>
      <c r="BE136" s="246">
        <f>IF(N136="základní",J136,0)</f>
        <v>0</v>
      </c>
      <c r="BF136" s="246">
        <f>IF(N136="snížená",J136,0)</f>
        <v>0</v>
      </c>
      <c r="BG136" s="246">
        <f>IF(N136="zákl. přenesená",J136,0)</f>
        <v>0</v>
      </c>
      <c r="BH136" s="246">
        <f>IF(N136="sníž. přenesená",J136,0)</f>
        <v>0</v>
      </c>
      <c r="BI136" s="246">
        <f>IF(N136="nulová",J136,0)</f>
        <v>0</v>
      </c>
      <c r="BJ136" s="24" t="s">
        <v>24</v>
      </c>
      <c r="BK136" s="246">
        <f>ROUND(I136*H136,2)</f>
        <v>0</v>
      </c>
      <c r="BL136" s="24" t="s">
        <v>152</v>
      </c>
      <c r="BM136" s="24" t="s">
        <v>527</v>
      </c>
    </row>
    <row r="137" s="1" customFormat="1" ht="16.5" customHeight="1">
      <c r="B137" s="46"/>
      <c r="C137" s="235" t="s">
        <v>452</v>
      </c>
      <c r="D137" s="235" t="s">
        <v>147</v>
      </c>
      <c r="E137" s="236" t="s">
        <v>525</v>
      </c>
      <c r="F137" s="237" t="s">
        <v>526</v>
      </c>
      <c r="G137" s="238" t="s">
        <v>202</v>
      </c>
      <c r="H137" s="239">
        <v>503</v>
      </c>
      <c r="I137" s="240"/>
      <c r="J137" s="241">
        <f>ROUND(I137*H137,2)</f>
        <v>0</v>
      </c>
      <c r="K137" s="237" t="s">
        <v>22</v>
      </c>
      <c r="L137" s="72"/>
      <c r="M137" s="242" t="s">
        <v>22</v>
      </c>
      <c r="N137" s="243" t="s">
        <v>46</v>
      </c>
      <c r="O137" s="47"/>
      <c r="P137" s="244">
        <f>O137*H137</f>
        <v>0</v>
      </c>
      <c r="Q137" s="244">
        <v>0</v>
      </c>
      <c r="R137" s="244">
        <f>Q137*H137</f>
        <v>0</v>
      </c>
      <c r="S137" s="244">
        <v>0</v>
      </c>
      <c r="T137" s="245">
        <f>S137*H137</f>
        <v>0</v>
      </c>
      <c r="AR137" s="24" t="s">
        <v>152</v>
      </c>
      <c r="AT137" s="24" t="s">
        <v>147</v>
      </c>
      <c r="AU137" s="24" t="s">
        <v>75</v>
      </c>
      <c r="AY137" s="24" t="s">
        <v>144</v>
      </c>
      <c r="BE137" s="246">
        <f>IF(N137="základní",J137,0)</f>
        <v>0</v>
      </c>
      <c r="BF137" s="246">
        <f>IF(N137="snížená",J137,0)</f>
        <v>0</v>
      </c>
      <c r="BG137" s="246">
        <f>IF(N137="zákl. přenesená",J137,0)</f>
        <v>0</v>
      </c>
      <c r="BH137" s="246">
        <f>IF(N137="sníž. přenesená",J137,0)</f>
        <v>0</v>
      </c>
      <c r="BI137" s="246">
        <f>IF(N137="nulová",J137,0)</f>
        <v>0</v>
      </c>
      <c r="BJ137" s="24" t="s">
        <v>24</v>
      </c>
      <c r="BK137" s="246">
        <f>ROUND(I137*H137,2)</f>
        <v>0</v>
      </c>
      <c r="BL137" s="24" t="s">
        <v>152</v>
      </c>
      <c r="BM137" s="24" t="s">
        <v>530</v>
      </c>
    </row>
    <row r="138" s="1" customFormat="1" ht="16.5" customHeight="1">
      <c r="B138" s="46"/>
      <c r="C138" s="271" t="s">
        <v>531</v>
      </c>
      <c r="D138" s="271" t="s">
        <v>202</v>
      </c>
      <c r="E138" s="272" t="s">
        <v>528</v>
      </c>
      <c r="F138" s="273" t="s">
        <v>529</v>
      </c>
      <c r="G138" s="274" t="s">
        <v>395</v>
      </c>
      <c r="H138" s="275">
        <v>24</v>
      </c>
      <c r="I138" s="276"/>
      <c r="J138" s="277">
        <f>ROUND(I138*H138,2)</f>
        <v>0</v>
      </c>
      <c r="K138" s="273" t="s">
        <v>22</v>
      </c>
      <c r="L138" s="278"/>
      <c r="M138" s="279" t="s">
        <v>22</v>
      </c>
      <c r="N138" s="280" t="s">
        <v>46</v>
      </c>
      <c r="O138" s="47"/>
      <c r="P138" s="244">
        <f>O138*H138</f>
        <v>0</v>
      </c>
      <c r="Q138" s="244">
        <v>0</v>
      </c>
      <c r="R138" s="244">
        <f>Q138*H138</f>
        <v>0</v>
      </c>
      <c r="S138" s="244">
        <v>0</v>
      </c>
      <c r="T138" s="245">
        <f>S138*H138</f>
        <v>0</v>
      </c>
      <c r="AR138" s="24" t="s">
        <v>191</v>
      </c>
      <c r="AT138" s="24" t="s">
        <v>202</v>
      </c>
      <c r="AU138" s="24" t="s">
        <v>75</v>
      </c>
      <c r="AY138" s="24" t="s">
        <v>144</v>
      </c>
      <c r="BE138" s="246">
        <f>IF(N138="základní",J138,0)</f>
        <v>0</v>
      </c>
      <c r="BF138" s="246">
        <f>IF(N138="snížená",J138,0)</f>
        <v>0</v>
      </c>
      <c r="BG138" s="246">
        <f>IF(N138="zákl. přenesená",J138,0)</f>
        <v>0</v>
      </c>
      <c r="BH138" s="246">
        <f>IF(N138="sníž. přenesená",J138,0)</f>
        <v>0</v>
      </c>
      <c r="BI138" s="246">
        <f>IF(N138="nulová",J138,0)</f>
        <v>0</v>
      </c>
      <c r="BJ138" s="24" t="s">
        <v>24</v>
      </c>
      <c r="BK138" s="246">
        <f>ROUND(I138*H138,2)</f>
        <v>0</v>
      </c>
      <c r="BL138" s="24" t="s">
        <v>152</v>
      </c>
      <c r="BM138" s="24" t="s">
        <v>534</v>
      </c>
    </row>
    <row r="139" s="1" customFormat="1" ht="16.5" customHeight="1">
      <c r="B139" s="46"/>
      <c r="C139" s="271" t="s">
        <v>455</v>
      </c>
      <c r="D139" s="271" t="s">
        <v>202</v>
      </c>
      <c r="E139" s="272" t="s">
        <v>532</v>
      </c>
      <c r="F139" s="273" t="s">
        <v>533</v>
      </c>
      <c r="G139" s="274" t="s">
        <v>395</v>
      </c>
      <c r="H139" s="275">
        <v>12</v>
      </c>
      <c r="I139" s="276"/>
      <c r="J139" s="277">
        <f>ROUND(I139*H139,2)</f>
        <v>0</v>
      </c>
      <c r="K139" s="273" t="s">
        <v>22</v>
      </c>
      <c r="L139" s="278"/>
      <c r="M139" s="279" t="s">
        <v>22</v>
      </c>
      <c r="N139" s="280" t="s">
        <v>46</v>
      </c>
      <c r="O139" s="47"/>
      <c r="P139" s="244">
        <f>O139*H139</f>
        <v>0</v>
      </c>
      <c r="Q139" s="244">
        <v>0</v>
      </c>
      <c r="R139" s="244">
        <f>Q139*H139</f>
        <v>0</v>
      </c>
      <c r="S139" s="244">
        <v>0</v>
      </c>
      <c r="T139" s="245">
        <f>S139*H139</f>
        <v>0</v>
      </c>
      <c r="AR139" s="24" t="s">
        <v>191</v>
      </c>
      <c r="AT139" s="24" t="s">
        <v>202</v>
      </c>
      <c r="AU139" s="24" t="s">
        <v>75</v>
      </c>
      <c r="AY139" s="24" t="s">
        <v>144</v>
      </c>
      <c r="BE139" s="246">
        <f>IF(N139="základní",J139,0)</f>
        <v>0</v>
      </c>
      <c r="BF139" s="246">
        <f>IF(N139="snížená",J139,0)</f>
        <v>0</v>
      </c>
      <c r="BG139" s="246">
        <f>IF(N139="zákl. přenesená",J139,0)</f>
        <v>0</v>
      </c>
      <c r="BH139" s="246">
        <f>IF(N139="sníž. přenesená",J139,0)</f>
        <v>0</v>
      </c>
      <c r="BI139" s="246">
        <f>IF(N139="nulová",J139,0)</f>
        <v>0</v>
      </c>
      <c r="BJ139" s="24" t="s">
        <v>24</v>
      </c>
      <c r="BK139" s="246">
        <f>ROUND(I139*H139,2)</f>
        <v>0</v>
      </c>
      <c r="BL139" s="24" t="s">
        <v>152</v>
      </c>
      <c r="BM139" s="24" t="s">
        <v>537</v>
      </c>
    </row>
    <row r="140" s="1" customFormat="1" ht="16.5" customHeight="1">
      <c r="B140" s="46"/>
      <c r="C140" s="235" t="s">
        <v>538</v>
      </c>
      <c r="D140" s="235" t="s">
        <v>147</v>
      </c>
      <c r="E140" s="236" t="s">
        <v>535</v>
      </c>
      <c r="F140" s="237" t="s">
        <v>536</v>
      </c>
      <c r="G140" s="238" t="s">
        <v>202</v>
      </c>
      <c r="H140" s="239">
        <v>503</v>
      </c>
      <c r="I140" s="240"/>
      <c r="J140" s="241">
        <f>ROUND(I140*H140,2)</f>
        <v>0</v>
      </c>
      <c r="K140" s="237" t="s">
        <v>22</v>
      </c>
      <c r="L140" s="72"/>
      <c r="M140" s="242" t="s">
        <v>22</v>
      </c>
      <c r="N140" s="243" t="s">
        <v>46</v>
      </c>
      <c r="O140" s="47"/>
      <c r="P140" s="244">
        <f>O140*H140</f>
        <v>0</v>
      </c>
      <c r="Q140" s="244">
        <v>0</v>
      </c>
      <c r="R140" s="244">
        <f>Q140*H140</f>
        <v>0</v>
      </c>
      <c r="S140" s="244">
        <v>0</v>
      </c>
      <c r="T140" s="245">
        <f>S140*H140</f>
        <v>0</v>
      </c>
      <c r="AR140" s="24" t="s">
        <v>152</v>
      </c>
      <c r="AT140" s="24" t="s">
        <v>147</v>
      </c>
      <c r="AU140" s="24" t="s">
        <v>75</v>
      </c>
      <c r="AY140" s="24" t="s">
        <v>144</v>
      </c>
      <c r="BE140" s="246">
        <f>IF(N140="základní",J140,0)</f>
        <v>0</v>
      </c>
      <c r="BF140" s="246">
        <f>IF(N140="snížená",J140,0)</f>
        <v>0</v>
      </c>
      <c r="BG140" s="246">
        <f>IF(N140="zákl. přenesená",J140,0)</f>
        <v>0</v>
      </c>
      <c r="BH140" s="246">
        <f>IF(N140="sníž. přenesená",J140,0)</f>
        <v>0</v>
      </c>
      <c r="BI140" s="246">
        <f>IF(N140="nulová",J140,0)</f>
        <v>0</v>
      </c>
      <c r="BJ140" s="24" t="s">
        <v>24</v>
      </c>
      <c r="BK140" s="246">
        <f>ROUND(I140*H140,2)</f>
        <v>0</v>
      </c>
      <c r="BL140" s="24" t="s">
        <v>152</v>
      </c>
      <c r="BM140" s="24" t="s">
        <v>540</v>
      </c>
    </row>
    <row r="141" s="1" customFormat="1" ht="16.5" customHeight="1">
      <c r="B141" s="46"/>
      <c r="C141" s="235" t="s">
        <v>460</v>
      </c>
      <c r="D141" s="235" t="s">
        <v>147</v>
      </c>
      <c r="E141" s="236" t="s">
        <v>29</v>
      </c>
      <c r="F141" s="237" t="s">
        <v>539</v>
      </c>
      <c r="G141" s="238" t="s">
        <v>202</v>
      </c>
      <c r="H141" s="239">
        <v>503</v>
      </c>
      <c r="I141" s="240"/>
      <c r="J141" s="241">
        <f>ROUND(I141*H141,2)</f>
        <v>0</v>
      </c>
      <c r="K141" s="237" t="s">
        <v>22</v>
      </c>
      <c r="L141" s="72"/>
      <c r="M141" s="242" t="s">
        <v>22</v>
      </c>
      <c r="N141" s="243" t="s">
        <v>46</v>
      </c>
      <c r="O141" s="47"/>
      <c r="P141" s="244">
        <f>O141*H141</f>
        <v>0</v>
      </c>
      <c r="Q141" s="244">
        <v>0</v>
      </c>
      <c r="R141" s="244">
        <f>Q141*H141</f>
        <v>0</v>
      </c>
      <c r="S141" s="244">
        <v>0</v>
      </c>
      <c r="T141" s="245">
        <f>S141*H141</f>
        <v>0</v>
      </c>
      <c r="AR141" s="24" t="s">
        <v>152</v>
      </c>
      <c r="AT141" s="24" t="s">
        <v>147</v>
      </c>
      <c r="AU141" s="24" t="s">
        <v>75</v>
      </c>
      <c r="AY141" s="24" t="s">
        <v>144</v>
      </c>
      <c r="BE141" s="246">
        <f>IF(N141="základní",J141,0)</f>
        <v>0</v>
      </c>
      <c r="BF141" s="246">
        <f>IF(N141="snížená",J141,0)</f>
        <v>0</v>
      </c>
      <c r="BG141" s="246">
        <f>IF(N141="zákl. přenesená",J141,0)</f>
        <v>0</v>
      </c>
      <c r="BH141" s="246">
        <f>IF(N141="sníž. přenesená",J141,0)</f>
        <v>0</v>
      </c>
      <c r="BI141" s="246">
        <f>IF(N141="nulová",J141,0)</f>
        <v>0</v>
      </c>
      <c r="BJ141" s="24" t="s">
        <v>24</v>
      </c>
      <c r="BK141" s="246">
        <f>ROUND(I141*H141,2)</f>
        <v>0</v>
      </c>
      <c r="BL141" s="24" t="s">
        <v>152</v>
      </c>
      <c r="BM141" s="24" t="s">
        <v>30</v>
      </c>
    </row>
    <row r="142" s="1" customFormat="1" ht="16.5" customHeight="1">
      <c r="B142" s="46"/>
      <c r="C142" s="235" t="s">
        <v>146</v>
      </c>
      <c r="D142" s="235" t="s">
        <v>147</v>
      </c>
      <c r="E142" s="236" t="s">
        <v>541</v>
      </c>
      <c r="F142" s="237" t="s">
        <v>542</v>
      </c>
      <c r="G142" s="238" t="s">
        <v>395</v>
      </c>
      <c r="H142" s="239">
        <v>8</v>
      </c>
      <c r="I142" s="240"/>
      <c r="J142" s="241">
        <f>ROUND(I142*H142,2)</f>
        <v>0</v>
      </c>
      <c r="K142" s="237" t="s">
        <v>22</v>
      </c>
      <c r="L142" s="72"/>
      <c r="M142" s="242" t="s">
        <v>22</v>
      </c>
      <c r="N142" s="243" t="s">
        <v>46</v>
      </c>
      <c r="O142" s="47"/>
      <c r="P142" s="244">
        <f>O142*H142</f>
        <v>0</v>
      </c>
      <c r="Q142" s="244">
        <v>0</v>
      </c>
      <c r="R142" s="244">
        <f>Q142*H142</f>
        <v>0</v>
      </c>
      <c r="S142" s="244">
        <v>0</v>
      </c>
      <c r="T142" s="245">
        <f>S142*H142</f>
        <v>0</v>
      </c>
      <c r="AR142" s="24" t="s">
        <v>152</v>
      </c>
      <c r="AT142" s="24" t="s">
        <v>147</v>
      </c>
      <c r="AU142" s="24" t="s">
        <v>75</v>
      </c>
      <c r="AY142" s="24" t="s">
        <v>144</v>
      </c>
      <c r="BE142" s="246">
        <f>IF(N142="základní",J142,0)</f>
        <v>0</v>
      </c>
      <c r="BF142" s="246">
        <f>IF(N142="snížená",J142,0)</f>
        <v>0</v>
      </c>
      <c r="BG142" s="246">
        <f>IF(N142="zákl. přenesená",J142,0)</f>
        <v>0</v>
      </c>
      <c r="BH142" s="246">
        <f>IF(N142="sníž. přenesená",J142,0)</f>
        <v>0</v>
      </c>
      <c r="BI142" s="246">
        <f>IF(N142="nulová",J142,0)</f>
        <v>0</v>
      </c>
      <c r="BJ142" s="24" t="s">
        <v>24</v>
      </c>
      <c r="BK142" s="246">
        <f>ROUND(I142*H142,2)</f>
        <v>0</v>
      </c>
      <c r="BL142" s="24" t="s">
        <v>152</v>
      </c>
      <c r="BM142" s="24" t="s">
        <v>545</v>
      </c>
    </row>
    <row r="143" s="1" customFormat="1" ht="16.5" customHeight="1">
      <c r="B143" s="46"/>
      <c r="C143" s="271" t="s">
        <v>463</v>
      </c>
      <c r="D143" s="271" t="s">
        <v>202</v>
      </c>
      <c r="E143" s="272" t="s">
        <v>543</v>
      </c>
      <c r="F143" s="273" t="s">
        <v>544</v>
      </c>
      <c r="G143" s="274" t="s">
        <v>395</v>
      </c>
      <c r="H143" s="275">
        <v>12</v>
      </c>
      <c r="I143" s="276"/>
      <c r="J143" s="277">
        <f>ROUND(I143*H143,2)</f>
        <v>0</v>
      </c>
      <c r="K143" s="273" t="s">
        <v>22</v>
      </c>
      <c r="L143" s="278"/>
      <c r="M143" s="279" t="s">
        <v>22</v>
      </c>
      <c r="N143" s="280" t="s">
        <v>46</v>
      </c>
      <c r="O143" s="47"/>
      <c r="P143" s="244">
        <f>O143*H143</f>
        <v>0</v>
      </c>
      <c r="Q143" s="244">
        <v>0</v>
      </c>
      <c r="R143" s="244">
        <f>Q143*H143</f>
        <v>0</v>
      </c>
      <c r="S143" s="244">
        <v>0</v>
      </c>
      <c r="T143" s="245">
        <f>S143*H143</f>
        <v>0</v>
      </c>
      <c r="AR143" s="24" t="s">
        <v>191</v>
      </c>
      <c r="AT143" s="24" t="s">
        <v>202</v>
      </c>
      <c r="AU143" s="24" t="s">
        <v>75</v>
      </c>
      <c r="AY143" s="24" t="s">
        <v>144</v>
      </c>
      <c r="BE143" s="246">
        <f>IF(N143="základní",J143,0)</f>
        <v>0</v>
      </c>
      <c r="BF143" s="246">
        <f>IF(N143="snížená",J143,0)</f>
        <v>0</v>
      </c>
      <c r="BG143" s="246">
        <f>IF(N143="zákl. přenesená",J143,0)</f>
        <v>0</v>
      </c>
      <c r="BH143" s="246">
        <f>IF(N143="sníž. přenesená",J143,0)</f>
        <v>0</v>
      </c>
      <c r="BI143" s="246">
        <f>IF(N143="nulová",J143,0)</f>
        <v>0</v>
      </c>
      <c r="BJ143" s="24" t="s">
        <v>24</v>
      </c>
      <c r="BK143" s="246">
        <f>ROUND(I143*H143,2)</f>
        <v>0</v>
      </c>
      <c r="BL143" s="24" t="s">
        <v>152</v>
      </c>
      <c r="BM143" s="24" t="s">
        <v>548</v>
      </c>
    </row>
    <row r="144" s="1" customFormat="1" ht="16.5" customHeight="1">
      <c r="B144" s="46"/>
      <c r="C144" s="235" t="s">
        <v>549</v>
      </c>
      <c r="D144" s="235" t="s">
        <v>147</v>
      </c>
      <c r="E144" s="236" t="s">
        <v>546</v>
      </c>
      <c r="F144" s="237" t="s">
        <v>547</v>
      </c>
      <c r="G144" s="238" t="s">
        <v>202</v>
      </c>
      <c r="H144" s="239">
        <v>500</v>
      </c>
      <c r="I144" s="240"/>
      <c r="J144" s="241">
        <f>ROUND(I144*H144,2)</f>
        <v>0</v>
      </c>
      <c r="K144" s="237" t="s">
        <v>22</v>
      </c>
      <c r="L144" s="72"/>
      <c r="M144" s="242" t="s">
        <v>22</v>
      </c>
      <c r="N144" s="243" t="s">
        <v>46</v>
      </c>
      <c r="O144" s="47"/>
      <c r="P144" s="244">
        <f>O144*H144</f>
        <v>0</v>
      </c>
      <c r="Q144" s="244">
        <v>0</v>
      </c>
      <c r="R144" s="244">
        <f>Q144*H144</f>
        <v>0</v>
      </c>
      <c r="S144" s="244">
        <v>0</v>
      </c>
      <c r="T144" s="245">
        <f>S144*H144</f>
        <v>0</v>
      </c>
      <c r="AR144" s="24" t="s">
        <v>152</v>
      </c>
      <c r="AT144" s="24" t="s">
        <v>147</v>
      </c>
      <c r="AU144" s="24" t="s">
        <v>75</v>
      </c>
      <c r="AY144" s="24" t="s">
        <v>144</v>
      </c>
      <c r="BE144" s="246">
        <f>IF(N144="základní",J144,0)</f>
        <v>0</v>
      </c>
      <c r="BF144" s="246">
        <f>IF(N144="snížená",J144,0)</f>
        <v>0</v>
      </c>
      <c r="BG144" s="246">
        <f>IF(N144="zákl. přenesená",J144,0)</f>
        <v>0</v>
      </c>
      <c r="BH144" s="246">
        <f>IF(N144="sníž. přenesená",J144,0)</f>
        <v>0</v>
      </c>
      <c r="BI144" s="246">
        <f>IF(N144="nulová",J144,0)</f>
        <v>0</v>
      </c>
      <c r="BJ144" s="24" t="s">
        <v>24</v>
      </c>
      <c r="BK144" s="246">
        <f>ROUND(I144*H144,2)</f>
        <v>0</v>
      </c>
      <c r="BL144" s="24" t="s">
        <v>152</v>
      </c>
      <c r="BM144" s="24" t="s">
        <v>550</v>
      </c>
    </row>
    <row r="145" s="1" customFormat="1" ht="16.5" customHeight="1">
      <c r="B145" s="46"/>
      <c r="C145" s="235" t="s">
        <v>467</v>
      </c>
      <c r="D145" s="235" t="s">
        <v>147</v>
      </c>
      <c r="E145" s="236" t="s">
        <v>411</v>
      </c>
      <c r="F145" s="237" t="s">
        <v>412</v>
      </c>
      <c r="G145" s="238" t="s">
        <v>395</v>
      </c>
      <c r="H145" s="239">
        <v>48</v>
      </c>
      <c r="I145" s="240"/>
      <c r="J145" s="241">
        <f>ROUND(I145*H145,2)</f>
        <v>0</v>
      </c>
      <c r="K145" s="237" t="s">
        <v>22</v>
      </c>
      <c r="L145" s="72"/>
      <c r="M145" s="242" t="s">
        <v>22</v>
      </c>
      <c r="N145" s="243" t="s">
        <v>46</v>
      </c>
      <c r="O145" s="47"/>
      <c r="P145" s="244">
        <f>O145*H145</f>
        <v>0</v>
      </c>
      <c r="Q145" s="244">
        <v>0</v>
      </c>
      <c r="R145" s="244">
        <f>Q145*H145</f>
        <v>0</v>
      </c>
      <c r="S145" s="244">
        <v>0</v>
      </c>
      <c r="T145" s="245">
        <f>S145*H145</f>
        <v>0</v>
      </c>
      <c r="AR145" s="24" t="s">
        <v>152</v>
      </c>
      <c r="AT145" s="24" t="s">
        <v>147</v>
      </c>
      <c r="AU145" s="24" t="s">
        <v>75</v>
      </c>
      <c r="AY145" s="24" t="s">
        <v>144</v>
      </c>
      <c r="BE145" s="246">
        <f>IF(N145="základní",J145,0)</f>
        <v>0</v>
      </c>
      <c r="BF145" s="246">
        <f>IF(N145="snížená",J145,0)</f>
        <v>0</v>
      </c>
      <c r="BG145" s="246">
        <f>IF(N145="zákl. přenesená",J145,0)</f>
        <v>0</v>
      </c>
      <c r="BH145" s="246">
        <f>IF(N145="sníž. přenesená",J145,0)</f>
        <v>0</v>
      </c>
      <c r="BI145" s="246">
        <f>IF(N145="nulová",J145,0)</f>
        <v>0</v>
      </c>
      <c r="BJ145" s="24" t="s">
        <v>24</v>
      </c>
      <c r="BK145" s="246">
        <f>ROUND(I145*H145,2)</f>
        <v>0</v>
      </c>
      <c r="BL145" s="24" t="s">
        <v>152</v>
      </c>
      <c r="BM145" s="24" t="s">
        <v>553</v>
      </c>
    </row>
    <row r="146" s="1" customFormat="1" ht="16.5" customHeight="1">
      <c r="B146" s="46"/>
      <c r="C146" s="235" t="s">
        <v>554</v>
      </c>
      <c r="D146" s="235" t="s">
        <v>147</v>
      </c>
      <c r="E146" s="236" t="s">
        <v>551</v>
      </c>
      <c r="F146" s="237" t="s">
        <v>552</v>
      </c>
      <c r="G146" s="238" t="s">
        <v>416</v>
      </c>
      <c r="H146" s="239">
        <v>51.25</v>
      </c>
      <c r="I146" s="240"/>
      <c r="J146" s="241">
        <f>ROUND(I146*H146,2)</f>
        <v>0</v>
      </c>
      <c r="K146" s="237" t="s">
        <v>22</v>
      </c>
      <c r="L146" s="72"/>
      <c r="M146" s="242" t="s">
        <v>22</v>
      </c>
      <c r="N146" s="243" t="s">
        <v>46</v>
      </c>
      <c r="O146" s="47"/>
      <c r="P146" s="244">
        <f>O146*H146</f>
        <v>0</v>
      </c>
      <c r="Q146" s="244">
        <v>0</v>
      </c>
      <c r="R146" s="244">
        <f>Q146*H146</f>
        <v>0</v>
      </c>
      <c r="S146" s="244">
        <v>0</v>
      </c>
      <c r="T146" s="245">
        <f>S146*H146</f>
        <v>0</v>
      </c>
      <c r="AR146" s="24" t="s">
        <v>152</v>
      </c>
      <c r="AT146" s="24" t="s">
        <v>147</v>
      </c>
      <c r="AU146" s="24" t="s">
        <v>75</v>
      </c>
      <c r="AY146" s="24" t="s">
        <v>144</v>
      </c>
      <c r="BE146" s="246">
        <f>IF(N146="základní",J146,0)</f>
        <v>0</v>
      </c>
      <c r="BF146" s="246">
        <f>IF(N146="snížená",J146,0)</f>
        <v>0</v>
      </c>
      <c r="BG146" s="246">
        <f>IF(N146="zákl. přenesená",J146,0)</f>
        <v>0</v>
      </c>
      <c r="BH146" s="246">
        <f>IF(N146="sníž. přenesená",J146,0)</f>
        <v>0</v>
      </c>
      <c r="BI146" s="246">
        <f>IF(N146="nulová",J146,0)</f>
        <v>0</v>
      </c>
      <c r="BJ146" s="24" t="s">
        <v>24</v>
      </c>
      <c r="BK146" s="246">
        <f>ROUND(I146*H146,2)</f>
        <v>0</v>
      </c>
      <c r="BL146" s="24" t="s">
        <v>152</v>
      </c>
      <c r="BM146" s="24" t="s">
        <v>557</v>
      </c>
    </row>
    <row r="147" s="1" customFormat="1" ht="16.5" customHeight="1">
      <c r="B147" s="46"/>
      <c r="C147" s="235" t="s">
        <v>470</v>
      </c>
      <c r="D147" s="235" t="s">
        <v>147</v>
      </c>
      <c r="E147" s="236" t="s">
        <v>555</v>
      </c>
      <c r="F147" s="237" t="s">
        <v>556</v>
      </c>
      <c r="G147" s="238" t="s">
        <v>395</v>
      </c>
      <c r="H147" s="239">
        <v>50</v>
      </c>
      <c r="I147" s="240"/>
      <c r="J147" s="241">
        <f>ROUND(I147*H147,2)</f>
        <v>0</v>
      </c>
      <c r="K147" s="237" t="s">
        <v>22</v>
      </c>
      <c r="L147" s="72"/>
      <c r="M147" s="242" t="s">
        <v>22</v>
      </c>
      <c r="N147" s="243" t="s">
        <v>46</v>
      </c>
      <c r="O147" s="47"/>
      <c r="P147" s="244">
        <f>O147*H147</f>
        <v>0</v>
      </c>
      <c r="Q147" s="244">
        <v>0</v>
      </c>
      <c r="R147" s="244">
        <f>Q147*H147</f>
        <v>0</v>
      </c>
      <c r="S147" s="244">
        <v>0</v>
      </c>
      <c r="T147" s="245">
        <f>S147*H147</f>
        <v>0</v>
      </c>
      <c r="AR147" s="24" t="s">
        <v>152</v>
      </c>
      <c r="AT147" s="24" t="s">
        <v>147</v>
      </c>
      <c r="AU147" s="24" t="s">
        <v>75</v>
      </c>
      <c r="AY147" s="24" t="s">
        <v>144</v>
      </c>
      <c r="BE147" s="246">
        <f>IF(N147="základní",J147,0)</f>
        <v>0</v>
      </c>
      <c r="BF147" s="246">
        <f>IF(N147="snížená",J147,0)</f>
        <v>0</v>
      </c>
      <c r="BG147" s="246">
        <f>IF(N147="zákl. přenesená",J147,0)</f>
        <v>0</v>
      </c>
      <c r="BH147" s="246">
        <f>IF(N147="sníž. přenesená",J147,0)</f>
        <v>0</v>
      </c>
      <c r="BI147" s="246">
        <f>IF(N147="nulová",J147,0)</f>
        <v>0</v>
      </c>
      <c r="BJ147" s="24" t="s">
        <v>24</v>
      </c>
      <c r="BK147" s="246">
        <f>ROUND(I147*H147,2)</f>
        <v>0</v>
      </c>
      <c r="BL147" s="24" t="s">
        <v>152</v>
      </c>
      <c r="BM147" s="24" t="s">
        <v>560</v>
      </c>
    </row>
    <row r="148" s="1" customFormat="1" ht="16.5" customHeight="1">
      <c r="B148" s="46"/>
      <c r="C148" s="271" t="s">
        <v>561</v>
      </c>
      <c r="D148" s="271" t="s">
        <v>202</v>
      </c>
      <c r="E148" s="272" t="s">
        <v>558</v>
      </c>
      <c r="F148" s="273" t="s">
        <v>559</v>
      </c>
      <c r="G148" s="274" t="s">
        <v>395</v>
      </c>
      <c r="H148" s="275">
        <v>50</v>
      </c>
      <c r="I148" s="276"/>
      <c r="J148" s="277">
        <f>ROUND(I148*H148,2)</f>
        <v>0</v>
      </c>
      <c r="K148" s="273" t="s">
        <v>22</v>
      </c>
      <c r="L148" s="278"/>
      <c r="M148" s="279" t="s">
        <v>22</v>
      </c>
      <c r="N148" s="280" t="s">
        <v>46</v>
      </c>
      <c r="O148" s="47"/>
      <c r="P148" s="244">
        <f>O148*H148</f>
        <v>0</v>
      </c>
      <c r="Q148" s="244">
        <v>0</v>
      </c>
      <c r="R148" s="244">
        <f>Q148*H148</f>
        <v>0</v>
      </c>
      <c r="S148" s="244">
        <v>0</v>
      </c>
      <c r="T148" s="245">
        <f>S148*H148</f>
        <v>0</v>
      </c>
      <c r="AR148" s="24" t="s">
        <v>191</v>
      </c>
      <c r="AT148" s="24" t="s">
        <v>202</v>
      </c>
      <c r="AU148" s="24" t="s">
        <v>75</v>
      </c>
      <c r="AY148" s="24" t="s">
        <v>144</v>
      </c>
      <c r="BE148" s="246">
        <f>IF(N148="základní",J148,0)</f>
        <v>0</v>
      </c>
      <c r="BF148" s="246">
        <f>IF(N148="snížená",J148,0)</f>
        <v>0</v>
      </c>
      <c r="BG148" s="246">
        <f>IF(N148="zákl. přenesená",J148,0)</f>
        <v>0</v>
      </c>
      <c r="BH148" s="246">
        <f>IF(N148="sníž. přenesená",J148,0)</f>
        <v>0</v>
      </c>
      <c r="BI148" s="246">
        <f>IF(N148="nulová",J148,0)</f>
        <v>0</v>
      </c>
      <c r="BJ148" s="24" t="s">
        <v>24</v>
      </c>
      <c r="BK148" s="246">
        <f>ROUND(I148*H148,2)</f>
        <v>0</v>
      </c>
      <c r="BL148" s="24" t="s">
        <v>152</v>
      </c>
      <c r="BM148" s="24" t="s">
        <v>565</v>
      </c>
    </row>
    <row r="149" s="1" customFormat="1" ht="16.5" customHeight="1">
      <c r="B149" s="46"/>
      <c r="C149" s="271" t="s">
        <v>474</v>
      </c>
      <c r="D149" s="271" t="s">
        <v>202</v>
      </c>
      <c r="E149" s="272" t="s">
        <v>562</v>
      </c>
      <c r="F149" s="273" t="s">
        <v>563</v>
      </c>
      <c r="G149" s="274" t="s">
        <v>564</v>
      </c>
      <c r="H149" s="275">
        <v>0.5</v>
      </c>
      <c r="I149" s="276"/>
      <c r="J149" s="277">
        <f>ROUND(I149*H149,2)</f>
        <v>0</v>
      </c>
      <c r="K149" s="273" t="s">
        <v>22</v>
      </c>
      <c r="L149" s="278"/>
      <c r="M149" s="279" t="s">
        <v>22</v>
      </c>
      <c r="N149" s="298" t="s">
        <v>46</v>
      </c>
      <c r="O149" s="282"/>
      <c r="P149" s="299">
        <f>O149*H149</f>
        <v>0</v>
      </c>
      <c r="Q149" s="299">
        <v>0</v>
      </c>
      <c r="R149" s="299">
        <f>Q149*H149</f>
        <v>0</v>
      </c>
      <c r="S149" s="299">
        <v>0</v>
      </c>
      <c r="T149" s="300">
        <f>S149*H149</f>
        <v>0</v>
      </c>
      <c r="AR149" s="24" t="s">
        <v>191</v>
      </c>
      <c r="AT149" s="24" t="s">
        <v>202</v>
      </c>
      <c r="AU149" s="24" t="s">
        <v>75</v>
      </c>
      <c r="AY149" s="24" t="s">
        <v>144</v>
      </c>
      <c r="BE149" s="246">
        <f>IF(N149="základní",J149,0)</f>
        <v>0</v>
      </c>
      <c r="BF149" s="246">
        <f>IF(N149="snížená",J149,0)</f>
        <v>0</v>
      </c>
      <c r="BG149" s="246">
        <f>IF(N149="zákl. přenesená",J149,0)</f>
        <v>0</v>
      </c>
      <c r="BH149" s="246">
        <f>IF(N149="sníž. přenesená",J149,0)</f>
        <v>0</v>
      </c>
      <c r="BI149" s="246">
        <f>IF(N149="nulová",J149,0)</f>
        <v>0</v>
      </c>
      <c r="BJ149" s="24" t="s">
        <v>24</v>
      </c>
      <c r="BK149" s="246">
        <f>ROUND(I149*H149,2)</f>
        <v>0</v>
      </c>
      <c r="BL149" s="24" t="s">
        <v>152</v>
      </c>
      <c r="BM149" s="24" t="s">
        <v>573</v>
      </c>
    </row>
    <row r="150" s="1" customFormat="1" ht="6.96" customHeight="1">
      <c r="B150" s="67"/>
      <c r="C150" s="68"/>
      <c r="D150" s="68"/>
      <c r="E150" s="68"/>
      <c r="F150" s="68"/>
      <c r="G150" s="68"/>
      <c r="H150" s="68"/>
      <c r="I150" s="178"/>
      <c r="J150" s="68"/>
      <c r="K150" s="68"/>
      <c r="L150" s="72"/>
    </row>
  </sheetData>
  <sheetProtection sheet="1" autoFilter="0" formatColumns="0" formatRows="0" objects="1" scenarios="1" spinCount="100000" saltValue="5+ROoBx3d473fv7XfHC76s4Kk66wRdUYsHQ5YCpN4ywONomeYFhFmicj3AURy3LB5cBRIJ7zaAnZ0N1bRP31uQ==" hashValue="6Op1ODQ8xE09G2791ufFK/RocXTkAx2EwFNvC/Qj6HVv0fWZ3Nzj5GbnfxzbcFiG3I8Zeseb13E5txOK/DyNBg==" algorithmName="SHA-512" password="CC35"/>
  <autoFilter ref="C81:K149"/>
  <mergeCells count="13">
    <mergeCell ref="E7:H7"/>
    <mergeCell ref="E9:H9"/>
    <mergeCell ref="E11:H11"/>
    <mergeCell ref="E26:H26"/>
    <mergeCell ref="E47:H47"/>
    <mergeCell ref="E49:H49"/>
    <mergeCell ref="E51:H51"/>
    <mergeCell ref="J55:J56"/>
    <mergeCell ref="E70:H70"/>
    <mergeCell ref="E72:H72"/>
    <mergeCell ref="E74:H74"/>
    <mergeCell ref="G1:H1"/>
    <mergeCell ref="L2:V2"/>
  </mergeCells>
  <hyperlinks>
    <hyperlink ref="F1:G1" location="C2" display="1) Krycí list soupisu"/>
    <hyperlink ref="G1:H1" location="C58"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301" customWidth="1"/>
    <col min="2" max="2" width="1.664063" style="301" customWidth="1"/>
    <col min="3" max="4" width="5" style="301" customWidth="1"/>
    <col min="5" max="5" width="11.67" style="301" customWidth="1"/>
    <col min="6" max="6" width="9.17" style="301" customWidth="1"/>
    <col min="7" max="7" width="5" style="301" customWidth="1"/>
    <col min="8" max="8" width="77.83" style="301" customWidth="1"/>
    <col min="9" max="10" width="20" style="301" customWidth="1"/>
    <col min="11" max="11" width="1.664063" style="301" customWidth="1"/>
  </cols>
  <sheetData>
    <row r="1" ht="37.5" customHeight="1"/>
    <row r="2" ht="7.5" customHeight="1">
      <c r="B2" s="302"/>
      <c r="C2" s="303"/>
      <c r="D2" s="303"/>
      <c r="E2" s="303"/>
      <c r="F2" s="303"/>
      <c r="G2" s="303"/>
      <c r="H2" s="303"/>
      <c r="I2" s="303"/>
      <c r="J2" s="303"/>
      <c r="K2" s="304"/>
    </row>
    <row r="3" s="15" customFormat="1" ht="45" customHeight="1">
      <c r="B3" s="305"/>
      <c r="C3" s="306" t="s">
        <v>574</v>
      </c>
      <c r="D3" s="306"/>
      <c r="E3" s="306"/>
      <c r="F3" s="306"/>
      <c r="G3" s="306"/>
      <c r="H3" s="306"/>
      <c r="I3" s="306"/>
      <c r="J3" s="306"/>
      <c r="K3" s="307"/>
    </row>
    <row r="4" ht="25.5" customHeight="1">
      <c r="B4" s="308"/>
      <c r="C4" s="309" t="s">
        <v>575</v>
      </c>
      <c r="D4" s="309"/>
      <c r="E4" s="309"/>
      <c r="F4" s="309"/>
      <c r="G4" s="309"/>
      <c r="H4" s="309"/>
      <c r="I4" s="309"/>
      <c r="J4" s="309"/>
      <c r="K4" s="310"/>
    </row>
    <row r="5" ht="5.25" customHeight="1">
      <c r="B5" s="308"/>
      <c r="C5" s="311"/>
      <c r="D5" s="311"/>
      <c r="E5" s="311"/>
      <c r="F5" s="311"/>
      <c r="G5" s="311"/>
      <c r="H5" s="311"/>
      <c r="I5" s="311"/>
      <c r="J5" s="311"/>
      <c r="K5" s="310"/>
    </row>
    <row r="6" ht="15" customHeight="1">
      <c r="B6" s="308"/>
      <c r="C6" s="312" t="s">
        <v>576</v>
      </c>
      <c r="D6" s="312"/>
      <c r="E6" s="312"/>
      <c r="F6" s="312"/>
      <c r="G6" s="312"/>
      <c r="H6" s="312"/>
      <c r="I6" s="312"/>
      <c r="J6" s="312"/>
      <c r="K6" s="310"/>
    </row>
    <row r="7" ht="15" customHeight="1">
      <c r="B7" s="313"/>
      <c r="C7" s="312" t="s">
        <v>577</v>
      </c>
      <c r="D7" s="312"/>
      <c r="E7" s="312"/>
      <c r="F7" s="312"/>
      <c r="G7" s="312"/>
      <c r="H7" s="312"/>
      <c r="I7" s="312"/>
      <c r="J7" s="312"/>
      <c r="K7" s="310"/>
    </row>
    <row r="8" ht="12.75" customHeight="1">
      <c r="B8" s="313"/>
      <c r="C8" s="312"/>
      <c r="D8" s="312"/>
      <c r="E8" s="312"/>
      <c r="F8" s="312"/>
      <c r="G8" s="312"/>
      <c r="H8" s="312"/>
      <c r="I8" s="312"/>
      <c r="J8" s="312"/>
      <c r="K8" s="310"/>
    </row>
    <row r="9" ht="15" customHeight="1">
      <c r="B9" s="313"/>
      <c r="C9" s="312" t="s">
        <v>578</v>
      </c>
      <c r="D9" s="312"/>
      <c r="E9" s="312"/>
      <c r="F9" s="312"/>
      <c r="G9" s="312"/>
      <c r="H9" s="312"/>
      <c r="I9" s="312"/>
      <c r="J9" s="312"/>
      <c r="K9" s="310"/>
    </row>
    <row r="10" ht="15" customHeight="1">
      <c r="B10" s="313"/>
      <c r="C10" s="312"/>
      <c r="D10" s="312" t="s">
        <v>579</v>
      </c>
      <c r="E10" s="312"/>
      <c r="F10" s="312"/>
      <c r="G10" s="312"/>
      <c r="H10" s="312"/>
      <c r="I10" s="312"/>
      <c r="J10" s="312"/>
      <c r="K10" s="310"/>
    </row>
    <row r="11" ht="15" customHeight="1">
      <c r="B11" s="313"/>
      <c r="C11" s="314"/>
      <c r="D11" s="312" t="s">
        <v>580</v>
      </c>
      <c r="E11" s="312"/>
      <c r="F11" s="312"/>
      <c r="G11" s="312"/>
      <c r="H11" s="312"/>
      <c r="I11" s="312"/>
      <c r="J11" s="312"/>
      <c r="K11" s="310"/>
    </row>
    <row r="12" ht="12.75" customHeight="1">
      <c r="B12" s="313"/>
      <c r="C12" s="314"/>
      <c r="D12" s="314"/>
      <c r="E12" s="314"/>
      <c r="F12" s="314"/>
      <c r="G12" s="314"/>
      <c r="H12" s="314"/>
      <c r="I12" s="314"/>
      <c r="J12" s="314"/>
      <c r="K12" s="310"/>
    </row>
    <row r="13" ht="15" customHeight="1">
      <c r="B13" s="313"/>
      <c r="C13" s="314"/>
      <c r="D13" s="312" t="s">
        <v>581</v>
      </c>
      <c r="E13" s="312"/>
      <c r="F13" s="312"/>
      <c r="G13" s="312"/>
      <c r="H13" s="312"/>
      <c r="I13" s="312"/>
      <c r="J13" s="312"/>
      <c r="K13" s="310"/>
    </row>
    <row r="14" ht="15" customHeight="1">
      <c r="B14" s="313"/>
      <c r="C14" s="314"/>
      <c r="D14" s="312" t="s">
        <v>582</v>
      </c>
      <c r="E14" s="312"/>
      <c r="F14" s="312"/>
      <c r="G14" s="312"/>
      <c r="H14" s="312"/>
      <c r="I14" s="312"/>
      <c r="J14" s="312"/>
      <c r="K14" s="310"/>
    </row>
    <row r="15" ht="15" customHeight="1">
      <c r="B15" s="313"/>
      <c r="C15" s="314"/>
      <c r="D15" s="312" t="s">
        <v>583</v>
      </c>
      <c r="E15" s="312"/>
      <c r="F15" s="312"/>
      <c r="G15" s="312"/>
      <c r="H15" s="312"/>
      <c r="I15" s="312"/>
      <c r="J15" s="312"/>
      <c r="K15" s="310"/>
    </row>
    <row r="16" ht="15" customHeight="1">
      <c r="B16" s="313"/>
      <c r="C16" s="314"/>
      <c r="D16" s="314"/>
      <c r="E16" s="315" t="s">
        <v>81</v>
      </c>
      <c r="F16" s="312" t="s">
        <v>584</v>
      </c>
      <c r="G16" s="312"/>
      <c r="H16" s="312"/>
      <c r="I16" s="312"/>
      <c r="J16" s="312"/>
      <c r="K16" s="310"/>
    </row>
    <row r="17" ht="15" customHeight="1">
      <c r="B17" s="313"/>
      <c r="C17" s="314"/>
      <c r="D17" s="314"/>
      <c r="E17" s="315" t="s">
        <v>585</v>
      </c>
      <c r="F17" s="312" t="s">
        <v>586</v>
      </c>
      <c r="G17" s="312"/>
      <c r="H17" s="312"/>
      <c r="I17" s="312"/>
      <c r="J17" s="312"/>
      <c r="K17" s="310"/>
    </row>
    <row r="18" ht="15" customHeight="1">
      <c r="B18" s="313"/>
      <c r="C18" s="314"/>
      <c r="D18" s="314"/>
      <c r="E18" s="315" t="s">
        <v>587</v>
      </c>
      <c r="F18" s="312" t="s">
        <v>588</v>
      </c>
      <c r="G18" s="312"/>
      <c r="H18" s="312"/>
      <c r="I18" s="312"/>
      <c r="J18" s="312"/>
      <c r="K18" s="310"/>
    </row>
    <row r="19" ht="15" customHeight="1">
      <c r="B19" s="313"/>
      <c r="C19" s="314"/>
      <c r="D19" s="314"/>
      <c r="E19" s="315" t="s">
        <v>589</v>
      </c>
      <c r="F19" s="312" t="s">
        <v>590</v>
      </c>
      <c r="G19" s="312"/>
      <c r="H19" s="312"/>
      <c r="I19" s="312"/>
      <c r="J19" s="312"/>
      <c r="K19" s="310"/>
    </row>
    <row r="20" ht="15" customHeight="1">
      <c r="B20" s="313"/>
      <c r="C20" s="314"/>
      <c r="D20" s="314"/>
      <c r="E20" s="315" t="s">
        <v>591</v>
      </c>
      <c r="F20" s="312" t="s">
        <v>592</v>
      </c>
      <c r="G20" s="312"/>
      <c r="H20" s="312"/>
      <c r="I20" s="312"/>
      <c r="J20" s="312"/>
      <c r="K20" s="310"/>
    </row>
    <row r="21" ht="15" customHeight="1">
      <c r="B21" s="313"/>
      <c r="C21" s="314"/>
      <c r="D21" s="314"/>
      <c r="E21" s="315" t="s">
        <v>86</v>
      </c>
      <c r="F21" s="312" t="s">
        <v>593</v>
      </c>
      <c r="G21" s="312"/>
      <c r="H21" s="312"/>
      <c r="I21" s="312"/>
      <c r="J21" s="312"/>
      <c r="K21" s="310"/>
    </row>
    <row r="22" ht="12.75" customHeight="1">
      <c r="B22" s="313"/>
      <c r="C22" s="314"/>
      <c r="D22" s="314"/>
      <c r="E22" s="314"/>
      <c r="F22" s="314"/>
      <c r="G22" s="314"/>
      <c r="H22" s="314"/>
      <c r="I22" s="314"/>
      <c r="J22" s="314"/>
      <c r="K22" s="310"/>
    </row>
    <row r="23" ht="15" customHeight="1">
      <c r="B23" s="313"/>
      <c r="C23" s="312" t="s">
        <v>594</v>
      </c>
      <c r="D23" s="312"/>
      <c r="E23" s="312"/>
      <c r="F23" s="312"/>
      <c r="G23" s="312"/>
      <c r="H23" s="312"/>
      <c r="I23" s="312"/>
      <c r="J23" s="312"/>
      <c r="K23" s="310"/>
    </row>
    <row r="24" ht="15" customHeight="1">
      <c r="B24" s="313"/>
      <c r="C24" s="312" t="s">
        <v>595</v>
      </c>
      <c r="D24" s="312"/>
      <c r="E24" s="312"/>
      <c r="F24" s="312"/>
      <c r="G24" s="312"/>
      <c r="H24" s="312"/>
      <c r="I24" s="312"/>
      <c r="J24" s="312"/>
      <c r="K24" s="310"/>
    </row>
    <row r="25" ht="15" customHeight="1">
      <c r="B25" s="313"/>
      <c r="C25" s="312"/>
      <c r="D25" s="312" t="s">
        <v>596</v>
      </c>
      <c r="E25" s="312"/>
      <c r="F25" s="312"/>
      <c r="G25" s="312"/>
      <c r="H25" s="312"/>
      <c r="I25" s="312"/>
      <c r="J25" s="312"/>
      <c r="K25" s="310"/>
    </row>
    <row r="26" ht="15" customHeight="1">
      <c r="B26" s="313"/>
      <c r="C26" s="314"/>
      <c r="D26" s="312" t="s">
        <v>597</v>
      </c>
      <c r="E26" s="312"/>
      <c r="F26" s="312"/>
      <c r="G26" s="312"/>
      <c r="H26" s="312"/>
      <c r="I26" s="312"/>
      <c r="J26" s="312"/>
      <c r="K26" s="310"/>
    </row>
    <row r="27" ht="12.75" customHeight="1">
      <c r="B27" s="313"/>
      <c r="C27" s="314"/>
      <c r="D27" s="314"/>
      <c r="E27" s="314"/>
      <c r="F27" s="314"/>
      <c r="G27" s="314"/>
      <c r="H27" s="314"/>
      <c r="I27" s="314"/>
      <c r="J27" s="314"/>
      <c r="K27" s="310"/>
    </row>
    <row r="28" ht="15" customHeight="1">
      <c r="B28" s="313"/>
      <c r="C28" s="314"/>
      <c r="D28" s="312" t="s">
        <v>598</v>
      </c>
      <c r="E28" s="312"/>
      <c r="F28" s="312"/>
      <c r="G28" s="312"/>
      <c r="H28" s="312"/>
      <c r="I28" s="312"/>
      <c r="J28" s="312"/>
      <c r="K28" s="310"/>
    </row>
    <row r="29" ht="15" customHeight="1">
      <c r="B29" s="313"/>
      <c r="C29" s="314"/>
      <c r="D29" s="312" t="s">
        <v>599</v>
      </c>
      <c r="E29" s="312"/>
      <c r="F29" s="312"/>
      <c r="G29" s="312"/>
      <c r="H29" s="312"/>
      <c r="I29" s="312"/>
      <c r="J29" s="312"/>
      <c r="K29" s="310"/>
    </row>
    <row r="30" ht="12.75" customHeight="1">
      <c r="B30" s="313"/>
      <c r="C30" s="314"/>
      <c r="D30" s="314"/>
      <c r="E30" s="314"/>
      <c r="F30" s="314"/>
      <c r="G30" s="314"/>
      <c r="H30" s="314"/>
      <c r="I30" s="314"/>
      <c r="J30" s="314"/>
      <c r="K30" s="310"/>
    </row>
    <row r="31" ht="15" customHeight="1">
      <c r="B31" s="313"/>
      <c r="C31" s="314"/>
      <c r="D31" s="312" t="s">
        <v>600</v>
      </c>
      <c r="E31" s="312"/>
      <c r="F31" s="312"/>
      <c r="G31" s="312"/>
      <c r="H31" s="312"/>
      <c r="I31" s="312"/>
      <c r="J31" s="312"/>
      <c r="K31" s="310"/>
    </row>
    <row r="32" ht="15" customHeight="1">
      <c r="B32" s="313"/>
      <c r="C32" s="314"/>
      <c r="D32" s="312" t="s">
        <v>601</v>
      </c>
      <c r="E32" s="312"/>
      <c r="F32" s="312"/>
      <c r="G32" s="312"/>
      <c r="H32" s="312"/>
      <c r="I32" s="312"/>
      <c r="J32" s="312"/>
      <c r="K32" s="310"/>
    </row>
    <row r="33" ht="15" customHeight="1">
      <c r="B33" s="313"/>
      <c r="C33" s="314"/>
      <c r="D33" s="312" t="s">
        <v>602</v>
      </c>
      <c r="E33" s="312"/>
      <c r="F33" s="312"/>
      <c r="G33" s="312"/>
      <c r="H33" s="312"/>
      <c r="I33" s="312"/>
      <c r="J33" s="312"/>
      <c r="K33" s="310"/>
    </row>
    <row r="34" ht="15" customHeight="1">
      <c r="B34" s="313"/>
      <c r="C34" s="314"/>
      <c r="D34" s="312"/>
      <c r="E34" s="316" t="s">
        <v>129</v>
      </c>
      <c r="F34" s="312"/>
      <c r="G34" s="312" t="s">
        <v>603</v>
      </c>
      <c r="H34" s="312"/>
      <c r="I34" s="312"/>
      <c r="J34" s="312"/>
      <c r="K34" s="310"/>
    </row>
    <row r="35" ht="30.75" customHeight="1">
      <c r="B35" s="313"/>
      <c r="C35" s="314"/>
      <c r="D35" s="312"/>
      <c r="E35" s="316" t="s">
        <v>604</v>
      </c>
      <c r="F35" s="312"/>
      <c r="G35" s="312" t="s">
        <v>605</v>
      </c>
      <c r="H35" s="312"/>
      <c r="I35" s="312"/>
      <c r="J35" s="312"/>
      <c r="K35" s="310"/>
    </row>
    <row r="36" ht="15" customHeight="1">
      <c r="B36" s="313"/>
      <c r="C36" s="314"/>
      <c r="D36" s="312"/>
      <c r="E36" s="316" t="s">
        <v>56</v>
      </c>
      <c r="F36" s="312"/>
      <c r="G36" s="312" t="s">
        <v>606</v>
      </c>
      <c r="H36" s="312"/>
      <c r="I36" s="312"/>
      <c r="J36" s="312"/>
      <c r="K36" s="310"/>
    </row>
    <row r="37" ht="15" customHeight="1">
      <c r="B37" s="313"/>
      <c r="C37" s="314"/>
      <c r="D37" s="312"/>
      <c r="E37" s="316" t="s">
        <v>130</v>
      </c>
      <c r="F37" s="312"/>
      <c r="G37" s="312" t="s">
        <v>607</v>
      </c>
      <c r="H37" s="312"/>
      <c r="I37" s="312"/>
      <c r="J37" s="312"/>
      <c r="K37" s="310"/>
    </row>
    <row r="38" ht="15" customHeight="1">
      <c r="B38" s="313"/>
      <c r="C38" s="314"/>
      <c r="D38" s="312"/>
      <c r="E38" s="316" t="s">
        <v>131</v>
      </c>
      <c r="F38" s="312"/>
      <c r="G38" s="312" t="s">
        <v>608</v>
      </c>
      <c r="H38" s="312"/>
      <c r="I38" s="312"/>
      <c r="J38" s="312"/>
      <c r="K38" s="310"/>
    </row>
    <row r="39" ht="15" customHeight="1">
      <c r="B39" s="313"/>
      <c r="C39" s="314"/>
      <c r="D39" s="312"/>
      <c r="E39" s="316" t="s">
        <v>132</v>
      </c>
      <c r="F39" s="312"/>
      <c r="G39" s="312" t="s">
        <v>609</v>
      </c>
      <c r="H39" s="312"/>
      <c r="I39" s="312"/>
      <c r="J39" s="312"/>
      <c r="K39" s="310"/>
    </row>
    <row r="40" ht="15" customHeight="1">
      <c r="B40" s="313"/>
      <c r="C40" s="314"/>
      <c r="D40" s="312"/>
      <c r="E40" s="316" t="s">
        <v>610</v>
      </c>
      <c r="F40" s="312"/>
      <c r="G40" s="312" t="s">
        <v>611</v>
      </c>
      <c r="H40" s="312"/>
      <c r="I40" s="312"/>
      <c r="J40" s="312"/>
      <c r="K40" s="310"/>
    </row>
    <row r="41" ht="15" customHeight="1">
      <c r="B41" s="313"/>
      <c r="C41" s="314"/>
      <c r="D41" s="312"/>
      <c r="E41" s="316"/>
      <c r="F41" s="312"/>
      <c r="G41" s="312" t="s">
        <v>612</v>
      </c>
      <c r="H41" s="312"/>
      <c r="I41" s="312"/>
      <c r="J41" s="312"/>
      <c r="K41" s="310"/>
    </row>
    <row r="42" ht="15" customHeight="1">
      <c r="B42" s="313"/>
      <c r="C42" s="314"/>
      <c r="D42" s="312"/>
      <c r="E42" s="316" t="s">
        <v>613</v>
      </c>
      <c r="F42" s="312"/>
      <c r="G42" s="312" t="s">
        <v>614</v>
      </c>
      <c r="H42" s="312"/>
      <c r="I42" s="312"/>
      <c r="J42" s="312"/>
      <c r="K42" s="310"/>
    </row>
    <row r="43" ht="15" customHeight="1">
      <c r="B43" s="313"/>
      <c r="C43" s="314"/>
      <c r="D43" s="312"/>
      <c r="E43" s="316" t="s">
        <v>134</v>
      </c>
      <c r="F43" s="312"/>
      <c r="G43" s="312" t="s">
        <v>615</v>
      </c>
      <c r="H43" s="312"/>
      <c r="I43" s="312"/>
      <c r="J43" s="312"/>
      <c r="K43" s="310"/>
    </row>
    <row r="44" ht="12.75" customHeight="1">
      <c r="B44" s="313"/>
      <c r="C44" s="314"/>
      <c r="D44" s="312"/>
      <c r="E44" s="312"/>
      <c r="F44" s="312"/>
      <c r="G44" s="312"/>
      <c r="H44" s="312"/>
      <c r="I44" s="312"/>
      <c r="J44" s="312"/>
      <c r="K44" s="310"/>
    </row>
    <row r="45" ht="15" customHeight="1">
      <c r="B45" s="313"/>
      <c r="C45" s="314"/>
      <c r="D45" s="312" t="s">
        <v>616</v>
      </c>
      <c r="E45" s="312"/>
      <c r="F45" s="312"/>
      <c r="G45" s="312"/>
      <c r="H45" s="312"/>
      <c r="I45" s="312"/>
      <c r="J45" s="312"/>
      <c r="K45" s="310"/>
    </row>
    <row r="46" ht="15" customHeight="1">
      <c r="B46" s="313"/>
      <c r="C46" s="314"/>
      <c r="D46" s="314"/>
      <c r="E46" s="312" t="s">
        <v>617</v>
      </c>
      <c r="F46" s="312"/>
      <c r="G46" s="312"/>
      <c r="H46" s="312"/>
      <c r="I46" s="312"/>
      <c r="J46" s="312"/>
      <c r="K46" s="310"/>
    </row>
    <row r="47" ht="15" customHeight="1">
      <c r="B47" s="313"/>
      <c r="C47" s="314"/>
      <c r="D47" s="314"/>
      <c r="E47" s="312" t="s">
        <v>618</v>
      </c>
      <c r="F47" s="312"/>
      <c r="G47" s="312"/>
      <c r="H47" s="312"/>
      <c r="I47" s="312"/>
      <c r="J47" s="312"/>
      <c r="K47" s="310"/>
    </row>
    <row r="48" ht="15" customHeight="1">
      <c r="B48" s="313"/>
      <c r="C48" s="314"/>
      <c r="D48" s="314"/>
      <c r="E48" s="312" t="s">
        <v>619</v>
      </c>
      <c r="F48" s="312"/>
      <c r="G48" s="312"/>
      <c r="H48" s="312"/>
      <c r="I48" s="312"/>
      <c r="J48" s="312"/>
      <c r="K48" s="310"/>
    </row>
    <row r="49" ht="15" customHeight="1">
      <c r="B49" s="313"/>
      <c r="C49" s="314"/>
      <c r="D49" s="312" t="s">
        <v>620</v>
      </c>
      <c r="E49" s="312"/>
      <c r="F49" s="312"/>
      <c r="G49" s="312"/>
      <c r="H49" s="312"/>
      <c r="I49" s="312"/>
      <c r="J49" s="312"/>
      <c r="K49" s="310"/>
    </row>
    <row r="50" ht="25.5" customHeight="1">
      <c r="B50" s="308"/>
      <c r="C50" s="309" t="s">
        <v>621</v>
      </c>
      <c r="D50" s="309"/>
      <c r="E50" s="309"/>
      <c r="F50" s="309"/>
      <c r="G50" s="309"/>
      <c r="H50" s="309"/>
      <c r="I50" s="309"/>
      <c r="J50" s="309"/>
      <c r="K50" s="310"/>
    </row>
    <row r="51" ht="5.25" customHeight="1">
      <c r="B51" s="308"/>
      <c r="C51" s="311"/>
      <c r="D51" s="311"/>
      <c r="E51" s="311"/>
      <c r="F51" s="311"/>
      <c r="G51" s="311"/>
      <c r="H51" s="311"/>
      <c r="I51" s="311"/>
      <c r="J51" s="311"/>
      <c r="K51" s="310"/>
    </row>
    <row r="52" ht="15" customHeight="1">
      <c r="B52" s="308"/>
      <c r="C52" s="312" t="s">
        <v>622</v>
      </c>
      <c r="D52" s="312"/>
      <c r="E52" s="312"/>
      <c r="F52" s="312"/>
      <c r="G52" s="312"/>
      <c r="H52" s="312"/>
      <c r="I52" s="312"/>
      <c r="J52" s="312"/>
      <c r="K52" s="310"/>
    </row>
    <row r="53" ht="15" customHeight="1">
      <c r="B53" s="308"/>
      <c r="C53" s="312" t="s">
        <v>623</v>
      </c>
      <c r="D53" s="312"/>
      <c r="E53" s="312"/>
      <c r="F53" s="312"/>
      <c r="G53" s="312"/>
      <c r="H53" s="312"/>
      <c r="I53" s="312"/>
      <c r="J53" s="312"/>
      <c r="K53" s="310"/>
    </row>
    <row r="54" ht="12.75" customHeight="1">
      <c r="B54" s="308"/>
      <c r="C54" s="312"/>
      <c r="D54" s="312"/>
      <c r="E54" s="312"/>
      <c r="F54" s="312"/>
      <c r="G54" s="312"/>
      <c r="H54" s="312"/>
      <c r="I54" s="312"/>
      <c r="J54" s="312"/>
      <c r="K54" s="310"/>
    </row>
    <row r="55" ht="15" customHeight="1">
      <c r="B55" s="308"/>
      <c r="C55" s="312" t="s">
        <v>624</v>
      </c>
      <c r="D55" s="312"/>
      <c r="E55" s="312"/>
      <c r="F55" s="312"/>
      <c r="G55" s="312"/>
      <c r="H55" s="312"/>
      <c r="I55" s="312"/>
      <c r="J55" s="312"/>
      <c r="K55" s="310"/>
    </row>
    <row r="56" ht="15" customHeight="1">
      <c r="B56" s="308"/>
      <c r="C56" s="314"/>
      <c r="D56" s="312" t="s">
        <v>625</v>
      </c>
      <c r="E56" s="312"/>
      <c r="F56" s="312"/>
      <c r="G56" s="312"/>
      <c r="H56" s="312"/>
      <c r="I56" s="312"/>
      <c r="J56" s="312"/>
      <c r="K56" s="310"/>
    </row>
    <row r="57" ht="15" customHeight="1">
      <c r="B57" s="308"/>
      <c r="C57" s="314"/>
      <c r="D57" s="312" t="s">
        <v>626</v>
      </c>
      <c r="E57" s="312"/>
      <c r="F57" s="312"/>
      <c r="G57" s="312"/>
      <c r="H57" s="312"/>
      <c r="I57" s="312"/>
      <c r="J57" s="312"/>
      <c r="K57" s="310"/>
    </row>
    <row r="58" ht="15" customHeight="1">
      <c r="B58" s="308"/>
      <c r="C58" s="314"/>
      <c r="D58" s="312" t="s">
        <v>627</v>
      </c>
      <c r="E58" s="312"/>
      <c r="F58" s="312"/>
      <c r="G58" s="312"/>
      <c r="H58" s="312"/>
      <c r="I58" s="312"/>
      <c r="J58" s="312"/>
      <c r="K58" s="310"/>
    </row>
    <row r="59" ht="15" customHeight="1">
      <c r="B59" s="308"/>
      <c r="C59" s="314"/>
      <c r="D59" s="312" t="s">
        <v>628</v>
      </c>
      <c r="E59" s="312"/>
      <c r="F59" s="312"/>
      <c r="G59" s="312"/>
      <c r="H59" s="312"/>
      <c r="I59" s="312"/>
      <c r="J59" s="312"/>
      <c r="K59" s="310"/>
    </row>
    <row r="60" ht="15" customHeight="1">
      <c r="B60" s="308"/>
      <c r="C60" s="314"/>
      <c r="D60" s="317" t="s">
        <v>629</v>
      </c>
      <c r="E60" s="317"/>
      <c r="F60" s="317"/>
      <c r="G60" s="317"/>
      <c r="H60" s="317"/>
      <c r="I60" s="317"/>
      <c r="J60" s="317"/>
      <c r="K60" s="310"/>
    </row>
    <row r="61" ht="15" customHeight="1">
      <c r="B61" s="308"/>
      <c r="C61" s="314"/>
      <c r="D61" s="312" t="s">
        <v>630</v>
      </c>
      <c r="E61" s="312"/>
      <c r="F61" s="312"/>
      <c r="G61" s="312"/>
      <c r="H61" s="312"/>
      <c r="I61" s="312"/>
      <c r="J61" s="312"/>
      <c r="K61" s="310"/>
    </row>
    <row r="62" ht="12.75" customHeight="1">
      <c r="B62" s="308"/>
      <c r="C62" s="314"/>
      <c r="D62" s="314"/>
      <c r="E62" s="318"/>
      <c r="F62" s="314"/>
      <c r="G62" s="314"/>
      <c r="H62" s="314"/>
      <c r="I62" s="314"/>
      <c r="J62" s="314"/>
      <c r="K62" s="310"/>
    </row>
    <row r="63" ht="15" customHeight="1">
      <c r="B63" s="308"/>
      <c r="C63" s="314"/>
      <c r="D63" s="312" t="s">
        <v>631</v>
      </c>
      <c r="E63" s="312"/>
      <c r="F63" s="312"/>
      <c r="G63" s="312"/>
      <c r="H63" s="312"/>
      <c r="I63" s="312"/>
      <c r="J63" s="312"/>
      <c r="K63" s="310"/>
    </row>
    <row r="64" ht="15" customHeight="1">
      <c r="B64" s="308"/>
      <c r="C64" s="314"/>
      <c r="D64" s="317" t="s">
        <v>632</v>
      </c>
      <c r="E64" s="317"/>
      <c r="F64" s="317"/>
      <c r="G64" s="317"/>
      <c r="H64" s="317"/>
      <c r="I64" s="317"/>
      <c r="J64" s="317"/>
      <c r="K64" s="310"/>
    </row>
    <row r="65" ht="15" customHeight="1">
      <c r="B65" s="308"/>
      <c r="C65" s="314"/>
      <c r="D65" s="312" t="s">
        <v>633</v>
      </c>
      <c r="E65" s="312"/>
      <c r="F65" s="312"/>
      <c r="G65" s="312"/>
      <c r="H65" s="312"/>
      <c r="I65" s="312"/>
      <c r="J65" s="312"/>
      <c r="K65" s="310"/>
    </row>
    <row r="66" ht="15" customHeight="1">
      <c r="B66" s="308"/>
      <c r="C66" s="314"/>
      <c r="D66" s="312" t="s">
        <v>634</v>
      </c>
      <c r="E66" s="312"/>
      <c r="F66" s="312"/>
      <c r="G66" s="312"/>
      <c r="H66" s="312"/>
      <c r="I66" s="312"/>
      <c r="J66" s="312"/>
      <c r="K66" s="310"/>
    </row>
    <row r="67" ht="15" customHeight="1">
      <c r="B67" s="308"/>
      <c r="C67" s="314"/>
      <c r="D67" s="312" t="s">
        <v>635</v>
      </c>
      <c r="E67" s="312"/>
      <c r="F67" s="312"/>
      <c r="G67" s="312"/>
      <c r="H67" s="312"/>
      <c r="I67" s="312"/>
      <c r="J67" s="312"/>
      <c r="K67" s="310"/>
    </row>
    <row r="68" ht="15" customHeight="1">
      <c r="B68" s="308"/>
      <c r="C68" s="314"/>
      <c r="D68" s="312" t="s">
        <v>636</v>
      </c>
      <c r="E68" s="312"/>
      <c r="F68" s="312"/>
      <c r="G68" s="312"/>
      <c r="H68" s="312"/>
      <c r="I68" s="312"/>
      <c r="J68" s="312"/>
      <c r="K68" s="310"/>
    </row>
    <row r="69" ht="12.75" customHeight="1">
      <c r="B69" s="319"/>
      <c r="C69" s="320"/>
      <c r="D69" s="320"/>
      <c r="E69" s="320"/>
      <c r="F69" s="320"/>
      <c r="G69" s="320"/>
      <c r="H69" s="320"/>
      <c r="I69" s="320"/>
      <c r="J69" s="320"/>
      <c r="K69" s="321"/>
    </row>
    <row r="70" ht="18.75" customHeight="1">
      <c r="B70" s="322"/>
      <c r="C70" s="322"/>
      <c r="D70" s="322"/>
      <c r="E70" s="322"/>
      <c r="F70" s="322"/>
      <c r="G70" s="322"/>
      <c r="H70" s="322"/>
      <c r="I70" s="322"/>
      <c r="J70" s="322"/>
      <c r="K70" s="323"/>
    </row>
    <row r="71" ht="18.75" customHeight="1">
      <c r="B71" s="323"/>
      <c r="C71" s="323"/>
      <c r="D71" s="323"/>
      <c r="E71" s="323"/>
      <c r="F71" s="323"/>
      <c r="G71" s="323"/>
      <c r="H71" s="323"/>
      <c r="I71" s="323"/>
      <c r="J71" s="323"/>
      <c r="K71" s="323"/>
    </row>
    <row r="72" ht="7.5" customHeight="1">
      <c r="B72" s="324"/>
      <c r="C72" s="325"/>
      <c r="D72" s="325"/>
      <c r="E72" s="325"/>
      <c r="F72" s="325"/>
      <c r="G72" s="325"/>
      <c r="H72" s="325"/>
      <c r="I72" s="325"/>
      <c r="J72" s="325"/>
      <c r="K72" s="326"/>
    </row>
    <row r="73" ht="45" customHeight="1">
      <c r="B73" s="327"/>
      <c r="C73" s="328" t="s">
        <v>110</v>
      </c>
      <c r="D73" s="328"/>
      <c r="E73" s="328"/>
      <c r="F73" s="328"/>
      <c r="G73" s="328"/>
      <c r="H73" s="328"/>
      <c r="I73" s="328"/>
      <c r="J73" s="328"/>
      <c r="K73" s="329"/>
    </row>
    <row r="74" ht="17.25" customHeight="1">
      <c r="B74" s="327"/>
      <c r="C74" s="330" t="s">
        <v>637</v>
      </c>
      <c r="D74" s="330"/>
      <c r="E74" s="330"/>
      <c r="F74" s="330" t="s">
        <v>638</v>
      </c>
      <c r="G74" s="331"/>
      <c r="H74" s="330" t="s">
        <v>130</v>
      </c>
      <c r="I74" s="330" t="s">
        <v>60</v>
      </c>
      <c r="J74" s="330" t="s">
        <v>639</v>
      </c>
      <c r="K74" s="329"/>
    </row>
    <row r="75" ht="17.25" customHeight="1">
      <c r="B75" s="327"/>
      <c r="C75" s="332" t="s">
        <v>640</v>
      </c>
      <c r="D75" s="332"/>
      <c r="E75" s="332"/>
      <c r="F75" s="333" t="s">
        <v>641</v>
      </c>
      <c r="G75" s="334"/>
      <c r="H75" s="332"/>
      <c r="I75" s="332"/>
      <c r="J75" s="332" t="s">
        <v>642</v>
      </c>
      <c r="K75" s="329"/>
    </row>
    <row r="76" ht="5.25" customHeight="1">
      <c r="B76" s="327"/>
      <c r="C76" s="335"/>
      <c r="D76" s="335"/>
      <c r="E76" s="335"/>
      <c r="F76" s="335"/>
      <c r="G76" s="336"/>
      <c r="H76" s="335"/>
      <c r="I76" s="335"/>
      <c r="J76" s="335"/>
      <c r="K76" s="329"/>
    </row>
    <row r="77" ht="15" customHeight="1">
      <c r="B77" s="327"/>
      <c r="C77" s="316" t="s">
        <v>56</v>
      </c>
      <c r="D77" s="335"/>
      <c r="E77" s="335"/>
      <c r="F77" s="337" t="s">
        <v>643</v>
      </c>
      <c r="G77" s="336"/>
      <c r="H77" s="316" t="s">
        <v>644</v>
      </c>
      <c r="I77" s="316" t="s">
        <v>645</v>
      </c>
      <c r="J77" s="316">
        <v>20</v>
      </c>
      <c r="K77" s="329"/>
    </row>
    <row r="78" ht="15" customHeight="1">
      <c r="B78" s="327"/>
      <c r="C78" s="316" t="s">
        <v>646</v>
      </c>
      <c r="D78" s="316"/>
      <c r="E78" s="316"/>
      <c r="F78" s="337" t="s">
        <v>643</v>
      </c>
      <c r="G78" s="336"/>
      <c r="H78" s="316" t="s">
        <v>647</v>
      </c>
      <c r="I78" s="316" t="s">
        <v>645</v>
      </c>
      <c r="J78" s="316">
        <v>120</v>
      </c>
      <c r="K78" s="329"/>
    </row>
    <row r="79" ht="15" customHeight="1">
      <c r="B79" s="338"/>
      <c r="C79" s="316" t="s">
        <v>648</v>
      </c>
      <c r="D79" s="316"/>
      <c r="E79" s="316"/>
      <c r="F79" s="337" t="s">
        <v>649</v>
      </c>
      <c r="G79" s="336"/>
      <c r="H79" s="316" t="s">
        <v>650</v>
      </c>
      <c r="I79" s="316" t="s">
        <v>645</v>
      </c>
      <c r="J79" s="316">
        <v>50</v>
      </c>
      <c r="K79" s="329"/>
    </row>
    <row r="80" ht="15" customHeight="1">
      <c r="B80" s="338"/>
      <c r="C80" s="316" t="s">
        <v>651</v>
      </c>
      <c r="D80" s="316"/>
      <c r="E80" s="316"/>
      <c r="F80" s="337" t="s">
        <v>643</v>
      </c>
      <c r="G80" s="336"/>
      <c r="H80" s="316" t="s">
        <v>652</v>
      </c>
      <c r="I80" s="316" t="s">
        <v>653</v>
      </c>
      <c r="J80" s="316"/>
      <c r="K80" s="329"/>
    </row>
    <row r="81" ht="15" customHeight="1">
      <c r="B81" s="338"/>
      <c r="C81" s="339" t="s">
        <v>654</v>
      </c>
      <c r="D81" s="339"/>
      <c r="E81" s="339"/>
      <c r="F81" s="340" t="s">
        <v>649</v>
      </c>
      <c r="G81" s="339"/>
      <c r="H81" s="339" t="s">
        <v>655</v>
      </c>
      <c r="I81" s="339" t="s">
        <v>645</v>
      </c>
      <c r="J81" s="339">
        <v>15</v>
      </c>
      <c r="K81" s="329"/>
    </row>
    <row r="82" ht="15" customHeight="1">
      <c r="B82" s="338"/>
      <c r="C82" s="339" t="s">
        <v>656</v>
      </c>
      <c r="D82" s="339"/>
      <c r="E82" s="339"/>
      <c r="F82" s="340" t="s">
        <v>649</v>
      </c>
      <c r="G82" s="339"/>
      <c r="H82" s="339" t="s">
        <v>657</v>
      </c>
      <c r="I82" s="339" t="s">
        <v>645</v>
      </c>
      <c r="J82" s="339">
        <v>15</v>
      </c>
      <c r="K82" s="329"/>
    </row>
    <row r="83" ht="15" customHeight="1">
      <c r="B83" s="338"/>
      <c r="C83" s="339" t="s">
        <v>658</v>
      </c>
      <c r="D83" s="339"/>
      <c r="E83" s="339"/>
      <c r="F83" s="340" t="s">
        <v>649</v>
      </c>
      <c r="G83" s="339"/>
      <c r="H83" s="339" t="s">
        <v>659</v>
      </c>
      <c r="I83" s="339" t="s">
        <v>645</v>
      </c>
      <c r="J83" s="339">
        <v>20</v>
      </c>
      <c r="K83" s="329"/>
    </row>
    <row r="84" ht="15" customHeight="1">
      <c r="B84" s="338"/>
      <c r="C84" s="339" t="s">
        <v>660</v>
      </c>
      <c r="D84" s="339"/>
      <c r="E84" s="339"/>
      <c r="F84" s="340" t="s">
        <v>649</v>
      </c>
      <c r="G84" s="339"/>
      <c r="H84" s="339" t="s">
        <v>661</v>
      </c>
      <c r="I84" s="339" t="s">
        <v>645</v>
      </c>
      <c r="J84" s="339">
        <v>20</v>
      </c>
      <c r="K84" s="329"/>
    </row>
    <row r="85" ht="15" customHeight="1">
      <c r="B85" s="338"/>
      <c r="C85" s="316" t="s">
        <v>662</v>
      </c>
      <c r="D85" s="316"/>
      <c r="E85" s="316"/>
      <c r="F85" s="337" t="s">
        <v>649</v>
      </c>
      <c r="G85" s="336"/>
      <c r="H85" s="316" t="s">
        <v>663</v>
      </c>
      <c r="I85" s="316" t="s">
        <v>645</v>
      </c>
      <c r="J85" s="316">
        <v>50</v>
      </c>
      <c r="K85" s="329"/>
    </row>
    <row r="86" ht="15" customHeight="1">
      <c r="B86" s="338"/>
      <c r="C86" s="316" t="s">
        <v>664</v>
      </c>
      <c r="D86" s="316"/>
      <c r="E86" s="316"/>
      <c r="F86" s="337" t="s">
        <v>649</v>
      </c>
      <c r="G86" s="336"/>
      <c r="H86" s="316" t="s">
        <v>665</v>
      </c>
      <c r="I86" s="316" t="s">
        <v>645</v>
      </c>
      <c r="J86" s="316">
        <v>20</v>
      </c>
      <c r="K86" s="329"/>
    </row>
    <row r="87" ht="15" customHeight="1">
      <c r="B87" s="338"/>
      <c r="C87" s="316" t="s">
        <v>666</v>
      </c>
      <c r="D87" s="316"/>
      <c r="E87" s="316"/>
      <c r="F87" s="337" t="s">
        <v>649</v>
      </c>
      <c r="G87" s="336"/>
      <c r="H87" s="316" t="s">
        <v>667</v>
      </c>
      <c r="I87" s="316" t="s">
        <v>645</v>
      </c>
      <c r="J87" s="316">
        <v>20</v>
      </c>
      <c r="K87" s="329"/>
    </row>
    <row r="88" ht="15" customHeight="1">
      <c r="B88" s="338"/>
      <c r="C88" s="316" t="s">
        <v>668</v>
      </c>
      <c r="D88" s="316"/>
      <c r="E88" s="316"/>
      <c r="F88" s="337" t="s">
        <v>649</v>
      </c>
      <c r="G88" s="336"/>
      <c r="H88" s="316" t="s">
        <v>669</v>
      </c>
      <c r="I88" s="316" t="s">
        <v>645</v>
      </c>
      <c r="J88" s="316">
        <v>50</v>
      </c>
      <c r="K88" s="329"/>
    </row>
    <row r="89" ht="15" customHeight="1">
      <c r="B89" s="338"/>
      <c r="C89" s="316" t="s">
        <v>670</v>
      </c>
      <c r="D89" s="316"/>
      <c r="E89" s="316"/>
      <c r="F89" s="337" t="s">
        <v>649</v>
      </c>
      <c r="G89" s="336"/>
      <c r="H89" s="316" t="s">
        <v>670</v>
      </c>
      <c r="I89" s="316" t="s">
        <v>645</v>
      </c>
      <c r="J89" s="316">
        <v>50</v>
      </c>
      <c r="K89" s="329"/>
    </row>
    <row r="90" ht="15" customHeight="1">
      <c r="B90" s="338"/>
      <c r="C90" s="316" t="s">
        <v>135</v>
      </c>
      <c r="D90" s="316"/>
      <c r="E90" s="316"/>
      <c r="F90" s="337" t="s">
        <v>649</v>
      </c>
      <c r="G90" s="336"/>
      <c r="H90" s="316" t="s">
        <v>671</v>
      </c>
      <c r="I90" s="316" t="s">
        <v>645</v>
      </c>
      <c r="J90" s="316">
        <v>255</v>
      </c>
      <c r="K90" s="329"/>
    </row>
    <row r="91" ht="15" customHeight="1">
      <c r="B91" s="338"/>
      <c r="C91" s="316" t="s">
        <v>672</v>
      </c>
      <c r="D91" s="316"/>
      <c r="E91" s="316"/>
      <c r="F91" s="337" t="s">
        <v>643</v>
      </c>
      <c r="G91" s="336"/>
      <c r="H91" s="316" t="s">
        <v>673</v>
      </c>
      <c r="I91" s="316" t="s">
        <v>674</v>
      </c>
      <c r="J91" s="316"/>
      <c r="K91" s="329"/>
    </row>
    <row r="92" ht="15" customHeight="1">
      <c r="B92" s="338"/>
      <c r="C92" s="316" t="s">
        <v>675</v>
      </c>
      <c r="D92" s="316"/>
      <c r="E92" s="316"/>
      <c r="F92" s="337" t="s">
        <v>643</v>
      </c>
      <c r="G92" s="336"/>
      <c r="H92" s="316" t="s">
        <v>676</v>
      </c>
      <c r="I92" s="316" t="s">
        <v>677</v>
      </c>
      <c r="J92" s="316"/>
      <c r="K92" s="329"/>
    </row>
    <row r="93" ht="15" customHeight="1">
      <c r="B93" s="338"/>
      <c r="C93" s="316" t="s">
        <v>678</v>
      </c>
      <c r="D93" s="316"/>
      <c r="E93" s="316"/>
      <c r="F93" s="337" t="s">
        <v>643</v>
      </c>
      <c r="G93" s="336"/>
      <c r="H93" s="316" t="s">
        <v>678</v>
      </c>
      <c r="I93" s="316" t="s">
        <v>677</v>
      </c>
      <c r="J93" s="316"/>
      <c r="K93" s="329"/>
    </row>
    <row r="94" ht="15" customHeight="1">
      <c r="B94" s="338"/>
      <c r="C94" s="316" t="s">
        <v>41</v>
      </c>
      <c r="D94" s="316"/>
      <c r="E94" s="316"/>
      <c r="F94" s="337" t="s">
        <v>643</v>
      </c>
      <c r="G94" s="336"/>
      <c r="H94" s="316" t="s">
        <v>679</v>
      </c>
      <c r="I94" s="316" t="s">
        <v>677</v>
      </c>
      <c r="J94" s="316"/>
      <c r="K94" s="329"/>
    </row>
    <row r="95" ht="15" customHeight="1">
      <c r="B95" s="338"/>
      <c r="C95" s="316" t="s">
        <v>51</v>
      </c>
      <c r="D95" s="316"/>
      <c r="E95" s="316"/>
      <c r="F95" s="337" t="s">
        <v>643</v>
      </c>
      <c r="G95" s="336"/>
      <c r="H95" s="316" t="s">
        <v>680</v>
      </c>
      <c r="I95" s="316" t="s">
        <v>677</v>
      </c>
      <c r="J95" s="316"/>
      <c r="K95" s="329"/>
    </row>
    <row r="96" ht="15" customHeight="1">
      <c r="B96" s="341"/>
      <c r="C96" s="342"/>
      <c r="D96" s="342"/>
      <c r="E96" s="342"/>
      <c r="F96" s="342"/>
      <c r="G96" s="342"/>
      <c r="H96" s="342"/>
      <c r="I96" s="342"/>
      <c r="J96" s="342"/>
      <c r="K96" s="343"/>
    </row>
    <row r="97" ht="18.75" customHeight="1">
      <c r="B97" s="344"/>
      <c r="C97" s="345"/>
      <c r="D97" s="345"/>
      <c r="E97" s="345"/>
      <c r="F97" s="345"/>
      <c r="G97" s="345"/>
      <c r="H97" s="345"/>
      <c r="I97" s="345"/>
      <c r="J97" s="345"/>
      <c r="K97" s="344"/>
    </row>
    <row r="98" ht="18.75" customHeight="1">
      <c r="B98" s="323"/>
      <c r="C98" s="323"/>
      <c r="D98" s="323"/>
      <c r="E98" s="323"/>
      <c r="F98" s="323"/>
      <c r="G98" s="323"/>
      <c r="H98" s="323"/>
      <c r="I98" s="323"/>
      <c r="J98" s="323"/>
      <c r="K98" s="323"/>
    </row>
    <row r="99" ht="7.5" customHeight="1">
      <c r="B99" s="324"/>
      <c r="C99" s="325"/>
      <c r="D99" s="325"/>
      <c r="E99" s="325"/>
      <c r="F99" s="325"/>
      <c r="G99" s="325"/>
      <c r="H99" s="325"/>
      <c r="I99" s="325"/>
      <c r="J99" s="325"/>
      <c r="K99" s="326"/>
    </row>
    <row r="100" ht="45" customHeight="1">
      <c r="B100" s="327"/>
      <c r="C100" s="328" t="s">
        <v>681</v>
      </c>
      <c r="D100" s="328"/>
      <c r="E100" s="328"/>
      <c r="F100" s="328"/>
      <c r="G100" s="328"/>
      <c r="H100" s="328"/>
      <c r="I100" s="328"/>
      <c r="J100" s="328"/>
      <c r="K100" s="329"/>
    </row>
    <row r="101" ht="17.25" customHeight="1">
      <c r="B101" s="327"/>
      <c r="C101" s="330" t="s">
        <v>637</v>
      </c>
      <c r="D101" s="330"/>
      <c r="E101" s="330"/>
      <c r="F101" s="330" t="s">
        <v>638</v>
      </c>
      <c r="G101" s="331"/>
      <c r="H101" s="330" t="s">
        <v>130</v>
      </c>
      <c r="I101" s="330" t="s">
        <v>60</v>
      </c>
      <c r="J101" s="330" t="s">
        <v>639</v>
      </c>
      <c r="K101" s="329"/>
    </row>
    <row r="102" ht="17.25" customHeight="1">
      <c r="B102" s="327"/>
      <c r="C102" s="332" t="s">
        <v>640</v>
      </c>
      <c r="D102" s="332"/>
      <c r="E102" s="332"/>
      <c r="F102" s="333" t="s">
        <v>641</v>
      </c>
      <c r="G102" s="334"/>
      <c r="H102" s="332"/>
      <c r="I102" s="332"/>
      <c r="J102" s="332" t="s">
        <v>642</v>
      </c>
      <c r="K102" s="329"/>
    </row>
    <row r="103" ht="5.25" customHeight="1">
      <c r="B103" s="327"/>
      <c r="C103" s="330"/>
      <c r="D103" s="330"/>
      <c r="E103" s="330"/>
      <c r="F103" s="330"/>
      <c r="G103" s="346"/>
      <c r="H103" s="330"/>
      <c r="I103" s="330"/>
      <c r="J103" s="330"/>
      <c r="K103" s="329"/>
    </row>
    <row r="104" ht="15" customHeight="1">
      <c r="B104" s="327"/>
      <c r="C104" s="316" t="s">
        <v>56</v>
      </c>
      <c r="D104" s="335"/>
      <c r="E104" s="335"/>
      <c r="F104" s="337" t="s">
        <v>643</v>
      </c>
      <c r="G104" s="346"/>
      <c r="H104" s="316" t="s">
        <v>682</v>
      </c>
      <c r="I104" s="316" t="s">
        <v>645</v>
      </c>
      <c r="J104" s="316">
        <v>20</v>
      </c>
      <c r="K104" s="329"/>
    </row>
    <row r="105" ht="15" customHeight="1">
      <c r="B105" s="327"/>
      <c r="C105" s="316" t="s">
        <v>646</v>
      </c>
      <c r="D105" s="316"/>
      <c r="E105" s="316"/>
      <c r="F105" s="337" t="s">
        <v>643</v>
      </c>
      <c r="G105" s="316"/>
      <c r="H105" s="316" t="s">
        <v>682</v>
      </c>
      <c r="I105" s="316" t="s">
        <v>645</v>
      </c>
      <c r="J105" s="316">
        <v>120</v>
      </c>
      <c r="K105" s="329"/>
    </row>
    <row r="106" ht="15" customHeight="1">
      <c r="B106" s="338"/>
      <c r="C106" s="316" t="s">
        <v>648</v>
      </c>
      <c r="D106" s="316"/>
      <c r="E106" s="316"/>
      <c r="F106" s="337" t="s">
        <v>649</v>
      </c>
      <c r="G106" s="316"/>
      <c r="H106" s="316" t="s">
        <v>682</v>
      </c>
      <c r="I106" s="316" t="s">
        <v>645</v>
      </c>
      <c r="J106" s="316">
        <v>50</v>
      </c>
      <c r="K106" s="329"/>
    </row>
    <row r="107" ht="15" customHeight="1">
      <c r="B107" s="338"/>
      <c r="C107" s="316" t="s">
        <v>651</v>
      </c>
      <c r="D107" s="316"/>
      <c r="E107" s="316"/>
      <c r="F107" s="337" t="s">
        <v>643</v>
      </c>
      <c r="G107" s="316"/>
      <c r="H107" s="316" t="s">
        <v>682</v>
      </c>
      <c r="I107" s="316" t="s">
        <v>653</v>
      </c>
      <c r="J107" s="316"/>
      <c r="K107" s="329"/>
    </row>
    <row r="108" ht="15" customHeight="1">
      <c r="B108" s="338"/>
      <c r="C108" s="316" t="s">
        <v>662</v>
      </c>
      <c r="D108" s="316"/>
      <c r="E108" s="316"/>
      <c r="F108" s="337" t="s">
        <v>649</v>
      </c>
      <c r="G108" s="316"/>
      <c r="H108" s="316" t="s">
        <v>682</v>
      </c>
      <c r="I108" s="316" t="s">
        <v>645</v>
      </c>
      <c r="J108" s="316">
        <v>50</v>
      </c>
      <c r="K108" s="329"/>
    </row>
    <row r="109" ht="15" customHeight="1">
      <c r="B109" s="338"/>
      <c r="C109" s="316" t="s">
        <v>670</v>
      </c>
      <c r="D109" s="316"/>
      <c r="E109" s="316"/>
      <c r="F109" s="337" t="s">
        <v>649</v>
      </c>
      <c r="G109" s="316"/>
      <c r="H109" s="316" t="s">
        <v>682</v>
      </c>
      <c r="I109" s="316" t="s">
        <v>645</v>
      </c>
      <c r="J109" s="316">
        <v>50</v>
      </c>
      <c r="K109" s="329"/>
    </row>
    <row r="110" ht="15" customHeight="1">
      <c r="B110" s="338"/>
      <c r="C110" s="316" t="s">
        <v>668</v>
      </c>
      <c r="D110" s="316"/>
      <c r="E110" s="316"/>
      <c r="F110" s="337" t="s">
        <v>649</v>
      </c>
      <c r="G110" s="316"/>
      <c r="H110" s="316" t="s">
        <v>682</v>
      </c>
      <c r="I110" s="316" t="s">
        <v>645</v>
      </c>
      <c r="J110" s="316">
        <v>50</v>
      </c>
      <c r="K110" s="329"/>
    </row>
    <row r="111" ht="15" customHeight="1">
      <c r="B111" s="338"/>
      <c r="C111" s="316" t="s">
        <v>56</v>
      </c>
      <c r="D111" s="316"/>
      <c r="E111" s="316"/>
      <c r="F111" s="337" t="s">
        <v>643</v>
      </c>
      <c r="G111" s="316"/>
      <c r="H111" s="316" t="s">
        <v>683</v>
      </c>
      <c r="I111" s="316" t="s">
        <v>645</v>
      </c>
      <c r="J111" s="316">
        <v>20</v>
      </c>
      <c r="K111" s="329"/>
    </row>
    <row r="112" ht="15" customHeight="1">
      <c r="B112" s="338"/>
      <c r="C112" s="316" t="s">
        <v>684</v>
      </c>
      <c r="D112" s="316"/>
      <c r="E112" s="316"/>
      <c r="F112" s="337" t="s">
        <v>643</v>
      </c>
      <c r="G112" s="316"/>
      <c r="H112" s="316" t="s">
        <v>685</v>
      </c>
      <c r="I112" s="316" t="s">
        <v>645</v>
      </c>
      <c r="J112" s="316">
        <v>120</v>
      </c>
      <c r="K112" s="329"/>
    </row>
    <row r="113" ht="15" customHeight="1">
      <c r="B113" s="338"/>
      <c r="C113" s="316" t="s">
        <v>41</v>
      </c>
      <c r="D113" s="316"/>
      <c r="E113" s="316"/>
      <c r="F113" s="337" t="s">
        <v>643</v>
      </c>
      <c r="G113" s="316"/>
      <c r="H113" s="316" t="s">
        <v>686</v>
      </c>
      <c r="I113" s="316" t="s">
        <v>677</v>
      </c>
      <c r="J113" s="316"/>
      <c r="K113" s="329"/>
    </row>
    <row r="114" ht="15" customHeight="1">
      <c r="B114" s="338"/>
      <c r="C114" s="316" t="s">
        <v>51</v>
      </c>
      <c r="D114" s="316"/>
      <c r="E114" s="316"/>
      <c r="F114" s="337" t="s">
        <v>643</v>
      </c>
      <c r="G114" s="316"/>
      <c r="H114" s="316" t="s">
        <v>687</v>
      </c>
      <c r="I114" s="316" t="s">
        <v>677</v>
      </c>
      <c r="J114" s="316"/>
      <c r="K114" s="329"/>
    </row>
    <row r="115" ht="15" customHeight="1">
      <c r="B115" s="338"/>
      <c r="C115" s="316" t="s">
        <v>60</v>
      </c>
      <c r="D115" s="316"/>
      <c r="E115" s="316"/>
      <c r="F115" s="337" t="s">
        <v>643</v>
      </c>
      <c r="G115" s="316"/>
      <c r="H115" s="316" t="s">
        <v>688</v>
      </c>
      <c r="I115" s="316" t="s">
        <v>689</v>
      </c>
      <c r="J115" s="316"/>
      <c r="K115" s="329"/>
    </row>
    <row r="116" ht="15" customHeight="1">
      <c r="B116" s="341"/>
      <c r="C116" s="347"/>
      <c r="D116" s="347"/>
      <c r="E116" s="347"/>
      <c r="F116" s="347"/>
      <c r="G116" s="347"/>
      <c r="H116" s="347"/>
      <c r="I116" s="347"/>
      <c r="J116" s="347"/>
      <c r="K116" s="343"/>
    </row>
    <row r="117" ht="18.75" customHeight="1">
      <c r="B117" s="348"/>
      <c r="C117" s="312"/>
      <c r="D117" s="312"/>
      <c r="E117" s="312"/>
      <c r="F117" s="349"/>
      <c r="G117" s="312"/>
      <c r="H117" s="312"/>
      <c r="I117" s="312"/>
      <c r="J117" s="312"/>
      <c r="K117" s="348"/>
    </row>
    <row r="118" ht="18.75" customHeight="1">
      <c r="B118" s="323"/>
      <c r="C118" s="323"/>
      <c r="D118" s="323"/>
      <c r="E118" s="323"/>
      <c r="F118" s="323"/>
      <c r="G118" s="323"/>
      <c r="H118" s="323"/>
      <c r="I118" s="323"/>
      <c r="J118" s="323"/>
      <c r="K118" s="323"/>
    </row>
    <row r="119" ht="7.5" customHeight="1">
      <c r="B119" s="350"/>
      <c r="C119" s="351"/>
      <c r="D119" s="351"/>
      <c r="E119" s="351"/>
      <c r="F119" s="351"/>
      <c r="G119" s="351"/>
      <c r="H119" s="351"/>
      <c r="I119" s="351"/>
      <c r="J119" s="351"/>
      <c r="K119" s="352"/>
    </row>
    <row r="120" ht="45" customHeight="1">
      <c r="B120" s="353"/>
      <c r="C120" s="306" t="s">
        <v>690</v>
      </c>
      <c r="D120" s="306"/>
      <c r="E120" s="306"/>
      <c r="F120" s="306"/>
      <c r="G120" s="306"/>
      <c r="H120" s="306"/>
      <c r="I120" s="306"/>
      <c r="J120" s="306"/>
      <c r="K120" s="354"/>
    </row>
    <row r="121" ht="17.25" customHeight="1">
      <c r="B121" s="355"/>
      <c r="C121" s="330" t="s">
        <v>637</v>
      </c>
      <c r="D121" s="330"/>
      <c r="E121" s="330"/>
      <c r="F121" s="330" t="s">
        <v>638</v>
      </c>
      <c r="G121" s="331"/>
      <c r="H121" s="330" t="s">
        <v>130</v>
      </c>
      <c r="I121" s="330" t="s">
        <v>60</v>
      </c>
      <c r="J121" s="330" t="s">
        <v>639</v>
      </c>
      <c r="K121" s="356"/>
    </row>
    <row r="122" ht="17.25" customHeight="1">
      <c r="B122" s="355"/>
      <c r="C122" s="332" t="s">
        <v>640</v>
      </c>
      <c r="D122" s="332"/>
      <c r="E122" s="332"/>
      <c r="F122" s="333" t="s">
        <v>641</v>
      </c>
      <c r="G122" s="334"/>
      <c r="H122" s="332"/>
      <c r="I122" s="332"/>
      <c r="J122" s="332" t="s">
        <v>642</v>
      </c>
      <c r="K122" s="356"/>
    </row>
    <row r="123" ht="5.25" customHeight="1">
      <c r="B123" s="357"/>
      <c r="C123" s="335"/>
      <c r="D123" s="335"/>
      <c r="E123" s="335"/>
      <c r="F123" s="335"/>
      <c r="G123" s="316"/>
      <c r="H123" s="335"/>
      <c r="I123" s="335"/>
      <c r="J123" s="335"/>
      <c r="K123" s="358"/>
    </row>
    <row r="124" ht="15" customHeight="1">
      <c r="B124" s="357"/>
      <c r="C124" s="316" t="s">
        <v>646</v>
      </c>
      <c r="D124" s="335"/>
      <c r="E124" s="335"/>
      <c r="F124" s="337" t="s">
        <v>643</v>
      </c>
      <c r="G124" s="316"/>
      <c r="H124" s="316" t="s">
        <v>682</v>
      </c>
      <c r="I124" s="316" t="s">
        <v>645</v>
      </c>
      <c r="J124" s="316">
        <v>120</v>
      </c>
      <c r="K124" s="359"/>
    </row>
    <row r="125" ht="15" customHeight="1">
      <c r="B125" s="357"/>
      <c r="C125" s="316" t="s">
        <v>691</v>
      </c>
      <c r="D125" s="316"/>
      <c r="E125" s="316"/>
      <c r="F125" s="337" t="s">
        <v>643</v>
      </c>
      <c r="G125" s="316"/>
      <c r="H125" s="316" t="s">
        <v>692</v>
      </c>
      <c r="I125" s="316" t="s">
        <v>645</v>
      </c>
      <c r="J125" s="316" t="s">
        <v>693</v>
      </c>
      <c r="K125" s="359"/>
    </row>
    <row r="126" ht="15" customHeight="1">
      <c r="B126" s="357"/>
      <c r="C126" s="316" t="s">
        <v>86</v>
      </c>
      <c r="D126" s="316"/>
      <c r="E126" s="316"/>
      <c r="F126" s="337" t="s">
        <v>643</v>
      </c>
      <c r="G126" s="316"/>
      <c r="H126" s="316" t="s">
        <v>694</v>
      </c>
      <c r="I126" s="316" t="s">
        <v>645</v>
      </c>
      <c r="J126" s="316" t="s">
        <v>693</v>
      </c>
      <c r="K126" s="359"/>
    </row>
    <row r="127" ht="15" customHeight="1">
      <c r="B127" s="357"/>
      <c r="C127" s="316" t="s">
        <v>654</v>
      </c>
      <c r="D127" s="316"/>
      <c r="E127" s="316"/>
      <c r="F127" s="337" t="s">
        <v>649</v>
      </c>
      <c r="G127" s="316"/>
      <c r="H127" s="316" t="s">
        <v>655</v>
      </c>
      <c r="I127" s="316" t="s">
        <v>645</v>
      </c>
      <c r="J127" s="316">
        <v>15</v>
      </c>
      <c r="K127" s="359"/>
    </row>
    <row r="128" ht="15" customHeight="1">
      <c r="B128" s="357"/>
      <c r="C128" s="339" t="s">
        <v>656</v>
      </c>
      <c r="D128" s="339"/>
      <c r="E128" s="339"/>
      <c r="F128" s="340" t="s">
        <v>649</v>
      </c>
      <c r="G128" s="339"/>
      <c r="H128" s="339" t="s">
        <v>657</v>
      </c>
      <c r="I128" s="339" t="s">
        <v>645</v>
      </c>
      <c r="J128" s="339">
        <v>15</v>
      </c>
      <c r="K128" s="359"/>
    </row>
    <row r="129" ht="15" customHeight="1">
      <c r="B129" s="357"/>
      <c r="C129" s="339" t="s">
        <v>658</v>
      </c>
      <c r="D129" s="339"/>
      <c r="E129" s="339"/>
      <c r="F129" s="340" t="s">
        <v>649</v>
      </c>
      <c r="G129" s="339"/>
      <c r="H129" s="339" t="s">
        <v>659</v>
      </c>
      <c r="I129" s="339" t="s">
        <v>645</v>
      </c>
      <c r="J129" s="339">
        <v>20</v>
      </c>
      <c r="K129" s="359"/>
    </row>
    <row r="130" ht="15" customHeight="1">
      <c r="B130" s="357"/>
      <c r="C130" s="339" t="s">
        <v>660</v>
      </c>
      <c r="D130" s="339"/>
      <c r="E130" s="339"/>
      <c r="F130" s="340" t="s">
        <v>649</v>
      </c>
      <c r="G130" s="339"/>
      <c r="H130" s="339" t="s">
        <v>661</v>
      </c>
      <c r="I130" s="339" t="s">
        <v>645</v>
      </c>
      <c r="J130" s="339">
        <v>20</v>
      </c>
      <c r="K130" s="359"/>
    </row>
    <row r="131" ht="15" customHeight="1">
      <c r="B131" s="357"/>
      <c r="C131" s="316" t="s">
        <v>648</v>
      </c>
      <c r="D131" s="316"/>
      <c r="E131" s="316"/>
      <c r="F131" s="337" t="s">
        <v>649</v>
      </c>
      <c r="G131" s="316"/>
      <c r="H131" s="316" t="s">
        <v>682</v>
      </c>
      <c r="I131" s="316" t="s">
        <v>645</v>
      </c>
      <c r="J131" s="316">
        <v>50</v>
      </c>
      <c r="K131" s="359"/>
    </row>
    <row r="132" ht="15" customHeight="1">
      <c r="B132" s="357"/>
      <c r="C132" s="316" t="s">
        <v>662</v>
      </c>
      <c r="D132" s="316"/>
      <c r="E132" s="316"/>
      <c r="F132" s="337" t="s">
        <v>649</v>
      </c>
      <c r="G132" s="316"/>
      <c r="H132" s="316" t="s">
        <v>682</v>
      </c>
      <c r="I132" s="316" t="s">
        <v>645</v>
      </c>
      <c r="J132" s="316">
        <v>50</v>
      </c>
      <c r="K132" s="359"/>
    </row>
    <row r="133" ht="15" customHeight="1">
      <c r="B133" s="357"/>
      <c r="C133" s="316" t="s">
        <v>668</v>
      </c>
      <c r="D133" s="316"/>
      <c r="E133" s="316"/>
      <c r="F133" s="337" t="s">
        <v>649</v>
      </c>
      <c r="G133" s="316"/>
      <c r="H133" s="316" t="s">
        <v>682</v>
      </c>
      <c r="I133" s="316" t="s">
        <v>645</v>
      </c>
      <c r="J133" s="316">
        <v>50</v>
      </c>
      <c r="K133" s="359"/>
    </row>
    <row r="134" ht="15" customHeight="1">
      <c r="B134" s="357"/>
      <c r="C134" s="316" t="s">
        <v>670</v>
      </c>
      <c r="D134" s="316"/>
      <c r="E134" s="316"/>
      <c r="F134" s="337" t="s">
        <v>649</v>
      </c>
      <c r="G134" s="316"/>
      <c r="H134" s="316" t="s">
        <v>682</v>
      </c>
      <c r="I134" s="316" t="s">
        <v>645</v>
      </c>
      <c r="J134" s="316">
        <v>50</v>
      </c>
      <c r="K134" s="359"/>
    </row>
    <row r="135" ht="15" customHeight="1">
      <c r="B135" s="357"/>
      <c r="C135" s="316" t="s">
        <v>135</v>
      </c>
      <c r="D135" s="316"/>
      <c r="E135" s="316"/>
      <c r="F135" s="337" t="s">
        <v>649</v>
      </c>
      <c r="G135" s="316"/>
      <c r="H135" s="316" t="s">
        <v>695</v>
      </c>
      <c r="I135" s="316" t="s">
        <v>645</v>
      </c>
      <c r="J135" s="316">
        <v>255</v>
      </c>
      <c r="K135" s="359"/>
    </row>
    <row r="136" ht="15" customHeight="1">
      <c r="B136" s="357"/>
      <c r="C136" s="316" t="s">
        <v>672</v>
      </c>
      <c r="D136" s="316"/>
      <c r="E136" s="316"/>
      <c r="F136" s="337" t="s">
        <v>643</v>
      </c>
      <c r="G136" s="316"/>
      <c r="H136" s="316" t="s">
        <v>696</v>
      </c>
      <c r="I136" s="316" t="s">
        <v>674</v>
      </c>
      <c r="J136" s="316"/>
      <c r="K136" s="359"/>
    </row>
    <row r="137" ht="15" customHeight="1">
      <c r="B137" s="357"/>
      <c r="C137" s="316" t="s">
        <v>675</v>
      </c>
      <c r="D137" s="316"/>
      <c r="E137" s="316"/>
      <c r="F137" s="337" t="s">
        <v>643</v>
      </c>
      <c r="G137" s="316"/>
      <c r="H137" s="316" t="s">
        <v>697</v>
      </c>
      <c r="I137" s="316" t="s">
        <v>677</v>
      </c>
      <c r="J137" s="316"/>
      <c r="K137" s="359"/>
    </row>
    <row r="138" ht="15" customHeight="1">
      <c r="B138" s="357"/>
      <c r="C138" s="316" t="s">
        <v>678</v>
      </c>
      <c r="D138" s="316"/>
      <c r="E138" s="316"/>
      <c r="F138" s="337" t="s">
        <v>643</v>
      </c>
      <c r="G138" s="316"/>
      <c r="H138" s="316" t="s">
        <v>678</v>
      </c>
      <c r="I138" s="316" t="s">
        <v>677</v>
      </c>
      <c r="J138" s="316"/>
      <c r="K138" s="359"/>
    </row>
    <row r="139" ht="15" customHeight="1">
      <c r="B139" s="357"/>
      <c r="C139" s="316" t="s">
        <v>41</v>
      </c>
      <c r="D139" s="316"/>
      <c r="E139" s="316"/>
      <c r="F139" s="337" t="s">
        <v>643</v>
      </c>
      <c r="G139" s="316"/>
      <c r="H139" s="316" t="s">
        <v>698</v>
      </c>
      <c r="I139" s="316" t="s">
        <v>677</v>
      </c>
      <c r="J139" s="316"/>
      <c r="K139" s="359"/>
    </row>
    <row r="140" ht="15" customHeight="1">
      <c r="B140" s="357"/>
      <c r="C140" s="316" t="s">
        <v>699</v>
      </c>
      <c r="D140" s="316"/>
      <c r="E140" s="316"/>
      <c r="F140" s="337" t="s">
        <v>643</v>
      </c>
      <c r="G140" s="316"/>
      <c r="H140" s="316" t="s">
        <v>700</v>
      </c>
      <c r="I140" s="316" t="s">
        <v>677</v>
      </c>
      <c r="J140" s="316"/>
      <c r="K140" s="359"/>
    </row>
    <row r="141" ht="15" customHeight="1">
      <c r="B141" s="360"/>
      <c r="C141" s="361"/>
      <c r="D141" s="361"/>
      <c r="E141" s="361"/>
      <c r="F141" s="361"/>
      <c r="G141" s="361"/>
      <c r="H141" s="361"/>
      <c r="I141" s="361"/>
      <c r="J141" s="361"/>
      <c r="K141" s="362"/>
    </row>
    <row r="142" ht="18.75" customHeight="1">
      <c r="B142" s="312"/>
      <c r="C142" s="312"/>
      <c r="D142" s="312"/>
      <c r="E142" s="312"/>
      <c r="F142" s="349"/>
      <c r="G142" s="312"/>
      <c r="H142" s="312"/>
      <c r="I142" s="312"/>
      <c r="J142" s="312"/>
      <c r="K142" s="312"/>
    </row>
    <row r="143" ht="18.75" customHeight="1">
      <c r="B143" s="323"/>
      <c r="C143" s="323"/>
      <c r="D143" s="323"/>
      <c r="E143" s="323"/>
      <c r="F143" s="323"/>
      <c r="G143" s="323"/>
      <c r="H143" s="323"/>
      <c r="I143" s="323"/>
      <c r="J143" s="323"/>
      <c r="K143" s="323"/>
    </row>
    <row r="144" ht="7.5" customHeight="1">
      <c r="B144" s="324"/>
      <c r="C144" s="325"/>
      <c r="D144" s="325"/>
      <c r="E144" s="325"/>
      <c r="F144" s="325"/>
      <c r="G144" s="325"/>
      <c r="H144" s="325"/>
      <c r="I144" s="325"/>
      <c r="J144" s="325"/>
      <c r="K144" s="326"/>
    </row>
    <row r="145" ht="45" customHeight="1">
      <c r="B145" s="327"/>
      <c r="C145" s="328" t="s">
        <v>701</v>
      </c>
      <c r="D145" s="328"/>
      <c r="E145" s="328"/>
      <c r="F145" s="328"/>
      <c r="G145" s="328"/>
      <c r="H145" s="328"/>
      <c r="I145" s="328"/>
      <c r="J145" s="328"/>
      <c r="K145" s="329"/>
    </row>
    <row r="146" ht="17.25" customHeight="1">
      <c r="B146" s="327"/>
      <c r="C146" s="330" t="s">
        <v>637</v>
      </c>
      <c r="D146" s="330"/>
      <c r="E146" s="330"/>
      <c r="F146" s="330" t="s">
        <v>638</v>
      </c>
      <c r="G146" s="331"/>
      <c r="H146" s="330" t="s">
        <v>130</v>
      </c>
      <c r="I146" s="330" t="s">
        <v>60</v>
      </c>
      <c r="J146" s="330" t="s">
        <v>639</v>
      </c>
      <c r="K146" s="329"/>
    </row>
    <row r="147" ht="17.25" customHeight="1">
      <c r="B147" s="327"/>
      <c r="C147" s="332" t="s">
        <v>640</v>
      </c>
      <c r="D147" s="332"/>
      <c r="E147" s="332"/>
      <c r="F147" s="333" t="s">
        <v>641</v>
      </c>
      <c r="G147" s="334"/>
      <c r="H147" s="332"/>
      <c r="I147" s="332"/>
      <c r="J147" s="332" t="s">
        <v>642</v>
      </c>
      <c r="K147" s="329"/>
    </row>
    <row r="148" ht="5.25" customHeight="1">
      <c r="B148" s="338"/>
      <c r="C148" s="335"/>
      <c r="D148" s="335"/>
      <c r="E148" s="335"/>
      <c r="F148" s="335"/>
      <c r="G148" s="336"/>
      <c r="H148" s="335"/>
      <c r="I148" s="335"/>
      <c r="J148" s="335"/>
      <c r="K148" s="359"/>
    </row>
    <row r="149" ht="15" customHeight="1">
      <c r="B149" s="338"/>
      <c r="C149" s="363" t="s">
        <v>646</v>
      </c>
      <c r="D149" s="316"/>
      <c r="E149" s="316"/>
      <c r="F149" s="364" t="s">
        <v>643</v>
      </c>
      <c r="G149" s="316"/>
      <c r="H149" s="363" t="s">
        <v>682</v>
      </c>
      <c r="I149" s="363" t="s">
        <v>645</v>
      </c>
      <c r="J149" s="363">
        <v>120</v>
      </c>
      <c r="K149" s="359"/>
    </row>
    <row r="150" ht="15" customHeight="1">
      <c r="B150" s="338"/>
      <c r="C150" s="363" t="s">
        <v>691</v>
      </c>
      <c r="D150" s="316"/>
      <c r="E150" s="316"/>
      <c r="F150" s="364" t="s">
        <v>643</v>
      </c>
      <c r="G150" s="316"/>
      <c r="H150" s="363" t="s">
        <v>702</v>
      </c>
      <c r="I150" s="363" t="s">
        <v>645</v>
      </c>
      <c r="J150" s="363" t="s">
        <v>693</v>
      </c>
      <c r="K150" s="359"/>
    </row>
    <row r="151" ht="15" customHeight="1">
      <c r="B151" s="338"/>
      <c r="C151" s="363" t="s">
        <v>86</v>
      </c>
      <c r="D151" s="316"/>
      <c r="E151" s="316"/>
      <c r="F151" s="364" t="s">
        <v>643</v>
      </c>
      <c r="G151" s="316"/>
      <c r="H151" s="363" t="s">
        <v>703</v>
      </c>
      <c r="I151" s="363" t="s">
        <v>645</v>
      </c>
      <c r="J151" s="363" t="s">
        <v>693</v>
      </c>
      <c r="K151" s="359"/>
    </row>
    <row r="152" ht="15" customHeight="1">
      <c r="B152" s="338"/>
      <c r="C152" s="363" t="s">
        <v>648</v>
      </c>
      <c r="D152" s="316"/>
      <c r="E152" s="316"/>
      <c r="F152" s="364" t="s">
        <v>649</v>
      </c>
      <c r="G152" s="316"/>
      <c r="H152" s="363" t="s">
        <v>682</v>
      </c>
      <c r="I152" s="363" t="s">
        <v>645</v>
      </c>
      <c r="J152" s="363">
        <v>50</v>
      </c>
      <c r="K152" s="359"/>
    </row>
    <row r="153" ht="15" customHeight="1">
      <c r="B153" s="338"/>
      <c r="C153" s="363" t="s">
        <v>651</v>
      </c>
      <c r="D153" s="316"/>
      <c r="E153" s="316"/>
      <c r="F153" s="364" t="s">
        <v>643</v>
      </c>
      <c r="G153" s="316"/>
      <c r="H153" s="363" t="s">
        <v>682</v>
      </c>
      <c r="I153" s="363" t="s">
        <v>653</v>
      </c>
      <c r="J153" s="363"/>
      <c r="K153" s="359"/>
    </row>
    <row r="154" ht="15" customHeight="1">
      <c r="B154" s="338"/>
      <c r="C154" s="363" t="s">
        <v>662</v>
      </c>
      <c r="D154" s="316"/>
      <c r="E154" s="316"/>
      <c r="F154" s="364" t="s">
        <v>649</v>
      </c>
      <c r="G154" s="316"/>
      <c r="H154" s="363" t="s">
        <v>682</v>
      </c>
      <c r="I154" s="363" t="s">
        <v>645</v>
      </c>
      <c r="J154" s="363">
        <v>50</v>
      </c>
      <c r="K154" s="359"/>
    </row>
    <row r="155" ht="15" customHeight="1">
      <c r="B155" s="338"/>
      <c r="C155" s="363" t="s">
        <v>670</v>
      </c>
      <c r="D155" s="316"/>
      <c r="E155" s="316"/>
      <c r="F155" s="364" t="s">
        <v>649</v>
      </c>
      <c r="G155" s="316"/>
      <c r="H155" s="363" t="s">
        <v>682</v>
      </c>
      <c r="I155" s="363" t="s">
        <v>645</v>
      </c>
      <c r="J155" s="363">
        <v>50</v>
      </c>
      <c r="K155" s="359"/>
    </row>
    <row r="156" ht="15" customHeight="1">
      <c r="B156" s="338"/>
      <c r="C156" s="363" t="s">
        <v>668</v>
      </c>
      <c r="D156" s="316"/>
      <c r="E156" s="316"/>
      <c r="F156" s="364" t="s">
        <v>649</v>
      </c>
      <c r="G156" s="316"/>
      <c r="H156" s="363" t="s">
        <v>682</v>
      </c>
      <c r="I156" s="363" t="s">
        <v>645</v>
      </c>
      <c r="J156" s="363">
        <v>50</v>
      </c>
      <c r="K156" s="359"/>
    </row>
    <row r="157" ht="15" customHeight="1">
      <c r="B157" s="338"/>
      <c r="C157" s="363" t="s">
        <v>117</v>
      </c>
      <c r="D157" s="316"/>
      <c r="E157" s="316"/>
      <c r="F157" s="364" t="s">
        <v>643</v>
      </c>
      <c r="G157" s="316"/>
      <c r="H157" s="363" t="s">
        <v>704</v>
      </c>
      <c r="I157" s="363" t="s">
        <v>645</v>
      </c>
      <c r="J157" s="363" t="s">
        <v>705</v>
      </c>
      <c r="K157" s="359"/>
    </row>
    <row r="158" ht="15" customHeight="1">
      <c r="B158" s="338"/>
      <c r="C158" s="363" t="s">
        <v>706</v>
      </c>
      <c r="D158" s="316"/>
      <c r="E158" s="316"/>
      <c r="F158" s="364" t="s">
        <v>643</v>
      </c>
      <c r="G158" s="316"/>
      <c r="H158" s="363" t="s">
        <v>707</v>
      </c>
      <c r="I158" s="363" t="s">
        <v>677</v>
      </c>
      <c r="J158" s="363"/>
      <c r="K158" s="359"/>
    </row>
    <row r="159" ht="15" customHeight="1">
      <c r="B159" s="365"/>
      <c r="C159" s="347"/>
      <c r="D159" s="347"/>
      <c r="E159" s="347"/>
      <c r="F159" s="347"/>
      <c r="G159" s="347"/>
      <c r="H159" s="347"/>
      <c r="I159" s="347"/>
      <c r="J159" s="347"/>
      <c r="K159" s="366"/>
    </row>
    <row r="160" ht="18.75" customHeight="1">
      <c r="B160" s="312"/>
      <c r="C160" s="316"/>
      <c r="D160" s="316"/>
      <c r="E160" s="316"/>
      <c r="F160" s="337"/>
      <c r="G160" s="316"/>
      <c r="H160" s="316"/>
      <c r="I160" s="316"/>
      <c r="J160" s="316"/>
      <c r="K160" s="312"/>
    </row>
    <row r="161" ht="18.75" customHeight="1">
      <c r="B161" s="323"/>
      <c r="C161" s="323"/>
      <c r="D161" s="323"/>
      <c r="E161" s="323"/>
      <c r="F161" s="323"/>
      <c r="G161" s="323"/>
      <c r="H161" s="323"/>
      <c r="I161" s="323"/>
      <c r="J161" s="323"/>
      <c r="K161" s="323"/>
    </row>
    <row r="162" ht="7.5" customHeight="1">
      <c r="B162" s="302"/>
      <c r="C162" s="303"/>
      <c r="D162" s="303"/>
      <c r="E162" s="303"/>
      <c r="F162" s="303"/>
      <c r="G162" s="303"/>
      <c r="H162" s="303"/>
      <c r="I162" s="303"/>
      <c r="J162" s="303"/>
      <c r="K162" s="304"/>
    </row>
    <row r="163" ht="45" customHeight="1">
      <c r="B163" s="305"/>
      <c r="C163" s="306" t="s">
        <v>708</v>
      </c>
      <c r="D163" s="306"/>
      <c r="E163" s="306"/>
      <c r="F163" s="306"/>
      <c r="G163" s="306"/>
      <c r="H163" s="306"/>
      <c r="I163" s="306"/>
      <c r="J163" s="306"/>
      <c r="K163" s="307"/>
    </row>
    <row r="164" ht="17.25" customHeight="1">
      <c r="B164" s="305"/>
      <c r="C164" s="330" t="s">
        <v>637</v>
      </c>
      <c r="D164" s="330"/>
      <c r="E164" s="330"/>
      <c r="F164" s="330" t="s">
        <v>638</v>
      </c>
      <c r="G164" s="367"/>
      <c r="H164" s="368" t="s">
        <v>130</v>
      </c>
      <c r="I164" s="368" t="s">
        <v>60</v>
      </c>
      <c r="J164" s="330" t="s">
        <v>639</v>
      </c>
      <c r="K164" s="307"/>
    </row>
    <row r="165" ht="17.25" customHeight="1">
      <c r="B165" s="308"/>
      <c r="C165" s="332" t="s">
        <v>640</v>
      </c>
      <c r="D165" s="332"/>
      <c r="E165" s="332"/>
      <c r="F165" s="333" t="s">
        <v>641</v>
      </c>
      <c r="G165" s="369"/>
      <c r="H165" s="370"/>
      <c r="I165" s="370"/>
      <c r="J165" s="332" t="s">
        <v>642</v>
      </c>
      <c r="K165" s="310"/>
    </row>
    <row r="166" ht="5.25" customHeight="1">
      <c r="B166" s="338"/>
      <c r="C166" s="335"/>
      <c r="D166" s="335"/>
      <c r="E166" s="335"/>
      <c r="F166" s="335"/>
      <c r="G166" s="336"/>
      <c r="H166" s="335"/>
      <c r="I166" s="335"/>
      <c r="J166" s="335"/>
      <c r="K166" s="359"/>
    </row>
    <row r="167" ht="15" customHeight="1">
      <c r="B167" s="338"/>
      <c r="C167" s="316" t="s">
        <v>646</v>
      </c>
      <c r="D167" s="316"/>
      <c r="E167" s="316"/>
      <c r="F167" s="337" t="s">
        <v>643</v>
      </c>
      <c r="G167" s="316"/>
      <c r="H167" s="316" t="s">
        <v>682</v>
      </c>
      <c r="I167" s="316" t="s">
        <v>645</v>
      </c>
      <c r="J167" s="316">
        <v>120</v>
      </c>
      <c r="K167" s="359"/>
    </row>
    <row r="168" ht="15" customHeight="1">
      <c r="B168" s="338"/>
      <c r="C168" s="316" t="s">
        <v>691</v>
      </c>
      <c r="D168" s="316"/>
      <c r="E168" s="316"/>
      <c r="F168" s="337" t="s">
        <v>643</v>
      </c>
      <c r="G168" s="316"/>
      <c r="H168" s="316" t="s">
        <v>692</v>
      </c>
      <c r="I168" s="316" t="s">
        <v>645</v>
      </c>
      <c r="J168" s="316" t="s">
        <v>693</v>
      </c>
      <c r="K168" s="359"/>
    </row>
    <row r="169" ht="15" customHeight="1">
      <c r="B169" s="338"/>
      <c r="C169" s="316" t="s">
        <v>86</v>
      </c>
      <c r="D169" s="316"/>
      <c r="E169" s="316"/>
      <c r="F169" s="337" t="s">
        <v>643</v>
      </c>
      <c r="G169" s="316"/>
      <c r="H169" s="316" t="s">
        <v>709</v>
      </c>
      <c r="I169" s="316" t="s">
        <v>645</v>
      </c>
      <c r="J169" s="316" t="s">
        <v>693</v>
      </c>
      <c r="K169" s="359"/>
    </row>
    <row r="170" ht="15" customHeight="1">
      <c r="B170" s="338"/>
      <c r="C170" s="316" t="s">
        <v>648</v>
      </c>
      <c r="D170" s="316"/>
      <c r="E170" s="316"/>
      <c r="F170" s="337" t="s">
        <v>649</v>
      </c>
      <c r="G170" s="316"/>
      <c r="H170" s="316" t="s">
        <v>709</v>
      </c>
      <c r="I170" s="316" t="s">
        <v>645</v>
      </c>
      <c r="J170" s="316">
        <v>50</v>
      </c>
      <c r="K170" s="359"/>
    </row>
    <row r="171" ht="15" customHeight="1">
      <c r="B171" s="338"/>
      <c r="C171" s="316" t="s">
        <v>651</v>
      </c>
      <c r="D171" s="316"/>
      <c r="E171" s="316"/>
      <c r="F171" s="337" t="s">
        <v>643</v>
      </c>
      <c r="G171" s="316"/>
      <c r="H171" s="316" t="s">
        <v>709</v>
      </c>
      <c r="I171" s="316" t="s">
        <v>653</v>
      </c>
      <c r="J171" s="316"/>
      <c r="K171" s="359"/>
    </row>
    <row r="172" ht="15" customHeight="1">
      <c r="B172" s="338"/>
      <c r="C172" s="316" t="s">
        <v>662</v>
      </c>
      <c r="D172" s="316"/>
      <c r="E172" s="316"/>
      <c r="F172" s="337" t="s">
        <v>649</v>
      </c>
      <c r="G172" s="316"/>
      <c r="H172" s="316" t="s">
        <v>709</v>
      </c>
      <c r="I172" s="316" t="s">
        <v>645</v>
      </c>
      <c r="J172" s="316">
        <v>50</v>
      </c>
      <c r="K172" s="359"/>
    </row>
    <row r="173" ht="15" customHeight="1">
      <c r="B173" s="338"/>
      <c r="C173" s="316" t="s">
        <v>670</v>
      </c>
      <c r="D173" s="316"/>
      <c r="E173" s="316"/>
      <c r="F173" s="337" t="s">
        <v>649</v>
      </c>
      <c r="G173" s="316"/>
      <c r="H173" s="316" t="s">
        <v>709</v>
      </c>
      <c r="I173" s="316" t="s">
        <v>645</v>
      </c>
      <c r="J173" s="316">
        <v>50</v>
      </c>
      <c r="K173" s="359"/>
    </row>
    <row r="174" ht="15" customHeight="1">
      <c r="B174" s="338"/>
      <c r="C174" s="316" t="s">
        <v>668</v>
      </c>
      <c r="D174" s="316"/>
      <c r="E174" s="316"/>
      <c r="F174" s="337" t="s">
        <v>649</v>
      </c>
      <c r="G174" s="316"/>
      <c r="H174" s="316" t="s">
        <v>709</v>
      </c>
      <c r="I174" s="316" t="s">
        <v>645</v>
      </c>
      <c r="J174" s="316">
        <v>50</v>
      </c>
      <c r="K174" s="359"/>
    </row>
    <row r="175" ht="15" customHeight="1">
      <c r="B175" s="338"/>
      <c r="C175" s="316" t="s">
        <v>129</v>
      </c>
      <c r="D175" s="316"/>
      <c r="E175" s="316"/>
      <c r="F175" s="337" t="s">
        <v>643</v>
      </c>
      <c r="G175" s="316"/>
      <c r="H175" s="316" t="s">
        <v>710</v>
      </c>
      <c r="I175" s="316" t="s">
        <v>711</v>
      </c>
      <c r="J175" s="316"/>
      <c r="K175" s="359"/>
    </row>
    <row r="176" ht="15" customHeight="1">
      <c r="B176" s="338"/>
      <c r="C176" s="316" t="s">
        <v>60</v>
      </c>
      <c r="D176" s="316"/>
      <c r="E176" s="316"/>
      <c r="F176" s="337" t="s">
        <v>643</v>
      </c>
      <c r="G176" s="316"/>
      <c r="H176" s="316" t="s">
        <v>712</v>
      </c>
      <c r="I176" s="316" t="s">
        <v>713</v>
      </c>
      <c r="J176" s="316">
        <v>1</v>
      </c>
      <c r="K176" s="359"/>
    </row>
    <row r="177" ht="15" customHeight="1">
      <c r="B177" s="338"/>
      <c r="C177" s="316" t="s">
        <v>56</v>
      </c>
      <c r="D177" s="316"/>
      <c r="E177" s="316"/>
      <c r="F177" s="337" t="s">
        <v>643</v>
      </c>
      <c r="G177" s="316"/>
      <c r="H177" s="316" t="s">
        <v>714</v>
      </c>
      <c r="I177" s="316" t="s">
        <v>645</v>
      </c>
      <c r="J177" s="316">
        <v>20</v>
      </c>
      <c r="K177" s="359"/>
    </row>
    <row r="178" ht="15" customHeight="1">
      <c r="B178" s="338"/>
      <c r="C178" s="316" t="s">
        <v>130</v>
      </c>
      <c r="D178" s="316"/>
      <c r="E178" s="316"/>
      <c r="F178" s="337" t="s">
        <v>643</v>
      </c>
      <c r="G178" s="316"/>
      <c r="H178" s="316" t="s">
        <v>715</v>
      </c>
      <c r="I178" s="316" t="s">
        <v>645</v>
      </c>
      <c r="J178" s="316">
        <v>255</v>
      </c>
      <c r="K178" s="359"/>
    </row>
    <row r="179" ht="15" customHeight="1">
      <c r="B179" s="338"/>
      <c r="C179" s="316" t="s">
        <v>131</v>
      </c>
      <c r="D179" s="316"/>
      <c r="E179" s="316"/>
      <c r="F179" s="337" t="s">
        <v>643</v>
      </c>
      <c r="G179" s="316"/>
      <c r="H179" s="316" t="s">
        <v>608</v>
      </c>
      <c r="I179" s="316" t="s">
        <v>645</v>
      </c>
      <c r="J179" s="316">
        <v>10</v>
      </c>
      <c r="K179" s="359"/>
    </row>
    <row r="180" ht="15" customHeight="1">
      <c r="B180" s="338"/>
      <c r="C180" s="316" t="s">
        <v>132</v>
      </c>
      <c r="D180" s="316"/>
      <c r="E180" s="316"/>
      <c r="F180" s="337" t="s">
        <v>643</v>
      </c>
      <c r="G180" s="316"/>
      <c r="H180" s="316" t="s">
        <v>716</v>
      </c>
      <c r="I180" s="316" t="s">
        <v>677</v>
      </c>
      <c r="J180" s="316"/>
      <c r="K180" s="359"/>
    </row>
    <row r="181" ht="15" customHeight="1">
      <c r="B181" s="338"/>
      <c r="C181" s="316" t="s">
        <v>717</v>
      </c>
      <c r="D181" s="316"/>
      <c r="E181" s="316"/>
      <c r="F181" s="337" t="s">
        <v>643</v>
      </c>
      <c r="G181" s="316"/>
      <c r="H181" s="316" t="s">
        <v>718</v>
      </c>
      <c r="I181" s="316" t="s">
        <v>677</v>
      </c>
      <c r="J181" s="316"/>
      <c r="K181" s="359"/>
    </row>
    <row r="182" ht="15" customHeight="1">
      <c r="B182" s="338"/>
      <c r="C182" s="316" t="s">
        <v>706</v>
      </c>
      <c r="D182" s="316"/>
      <c r="E182" s="316"/>
      <c r="F182" s="337" t="s">
        <v>643</v>
      </c>
      <c r="G182" s="316"/>
      <c r="H182" s="316" t="s">
        <v>719</v>
      </c>
      <c r="I182" s="316" t="s">
        <v>677</v>
      </c>
      <c r="J182" s="316"/>
      <c r="K182" s="359"/>
    </row>
    <row r="183" ht="15" customHeight="1">
      <c r="B183" s="338"/>
      <c r="C183" s="316" t="s">
        <v>134</v>
      </c>
      <c r="D183" s="316"/>
      <c r="E183" s="316"/>
      <c r="F183" s="337" t="s">
        <v>649</v>
      </c>
      <c r="G183" s="316"/>
      <c r="H183" s="316" t="s">
        <v>720</v>
      </c>
      <c r="I183" s="316" t="s">
        <v>645</v>
      </c>
      <c r="J183" s="316">
        <v>50</v>
      </c>
      <c r="K183" s="359"/>
    </row>
    <row r="184" ht="15" customHeight="1">
      <c r="B184" s="338"/>
      <c r="C184" s="316" t="s">
        <v>721</v>
      </c>
      <c r="D184" s="316"/>
      <c r="E184" s="316"/>
      <c r="F184" s="337" t="s">
        <v>649</v>
      </c>
      <c r="G184" s="316"/>
      <c r="H184" s="316" t="s">
        <v>722</v>
      </c>
      <c r="I184" s="316" t="s">
        <v>723</v>
      </c>
      <c r="J184" s="316"/>
      <c r="K184" s="359"/>
    </row>
    <row r="185" ht="15" customHeight="1">
      <c r="B185" s="338"/>
      <c r="C185" s="316" t="s">
        <v>724</v>
      </c>
      <c r="D185" s="316"/>
      <c r="E185" s="316"/>
      <c r="F185" s="337" t="s">
        <v>649</v>
      </c>
      <c r="G185" s="316"/>
      <c r="H185" s="316" t="s">
        <v>725</v>
      </c>
      <c r="I185" s="316" t="s">
        <v>723</v>
      </c>
      <c r="J185" s="316"/>
      <c r="K185" s="359"/>
    </row>
    <row r="186" ht="15" customHeight="1">
      <c r="B186" s="338"/>
      <c r="C186" s="316" t="s">
        <v>726</v>
      </c>
      <c r="D186" s="316"/>
      <c r="E186" s="316"/>
      <c r="F186" s="337" t="s">
        <v>649</v>
      </c>
      <c r="G186" s="316"/>
      <c r="H186" s="316" t="s">
        <v>727</v>
      </c>
      <c r="I186" s="316" t="s">
        <v>723</v>
      </c>
      <c r="J186" s="316"/>
      <c r="K186" s="359"/>
    </row>
    <row r="187" ht="15" customHeight="1">
      <c r="B187" s="338"/>
      <c r="C187" s="371" t="s">
        <v>728</v>
      </c>
      <c r="D187" s="316"/>
      <c r="E187" s="316"/>
      <c r="F187" s="337" t="s">
        <v>649</v>
      </c>
      <c r="G187" s="316"/>
      <c r="H187" s="316" t="s">
        <v>729</v>
      </c>
      <c r="I187" s="316" t="s">
        <v>730</v>
      </c>
      <c r="J187" s="372" t="s">
        <v>731</v>
      </c>
      <c r="K187" s="359"/>
    </row>
    <row r="188" ht="15" customHeight="1">
      <c r="B188" s="338"/>
      <c r="C188" s="322" t="s">
        <v>45</v>
      </c>
      <c r="D188" s="316"/>
      <c r="E188" s="316"/>
      <c r="F188" s="337" t="s">
        <v>643</v>
      </c>
      <c r="G188" s="316"/>
      <c r="H188" s="312" t="s">
        <v>732</v>
      </c>
      <c r="I188" s="316" t="s">
        <v>733</v>
      </c>
      <c r="J188" s="316"/>
      <c r="K188" s="359"/>
    </row>
    <row r="189" ht="15" customHeight="1">
      <c r="B189" s="338"/>
      <c r="C189" s="322" t="s">
        <v>734</v>
      </c>
      <c r="D189" s="316"/>
      <c r="E189" s="316"/>
      <c r="F189" s="337" t="s">
        <v>643</v>
      </c>
      <c r="G189" s="316"/>
      <c r="H189" s="316" t="s">
        <v>735</v>
      </c>
      <c r="I189" s="316" t="s">
        <v>677</v>
      </c>
      <c r="J189" s="316"/>
      <c r="K189" s="359"/>
    </row>
    <row r="190" ht="15" customHeight="1">
      <c r="B190" s="338"/>
      <c r="C190" s="322" t="s">
        <v>736</v>
      </c>
      <c r="D190" s="316"/>
      <c r="E190" s="316"/>
      <c r="F190" s="337" t="s">
        <v>643</v>
      </c>
      <c r="G190" s="316"/>
      <c r="H190" s="316" t="s">
        <v>737</v>
      </c>
      <c r="I190" s="316" t="s">
        <v>677</v>
      </c>
      <c r="J190" s="316"/>
      <c r="K190" s="359"/>
    </row>
    <row r="191" ht="15" customHeight="1">
      <c r="B191" s="338"/>
      <c r="C191" s="322" t="s">
        <v>738</v>
      </c>
      <c r="D191" s="316"/>
      <c r="E191" s="316"/>
      <c r="F191" s="337" t="s">
        <v>649</v>
      </c>
      <c r="G191" s="316"/>
      <c r="H191" s="316" t="s">
        <v>739</v>
      </c>
      <c r="I191" s="316" t="s">
        <v>677</v>
      </c>
      <c r="J191" s="316"/>
      <c r="K191" s="359"/>
    </row>
    <row r="192" ht="15" customHeight="1">
      <c r="B192" s="365"/>
      <c r="C192" s="373"/>
      <c r="D192" s="347"/>
      <c r="E192" s="347"/>
      <c r="F192" s="347"/>
      <c r="G192" s="347"/>
      <c r="H192" s="347"/>
      <c r="I192" s="347"/>
      <c r="J192" s="347"/>
      <c r="K192" s="366"/>
    </row>
    <row r="193" ht="18.75" customHeight="1">
      <c r="B193" s="312"/>
      <c r="C193" s="316"/>
      <c r="D193" s="316"/>
      <c r="E193" s="316"/>
      <c r="F193" s="337"/>
      <c r="G193" s="316"/>
      <c r="H193" s="316"/>
      <c r="I193" s="316"/>
      <c r="J193" s="316"/>
      <c r="K193" s="312"/>
    </row>
    <row r="194" ht="18.75" customHeight="1">
      <c r="B194" s="312"/>
      <c r="C194" s="316"/>
      <c r="D194" s="316"/>
      <c r="E194" s="316"/>
      <c r="F194" s="337"/>
      <c r="G194" s="316"/>
      <c r="H194" s="316"/>
      <c r="I194" s="316"/>
      <c r="J194" s="316"/>
      <c r="K194" s="312"/>
    </row>
    <row r="195" ht="18.75" customHeight="1">
      <c r="B195" s="323"/>
      <c r="C195" s="323"/>
      <c r="D195" s="323"/>
      <c r="E195" s="323"/>
      <c r="F195" s="323"/>
      <c r="G195" s="323"/>
      <c r="H195" s="323"/>
      <c r="I195" s="323"/>
      <c r="J195" s="323"/>
      <c r="K195" s="323"/>
    </row>
    <row r="196" ht="13.5">
      <c r="B196" s="302"/>
      <c r="C196" s="303"/>
      <c r="D196" s="303"/>
      <c r="E196" s="303"/>
      <c r="F196" s="303"/>
      <c r="G196" s="303"/>
      <c r="H196" s="303"/>
      <c r="I196" s="303"/>
      <c r="J196" s="303"/>
      <c r="K196" s="304"/>
    </row>
    <row r="197" ht="21">
      <c r="B197" s="305"/>
      <c r="C197" s="306" t="s">
        <v>740</v>
      </c>
      <c r="D197" s="306"/>
      <c r="E197" s="306"/>
      <c r="F197" s="306"/>
      <c r="G197" s="306"/>
      <c r="H197" s="306"/>
      <c r="I197" s="306"/>
      <c r="J197" s="306"/>
      <c r="K197" s="307"/>
    </row>
    <row r="198" ht="25.5" customHeight="1">
      <c r="B198" s="305"/>
      <c r="C198" s="374" t="s">
        <v>741</v>
      </c>
      <c r="D198" s="374"/>
      <c r="E198" s="374"/>
      <c r="F198" s="374" t="s">
        <v>742</v>
      </c>
      <c r="G198" s="375"/>
      <c r="H198" s="374" t="s">
        <v>743</v>
      </c>
      <c r="I198" s="374"/>
      <c r="J198" s="374"/>
      <c r="K198" s="307"/>
    </row>
    <row r="199" ht="5.25" customHeight="1">
      <c r="B199" s="338"/>
      <c r="C199" s="335"/>
      <c r="D199" s="335"/>
      <c r="E199" s="335"/>
      <c r="F199" s="335"/>
      <c r="G199" s="316"/>
      <c r="H199" s="335"/>
      <c r="I199" s="335"/>
      <c r="J199" s="335"/>
      <c r="K199" s="359"/>
    </row>
    <row r="200" ht="15" customHeight="1">
      <c r="B200" s="338"/>
      <c r="C200" s="316" t="s">
        <v>733</v>
      </c>
      <c r="D200" s="316"/>
      <c r="E200" s="316"/>
      <c r="F200" s="337" t="s">
        <v>46</v>
      </c>
      <c r="G200" s="316"/>
      <c r="H200" s="316" t="s">
        <v>744</v>
      </c>
      <c r="I200" s="316"/>
      <c r="J200" s="316"/>
      <c r="K200" s="359"/>
    </row>
    <row r="201" ht="15" customHeight="1">
      <c r="B201" s="338"/>
      <c r="C201" s="344"/>
      <c r="D201" s="316"/>
      <c r="E201" s="316"/>
      <c r="F201" s="337" t="s">
        <v>47</v>
      </c>
      <c r="G201" s="316"/>
      <c r="H201" s="316" t="s">
        <v>745</v>
      </c>
      <c r="I201" s="316"/>
      <c r="J201" s="316"/>
      <c r="K201" s="359"/>
    </row>
    <row r="202" ht="15" customHeight="1">
      <c r="B202" s="338"/>
      <c r="C202" s="344"/>
      <c r="D202" s="316"/>
      <c r="E202" s="316"/>
      <c r="F202" s="337" t="s">
        <v>50</v>
      </c>
      <c r="G202" s="316"/>
      <c r="H202" s="316" t="s">
        <v>746</v>
      </c>
      <c r="I202" s="316"/>
      <c r="J202" s="316"/>
      <c r="K202" s="359"/>
    </row>
    <row r="203" ht="15" customHeight="1">
      <c r="B203" s="338"/>
      <c r="C203" s="316"/>
      <c r="D203" s="316"/>
      <c r="E203" s="316"/>
      <c r="F203" s="337" t="s">
        <v>48</v>
      </c>
      <c r="G203" s="316"/>
      <c r="H203" s="316" t="s">
        <v>747</v>
      </c>
      <c r="I203" s="316"/>
      <c r="J203" s="316"/>
      <c r="K203" s="359"/>
    </row>
    <row r="204" ht="15" customHeight="1">
      <c r="B204" s="338"/>
      <c r="C204" s="316"/>
      <c r="D204" s="316"/>
      <c r="E204" s="316"/>
      <c r="F204" s="337" t="s">
        <v>49</v>
      </c>
      <c r="G204" s="316"/>
      <c r="H204" s="316" t="s">
        <v>748</v>
      </c>
      <c r="I204" s="316"/>
      <c r="J204" s="316"/>
      <c r="K204" s="359"/>
    </row>
    <row r="205" ht="15" customHeight="1">
      <c r="B205" s="338"/>
      <c r="C205" s="316"/>
      <c r="D205" s="316"/>
      <c r="E205" s="316"/>
      <c r="F205" s="337"/>
      <c r="G205" s="316"/>
      <c r="H205" s="316"/>
      <c r="I205" s="316"/>
      <c r="J205" s="316"/>
      <c r="K205" s="359"/>
    </row>
    <row r="206" ht="15" customHeight="1">
      <c r="B206" s="338"/>
      <c r="C206" s="316" t="s">
        <v>689</v>
      </c>
      <c r="D206" s="316"/>
      <c r="E206" s="316"/>
      <c r="F206" s="337" t="s">
        <v>81</v>
      </c>
      <c r="G206" s="316"/>
      <c r="H206" s="316" t="s">
        <v>749</v>
      </c>
      <c r="I206" s="316"/>
      <c r="J206" s="316"/>
      <c r="K206" s="359"/>
    </row>
    <row r="207" ht="15" customHeight="1">
      <c r="B207" s="338"/>
      <c r="C207" s="344"/>
      <c r="D207" s="316"/>
      <c r="E207" s="316"/>
      <c r="F207" s="337" t="s">
        <v>587</v>
      </c>
      <c r="G207" s="316"/>
      <c r="H207" s="316" t="s">
        <v>588</v>
      </c>
      <c r="I207" s="316"/>
      <c r="J207" s="316"/>
      <c r="K207" s="359"/>
    </row>
    <row r="208" ht="15" customHeight="1">
      <c r="B208" s="338"/>
      <c r="C208" s="316"/>
      <c r="D208" s="316"/>
      <c r="E208" s="316"/>
      <c r="F208" s="337" t="s">
        <v>585</v>
      </c>
      <c r="G208" s="316"/>
      <c r="H208" s="316" t="s">
        <v>750</v>
      </c>
      <c r="I208" s="316"/>
      <c r="J208" s="316"/>
      <c r="K208" s="359"/>
    </row>
    <row r="209" ht="15" customHeight="1">
      <c r="B209" s="376"/>
      <c r="C209" s="344"/>
      <c r="D209" s="344"/>
      <c r="E209" s="344"/>
      <c r="F209" s="337" t="s">
        <v>589</v>
      </c>
      <c r="G209" s="322"/>
      <c r="H209" s="363" t="s">
        <v>590</v>
      </c>
      <c r="I209" s="363"/>
      <c r="J209" s="363"/>
      <c r="K209" s="377"/>
    </row>
    <row r="210" ht="15" customHeight="1">
      <c r="B210" s="376"/>
      <c r="C210" s="344"/>
      <c r="D210" s="344"/>
      <c r="E210" s="344"/>
      <c r="F210" s="337" t="s">
        <v>591</v>
      </c>
      <c r="G210" s="322"/>
      <c r="H210" s="363" t="s">
        <v>387</v>
      </c>
      <c r="I210" s="363"/>
      <c r="J210" s="363"/>
      <c r="K210" s="377"/>
    </row>
    <row r="211" ht="15" customHeight="1">
      <c r="B211" s="376"/>
      <c r="C211" s="344"/>
      <c r="D211" s="344"/>
      <c r="E211" s="344"/>
      <c r="F211" s="378"/>
      <c r="G211" s="322"/>
      <c r="H211" s="379"/>
      <c r="I211" s="379"/>
      <c r="J211" s="379"/>
      <c r="K211" s="377"/>
    </row>
    <row r="212" ht="15" customHeight="1">
      <c r="B212" s="376"/>
      <c r="C212" s="316" t="s">
        <v>713</v>
      </c>
      <c r="D212" s="344"/>
      <c r="E212" s="344"/>
      <c r="F212" s="337">
        <v>1</v>
      </c>
      <c r="G212" s="322"/>
      <c r="H212" s="363" t="s">
        <v>751</v>
      </c>
      <c r="I212" s="363"/>
      <c r="J212" s="363"/>
      <c r="K212" s="377"/>
    </row>
    <row r="213" ht="15" customHeight="1">
      <c r="B213" s="376"/>
      <c r="C213" s="344"/>
      <c r="D213" s="344"/>
      <c r="E213" s="344"/>
      <c r="F213" s="337">
        <v>2</v>
      </c>
      <c r="G213" s="322"/>
      <c r="H213" s="363" t="s">
        <v>752</v>
      </c>
      <c r="I213" s="363"/>
      <c r="J213" s="363"/>
      <c r="K213" s="377"/>
    </row>
    <row r="214" ht="15" customHeight="1">
      <c r="B214" s="376"/>
      <c r="C214" s="344"/>
      <c r="D214" s="344"/>
      <c r="E214" s="344"/>
      <c r="F214" s="337">
        <v>3</v>
      </c>
      <c r="G214" s="322"/>
      <c r="H214" s="363" t="s">
        <v>753</v>
      </c>
      <c r="I214" s="363"/>
      <c r="J214" s="363"/>
      <c r="K214" s="377"/>
    </row>
    <row r="215" ht="15" customHeight="1">
      <c r="B215" s="376"/>
      <c r="C215" s="344"/>
      <c r="D215" s="344"/>
      <c r="E215" s="344"/>
      <c r="F215" s="337">
        <v>4</v>
      </c>
      <c r="G215" s="322"/>
      <c r="H215" s="363" t="s">
        <v>754</v>
      </c>
      <c r="I215" s="363"/>
      <c r="J215" s="363"/>
      <c r="K215" s="377"/>
    </row>
    <row r="216" ht="12.75" customHeight="1">
      <c r="B216" s="380"/>
      <c r="C216" s="381"/>
      <c r="D216" s="381"/>
      <c r="E216" s="381"/>
      <c r="F216" s="381"/>
      <c r="G216" s="381"/>
      <c r="H216" s="381"/>
      <c r="I216" s="381"/>
      <c r="J216" s="381"/>
      <c r="K216" s="382"/>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Broukal Luboš</dc:creator>
  <cp:lastModifiedBy>Broukal Luboš</cp:lastModifiedBy>
  <dcterms:created xsi:type="dcterms:W3CDTF">2018-05-29T08:02:02Z</dcterms:created>
  <dcterms:modified xsi:type="dcterms:W3CDTF">2018-05-29T08:02:15Z</dcterms:modified>
</cp:coreProperties>
</file>