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85" windowWidth="18795" windowHeight="7170"/>
  </bookViews>
  <sheets>
    <sheet name="Krycí list" sheetId="1" r:id="rId1"/>
    <sheet name="Rekapitulace" sheetId="2" r:id="rId2"/>
    <sheet name="Položky" sheetId="3" r:id="rId3"/>
  </sheets>
  <definedNames>
    <definedName name="cisloobjektu">'Krycí list'!$A$5</definedName>
    <definedName name="cislostavby">'Krycí list'!$A$7</definedName>
    <definedName name="Datum">'Krycí list'!$B$27</definedName>
    <definedName name="Dil">Rekapitulace!$A$6</definedName>
    <definedName name="Dodavka">Rekapitulace!$G$20</definedName>
    <definedName name="Dodavka0">Položky!#REF!</definedName>
    <definedName name="HSV">Rekapitulace!$E$20</definedName>
    <definedName name="HSV0">Položky!#REF!</definedName>
    <definedName name="HZS">Rekapitulace!$I$20</definedName>
    <definedName name="HZS0">Položky!#REF!</definedName>
    <definedName name="JKSO">'Krycí list'!$G$2</definedName>
    <definedName name="MJ">'Krycí list'!$G$5</definedName>
    <definedName name="Mont">Rekapitulace!$H$20</definedName>
    <definedName name="Montaz0">Položky!#REF!</definedName>
    <definedName name="NazevDilu">Rekapitulace!$B$6</definedName>
    <definedName name="nazevobjektu">'Krycí list'!$C$5</definedName>
    <definedName name="nazevstavby">'Krycí list'!$C$7</definedName>
    <definedName name="_xlnm.Print_Titles" localSheetId="2">Položky!$1:$6</definedName>
    <definedName name="_xlnm.Print_Titles" localSheetId="1">Rekapitulace!$1:$6</definedName>
    <definedName name="Objednatel">'Krycí list'!$C$10</definedName>
    <definedName name="_xlnm.Print_Area" localSheetId="0">'Krycí list'!$A$1:$G$45</definedName>
    <definedName name="_xlnm.Print_Area" localSheetId="2">Položky!$A$1:$G$106</definedName>
    <definedName name="_xlnm.Print_Area" localSheetId="1">Rekapitulace!$A$1:$I$34</definedName>
    <definedName name="PocetMJ">'Krycí list'!$G$6</definedName>
    <definedName name="Poznamka">'Krycí list'!$B$37</definedName>
    <definedName name="Projektant">'Krycí list'!$C$8</definedName>
    <definedName name="PSV">Rekapitulace!$F$20</definedName>
    <definedName name="PSV0">Položky!#REF!</definedName>
    <definedName name="SazbaDPH1">'Krycí list'!$C$30</definedName>
    <definedName name="SazbaDPH2">'Krycí list'!$C$32</definedName>
    <definedName name="SloupecCC">Položky!$G$6</definedName>
    <definedName name="SloupecCisloPol">Položky!$B$6</definedName>
    <definedName name="SloupecJC">Položky!$F$6</definedName>
    <definedName name="SloupecMJ">Položky!$D$6</definedName>
    <definedName name="SloupecMnozstvi">Položky!$E$6</definedName>
    <definedName name="SloupecNazPol">Položky!$C$6</definedName>
    <definedName name="SloupecPC">Položky!$A$6</definedName>
    <definedName name="solver_lin" localSheetId="2" hidden="1">0</definedName>
    <definedName name="solver_num" localSheetId="2" hidden="1">0</definedName>
    <definedName name="solver_opt" localSheetId="2" hidden="1">Položky!#REF!</definedName>
    <definedName name="solver_typ" localSheetId="2" hidden="1">1</definedName>
    <definedName name="solver_val" localSheetId="2" hidden="1">0</definedName>
    <definedName name="Typ">Položky!#REF!</definedName>
    <definedName name="VRN">Rekapitulace!$H$33</definedName>
    <definedName name="VRNKc">Rekapitulace!#REF!</definedName>
    <definedName name="VRNnazev">Rekapitulace!#REF!</definedName>
    <definedName name="VRNproc">Rekapitulace!#REF!</definedName>
    <definedName name="VRNzakl">Rekapitulace!#REF!</definedName>
    <definedName name="Zakazka">'Krycí list'!$G$11</definedName>
    <definedName name="Zaklad22">'Krycí list'!$F$32</definedName>
    <definedName name="Zaklad5">'Krycí list'!$F$30</definedName>
    <definedName name="Zhotovitel">'Krycí list'!$C$11:$E$11</definedName>
  </definedNames>
  <calcPr calcId="125725" fullCalcOnLoad="1"/>
</workbook>
</file>

<file path=xl/calcChain.xml><?xml version="1.0" encoding="utf-8"?>
<calcChain xmlns="http://schemas.openxmlformats.org/spreadsheetml/2006/main">
  <c r="D21" i="1"/>
  <c r="D20"/>
  <c r="D19"/>
  <c r="D18"/>
  <c r="D17"/>
  <c r="D16"/>
  <c r="D15"/>
  <c r="BE105" i="3"/>
  <c r="BD105"/>
  <c r="BC105"/>
  <c r="BA105"/>
  <c r="G105"/>
  <c r="BB105" s="1"/>
  <c r="BE104"/>
  <c r="BE106" s="1"/>
  <c r="I19" i="2" s="1"/>
  <c r="BD104" i="3"/>
  <c r="BC104"/>
  <c r="BC106" s="1"/>
  <c r="G19" i="2" s="1"/>
  <c r="BA104" i="3"/>
  <c r="BA106" s="1"/>
  <c r="E19" i="2" s="1"/>
  <c r="G104" i="3"/>
  <c r="BB104" s="1"/>
  <c r="B19" i="2"/>
  <c r="A19"/>
  <c r="BD106" i="3"/>
  <c r="H19" i="2" s="1"/>
  <c r="G106" i="3"/>
  <c r="C106"/>
  <c r="BE101"/>
  <c r="BD101"/>
  <c r="BC101"/>
  <c r="BA101"/>
  <c r="G101"/>
  <c r="BB101" s="1"/>
  <c r="BE100"/>
  <c r="BD100"/>
  <c r="BC100"/>
  <c r="BA100"/>
  <c r="G100"/>
  <c r="BB100" s="1"/>
  <c r="BE99"/>
  <c r="BD99"/>
  <c r="BD102" s="1"/>
  <c r="H18" i="2" s="1"/>
  <c r="BC99" i="3"/>
  <c r="BA99"/>
  <c r="G99"/>
  <c r="BB99" s="1"/>
  <c r="B18" i="2"/>
  <c r="A18"/>
  <c r="BE102" i="3"/>
  <c r="I18" i="2" s="1"/>
  <c r="BC102" i="3"/>
  <c r="G18" i="2" s="1"/>
  <c r="BA102" i="3"/>
  <c r="E18" i="2" s="1"/>
  <c r="C102" i="3"/>
  <c r="BE96"/>
  <c r="BD96"/>
  <c r="BD97" s="1"/>
  <c r="H17" i="2" s="1"/>
  <c r="BC96" i="3"/>
  <c r="BA96"/>
  <c r="G96"/>
  <c r="BB96" s="1"/>
  <c r="BB97" s="1"/>
  <c r="F17" i="2" s="1"/>
  <c r="B17"/>
  <c r="A17"/>
  <c r="BE97" i="3"/>
  <c r="I17" i="2" s="1"/>
  <c r="BC97" i="3"/>
  <c r="G17" i="2" s="1"/>
  <c r="BA97" i="3"/>
  <c r="E17" i="2" s="1"/>
  <c r="C97" i="3"/>
  <c r="BE93"/>
  <c r="BD93"/>
  <c r="BC93"/>
  <c r="BA93"/>
  <c r="G93"/>
  <c r="BB93" s="1"/>
  <c r="BE92"/>
  <c r="BD92"/>
  <c r="BC92"/>
  <c r="BA92"/>
  <c r="G92"/>
  <c r="BB92" s="1"/>
  <c r="BE91"/>
  <c r="BD91"/>
  <c r="BD94" s="1"/>
  <c r="H16" i="2" s="1"/>
  <c r="BC91" i="3"/>
  <c r="BA91"/>
  <c r="G91"/>
  <c r="BB91" s="1"/>
  <c r="B16" i="2"/>
  <c r="A16"/>
  <c r="BE94" i="3"/>
  <c r="I16" i="2" s="1"/>
  <c r="BC94" i="3"/>
  <c r="G16" i="2" s="1"/>
  <c r="BA94" i="3"/>
  <c r="E16" i="2" s="1"/>
  <c r="C94" i="3"/>
  <c r="BE88"/>
  <c r="BD88"/>
  <c r="BC88"/>
  <c r="BA88"/>
  <c r="G88"/>
  <c r="BB88" s="1"/>
  <c r="BE87"/>
  <c r="BD87"/>
  <c r="BC87"/>
  <c r="BA87"/>
  <c r="G87"/>
  <c r="BB87" s="1"/>
  <c r="BE86"/>
  <c r="BD86"/>
  <c r="BC86"/>
  <c r="BA86"/>
  <c r="G86"/>
  <c r="BB86" s="1"/>
  <c r="BE85"/>
  <c r="BD85"/>
  <c r="BC85"/>
  <c r="BA85"/>
  <c r="G85"/>
  <c r="BB85" s="1"/>
  <c r="BE84"/>
  <c r="BD84"/>
  <c r="BC84"/>
  <c r="BA84"/>
  <c r="G84"/>
  <c r="BB84" s="1"/>
  <c r="BE83"/>
  <c r="BD83"/>
  <c r="BD89" s="1"/>
  <c r="H15" i="2" s="1"/>
  <c r="BC83" i="3"/>
  <c r="BA83"/>
  <c r="G83"/>
  <c r="BB83" s="1"/>
  <c r="B15" i="2"/>
  <c r="A15"/>
  <c r="BE89" i="3"/>
  <c r="I15" i="2" s="1"/>
  <c r="BC89" i="3"/>
  <c r="G15" i="2" s="1"/>
  <c r="BA89" i="3"/>
  <c r="E15" i="2" s="1"/>
  <c r="C89" i="3"/>
  <c r="BE80"/>
  <c r="BD80"/>
  <c r="BC80"/>
  <c r="BA80"/>
  <c r="G80"/>
  <c r="BB80" s="1"/>
  <c r="BE79"/>
  <c r="BD79"/>
  <c r="BC79"/>
  <c r="BA79"/>
  <c r="G79"/>
  <c r="BB79" s="1"/>
  <c r="BE78"/>
  <c r="BD78"/>
  <c r="BC78"/>
  <c r="BA78"/>
  <c r="G78"/>
  <c r="BB78" s="1"/>
  <c r="BE77"/>
  <c r="BD77"/>
  <c r="BC77"/>
  <c r="BA77"/>
  <c r="G77"/>
  <c r="BB77" s="1"/>
  <c r="BE76"/>
  <c r="BD76"/>
  <c r="BC76"/>
  <c r="BA76"/>
  <c r="G76"/>
  <c r="BB76" s="1"/>
  <c r="BE75"/>
  <c r="BD75"/>
  <c r="BC75"/>
  <c r="BA75"/>
  <c r="G75"/>
  <c r="BB75" s="1"/>
  <c r="BE74"/>
  <c r="BD74"/>
  <c r="BC74"/>
  <c r="BA74"/>
  <c r="G74"/>
  <c r="BB74" s="1"/>
  <c r="BE73"/>
  <c r="BD73"/>
  <c r="BC73"/>
  <c r="BA73"/>
  <c r="G73"/>
  <c r="BB73" s="1"/>
  <c r="BE72"/>
  <c r="BD72"/>
  <c r="BC72"/>
  <c r="BA72"/>
  <c r="G72"/>
  <c r="BB72" s="1"/>
  <c r="BE71"/>
  <c r="BD71"/>
  <c r="BC71"/>
  <c r="BA71"/>
  <c r="G71"/>
  <c r="BB71" s="1"/>
  <c r="BE70"/>
  <c r="BD70"/>
  <c r="BC70"/>
  <c r="BA70"/>
  <c r="G70"/>
  <c r="BB70" s="1"/>
  <c r="BE69"/>
  <c r="BD69"/>
  <c r="BC69"/>
  <c r="BA69"/>
  <c r="G69"/>
  <c r="BB69" s="1"/>
  <c r="BE68"/>
  <c r="BD68"/>
  <c r="BC68"/>
  <c r="BA68"/>
  <c r="G68"/>
  <c r="BB68" s="1"/>
  <c r="BE67"/>
  <c r="BD67"/>
  <c r="BC67"/>
  <c r="BA67"/>
  <c r="G67"/>
  <c r="BB67" s="1"/>
  <c r="BE66"/>
  <c r="BD66"/>
  <c r="BC66"/>
  <c r="BA66"/>
  <c r="G66"/>
  <c r="BB66" s="1"/>
  <c r="BE65"/>
  <c r="BD65"/>
  <c r="BC65"/>
  <c r="BA65"/>
  <c r="G65"/>
  <c r="BB65" s="1"/>
  <c r="BE64"/>
  <c r="BD64"/>
  <c r="BC64"/>
  <c r="BA64"/>
  <c r="G64"/>
  <c r="BB64" s="1"/>
  <c r="BE63"/>
  <c r="BD63"/>
  <c r="BC63"/>
  <c r="BA63"/>
  <c r="G63"/>
  <c r="BB63" s="1"/>
  <c r="BE62"/>
  <c r="BD62"/>
  <c r="BD81" s="1"/>
  <c r="H14" i="2" s="1"/>
  <c r="BC62" i="3"/>
  <c r="BA62"/>
  <c r="G62"/>
  <c r="BB62" s="1"/>
  <c r="BB81" s="1"/>
  <c r="F14" i="2" s="1"/>
  <c r="B14"/>
  <c r="A14"/>
  <c r="BE81" i="3"/>
  <c r="I14" i="2" s="1"/>
  <c r="BC81" i="3"/>
  <c r="G14" i="2" s="1"/>
  <c r="BA81" i="3"/>
  <c r="E14" i="2" s="1"/>
  <c r="C81" i="3"/>
  <c r="BE59"/>
  <c r="BD59"/>
  <c r="BD60" s="1"/>
  <c r="H13" i="2" s="1"/>
  <c r="BC59" i="3"/>
  <c r="BB59"/>
  <c r="BB60" s="1"/>
  <c r="F13" i="2" s="1"/>
  <c r="G59" i="3"/>
  <c r="BA59" s="1"/>
  <c r="BA60" s="1"/>
  <c r="E13" i="2" s="1"/>
  <c r="B13"/>
  <c r="A13"/>
  <c r="BE60" i="3"/>
  <c r="I13" i="2" s="1"/>
  <c r="BC60" i="3"/>
  <c r="G13" i="2" s="1"/>
  <c r="C60" i="3"/>
  <c r="BE56"/>
  <c r="BD56"/>
  <c r="BC56"/>
  <c r="BB56"/>
  <c r="G56"/>
  <c r="BA56" s="1"/>
  <c r="BE55"/>
  <c r="BD55"/>
  <c r="BC55"/>
  <c r="BB55"/>
  <c r="G55"/>
  <c r="BA55" s="1"/>
  <c r="BE54"/>
  <c r="BD54"/>
  <c r="BC54"/>
  <c r="BB54"/>
  <c r="G54"/>
  <c r="BA54" s="1"/>
  <c r="BE53"/>
  <c r="BD53"/>
  <c r="BC53"/>
  <c r="BB53"/>
  <c r="G53"/>
  <c r="BA53" s="1"/>
  <c r="BE52"/>
  <c r="BD52"/>
  <c r="BC52"/>
  <c r="BB52"/>
  <c r="G52"/>
  <c r="BA52" s="1"/>
  <c r="BE51"/>
  <c r="BD51"/>
  <c r="BC51"/>
  <c r="BB51"/>
  <c r="G51"/>
  <c r="BA51" s="1"/>
  <c r="BE50"/>
  <c r="BD50"/>
  <c r="BC50"/>
  <c r="BB50"/>
  <c r="G50"/>
  <c r="BA50" s="1"/>
  <c r="BE49"/>
  <c r="BD49"/>
  <c r="BC49"/>
  <c r="BB49"/>
  <c r="G49"/>
  <c r="BA49" s="1"/>
  <c r="BE48"/>
  <c r="BD48"/>
  <c r="BC48"/>
  <c r="BB48"/>
  <c r="G48"/>
  <c r="BA48" s="1"/>
  <c r="BE47"/>
  <c r="BD47"/>
  <c r="BC47"/>
  <c r="BB47"/>
  <c r="G47"/>
  <c r="BA47" s="1"/>
  <c r="BE46"/>
  <c r="BD46"/>
  <c r="BC46"/>
  <c r="BB46"/>
  <c r="G46"/>
  <c r="BA46" s="1"/>
  <c r="BE45"/>
  <c r="BD45"/>
  <c r="BC45"/>
  <c r="BB45"/>
  <c r="G45"/>
  <c r="BA45" s="1"/>
  <c r="BE44"/>
  <c r="BD44"/>
  <c r="BC44"/>
  <c r="BB44"/>
  <c r="G44"/>
  <c r="BA44" s="1"/>
  <c r="BE43"/>
  <c r="BD43"/>
  <c r="BC43"/>
  <c r="BB43"/>
  <c r="G43"/>
  <c r="BA43" s="1"/>
  <c r="BE42"/>
  <c r="BD42"/>
  <c r="BC42"/>
  <c r="BB42"/>
  <c r="G42"/>
  <c r="BA42" s="1"/>
  <c r="BE41"/>
  <c r="BD41"/>
  <c r="BD57" s="1"/>
  <c r="H12" i="2" s="1"/>
  <c r="BC41" i="3"/>
  <c r="BB41"/>
  <c r="BB57" s="1"/>
  <c r="F12" i="2" s="1"/>
  <c r="G41" i="3"/>
  <c r="BA41" s="1"/>
  <c r="BA57" s="1"/>
  <c r="E12" i="2" s="1"/>
  <c r="B12"/>
  <c r="A12"/>
  <c r="BE57" i="3"/>
  <c r="I12" i="2" s="1"/>
  <c r="BC57" i="3"/>
  <c r="G12" i="2" s="1"/>
  <c r="C57" i="3"/>
  <c r="BE38"/>
  <c r="BD38"/>
  <c r="BD39" s="1"/>
  <c r="H11" i="2" s="1"/>
  <c r="BC38" i="3"/>
  <c r="BB38"/>
  <c r="BB39" s="1"/>
  <c r="F11" i="2" s="1"/>
  <c r="G38" i="3"/>
  <c r="BA38" s="1"/>
  <c r="BA39" s="1"/>
  <c r="E11" i="2" s="1"/>
  <c r="B11"/>
  <c r="A11"/>
  <c r="BE39" i="3"/>
  <c r="I11" i="2" s="1"/>
  <c r="BC39" i="3"/>
  <c r="G11" i="2" s="1"/>
  <c r="C39" i="3"/>
  <c r="BE35"/>
  <c r="BD35"/>
  <c r="BC35"/>
  <c r="BB35"/>
  <c r="G35"/>
  <c r="BA35" s="1"/>
  <c r="BE34"/>
  <c r="BD34"/>
  <c r="BC34"/>
  <c r="BB34"/>
  <c r="G34"/>
  <c r="BA34" s="1"/>
  <c r="BE33"/>
  <c r="BD33"/>
  <c r="BC33"/>
  <c r="BB33"/>
  <c r="G33"/>
  <c r="BA33" s="1"/>
  <c r="BE32"/>
  <c r="BD32"/>
  <c r="BC32"/>
  <c r="BB32"/>
  <c r="G32"/>
  <c r="BA32" s="1"/>
  <c r="BE31"/>
  <c r="BD31"/>
  <c r="BC31"/>
  <c r="BB31"/>
  <c r="G31"/>
  <c r="BA31" s="1"/>
  <c r="BE30"/>
  <c r="BD30"/>
  <c r="BD36" s="1"/>
  <c r="H10" i="2" s="1"/>
  <c r="BC30" i="3"/>
  <c r="BB30"/>
  <c r="BB36" s="1"/>
  <c r="F10" i="2" s="1"/>
  <c r="G30" i="3"/>
  <c r="BA30" s="1"/>
  <c r="B10" i="2"/>
  <c r="A10"/>
  <c r="BE36" i="3"/>
  <c r="I10" i="2" s="1"/>
  <c r="BC36" i="3"/>
  <c r="G10" i="2" s="1"/>
  <c r="C36" i="3"/>
  <c r="BE27"/>
  <c r="BD27"/>
  <c r="BD28" s="1"/>
  <c r="H9" i="2" s="1"/>
  <c r="BC27" i="3"/>
  <c r="BB27"/>
  <c r="BB28" s="1"/>
  <c r="F9" i="2" s="1"/>
  <c r="G27" i="3"/>
  <c r="BA27" s="1"/>
  <c r="BA28" s="1"/>
  <c r="E9" i="2" s="1"/>
  <c r="B9"/>
  <c r="A9"/>
  <c r="BE28" i="3"/>
  <c r="I9" i="2" s="1"/>
  <c r="BC28" i="3"/>
  <c r="G9" i="2" s="1"/>
  <c r="C28" i="3"/>
  <c r="BE24"/>
  <c r="BD24"/>
  <c r="BC24"/>
  <c r="BB24"/>
  <c r="G24"/>
  <c r="BA24" s="1"/>
  <c r="BE23"/>
  <c r="BD23"/>
  <c r="BC23"/>
  <c r="BB23"/>
  <c r="G23"/>
  <c r="BA23" s="1"/>
  <c r="BE22"/>
  <c r="BD22"/>
  <c r="BC22"/>
  <c r="BB22"/>
  <c r="G22"/>
  <c r="BA22" s="1"/>
  <c r="BE21"/>
  <c r="BD21"/>
  <c r="BC21"/>
  <c r="BB21"/>
  <c r="G21"/>
  <c r="BA21" s="1"/>
  <c r="BE20"/>
  <c r="BD20"/>
  <c r="BC20"/>
  <c r="BB20"/>
  <c r="G20"/>
  <c r="BA20" s="1"/>
  <c r="BE19"/>
  <c r="BD19"/>
  <c r="BD25" s="1"/>
  <c r="H8" i="2" s="1"/>
  <c r="BC19" i="3"/>
  <c r="BB19"/>
  <c r="BB25" s="1"/>
  <c r="F8" i="2" s="1"/>
  <c r="G19" i="3"/>
  <c r="BA19" s="1"/>
  <c r="BA25" s="1"/>
  <c r="E8" i="2" s="1"/>
  <c r="B8"/>
  <c r="A8"/>
  <c r="BE25" i="3"/>
  <c r="I8" i="2" s="1"/>
  <c r="BC25" i="3"/>
  <c r="G8" i="2" s="1"/>
  <c r="C25" i="3"/>
  <c r="BE16"/>
  <c r="BD16"/>
  <c r="BC16"/>
  <c r="BB16"/>
  <c r="G16"/>
  <c r="BA16" s="1"/>
  <c r="BE15"/>
  <c r="BD15"/>
  <c r="BC15"/>
  <c r="BB15"/>
  <c r="G15"/>
  <c r="BA15" s="1"/>
  <c r="BE14"/>
  <c r="BD14"/>
  <c r="BC14"/>
  <c r="BB14"/>
  <c r="G14"/>
  <c r="BA14" s="1"/>
  <c r="BE13"/>
  <c r="BD13"/>
  <c r="BC13"/>
  <c r="BB13"/>
  <c r="G13"/>
  <c r="BA13" s="1"/>
  <c r="BE12"/>
  <c r="BD12"/>
  <c r="BC12"/>
  <c r="BB12"/>
  <c r="G12"/>
  <c r="BA12" s="1"/>
  <c r="BE11"/>
  <c r="BD11"/>
  <c r="BC11"/>
  <c r="BB11"/>
  <c r="G11"/>
  <c r="BA11" s="1"/>
  <c r="BE10"/>
  <c r="BD10"/>
  <c r="BC10"/>
  <c r="BB10"/>
  <c r="G10"/>
  <c r="BA10" s="1"/>
  <c r="BE9"/>
  <c r="BD9"/>
  <c r="BC9"/>
  <c r="BB9"/>
  <c r="G9"/>
  <c r="BA9" s="1"/>
  <c r="BE8"/>
  <c r="BD8"/>
  <c r="BD17" s="1"/>
  <c r="H7" i="2" s="1"/>
  <c r="BC8" i="3"/>
  <c r="BB8"/>
  <c r="BB17" s="1"/>
  <c r="F7" i="2" s="1"/>
  <c r="G8" i="3"/>
  <c r="BA8" s="1"/>
  <c r="BA17" s="1"/>
  <c r="E7" i="2" s="1"/>
  <c r="B7"/>
  <c r="A7"/>
  <c r="BE17" i="3"/>
  <c r="I7" i="2" s="1"/>
  <c r="BC17" i="3"/>
  <c r="G7" i="2" s="1"/>
  <c r="C17" i="3"/>
  <c r="E4"/>
  <c r="C4"/>
  <c r="F3"/>
  <c r="C3"/>
  <c r="C2" i="2"/>
  <c r="C1"/>
  <c r="C33" i="1"/>
  <c r="F33" s="1"/>
  <c r="C31"/>
  <c r="C9"/>
  <c r="G7"/>
  <c r="D2"/>
  <c r="C2"/>
  <c r="G20" i="2" l="1"/>
  <c r="C18" i="1" s="1"/>
  <c r="I20" i="2"/>
  <c r="C21" i="1" s="1"/>
  <c r="H20" i="2"/>
  <c r="C17" i="1" s="1"/>
  <c r="BA36" i="3"/>
  <c r="E10" i="2" s="1"/>
  <c r="BB89" i="3"/>
  <c r="F15" i="2" s="1"/>
  <c r="BB94" i="3"/>
  <c r="F16" i="2" s="1"/>
  <c r="BB102" i="3"/>
  <c r="F18" i="2" s="1"/>
  <c r="BB106" i="3"/>
  <c r="F19" i="2" s="1"/>
  <c r="E20"/>
  <c r="G17" i="3"/>
  <c r="G25"/>
  <c r="G28"/>
  <c r="G36"/>
  <c r="G39"/>
  <c r="G57"/>
  <c r="G60"/>
  <c r="G81"/>
  <c r="G89"/>
  <c r="G94"/>
  <c r="G97"/>
  <c r="G102"/>
  <c r="F20" i="2" l="1"/>
  <c r="C16" i="1" s="1"/>
  <c r="C15"/>
  <c r="C19" s="1"/>
  <c r="C22" s="1"/>
  <c r="G32" i="2"/>
  <c r="I32" s="1"/>
  <c r="G31"/>
  <c r="I31" s="1"/>
  <c r="G21" i="1" s="1"/>
  <c r="G30" i="2"/>
  <c r="I30" s="1"/>
  <c r="G20" i="1" s="1"/>
  <c r="G29" i="2"/>
  <c r="I29" s="1"/>
  <c r="G19" i="1" s="1"/>
  <c r="G28" i="2"/>
  <c r="I28" s="1"/>
  <c r="G18" i="1" s="1"/>
  <c r="G27" i="2"/>
  <c r="I27" s="1"/>
  <c r="G17" i="1" s="1"/>
  <c r="G26" i="2"/>
  <c r="I26" s="1"/>
  <c r="G16" i="1" s="1"/>
  <c r="G25" i="2"/>
  <c r="I25" s="1"/>
  <c r="G15" i="1" l="1"/>
  <c r="H33" i="2"/>
  <c r="G23" i="1" s="1"/>
  <c r="G22" l="1"/>
  <c r="C23"/>
  <c r="F30" s="1"/>
  <c r="F31" l="1"/>
  <c r="F34" s="1"/>
</calcChain>
</file>

<file path=xl/sharedStrings.xml><?xml version="1.0" encoding="utf-8"?>
<sst xmlns="http://schemas.openxmlformats.org/spreadsheetml/2006/main" count="385" uniqueCount="267">
  <si>
    <t>Rozpočet</t>
  </si>
  <si>
    <t xml:space="preserve">JKSO </t>
  </si>
  <si>
    <t>Objekt</t>
  </si>
  <si>
    <t>Název objektu</t>
  </si>
  <si>
    <t xml:space="preserve">SKP </t>
  </si>
  <si>
    <t xml:space="preserve"> </t>
  </si>
  <si>
    <t>Měrná jednotka</t>
  </si>
  <si>
    <t>Stavba</t>
  </si>
  <si>
    <t>Název stavby</t>
  </si>
  <si>
    <t>Počet jednotek</t>
  </si>
  <si>
    <t>Náklady na m.j.</t>
  </si>
  <si>
    <t>Projektant</t>
  </si>
  <si>
    <t>Typ rozpočtu</t>
  </si>
  <si>
    <t>Zpracovatel projektu</t>
  </si>
  <si>
    <t>Objednatel</t>
  </si>
  <si>
    <t>Dodavatel</t>
  </si>
  <si>
    <t xml:space="preserve">Zakázkové číslo </t>
  </si>
  <si>
    <t>Rozpočtoval</t>
  </si>
  <si>
    <t>Počet listů</t>
  </si>
  <si>
    <t>ROZPOČTOVÉ NÁKLADY</t>
  </si>
  <si>
    <t>Základní rozpočtové náklady</t>
  </si>
  <si>
    <t>Ostatní rozpočtové náklady</t>
  </si>
  <si>
    <t>HSV celkem</t>
  </si>
  <si>
    <t>Z</t>
  </si>
  <si>
    <t>PSV celkem</t>
  </si>
  <si>
    <t>R</t>
  </si>
  <si>
    <t>M práce celkem</t>
  </si>
  <si>
    <t>N</t>
  </si>
  <si>
    <t>M dodávky celkem</t>
  </si>
  <si>
    <t>ZRN celkem</t>
  </si>
  <si>
    <t>HZS</t>
  </si>
  <si>
    <t>ZRN+HZS</t>
  </si>
  <si>
    <t>Ostatní náklady neuvedené</t>
  </si>
  <si>
    <t>ZRN+ost.náklady+HZS</t>
  </si>
  <si>
    <t>Ostatní náklady celkem</t>
  </si>
  <si>
    <t>Vypracoval</t>
  </si>
  <si>
    <t>Za zhotovitele</t>
  </si>
  <si>
    <t>Za objednatele</t>
  </si>
  <si>
    <t>Jméno :</t>
  </si>
  <si>
    <t>Datum :</t>
  </si>
  <si>
    <t>Podpis :</t>
  </si>
  <si>
    <t>Podpis:</t>
  </si>
  <si>
    <t>Základ pro DPH</t>
  </si>
  <si>
    <t xml:space="preserve">%  </t>
  </si>
  <si>
    <t>DPH</t>
  </si>
  <si>
    <t xml:space="preserve">% </t>
  </si>
  <si>
    <t>CENA ZA OBJEKT CELKEM</t>
  </si>
  <si>
    <t>Poznámka :</t>
  </si>
  <si>
    <t>Stavba :</t>
  </si>
  <si>
    <t>Rozpočet :</t>
  </si>
  <si>
    <t>Objekt :</t>
  </si>
  <si>
    <t>REKAPITULACE  STAVEBNÍCH  DÍLŮ</t>
  </si>
  <si>
    <t>Stavební díl</t>
  </si>
  <si>
    <t>HSV</t>
  </si>
  <si>
    <t>PSV</t>
  </si>
  <si>
    <t>Dodávka</t>
  </si>
  <si>
    <t>Montáž</t>
  </si>
  <si>
    <t>CELKEM  OBJEKT</t>
  </si>
  <si>
    <t>VEDLEJŠÍ ROZPOČTOVÉ  NÁKLADY</t>
  </si>
  <si>
    <t>Název VRN</t>
  </si>
  <si>
    <t>Kč</t>
  </si>
  <si>
    <t>%</t>
  </si>
  <si>
    <t>Základna</t>
  </si>
  <si>
    <t>CELKEM VRN</t>
  </si>
  <si>
    <t>Rozpočet: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</si>
  <si>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</si>
  <si>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</si>
  <si>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</si>
  <si>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</si>
  <si>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</si>
  <si>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</si>
  <si>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</si>
  <si>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Díl:</t>
  </si>
  <si>
    <t>Celkem za</t>
  </si>
  <si>
    <t>SLEPÝ ROZPOČET</t>
  </si>
  <si>
    <t>Slepý rozpočet</t>
  </si>
  <si>
    <t>2007072L</t>
  </si>
  <si>
    <t>Hrad Úštěk</t>
  </si>
  <si>
    <t>09.2</t>
  </si>
  <si>
    <t>PZAD - Oprava hospodářského objektu</t>
  </si>
  <si>
    <t>Úštěk</t>
  </si>
  <si>
    <t>31</t>
  </si>
  <si>
    <t>Zdi podpěrné a volné</t>
  </si>
  <si>
    <t>311231114R00</t>
  </si>
  <si>
    <t xml:space="preserve">Zdivo nosné cihelné z CP 29 P15 na MVC 2,5 </t>
  </si>
  <si>
    <t>m3</t>
  </si>
  <si>
    <t>311231124R00</t>
  </si>
  <si>
    <t xml:space="preserve">Zdivo nosné cihelné z CP 29 P20 na MVC 2,5 </t>
  </si>
  <si>
    <t>317231618R00</t>
  </si>
  <si>
    <t>Zdivo klenbových pásů z kamenné bez dodávky kamene</t>
  </si>
  <si>
    <t>317231624R00</t>
  </si>
  <si>
    <t xml:space="preserve">Zdivo klenbových pásů z CP 29 P25 na MVC </t>
  </si>
  <si>
    <t>317235811R00</t>
  </si>
  <si>
    <t xml:space="preserve">Zdivo hlavních a kordonových říms - cihla </t>
  </si>
  <si>
    <t>317351101R00</t>
  </si>
  <si>
    <t xml:space="preserve">Bednění klenbových pásů - zřízení </t>
  </si>
  <si>
    <t>m2</t>
  </si>
  <si>
    <t>317351102R00</t>
  </si>
  <si>
    <t xml:space="preserve">Bednění klenbových pásů - odstranění </t>
  </si>
  <si>
    <t>317351103R00</t>
  </si>
  <si>
    <t xml:space="preserve">Příplatek za podpěrnou konstrukci </t>
  </si>
  <si>
    <t>R1</t>
  </si>
  <si>
    <t xml:space="preserve">Dodávka pískovcových kvádrů pro záklenek </t>
  </si>
  <si>
    <t>41</t>
  </si>
  <si>
    <t>Stropy a stropní konstrukce</t>
  </si>
  <si>
    <t>411244283R00</t>
  </si>
  <si>
    <t xml:space="preserve">Klenby z cihel dl.29cm P25, MC 15 tl.290 mm,nad 2m </t>
  </si>
  <si>
    <t>411353101R00</t>
  </si>
  <si>
    <t xml:space="preserve">Bednění kleneb tvaru válce r nad 1 m - zřízení </t>
  </si>
  <si>
    <t>411353102R00</t>
  </si>
  <si>
    <t xml:space="preserve">Bednění kleneb tvaru válce r nad 1 m - odstranění </t>
  </si>
  <si>
    <t>411354177R00</t>
  </si>
  <si>
    <t xml:space="preserve">Podpěrná konstr. stropů do 30 kPa - zřízení </t>
  </si>
  <si>
    <t>411354178R00</t>
  </si>
  <si>
    <t xml:space="preserve">Podpěrná konstr. stropů do 30 kPa - odstranění </t>
  </si>
  <si>
    <t xml:space="preserve">Úprava stáv. kleneb - vyklínování a spárování </t>
  </si>
  <si>
    <t>61</t>
  </si>
  <si>
    <t>Upravy povrchů vnitřní</t>
  </si>
  <si>
    <t>612421637R00</t>
  </si>
  <si>
    <t xml:space="preserve">Omítka vnitřní zdiva, MVC, štuková </t>
  </si>
  <si>
    <t>62</t>
  </si>
  <si>
    <t>Úpravy povrchů vnější</t>
  </si>
  <si>
    <t>216904112R00</t>
  </si>
  <si>
    <t xml:space="preserve">Očištění tlakovou vodou zdiva stěn </t>
  </si>
  <si>
    <t>319201311R00</t>
  </si>
  <si>
    <t xml:space="preserve">Vyrovnání povrchu zdiva maltou tl.do 3 cm </t>
  </si>
  <si>
    <t>622421144R00</t>
  </si>
  <si>
    <t xml:space="preserve">Omítka vnější stěn, MVC, štuková, složitost 3 </t>
  </si>
  <si>
    <t>622421146R00</t>
  </si>
  <si>
    <t xml:space="preserve">Omítka vnější stěn, MVC, štuková, složitost 5 </t>
  </si>
  <si>
    <t>622471318R00</t>
  </si>
  <si>
    <t xml:space="preserve">Nátěr nebo nástřik stěn vnějších, složitost 3 - 4 </t>
  </si>
  <si>
    <t>622471319R00</t>
  </si>
  <si>
    <t xml:space="preserve">Nátěr nebo nástřik stěn vnějších, složitost 5 </t>
  </si>
  <si>
    <t>94</t>
  </si>
  <si>
    <t>Lešení a stavební výtahy</t>
  </si>
  <si>
    <t>941955002R00</t>
  </si>
  <si>
    <t xml:space="preserve">Lešení lehké pomocné, výška podlahy do 1,9 m </t>
  </si>
  <si>
    <t>96</t>
  </si>
  <si>
    <t>Bourání konstrukcí</t>
  </si>
  <si>
    <t>762342812R00</t>
  </si>
  <si>
    <t xml:space="preserve">Demontáž laťování střech, rozteč latí do 50 cm </t>
  </si>
  <si>
    <t>764361811R00</t>
  </si>
  <si>
    <t xml:space="preserve">Demontáž střešního okna ve vlnité krytině, do 45° </t>
  </si>
  <si>
    <t>kus</t>
  </si>
  <si>
    <t>765315860R00</t>
  </si>
  <si>
    <t xml:space="preserve">Demontáž krytiny keramické, zvětr. malta, do suti </t>
  </si>
  <si>
    <t>962022391R00</t>
  </si>
  <si>
    <t xml:space="preserve">Bourání zdiva nadzákladového kamenného na MVC </t>
  </si>
  <si>
    <t>962032231R00</t>
  </si>
  <si>
    <t xml:space="preserve">Bourání zdiva z cihel pálených na MVC </t>
  </si>
  <si>
    <t>963021435R00</t>
  </si>
  <si>
    <t xml:space="preserve">Bourání kamenných kleneb na MVC tl. 50 cm </t>
  </si>
  <si>
    <t>963031434R00</t>
  </si>
  <si>
    <t xml:space="preserve">Bourání cihelných kleneb na MVC tl. 30 cm </t>
  </si>
  <si>
    <t>966031314R00</t>
  </si>
  <si>
    <t xml:space="preserve">Bourání říms cihel, tl. nad 30 cm, vyložení 25 cm </t>
  </si>
  <si>
    <t>m</t>
  </si>
  <si>
    <t>973031826R00</t>
  </si>
  <si>
    <t xml:space="preserve">Vysekání kapes pro zavázání zdí tl. 60 cm </t>
  </si>
  <si>
    <t>978015281R00</t>
  </si>
  <si>
    <t xml:space="preserve">Otlučení omítek vnějších MVC v složit.1-4 do 80 % </t>
  </si>
  <si>
    <t>979011111R00</t>
  </si>
  <si>
    <t xml:space="preserve">Svislá doprava suti a vybour. hmot za 2.NP a 1.PP </t>
  </si>
  <si>
    <t>t</t>
  </si>
  <si>
    <t>979081111R00</t>
  </si>
  <si>
    <t xml:space="preserve">Odvoz suti a vybour. hmot na skládku do 1 km </t>
  </si>
  <si>
    <t>979081121R00</t>
  </si>
  <si>
    <t xml:space="preserve">Příplatek k odvozu za každý další 1 km </t>
  </si>
  <si>
    <t>979082111R00</t>
  </si>
  <si>
    <t xml:space="preserve">Vnitrostaveništní doprava suti do 10 m </t>
  </si>
  <si>
    <t>979087113R00</t>
  </si>
  <si>
    <t xml:space="preserve">Nakládání vybouraných hmot na dopravní prostředky </t>
  </si>
  <si>
    <t>979990001R00</t>
  </si>
  <si>
    <t xml:space="preserve">Poplatek za skládku stavební suti </t>
  </si>
  <si>
    <t>99</t>
  </si>
  <si>
    <t>Staveništní přesun hmot</t>
  </si>
  <si>
    <t>999281111R00</t>
  </si>
  <si>
    <t xml:space="preserve">Přesun hmot pro opravy a údržbu </t>
  </si>
  <si>
    <t>762</t>
  </si>
  <si>
    <t>Konstrukce tesařské</t>
  </si>
  <si>
    <t>762085140R00</t>
  </si>
  <si>
    <t xml:space="preserve">Hoblování částí krovu čtyřstranné </t>
  </si>
  <si>
    <t>762313112R00</t>
  </si>
  <si>
    <t xml:space="preserve">Montáž svorníků, šroubů délky 300 mm </t>
  </si>
  <si>
    <t>762313113R00</t>
  </si>
  <si>
    <t xml:space="preserve">Montáž a výroba dřevěných kolíků </t>
  </si>
  <si>
    <t>762331921R00</t>
  </si>
  <si>
    <t xml:space="preserve">Vyřezání části střešní vazby do 224 cm2, </t>
  </si>
  <si>
    <t>762331931R00</t>
  </si>
  <si>
    <t xml:space="preserve">Vyřezání části střešní vazby do 288 cm2 </t>
  </si>
  <si>
    <t>762331941R00</t>
  </si>
  <si>
    <t xml:space="preserve">Vyřezání části střešní vazby do 450 cm2 </t>
  </si>
  <si>
    <t>762331951R00</t>
  </si>
  <si>
    <t xml:space="preserve">Vyřezání části střešní vazby nad 450 cm2 </t>
  </si>
  <si>
    <t>762332932R00</t>
  </si>
  <si>
    <t xml:space="preserve">Doplnění části střešní vazby z hranolků do 224 cm2 </t>
  </si>
  <si>
    <t>762332933R00</t>
  </si>
  <si>
    <t xml:space="preserve">Doplnění části střešní vazby z hranolků do 288 cm2 </t>
  </si>
  <si>
    <t>762332934R00</t>
  </si>
  <si>
    <t xml:space="preserve">Doplnění části střešní vazby z hranolků do 450 cm2 </t>
  </si>
  <si>
    <t>762332935R00</t>
  </si>
  <si>
    <t xml:space="preserve">Doplnění části střešní vazby z hranolků do 600 cm2 </t>
  </si>
  <si>
    <t>762342202R00</t>
  </si>
  <si>
    <t xml:space="preserve">Montáž laťování střech, vzdálenost latí do 22 cm </t>
  </si>
  <si>
    <t>762395000R00</t>
  </si>
  <si>
    <t xml:space="preserve">Spojovací a ochranné prostředky pro střechy </t>
  </si>
  <si>
    <t>31111312</t>
  </si>
  <si>
    <t>Matice přesná 6hranná 02 1401 tř.8,  M20</t>
  </si>
  <si>
    <t>1M</t>
  </si>
  <si>
    <t>31121226</t>
  </si>
  <si>
    <t>Podložka pod dřevěné konstrukce 021727 otvor 22</t>
  </si>
  <si>
    <t>31179111</t>
  </si>
  <si>
    <t>tyč závitová M20, DIN 975</t>
  </si>
  <si>
    <t>60500000</t>
  </si>
  <si>
    <t>Řezivo hraněné</t>
  </si>
  <si>
    <t>60510011</t>
  </si>
  <si>
    <t>Lať střešní profil smrkový 40/60 mm  dl = 3 - 5 m</t>
  </si>
  <si>
    <t>998762102R00</t>
  </si>
  <si>
    <t xml:space="preserve">Přesun hmot pro tesařské konstrukce, výšky do 12 m </t>
  </si>
  <si>
    <t>764</t>
  </si>
  <si>
    <t>Konstrukce klempířské</t>
  </si>
  <si>
    <t>764231220R00</t>
  </si>
  <si>
    <t xml:space="preserve">Lemování z Cu plechu zdí, tvrdá krytina, rš 230 mm </t>
  </si>
  <si>
    <t>764252203R00</t>
  </si>
  <si>
    <t xml:space="preserve">Žlaby z Cu plechu podokapní půlkruhové, rš 330 mm </t>
  </si>
  <si>
    <t>764259211R00</t>
  </si>
  <si>
    <t xml:space="preserve">Kotlík kónický z Cu plechu pro trouby, D do 150 mm </t>
  </si>
  <si>
    <t>764262220R00</t>
  </si>
  <si>
    <t xml:space="preserve">Střešní okna z Cu plechu, kryt. hladká, 60 x 60 cm </t>
  </si>
  <si>
    <t>764554202R00</t>
  </si>
  <si>
    <t xml:space="preserve">Odpadní trouby z Cu plechu, kruhové, D 100 mm </t>
  </si>
  <si>
    <t>998764101R00</t>
  </si>
  <si>
    <t xml:space="preserve">Přesun hmot pro klempířské konstr., výšky do 6 m </t>
  </si>
  <si>
    <t>765</t>
  </si>
  <si>
    <t>Krytiny tvrdé</t>
  </si>
  <si>
    <t>765311521R00</t>
  </si>
  <si>
    <t xml:space="preserve">Krytina z bobrovek střech slož.,šupinová, na sucho </t>
  </si>
  <si>
    <t>765311538R00</t>
  </si>
  <si>
    <t xml:space="preserve">Hřeben bobrovka, hřebenáči do malty </t>
  </si>
  <si>
    <t>998765102R00</t>
  </si>
  <si>
    <t xml:space="preserve">Přesun hmot pro krytiny tvrdé, výšky do 12 m </t>
  </si>
  <si>
    <t>766</t>
  </si>
  <si>
    <t>Konstrukce truhlářské</t>
  </si>
  <si>
    <t xml:space="preserve">D + M okno dřevěné 900/880 vč. povrch. úpravy </t>
  </si>
  <si>
    <t>771</t>
  </si>
  <si>
    <t>Podlahy z dlaždic a obklady</t>
  </si>
  <si>
    <t>771212113R00</t>
  </si>
  <si>
    <t xml:space="preserve">Kladení dlažby cihelné vč. spárování </t>
  </si>
  <si>
    <t>59631250.A</t>
  </si>
  <si>
    <t>Dlažba cihelná</t>
  </si>
  <si>
    <t>998771101R00</t>
  </si>
  <si>
    <t xml:space="preserve">Přesun hmot pro podlahy z dlaždic, výšky do 6 m </t>
  </si>
  <si>
    <t>783</t>
  </si>
  <si>
    <t>Nátěry</t>
  </si>
  <si>
    <t>783782205R00</t>
  </si>
  <si>
    <t xml:space="preserve">Nátěr tesařských konstrukcí Lignofix super </t>
  </si>
  <si>
    <t>938902121R00</t>
  </si>
  <si>
    <t xml:space="preserve">Čištění dřevěných konstrukcí kartáči </t>
  </si>
  <si>
    <t>Ztížené výrobní podmínky</t>
  </si>
  <si>
    <t>Oborová přirážka</t>
  </si>
  <si>
    <t>Přesun stavebních kapacit</t>
  </si>
  <si>
    <t>Mimostaveništní doprava</t>
  </si>
  <si>
    <t>Zařízení staveniště</t>
  </si>
  <si>
    <t>Provoz investora</t>
  </si>
  <si>
    <t>Kompletační činnost (IČD)</t>
  </si>
  <si>
    <t>Rezerva rozpočtu</t>
  </si>
</sst>
</file>

<file path=xl/styles.xml><?xml version="1.0" encoding="utf-8"?>
<styleSheet xmlns="http://schemas.openxmlformats.org/spreadsheetml/2006/main">
  <numFmts count="3">
    <numFmt numFmtId="164" formatCode="dd/mm/yy"/>
    <numFmt numFmtId="165" formatCode="0.0"/>
    <numFmt numFmtId="166" formatCode="#,##0\ &quot;Kč&quot;"/>
  </numFmts>
  <fonts count="20">
    <font>
      <sz val="10"/>
      <name val="Arial CE"/>
      <family val="2"/>
      <charset val="238"/>
    </font>
    <font>
      <sz val="10"/>
      <name val="Arial CE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sz val="9"/>
      <name val="Arial CE"/>
      <family val="2"/>
      <charset val="238"/>
    </font>
    <font>
      <b/>
      <u/>
      <sz val="12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9"/>
      <name val="Arial CE"/>
      <family val="2"/>
      <charset val="238"/>
    </font>
    <font>
      <sz val="8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name val="Arial CE"/>
      <family val="2"/>
      <charset val="238"/>
    </font>
    <font>
      <i/>
      <sz val="9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2">
    <xf numFmtId="0" fontId="0" fillId="0" borderId="0" xfId="0"/>
    <xf numFmtId="0" fontId="2" fillId="0" borderId="1" xfId="0" applyFont="1" applyBorder="1" applyAlignment="1">
      <alignment horizontal="centerContinuous" vertical="top"/>
    </xf>
    <xf numFmtId="0" fontId="3" fillId="0" borderId="1" xfId="0" applyFont="1" applyBorder="1" applyAlignment="1">
      <alignment horizontal="centerContinuous"/>
    </xf>
    <xf numFmtId="0" fontId="4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Continuous"/>
    </xf>
    <xf numFmtId="49" fontId="6" fillId="2" borderId="4" xfId="0" applyNumberFormat="1" applyFont="1" applyFill="1" applyBorder="1" applyAlignment="1">
      <alignment horizontal="left"/>
    </xf>
    <xf numFmtId="49" fontId="5" fillId="2" borderId="3" xfId="0" applyNumberFormat="1" applyFont="1" applyFill="1" applyBorder="1" applyAlignment="1">
      <alignment horizontal="centerContinuous"/>
    </xf>
    <xf numFmtId="0" fontId="5" fillId="0" borderId="5" xfId="0" applyFont="1" applyBorder="1"/>
    <xf numFmtId="49" fontId="5" fillId="0" borderId="6" xfId="0" applyNumberFormat="1" applyFont="1" applyBorder="1" applyAlignment="1">
      <alignment horizontal="left"/>
    </xf>
    <xf numFmtId="0" fontId="3" fillId="0" borderId="7" xfId="0" applyFont="1" applyBorder="1"/>
    <xf numFmtId="0" fontId="5" fillId="0" borderId="8" xfId="0" applyFont="1" applyBorder="1"/>
    <xf numFmtId="49" fontId="5" fillId="0" borderId="9" xfId="0" applyNumberFormat="1" applyFont="1" applyBorder="1"/>
    <xf numFmtId="49" fontId="5" fillId="0" borderId="8" xfId="0" applyNumberFormat="1" applyFont="1" applyBorder="1"/>
    <xf numFmtId="0" fontId="5" fillId="0" borderId="10" xfId="0" applyFont="1" applyBorder="1"/>
    <xf numFmtId="0" fontId="5" fillId="0" borderId="11" xfId="0" applyFont="1" applyBorder="1" applyAlignment="1">
      <alignment horizontal="left"/>
    </xf>
    <xf numFmtId="0" fontId="4" fillId="0" borderId="7" xfId="0" applyFont="1" applyBorder="1"/>
    <xf numFmtId="49" fontId="5" fillId="0" borderId="11" xfId="0" applyNumberFormat="1" applyFont="1" applyBorder="1" applyAlignment="1">
      <alignment horizontal="left"/>
    </xf>
    <xf numFmtId="49" fontId="4" fillId="2" borderId="7" xfId="0" applyNumberFormat="1" applyFont="1" applyFill="1" applyBorder="1"/>
    <xf numFmtId="49" fontId="3" fillId="2" borderId="8" xfId="0" applyNumberFormat="1" applyFont="1" applyFill="1" applyBorder="1"/>
    <xf numFmtId="49" fontId="4" fillId="2" borderId="9" xfId="0" applyNumberFormat="1" applyFont="1" applyFill="1" applyBorder="1"/>
    <xf numFmtId="49" fontId="3" fillId="2" borderId="9" xfId="0" applyNumberFormat="1" applyFont="1" applyFill="1" applyBorder="1"/>
    <xf numFmtId="0" fontId="5" fillId="0" borderId="10" xfId="0" applyFont="1" applyFill="1" applyBorder="1"/>
    <xf numFmtId="3" fontId="5" fillId="0" borderId="11" xfId="0" applyNumberFormat="1" applyFont="1" applyBorder="1" applyAlignment="1">
      <alignment horizontal="left"/>
    </xf>
    <xf numFmtId="0" fontId="0" fillId="0" borderId="0" xfId="0" applyFill="1"/>
    <xf numFmtId="49" fontId="4" fillId="2" borderId="12" xfId="0" applyNumberFormat="1" applyFont="1" applyFill="1" applyBorder="1"/>
    <xf numFmtId="49" fontId="3" fillId="2" borderId="13" xfId="0" applyNumberFormat="1" applyFont="1" applyFill="1" applyBorder="1"/>
    <xf numFmtId="49" fontId="4" fillId="2" borderId="0" xfId="0" applyNumberFormat="1" applyFont="1" applyFill="1" applyBorder="1"/>
    <xf numFmtId="49" fontId="3" fillId="2" borderId="0" xfId="0" applyNumberFormat="1" applyFont="1" applyFill="1" applyBorder="1"/>
    <xf numFmtId="49" fontId="5" fillId="0" borderId="10" xfId="0" applyNumberFormat="1" applyFont="1" applyBorder="1" applyAlignment="1">
      <alignment horizontal="left"/>
    </xf>
    <xf numFmtId="0" fontId="5" fillId="0" borderId="14" xfId="0" applyFont="1" applyBorder="1"/>
    <xf numFmtId="0" fontId="5" fillId="0" borderId="10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0" xfId="0" applyNumberFormat="1" applyFont="1" applyBorder="1"/>
    <xf numFmtId="0" fontId="5" fillId="0" borderId="16" xfId="0" applyNumberFormat="1" applyFont="1" applyBorder="1" applyAlignment="1">
      <alignment horizontal="left"/>
    </xf>
    <xf numFmtId="0" fontId="0" fillId="0" borderId="0" xfId="0" applyNumberFormat="1" applyBorder="1"/>
    <xf numFmtId="0" fontId="0" fillId="0" borderId="0" xfId="0" applyNumberFormat="1"/>
    <xf numFmtId="0" fontId="5" fillId="0" borderId="16" xfId="0" applyFont="1" applyBorder="1" applyAlignment="1">
      <alignment horizontal="left"/>
    </xf>
    <xf numFmtId="0" fontId="0" fillId="0" borderId="0" xfId="0" applyBorder="1"/>
    <xf numFmtId="0" fontId="5" fillId="0" borderId="10" xfId="0" applyFont="1" applyFill="1" applyBorder="1" applyAlignment="1"/>
    <xf numFmtId="0" fontId="5" fillId="0" borderId="16" xfId="0" applyFont="1" applyFill="1" applyBorder="1" applyAlignment="1"/>
    <xf numFmtId="0" fontId="1" fillId="0" borderId="0" xfId="0" applyFont="1" applyFill="1" applyBorder="1" applyAlignment="1"/>
    <xf numFmtId="0" fontId="5" fillId="0" borderId="10" xfId="0" applyFont="1" applyBorder="1" applyAlignment="1"/>
    <xf numFmtId="0" fontId="5" fillId="0" borderId="16" xfId="0" applyFont="1" applyBorder="1" applyAlignment="1"/>
    <xf numFmtId="3" fontId="0" fillId="0" borderId="0" xfId="0" applyNumberFormat="1"/>
    <xf numFmtId="0" fontId="5" fillId="0" borderId="7" xfId="0" applyFont="1" applyBorder="1"/>
    <xf numFmtId="0" fontId="5" fillId="0" borderId="10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2" fillId="0" borderId="18" xfId="0" applyFont="1" applyBorder="1" applyAlignment="1">
      <alignment horizontal="centerContinuous" vertical="center"/>
    </xf>
    <xf numFmtId="0" fontId="7" fillId="0" borderId="19" xfId="0" applyFont="1" applyBorder="1" applyAlignment="1">
      <alignment horizontal="centerContinuous" vertical="center"/>
    </xf>
    <xf numFmtId="0" fontId="3" fillId="0" borderId="19" xfId="0" applyFont="1" applyBorder="1" applyAlignment="1">
      <alignment horizontal="centerContinuous" vertical="center"/>
    </xf>
    <xf numFmtId="0" fontId="3" fillId="0" borderId="20" xfId="0" applyFont="1" applyBorder="1" applyAlignment="1">
      <alignment horizontal="centerContinuous" vertical="center"/>
    </xf>
    <xf numFmtId="0" fontId="4" fillId="2" borderId="21" xfId="0" applyFont="1" applyFill="1" applyBorder="1" applyAlignment="1">
      <alignment horizontal="left"/>
    </xf>
    <xf numFmtId="0" fontId="3" fillId="2" borderId="22" xfId="0" applyFont="1" applyFill="1" applyBorder="1" applyAlignment="1">
      <alignment horizontal="left"/>
    </xf>
    <xf numFmtId="0" fontId="3" fillId="2" borderId="23" xfId="0" applyFont="1" applyFill="1" applyBorder="1" applyAlignment="1">
      <alignment horizontal="centerContinuous"/>
    </xf>
    <xf numFmtId="0" fontId="4" fillId="2" borderId="22" xfId="0" applyFont="1" applyFill="1" applyBorder="1" applyAlignment="1">
      <alignment horizontal="centerContinuous"/>
    </xf>
    <xf numFmtId="0" fontId="3" fillId="2" borderId="22" xfId="0" applyFont="1" applyFill="1" applyBorder="1" applyAlignment="1">
      <alignment horizontal="centerContinuous"/>
    </xf>
    <xf numFmtId="0" fontId="3" fillId="0" borderId="24" xfId="0" applyFont="1" applyBorder="1"/>
    <xf numFmtId="0" fontId="3" fillId="0" borderId="25" xfId="0" applyFont="1" applyBorder="1"/>
    <xf numFmtId="3" fontId="3" fillId="0" borderId="6" xfId="0" applyNumberFormat="1" applyFont="1" applyBorder="1"/>
    <xf numFmtId="0" fontId="3" fillId="0" borderId="2" xfId="0" applyFont="1" applyBorder="1"/>
    <xf numFmtId="3" fontId="3" fillId="0" borderId="4" xfId="0" applyNumberFormat="1" applyFont="1" applyBorder="1"/>
    <xf numFmtId="0" fontId="3" fillId="0" borderId="3" xfId="0" applyFont="1" applyBorder="1"/>
    <xf numFmtId="3" fontId="3" fillId="0" borderId="9" xfId="0" applyNumberFormat="1" applyFont="1" applyBorder="1"/>
    <xf numFmtId="0" fontId="3" fillId="0" borderId="8" xfId="0" applyFont="1" applyBorder="1"/>
    <xf numFmtId="0" fontId="3" fillId="0" borderId="26" xfId="0" applyFont="1" applyBorder="1"/>
    <xf numFmtId="0" fontId="3" fillId="0" borderId="25" xfId="0" applyFont="1" applyBorder="1" applyAlignment="1">
      <alignment shrinkToFit="1"/>
    </xf>
    <xf numFmtId="0" fontId="3" fillId="0" borderId="27" xfId="0" applyFont="1" applyBorder="1"/>
    <xf numFmtId="0" fontId="3" fillId="0" borderId="12" xfId="0" applyFont="1" applyBorder="1"/>
    <xf numFmtId="0" fontId="3" fillId="0" borderId="0" xfId="0" applyFont="1" applyBorder="1"/>
    <xf numFmtId="0" fontId="3" fillId="0" borderId="28" xfId="0" applyFont="1" applyBorder="1" applyAlignment="1">
      <alignment horizontal="center" shrinkToFit="1"/>
    </xf>
    <xf numFmtId="0" fontId="3" fillId="0" borderId="29" xfId="0" applyFont="1" applyBorder="1" applyAlignment="1">
      <alignment horizontal="center" shrinkToFit="1"/>
    </xf>
    <xf numFmtId="3" fontId="3" fillId="0" borderId="30" xfId="0" applyNumberFormat="1" applyFont="1" applyBorder="1"/>
    <xf numFmtId="0" fontId="3" fillId="0" borderId="28" xfId="0" applyFont="1" applyBorder="1"/>
    <xf numFmtId="3" fontId="3" fillId="0" borderId="31" xfId="0" applyNumberFormat="1" applyFont="1" applyBorder="1"/>
    <xf numFmtId="0" fontId="3" fillId="0" borderId="29" xfId="0" applyFont="1" applyBorder="1"/>
    <xf numFmtId="0" fontId="4" fillId="2" borderId="2" xfId="0" applyFont="1" applyFill="1" applyBorder="1"/>
    <xf numFmtId="0" fontId="4" fillId="2" borderId="4" xfId="0" applyFont="1" applyFill="1" applyBorder="1"/>
    <xf numFmtId="0" fontId="4" fillId="2" borderId="3" xfId="0" applyFont="1" applyFill="1" applyBorder="1"/>
    <xf numFmtId="0" fontId="4" fillId="2" borderId="32" xfId="0" applyFont="1" applyFill="1" applyBorder="1"/>
    <xf numFmtId="0" fontId="4" fillId="2" borderId="33" xfId="0" applyFont="1" applyFill="1" applyBorder="1"/>
    <xf numFmtId="0" fontId="3" fillId="0" borderId="13" xfId="0" applyFont="1" applyBorder="1"/>
    <xf numFmtId="0" fontId="3" fillId="0" borderId="0" xfId="0" applyFont="1"/>
    <xf numFmtId="0" fontId="3" fillId="0" borderId="34" xfId="0" applyFont="1" applyBorder="1"/>
    <xf numFmtId="0" fontId="3" fillId="0" borderId="35" xfId="0" applyFont="1" applyBorder="1"/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/>
    <xf numFmtId="0" fontId="3" fillId="0" borderId="0" xfId="0" applyFont="1" applyFill="1" applyBorder="1"/>
    <xf numFmtId="0" fontId="3" fillId="0" borderId="36" xfId="0" applyFont="1" applyBorder="1"/>
    <xf numFmtId="0" fontId="3" fillId="0" borderId="37" xfId="0" applyFont="1" applyBorder="1"/>
    <xf numFmtId="0" fontId="3" fillId="0" borderId="38" xfId="0" applyFont="1" applyBorder="1"/>
    <xf numFmtId="0" fontId="3" fillId="0" borderId="39" xfId="0" applyFont="1" applyBorder="1"/>
    <xf numFmtId="165" fontId="3" fillId="0" borderId="40" xfId="0" applyNumberFormat="1" applyFont="1" applyBorder="1" applyAlignment="1">
      <alignment horizontal="right"/>
    </xf>
    <xf numFmtId="0" fontId="3" fillId="0" borderId="40" xfId="0" applyFont="1" applyBorder="1"/>
    <xf numFmtId="166" fontId="3" fillId="0" borderId="15" xfId="0" applyNumberFormat="1" applyFont="1" applyBorder="1" applyAlignment="1">
      <alignment horizontal="right" indent="2"/>
    </xf>
    <xf numFmtId="166" fontId="3" fillId="0" borderId="16" xfId="0" applyNumberFormat="1" applyFont="1" applyBorder="1" applyAlignment="1">
      <alignment horizontal="right" indent="2"/>
    </xf>
    <xf numFmtId="0" fontId="3" fillId="0" borderId="9" xfId="0" applyFont="1" applyBorder="1"/>
    <xf numFmtId="165" fontId="3" fillId="0" borderId="8" xfId="0" applyNumberFormat="1" applyFont="1" applyBorder="1" applyAlignment="1">
      <alignment horizontal="right"/>
    </xf>
    <xf numFmtId="0" fontId="7" fillId="2" borderId="28" xfId="0" applyFont="1" applyFill="1" applyBorder="1"/>
    <xf numFmtId="0" fontId="7" fillId="2" borderId="31" xfId="0" applyFont="1" applyFill="1" applyBorder="1"/>
    <xf numFmtId="0" fontId="7" fillId="2" borderId="29" xfId="0" applyFont="1" applyFill="1" applyBorder="1"/>
    <xf numFmtId="166" fontId="7" fillId="2" borderId="41" xfId="0" applyNumberFormat="1" applyFont="1" applyFill="1" applyBorder="1" applyAlignment="1">
      <alignment horizontal="right" indent="2"/>
    </xf>
    <xf numFmtId="166" fontId="7" fillId="2" borderId="42" xfId="0" applyNumberFormat="1" applyFont="1" applyFill="1" applyBorder="1" applyAlignment="1">
      <alignment horizontal="right" indent="2"/>
    </xf>
    <xf numFmtId="0" fontId="8" fillId="0" borderId="0" xfId="0" applyFont="1"/>
    <xf numFmtId="0" fontId="0" fillId="0" borderId="0" xfId="0" applyAlignment="1"/>
    <xf numFmtId="0" fontId="9" fillId="0" borderId="0" xfId="0" applyFont="1" applyAlignment="1">
      <alignment horizontal="left" vertical="top" wrapText="1"/>
    </xf>
    <xf numFmtId="0" fontId="0" fillId="0" borderId="0" xfId="0" applyAlignment="1">
      <alignment vertical="justify"/>
    </xf>
    <xf numFmtId="0" fontId="0" fillId="0" borderId="0" xfId="0" applyAlignment="1">
      <alignment horizontal="left" wrapText="1"/>
    </xf>
    <xf numFmtId="0" fontId="3" fillId="0" borderId="43" xfId="1" applyFont="1" applyBorder="1" applyAlignment="1">
      <alignment horizontal="center"/>
    </xf>
    <xf numFmtId="0" fontId="3" fillId="0" borderId="44" xfId="1" applyFont="1" applyBorder="1" applyAlignment="1">
      <alignment horizontal="center"/>
    </xf>
    <xf numFmtId="49" fontId="4" fillId="0" borderId="45" xfId="1" applyNumberFormat="1" applyFont="1" applyBorder="1"/>
    <xf numFmtId="49" fontId="3" fillId="0" borderId="45" xfId="1" applyNumberFormat="1" applyFont="1" applyBorder="1"/>
    <xf numFmtId="49" fontId="3" fillId="0" borderId="45" xfId="1" applyNumberFormat="1" applyFont="1" applyBorder="1" applyAlignment="1">
      <alignment horizontal="right"/>
    </xf>
    <xf numFmtId="0" fontId="3" fillId="0" borderId="46" xfId="1" applyFont="1" applyBorder="1"/>
    <xf numFmtId="49" fontId="3" fillId="0" borderId="45" xfId="0" applyNumberFormat="1" applyFont="1" applyBorder="1" applyAlignment="1">
      <alignment horizontal="left"/>
    </xf>
    <xf numFmtId="0" fontId="3" fillId="0" borderId="47" xfId="0" applyNumberFormat="1" applyFont="1" applyBorder="1"/>
    <xf numFmtId="0" fontId="3" fillId="0" borderId="48" xfId="1" applyFont="1" applyBorder="1" applyAlignment="1">
      <alignment horizontal="center"/>
    </xf>
    <xf numFmtId="0" fontId="3" fillId="0" borderId="49" xfId="1" applyFont="1" applyBorder="1" applyAlignment="1">
      <alignment horizontal="center"/>
    </xf>
    <xf numFmtId="49" fontId="4" fillId="0" borderId="50" xfId="1" applyNumberFormat="1" applyFont="1" applyBorder="1"/>
    <xf numFmtId="49" fontId="3" fillId="0" borderId="50" xfId="1" applyNumberFormat="1" applyFont="1" applyBorder="1"/>
    <xf numFmtId="49" fontId="3" fillId="0" borderId="50" xfId="1" applyNumberFormat="1" applyFont="1" applyBorder="1" applyAlignment="1">
      <alignment horizontal="right"/>
    </xf>
    <xf numFmtId="0" fontId="3" fillId="0" borderId="51" xfId="1" applyFont="1" applyBorder="1" applyAlignment="1">
      <alignment horizontal="left"/>
    </xf>
    <xf numFmtId="0" fontId="3" fillId="0" borderId="50" xfId="1" applyFont="1" applyBorder="1" applyAlignment="1">
      <alignment horizontal="left"/>
    </xf>
    <xf numFmtId="0" fontId="3" fillId="0" borderId="52" xfId="1" applyFont="1" applyBorder="1" applyAlignment="1">
      <alignment horizontal="left"/>
    </xf>
    <xf numFmtId="49" fontId="2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 applyBorder="1" applyAlignment="1">
      <alignment horizontal="centerContinuous"/>
    </xf>
    <xf numFmtId="49" fontId="4" fillId="2" borderId="21" xfId="0" applyNumberFormat="1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4" fillId="2" borderId="53" xfId="0" applyFont="1" applyFill="1" applyBorder="1" applyAlignment="1">
      <alignment horizontal="center"/>
    </xf>
    <xf numFmtId="0" fontId="4" fillId="2" borderId="54" xfId="0" applyFont="1" applyFill="1" applyBorder="1" applyAlignment="1">
      <alignment horizontal="center"/>
    </xf>
    <xf numFmtId="0" fontId="4" fillId="2" borderId="55" xfId="0" applyFont="1" applyFill="1" applyBorder="1" applyAlignment="1">
      <alignment horizontal="center"/>
    </xf>
    <xf numFmtId="0" fontId="5" fillId="0" borderId="0" xfId="0" applyFont="1" applyBorder="1"/>
    <xf numFmtId="3" fontId="3" fillId="0" borderId="35" xfId="0" applyNumberFormat="1" applyFont="1" applyBorder="1"/>
    <xf numFmtId="0" fontId="4" fillId="2" borderId="21" xfId="0" applyFont="1" applyFill="1" applyBorder="1"/>
    <xf numFmtId="0" fontId="4" fillId="2" borderId="22" xfId="0" applyFont="1" applyFill="1" applyBorder="1"/>
    <xf numFmtId="3" fontId="4" fillId="2" borderId="23" xfId="0" applyNumberFormat="1" applyFont="1" applyFill="1" applyBorder="1"/>
    <xf numFmtId="3" fontId="4" fillId="2" borderId="53" xfId="0" applyNumberFormat="1" applyFont="1" applyFill="1" applyBorder="1"/>
    <xf numFmtId="3" fontId="4" fillId="2" borderId="54" xfId="0" applyNumberFormat="1" applyFont="1" applyFill="1" applyBorder="1"/>
    <xf numFmtId="3" fontId="4" fillId="2" borderId="55" xfId="0" applyNumberFormat="1" applyFont="1" applyFill="1" applyBorder="1"/>
    <xf numFmtId="0" fontId="10" fillId="0" borderId="0" xfId="0" applyFont="1"/>
    <xf numFmtId="3" fontId="2" fillId="0" borderId="0" xfId="0" applyNumberFormat="1" applyFont="1" applyAlignment="1">
      <alignment horizontal="centerContinuous"/>
    </xf>
    <xf numFmtId="0" fontId="3" fillId="2" borderId="33" xfId="0" applyFont="1" applyFill="1" applyBorder="1"/>
    <xf numFmtId="0" fontId="4" fillId="2" borderId="58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right"/>
    </xf>
    <xf numFmtId="0" fontId="4" fillId="2" borderId="3" xfId="0" applyFont="1" applyFill="1" applyBorder="1" applyAlignment="1">
      <alignment horizontal="center"/>
    </xf>
    <xf numFmtId="4" fontId="6" fillId="2" borderId="4" xfId="0" applyNumberFormat="1" applyFont="1" applyFill="1" applyBorder="1" applyAlignment="1">
      <alignment horizontal="right"/>
    </xf>
    <xf numFmtId="4" fontId="6" fillId="2" borderId="33" xfId="0" applyNumberFormat="1" applyFont="1" applyFill="1" applyBorder="1" applyAlignment="1">
      <alignment horizontal="right"/>
    </xf>
    <xf numFmtId="0" fontId="3" fillId="0" borderId="17" xfId="0" applyFont="1" applyBorder="1"/>
    <xf numFmtId="3" fontId="3" fillId="0" borderId="26" xfId="0" applyNumberFormat="1" applyFont="1" applyBorder="1" applyAlignment="1">
      <alignment horizontal="right"/>
    </xf>
    <xf numFmtId="165" fontId="3" fillId="0" borderId="10" xfId="0" applyNumberFormat="1" applyFont="1" applyBorder="1" applyAlignment="1">
      <alignment horizontal="right"/>
    </xf>
    <xf numFmtId="3" fontId="3" fillId="0" borderId="36" xfId="0" applyNumberFormat="1" applyFont="1" applyBorder="1" applyAlignment="1">
      <alignment horizontal="right"/>
    </xf>
    <xf numFmtId="4" fontId="3" fillId="0" borderId="25" xfId="0" applyNumberFormat="1" applyFont="1" applyBorder="1" applyAlignment="1">
      <alignment horizontal="right"/>
    </xf>
    <xf numFmtId="3" fontId="3" fillId="0" borderId="17" xfId="0" applyNumberFormat="1" applyFont="1" applyBorder="1" applyAlignment="1">
      <alignment horizontal="right"/>
    </xf>
    <xf numFmtId="0" fontId="3" fillId="2" borderId="28" xfId="0" applyFont="1" applyFill="1" applyBorder="1"/>
    <xf numFmtId="0" fontId="4" fillId="2" borderId="31" xfId="0" applyFont="1" applyFill="1" applyBorder="1"/>
    <xf numFmtId="0" fontId="3" fillId="2" borderId="31" xfId="0" applyFont="1" applyFill="1" applyBorder="1"/>
    <xf numFmtId="4" fontId="3" fillId="2" borderId="42" xfId="0" applyNumberFormat="1" applyFont="1" applyFill="1" applyBorder="1"/>
    <xf numFmtId="4" fontId="3" fillId="2" borderId="28" xfId="0" applyNumberFormat="1" applyFont="1" applyFill="1" applyBorder="1"/>
    <xf numFmtId="4" fontId="3" fillId="2" borderId="31" xfId="0" applyNumberFormat="1" applyFont="1" applyFill="1" applyBorder="1"/>
    <xf numFmtId="3" fontId="4" fillId="2" borderId="31" xfId="0" applyNumberFormat="1" applyFont="1" applyFill="1" applyBorder="1" applyAlignment="1">
      <alignment horizontal="right"/>
    </xf>
    <xf numFmtId="3" fontId="4" fillId="2" borderId="42" xfId="0" applyNumberFormat="1" applyFont="1" applyFill="1" applyBorder="1" applyAlignment="1">
      <alignment horizontal="right"/>
    </xf>
    <xf numFmtId="3" fontId="11" fillId="0" borderId="0" xfId="0" applyNumberFormat="1" applyFont="1"/>
    <xf numFmtId="4" fontId="11" fillId="0" borderId="0" xfId="0" applyNumberFormat="1" applyFont="1"/>
    <xf numFmtId="4" fontId="0" fillId="0" borderId="0" xfId="0" applyNumberFormat="1"/>
    <xf numFmtId="0" fontId="12" fillId="0" borderId="0" xfId="1" applyFont="1" applyAlignment="1">
      <alignment horizontal="center"/>
    </xf>
    <xf numFmtId="0" fontId="1" fillId="0" borderId="0" xfId="1"/>
    <xf numFmtId="0" fontId="3" fillId="0" borderId="0" xfId="1" applyFont="1"/>
    <xf numFmtId="0" fontId="13" fillId="0" borderId="0" xfId="1" applyFont="1" applyAlignment="1">
      <alignment horizontal="centerContinuous"/>
    </xf>
    <xf numFmtId="0" fontId="14" fillId="0" borderId="0" xfId="1" applyFont="1" applyAlignment="1">
      <alignment horizontal="centerContinuous"/>
    </xf>
    <xf numFmtId="0" fontId="14" fillId="0" borderId="0" xfId="1" applyFont="1" applyAlignment="1">
      <alignment horizontal="right"/>
    </xf>
    <xf numFmtId="0" fontId="3" fillId="0" borderId="45" xfId="1" applyFont="1" applyBorder="1"/>
    <xf numFmtId="0" fontId="5" fillId="0" borderId="46" xfId="1" applyFont="1" applyBorder="1" applyAlignment="1">
      <alignment horizontal="right"/>
    </xf>
    <xf numFmtId="49" fontId="3" fillId="0" borderId="45" xfId="1" applyNumberFormat="1" applyFont="1" applyBorder="1" applyAlignment="1">
      <alignment horizontal="left"/>
    </xf>
    <xf numFmtId="0" fontId="3" fillId="0" borderId="47" xfId="1" applyFont="1" applyBorder="1"/>
    <xf numFmtId="49" fontId="3" fillId="0" borderId="48" xfId="1" applyNumberFormat="1" applyFont="1" applyBorder="1" applyAlignment="1">
      <alignment horizontal="center"/>
    </xf>
    <xf numFmtId="0" fontId="3" fillId="0" borderId="50" xfId="1" applyFont="1" applyBorder="1"/>
    <xf numFmtId="0" fontId="3" fillId="0" borderId="51" xfId="1" applyFont="1" applyBorder="1" applyAlignment="1">
      <alignment horizontal="center" shrinkToFit="1"/>
    </xf>
    <xf numFmtId="0" fontId="3" fillId="0" borderId="50" xfId="1" applyFont="1" applyBorder="1" applyAlignment="1">
      <alignment horizontal="center" shrinkToFit="1"/>
    </xf>
    <xf numFmtId="0" fontId="3" fillId="0" borderId="52" xfId="1" applyFont="1" applyBorder="1" applyAlignment="1">
      <alignment horizontal="center" shrinkToFit="1"/>
    </xf>
    <xf numFmtId="0" fontId="5" fillId="0" borderId="0" xfId="1" applyFont="1"/>
    <xf numFmtId="0" fontId="3" fillId="0" borderId="0" xfId="1" applyFont="1" applyAlignment="1">
      <alignment horizontal="right"/>
    </xf>
    <xf numFmtId="0" fontId="3" fillId="0" borderId="0" xfId="1" applyFont="1" applyAlignment="1"/>
    <xf numFmtId="49" fontId="5" fillId="2" borderId="10" xfId="1" applyNumberFormat="1" applyFont="1" applyFill="1" applyBorder="1"/>
    <xf numFmtId="0" fontId="5" fillId="2" borderId="8" xfId="1" applyFont="1" applyFill="1" applyBorder="1" applyAlignment="1">
      <alignment horizontal="center"/>
    </xf>
    <xf numFmtId="0" fontId="5" fillId="2" borderId="8" xfId="1" applyNumberFormat="1" applyFont="1" applyFill="1" applyBorder="1" applyAlignment="1">
      <alignment horizontal="center"/>
    </xf>
    <xf numFmtId="0" fontId="5" fillId="2" borderId="10" xfId="1" applyFont="1" applyFill="1" applyBorder="1" applyAlignment="1">
      <alignment horizontal="center"/>
    </xf>
    <xf numFmtId="0" fontId="4" fillId="0" borderId="56" xfId="1" applyFont="1" applyBorder="1" applyAlignment="1">
      <alignment horizontal="center"/>
    </xf>
    <xf numFmtId="49" fontId="4" fillId="0" borderId="56" xfId="1" applyNumberFormat="1" applyFont="1" applyBorder="1" applyAlignment="1">
      <alignment horizontal="left"/>
    </xf>
    <xf numFmtId="0" fontId="4" fillId="0" borderId="15" xfId="1" applyFont="1" applyBorder="1"/>
    <xf numFmtId="0" fontId="3" fillId="0" borderId="9" xfId="1" applyFont="1" applyBorder="1" applyAlignment="1">
      <alignment horizontal="center"/>
    </xf>
    <xf numFmtId="0" fontId="3" fillId="0" borderId="9" xfId="1" applyNumberFormat="1" applyFont="1" applyBorder="1" applyAlignment="1">
      <alignment horizontal="right"/>
    </xf>
    <xf numFmtId="0" fontId="3" fillId="0" borderId="8" xfId="1" applyNumberFormat="1" applyFont="1" applyBorder="1"/>
    <xf numFmtId="0" fontId="1" fillId="0" borderId="0" xfId="1" applyNumberFormat="1"/>
    <xf numFmtId="0" fontId="15" fillId="0" borderId="0" xfId="1" applyFont="1"/>
    <xf numFmtId="0" fontId="16" fillId="0" borderId="59" xfId="1" applyFont="1" applyBorder="1" applyAlignment="1">
      <alignment horizontal="center" vertical="top"/>
    </xf>
    <xf numFmtId="49" fontId="16" fillId="0" borderId="59" xfId="1" applyNumberFormat="1" applyFont="1" applyBorder="1" applyAlignment="1">
      <alignment horizontal="left" vertical="top"/>
    </xf>
    <xf numFmtId="0" fontId="16" fillId="0" borderId="59" xfId="1" applyFont="1" applyBorder="1" applyAlignment="1">
      <alignment vertical="top" wrapText="1"/>
    </xf>
    <xf numFmtId="49" fontId="16" fillId="0" borderId="59" xfId="1" applyNumberFormat="1" applyFont="1" applyBorder="1" applyAlignment="1">
      <alignment horizontal="center" shrinkToFit="1"/>
    </xf>
    <xf numFmtId="4" fontId="16" fillId="0" borderId="59" xfId="1" applyNumberFormat="1" applyFont="1" applyBorder="1" applyAlignment="1">
      <alignment horizontal="right"/>
    </xf>
    <xf numFmtId="4" fontId="16" fillId="0" borderId="59" xfId="1" applyNumberFormat="1" applyFont="1" applyBorder="1"/>
    <xf numFmtId="0" fontId="3" fillId="2" borderId="10" xfId="1" applyFont="1" applyFill="1" applyBorder="1" applyAlignment="1">
      <alignment horizontal="center"/>
    </xf>
    <xf numFmtId="49" fontId="17" fillId="2" borderId="10" xfId="1" applyNumberFormat="1" applyFont="1" applyFill="1" applyBorder="1" applyAlignment="1">
      <alignment horizontal="left"/>
    </xf>
    <xf numFmtId="0" fontId="17" fillId="2" borderId="15" xfId="1" applyFont="1" applyFill="1" applyBorder="1"/>
    <xf numFmtId="0" fontId="3" fillId="2" borderId="9" xfId="1" applyFont="1" applyFill="1" applyBorder="1" applyAlignment="1">
      <alignment horizontal="center"/>
    </xf>
    <xf numFmtId="4" fontId="3" fillId="2" borderId="9" xfId="1" applyNumberFormat="1" applyFont="1" applyFill="1" applyBorder="1" applyAlignment="1">
      <alignment horizontal="right"/>
    </xf>
    <xf numFmtId="4" fontId="3" fillId="2" borderId="8" xfId="1" applyNumberFormat="1" applyFont="1" applyFill="1" applyBorder="1" applyAlignment="1">
      <alignment horizontal="right"/>
    </xf>
    <xf numFmtId="4" fontId="4" fillId="2" borderId="10" xfId="1" applyNumberFormat="1" applyFont="1" applyFill="1" applyBorder="1"/>
    <xf numFmtId="3" fontId="1" fillId="0" borderId="0" xfId="1" applyNumberFormat="1"/>
    <xf numFmtId="0" fontId="1" fillId="0" borderId="0" xfId="1" applyBorder="1"/>
    <xf numFmtId="0" fontId="18" fillId="0" borderId="0" xfId="1" applyFont="1" applyAlignment="1"/>
    <xf numFmtId="0" fontId="1" fillId="0" borderId="0" xfId="1" applyAlignment="1">
      <alignment horizontal="right"/>
    </xf>
    <xf numFmtId="0" fontId="19" fillId="0" borderId="0" xfId="1" applyFont="1" applyBorder="1"/>
    <xf numFmtId="3" fontId="19" fillId="0" borderId="0" xfId="1" applyNumberFormat="1" applyFont="1" applyBorder="1" applyAlignment="1">
      <alignment horizontal="right"/>
    </xf>
    <xf numFmtId="4" fontId="19" fillId="0" borderId="0" xfId="1" applyNumberFormat="1" applyFont="1" applyBorder="1"/>
    <xf numFmtId="0" fontId="18" fillId="0" borderId="0" xfId="1" applyFont="1" applyBorder="1" applyAlignment="1"/>
    <xf numFmtId="0" fontId="1" fillId="0" borderId="0" xfId="1" applyBorder="1" applyAlignment="1">
      <alignment horizontal="right"/>
    </xf>
    <xf numFmtId="49" fontId="5" fillId="0" borderId="12" xfId="0" applyNumberFormat="1" applyFont="1" applyBorder="1"/>
    <xf numFmtId="3" fontId="3" fillId="0" borderId="13" xfId="0" applyNumberFormat="1" applyFont="1" applyBorder="1"/>
    <xf numFmtId="3" fontId="3" fillId="0" borderId="56" xfId="0" applyNumberFormat="1" applyFont="1" applyBorder="1"/>
    <xf numFmtId="3" fontId="3" fillId="0" borderId="57" xfId="0" applyNumberFormat="1" applyFont="1" applyBorder="1"/>
  </cellXfs>
  <cellStyles count="2">
    <cellStyle name="normální" xfId="0" builtinId="0"/>
    <cellStyle name="normální_POL.XLS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1"/>
  <dimension ref="A1:BE55"/>
  <sheetViews>
    <sheetView tabSelected="1" workbookViewId="0"/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</cols>
  <sheetData>
    <row r="1" spans="1:57" ht="24.75" customHeight="1" thickBot="1">
      <c r="A1" s="1" t="s">
        <v>74</v>
      </c>
      <c r="B1" s="2"/>
      <c r="C1" s="2"/>
      <c r="D1" s="2"/>
      <c r="E1" s="2"/>
      <c r="F1" s="2"/>
      <c r="G1" s="2"/>
    </row>
    <row r="2" spans="1:57" ht="12.75" customHeight="1">
      <c r="A2" s="3" t="s">
        <v>0</v>
      </c>
      <c r="B2" s="4"/>
      <c r="C2" s="5">
        <f>Rekapitulace!H1</f>
        <v>0</v>
      </c>
      <c r="D2" s="5" t="str">
        <f>Rekapitulace!G2</f>
        <v>Úštěk</v>
      </c>
      <c r="E2" s="6"/>
      <c r="F2" s="7" t="s">
        <v>1</v>
      </c>
      <c r="G2" s="8"/>
    </row>
    <row r="3" spans="1:57" ht="3" hidden="1" customHeight="1">
      <c r="A3" s="9"/>
      <c r="B3" s="10"/>
      <c r="C3" s="11"/>
      <c r="D3" s="11"/>
      <c r="E3" s="12"/>
      <c r="F3" s="13"/>
      <c r="G3" s="14"/>
    </row>
    <row r="4" spans="1:57" ht="12" customHeight="1">
      <c r="A4" s="15" t="s">
        <v>2</v>
      </c>
      <c r="B4" s="10"/>
      <c r="C4" s="11" t="s">
        <v>3</v>
      </c>
      <c r="D4" s="11"/>
      <c r="E4" s="12"/>
      <c r="F4" s="13" t="s">
        <v>4</v>
      </c>
      <c r="G4" s="16"/>
    </row>
    <row r="5" spans="1:57" ht="12.95" customHeight="1">
      <c r="A5" s="17" t="s">
        <v>78</v>
      </c>
      <c r="B5" s="18"/>
      <c r="C5" s="19" t="s">
        <v>79</v>
      </c>
      <c r="D5" s="20"/>
      <c r="E5" s="18"/>
      <c r="F5" s="13" t="s">
        <v>6</v>
      </c>
      <c r="G5" s="14"/>
    </row>
    <row r="6" spans="1:57" ht="12.95" customHeight="1">
      <c r="A6" s="15" t="s">
        <v>7</v>
      </c>
      <c r="B6" s="10"/>
      <c r="C6" s="11" t="s">
        <v>8</v>
      </c>
      <c r="D6" s="11"/>
      <c r="E6" s="12"/>
      <c r="F6" s="21" t="s">
        <v>9</v>
      </c>
      <c r="G6" s="22"/>
      <c r="O6" s="23"/>
    </row>
    <row r="7" spans="1:57" ht="12.95" customHeight="1">
      <c r="A7" s="24" t="s">
        <v>76</v>
      </c>
      <c r="B7" s="25"/>
      <c r="C7" s="26" t="s">
        <v>77</v>
      </c>
      <c r="D7" s="27"/>
      <c r="E7" s="27"/>
      <c r="F7" s="28" t="s">
        <v>10</v>
      </c>
      <c r="G7" s="22">
        <f>IF(PocetMJ=0,,ROUND((F30+F32)/PocetMJ,1))</f>
        <v>0</v>
      </c>
    </row>
    <row r="8" spans="1:57">
      <c r="A8" s="29" t="s">
        <v>11</v>
      </c>
      <c r="B8" s="13"/>
      <c r="C8" s="30"/>
      <c r="D8" s="30"/>
      <c r="E8" s="31"/>
      <c r="F8" s="32" t="s">
        <v>12</v>
      </c>
      <c r="G8" s="33"/>
      <c r="H8" s="34"/>
      <c r="I8" s="35"/>
    </row>
    <row r="9" spans="1:57">
      <c r="A9" s="29" t="s">
        <v>13</v>
      </c>
      <c r="B9" s="13"/>
      <c r="C9" s="30">
        <f>Projektant</f>
        <v>0</v>
      </c>
      <c r="D9" s="30"/>
      <c r="E9" s="31"/>
      <c r="F9" s="13"/>
      <c r="G9" s="36"/>
      <c r="H9" s="37"/>
    </row>
    <row r="10" spans="1:57">
      <c r="A10" s="29" t="s">
        <v>14</v>
      </c>
      <c r="B10" s="13"/>
      <c r="C10" s="30"/>
      <c r="D10" s="30"/>
      <c r="E10" s="30"/>
      <c r="F10" s="38"/>
      <c r="G10" s="39"/>
      <c r="H10" s="40"/>
    </row>
    <row r="11" spans="1:57" ht="13.5" customHeight="1">
      <c r="A11" s="29" t="s">
        <v>15</v>
      </c>
      <c r="B11" s="13"/>
      <c r="C11" s="30"/>
      <c r="D11" s="30"/>
      <c r="E11" s="30"/>
      <c r="F11" s="41" t="s">
        <v>16</v>
      </c>
      <c r="G11" s="42" t="s">
        <v>76</v>
      </c>
      <c r="H11" s="37"/>
      <c r="BA11" s="43"/>
      <c r="BB11" s="43"/>
      <c r="BC11" s="43"/>
      <c r="BD11" s="43"/>
      <c r="BE11" s="43"/>
    </row>
    <row r="12" spans="1:57" ht="12.75" customHeight="1">
      <c r="A12" s="44" t="s">
        <v>17</v>
      </c>
      <c r="B12" s="10"/>
      <c r="C12" s="45"/>
      <c r="D12" s="45"/>
      <c r="E12" s="45"/>
      <c r="F12" s="46" t="s">
        <v>18</v>
      </c>
      <c r="G12" s="47"/>
      <c r="H12" s="37"/>
    </row>
    <row r="13" spans="1:57" ht="28.5" customHeight="1" thickBot="1">
      <c r="A13" s="48" t="s">
        <v>19</v>
      </c>
      <c r="B13" s="49"/>
      <c r="C13" s="49"/>
      <c r="D13" s="49"/>
      <c r="E13" s="50"/>
      <c r="F13" s="50"/>
      <c r="G13" s="51"/>
      <c r="H13" s="37"/>
    </row>
    <row r="14" spans="1:57" ht="17.25" customHeight="1" thickBot="1">
      <c r="A14" s="52" t="s">
        <v>20</v>
      </c>
      <c r="B14" s="53"/>
      <c r="C14" s="54"/>
      <c r="D14" s="55" t="s">
        <v>21</v>
      </c>
      <c r="E14" s="56"/>
      <c r="F14" s="56"/>
      <c r="G14" s="54"/>
    </row>
    <row r="15" spans="1:57" ht="15.95" customHeight="1">
      <c r="A15" s="57"/>
      <c r="B15" s="58" t="s">
        <v>22</v>
      </c>
      <c r="C15" s="59">
        <f>HSV</f>
        <v>0</v>
      </c>
      <c r="D15" s="60" t="str">
        <f>Rekapitulace!A25</f>
        <v>Ztížené výrobní podmínky</v>
      </c>
      <c r="E15" s="61"/>
      <c r="F15" s="62"/>
      <c r="G15" s="59">
        <f>Rekapitulace!I25</f>
        <v>0</v>
      </c>
    </row>
    <row r="16" spans="1:57" ht="15.95" customHeight="1">
      <c r="A16" s="57" t="s">
        <v>23</v>
      </c>
      <c r="B16" s="58" t="s">
        <v>24</v>
      </c>
      <c r="C16" s="59">
        <f>PSV</f>
        <v>0</v>
      </c>
      <c r="D16" s="9" t="str">
        <f>Rekapitulace!A26</f>
        <v>Oborová přirážka</v>
      </c>
      <c r="E16" s="63"/>
      <c r="F16" s="64"/>
      <c r="G16" s="59">
        <f>Rekapitulace!I26</f>
        <v>0</v>
      </c>
    </row>
    <row r="17" spans="1:7" ht="15.95" customHeight="1">
      <c r="A17" s="57" t="s">
        <v>25</v>
      </c>
      <c r="B17" s="58" t="s">
        <v>26</v>
      </c>
      <c r="C17" s="59">
        <f>Mont</f>
        <v>0</v>
      </c>
      <c r="D17" s="9" t="str">
        <f>Rekapitulace!A27</f>
        <v>Přesun stavebních kapacit</v>
      </c>
      <c r="E17" s="63"/>
      <c r="F17" s="64"/>
      <c r="G17" s="59">
        <f>Rekapitulace!I27</f>
        <v>0</v>
      </c>
    </row>
    <row r="18" spans="1:7" ht="15.95" customHeight="1">
      <c r="A18" s="65" t="s">
        <v>27</v>
      </c>
      <c r="B18" s="66" t="s">
        <v>28</v>
      </c>
      <c r="C18" s="59">
        <f>Dodavka</f>
        <v>0</v>
      </c>
      <c r="D18" s="9" t="str">
        <f>Rekapitulace!A28</f>
        <v>Mimostaveništní doprava</v>
      </c>
      <c r="E18" s="63"/>
      <c r="F18" s="64"/>
      <c r="G18" s="59">
        <f>Rekapitulace!I28</f>
        <v>0</v>
      </c>
    </row>
    <row r="19" spans="1:7" ht="15.95" customHeight="1">
      <c r="A19" s="67" t="s">
        <v>29</v>
      </c>
      <c r="B19" s="58"/>
      <c r="C19" s="59">
        <f>SUM(C15:C18)</f>
        <v>0</v>
      </c>
      <c r="D19" s="9" t="str">
        <f>Rekapitulace!A29</f>
        <v>Zařízení staveniště</v>
      </c>
      <c r="E19" s="63"/>
      <c r="F19" s="64"/>
      <c r="G19" s="59">
        <f>Rekapitulace!I29</f>
        <v>0</v>
      </c>
    </row>
    <row r="20" spans="1:7" ht="15.95" customHeight="1">
      <c r="A20" s="67"/>
      <c r="B20" s="58"/>
      <c r="C20" s="59"/>
      <c r="D20" s="9" t="str">
        <f>Rekapitulace!A30</f>
        <v>Provoz investora</v>
      </c>
      <c r="E20" s="63"/>
      <c r="F20" s="64"/>
      <c r="G20" s="59">
        <f>Rekapitulace!I30</f>
        <v>0</v>
      </c>
    </row>
    <row r="21" spans="1:7" ht="15.95" customHeight="1">
      <c r="A21" s="67" t="s">
        <v>30</v>
      </c>
      <c r="B21" s="58"/>
      <c r="C21" s="59">
        <f>HZS</f>
        <v>0</v>
      </c>
      <c r="D21" s="9" t="str">
        <f>Rekapitulace!A31</f>
        <v>Kompletační činnost (IČD)</v>
      </c>
      <c r="E21" s="63"/>
      <c r="F21" s="64"/>
      <c r="G21" s="59">
        <f>Rekapitulace!I31</f>
        <v>0</v>
      </c>
    </row>
    <row r="22" spans="1:7" ht="15.95" customHeight="1">
      <c r="A22" s="68" t="s">
        <v>31</v>
      </c>
      <c r="B22" s="69"/>
      <c r="C22" s="59">
        <f>C19+C21</f>
        <v>0</v>
      </c>
      <c r="D22" s="9" t="s">
        <v>32</v>
      </c>
      <c r="E22" s="63"/>
      <c r="F22" s="64"/>
      <c r="G22" s="59">
        <f>G23-SUM(G15:G21)</f>
        <v>0</v>
      </c>
    </row>
    <row r="23" spans="1:7" ht="15.95" customHeight="1" thickBot="1">
      <c r="A23" s="70" t="s">
        <v>33</v>
      </c>
      <c r="B23" s="71"/>
      <c r="C23" s="72">
        <f>C22+G23</f>
        <v>0</v>
      </c>
      <c r="D23" s="73" t="s">
        <v>34</v>
      </c>
      <c r="E23" s="74"/>
      <c r="F23" s="75"/>
      <c r="G23" s="59">
        <f>VRN</f>
        <v>0</v>
      </c>
    </row>
    <row r="24" spans="1:7">
      <c r="A24" s="76" t="s">
        <v>35</v>
      </c>
      <c r="B24" s="77"/>
      <c r="C24" s="78"/>
      <c r="D24" s="77" t="s">
        <v>36</v>
      </c>
      <c r="E24" s="77"/>
      <c r="F24" s="79" t="s">
        <v>37</v>
      </c>
      <c r="G24" s="80"/>
    </row>
    <row r="25" spans="1:7">
      <c r="A25" s="68" t="s">
        <v>38</v>
      </c>
      <c r="B25" s="69"/>
      <c r="C25" s="81"/>
      <c r="D25" s="69" t="s">
        <v>38</v>
      </c>
      <c r="E25" s="82"/>
      <c r="F25" s="83" t="s">
        <v>38</v>
      </c>
      <c r="G25" s="84"/>
    </row>
    <row r="26" spans="1:7" ht="37.5" customHeight="1">
      <c r="A26" s="68" t="s">
        <v>39</v>
      </c>
      <c r="B26" s="85"/>
      <c r="C26" s="81"/>
      <c r="D26" s="69" t="s">
        <v>39</v>
      </c>
      <c r="E26" s="82"/>
      <c r="F26" s="83" t="s">
        <v>39</v>
      </c>
      <c r="G26" s="84"/>
    </row>
    <row r="27" spans="1:7">
      <c r="A27" s="68"/>
      <c r="B27" s="86"/>
      <c r="C27" s="81"/>
      <c r="D27" s="69"/>
      <c r="E27" s="82"/>
      <c r="F27" s="83"/>
      <c r="G27" s="84"/>
    </row>
    <row r="28" spans="1:7">
      <c r="A28" s="68" t="s">
        <v>40</v>
      </c>
      <c r="B28" s="69"/>
      <c r="C28" s="81"/>
      <c r="D28" s="83" t="s">
        <v>41</v>
      </c>
      <c r="E28" s="81"/>
      <c r="F28" s="87" t="s">
        <v>41</v>
      </c>
      <c r="G28" s="84"/>
    </row>
    <row r="29" spans="1:7" ht="69" customHeight="1">
      <c r="A29" s="68"/>
      <c r="B29" s="69"/>
      <c r="C29" s="88"/>
      <c r="D29" s="89"/>
      <c r="E29" s="88"/>
      <c r="F29" s="69"/>
      <c r="G29" s="84"/>
    </row>
    <row r="30" spans="1:7">
      <c r="A30" s="90" t="s">
        <v>42</v>
      </c>
      <c r="B30" s="91"/>
      <c r="C30" s="92">
        <v>21</v>
      </c>
      <c r="D30" s="91" t="s">
        <v>43</v>
      </c>
      <c r="E30" s="93"/>
      <c r="F30" s="94">
        <f>C23-F32</f>
        <v>0</v>
      </c>
      <c r="G30" s="95"/>
    </row>
    <row r="31" spans="1:7">
      <c r="A31" s="90" t="s">
        <v>44</v>
      </c>
      <c r="B31" s="91"/>
      <c r="C31" s="92">
        <f>SazbaDPH1</f>
        <v>21</v>
      </c>
      <c r="D31" s="91" t="s">
        <v>45</v>
      </c>
      <c r="E31" s="93"/>
      <c r="F31" s="94">
        <f>ROUND(PRODUCT(F30,C31/100),0)</f>
        <v>0</v>
      </c>
      <c r="G31" s="95"/>
    </row>
    <row r="32" spans="1:7">
      <c r="A32" s="90" t="s">
        <v>42</v>
      </c>
      <c r="B32" s="91"/>
      <c r="C32" s="92">
        <v>0</v>
      </c>
      <c r="D32" s="91" t="s">
        <v>45</v>
      </c>
      <c r="E32" s="93"/>
      <c r="F32" s="94">
        <v>0</v>
      </c>
      <c r="G32" s="95"/>
    </row>
    <row r="33" spans="1:8">
      <c r="A33" s="90" t="s">
        <v>44</v>
      </c>
      <c r="B33" s="96"/>
      <c r="C33" s="97">
        <f>SazbaDPH2</f>
        <v>0</v>
      </c>
      <c r="D33" s="91" t="s">
        <v>45</v>
      </c>
      <c r="E33" s="64"/>
      <c r="F33" s="94">
        <f>ROUND(PRODUCT(F32,C33/100),0)</f>
        <v>0</v>
      </c>
      <c r="G33" s="95"/>
    </row>
    <row r="34" spans="1:8" s="103" customFormat="1" ht="19.5" customHeight="1" thickBot="1">
      <c r="A34" s="98" t="s">
        <v>46</v>
      </c>
      <c r="B34" s="99"/>
      <c r="C34" s="99"/>
      <c r="D34" s="99"/>
      <c r="E34" s="100"/>
      <c r="F34" s="101">
        <f>ROUND(SUM(F30:F33),0)</f>
        <v>0</v>
      </c>
      <c r="G34" s="102"/>
    </row>
    <row r="36" spans="1:8">
      <c r="A36" s="104" t="s">
        <v>47</v>
      </c>
      <c r="B36" s="104"/>
      <c r="C36" s="104"/>
      <c r="D36" s="104"/>
      <c r="E36" s="104"/>
      <c r="F36" s="104"/>
      <c r="G36" s="104"/>
      <c r="H36" t="s">
        <v>5</v>
      </c>
    </row>
    <row r="37" spans="1:8" ht="14.25" customHeight="1">
      <c r="A37" s="104"/>
      <c r="B37" s="105"/>
      <c r="C37" s="105"/>
      <c r="D37" s="105"/>
      <c r="E37" s="105"/>
      <c r="F37" s="105"/>
      <c r="G37" s="105"/>
      <c r="H37" t="s">
        <v>5</v>
      </c>
    </row>
    <row r="38" spans="1:8" ht="12.75" customHeight="1">
      <c r="A38" s="106"/>
      <c r="B38" s="105"/>
      <c r="C38" s="105"/>
      <c r="D38" s="105"/>
      <c r="E38" s="105"/>
      <c r="F38" s="105"/>
      <c r="G38" s="105"/>
      <c r="H38" t="s">
        <v>5</v>
      </c>
    </row>
    <row r="39" spans="1:8">
      <c r="A39" s="106"/>
      <c r="B39" s="105"/>
      <c r="C39" s="105"/>
      <c r="D39" s="105"/>
      <c r="E39" s="105"/>
      <c r="F39" s="105"/>
      <c r="G39" s="105"/>
      <c r="H39" t="s">
        <v>5</v>
      </c>
    </row>
    <row r="40" spans="1:8">
      <c r="A40" s="106"/>
      <c r="B40" s="105"/>
      <c r="C40" s="105"/>
      <c r="D40" s="105"/>
      <c r="E40" s="105"/>
      <c r="F40" s="105"/>
      <c r="G40" s="105"/>
      <c r="H40" t="s">
        <v>5</v>
      </c>
    </row>
    <row r="41" spans="1:8">
      <c r="A41" s="106"/>
      <c r="B41" s="105"/>
      <c r="C41" s="105"/>
      <c r="D41" s="105"/>
      <c r="E41" s="105"/>
      <c r="F41" s="105"/>
      <c r="G41" s="105"/>
      <c r="H41" t="s">
        <v>5</v>
      </c>
    </row>
    <row r="42" spans="1:8">
      <c r="A42" s="106"/>
      <c r="B42" s="105"/>
      <c r="C42" s="105"/>
      <c r="D42" s="105"/>
      <c r="E42" s="105"/>
      <c r="F42" s="105"/>
      <c r="G42" s="105"/>
      <c r="H42" t="s">
        <v>5</v>
      </c>
    </row>
    <row r="43" spans="1:8">
      <c r="A43" s="106"/>
      <c r="B43" s="105"/>
      <c r="C43" s="105"/>
      <c r="D43" s="105"/>
      <c r="E43" s="105"/>
      <c r="F43" s="105"/>
      <c r="G43" s="105"/>
      <c r="H43" t="s">
        <v>5</v>
      </c>
    </row>
    <row r="44" spans="1:8">
      <c r="A44" s="106"/>
      <c r="B44" s="105"/>
      <c r="C44" s="105"/>
      <c r="D44" s="105"/>
      <c r="E44" s="105"/>
      <c r="F44" s="105"/>
      <c r="G44" s="105"/>
      <c r="H44" t="s">
        <v>5</v>
      </c>
    </row>
    <row r="45" spans="1:8" ht="0.75" customHeight="1">
      <c r="A45" s="106"/>
      <c r="B45" s="105"/>
      <c r="C45" s="105"/>
      <c r="D45" s="105"/>
      <c r="E45" s="105"/>
      <c r="F45" s="105"/>
      <c r="G45" s="105"/>
      <c r="H45" t="s">
        <v>5</v>
      </c>
    </row>
    <row r="46" spans="1:8">
      <c r="B46" s="107"/>
      <c r="C46" s="107"/>
      <c r="D46" s="107"/>
      <c r="E46" s="107"/>
      <c r="F46" s="107"/>
      <c r="G46" s="107"/>
    </row>
    <row r="47" spans="1:8">
      <c r="B47" s="107"/>
      <c r="C47" s="107"/>
      <c r="D47" s="107"/>
      <c r="E47" s="107"/>
      <c r="F47" s="107"/>
      <c r="G47" s="107"/>
    </row>
    <row r="48" spans="1:8">
      <c r="B48" s="107"/>
      <c r="C48" s="107"/>
      <c r="D48" s="107"/>
      <c r="E48" s="107"/>
      <c r="F48" s="107"/>
      <c r="G48" s="107"/>
    </row>
    <row r="49" spans="2:7">
      <c r="B49" s="107"/>
      <c r="C49" s="107"/>
      <c r="D49" s="107"/>
      <c r="E49" s="107"/>
      <c r="F49" s="107"/>
      <c r="G49" s="107"/>
    </row>
    <row r="50" spans="2:7">
      <c r="B50" s="107"/>
      <c r="C50" s="107"/>
      <c r="D50" s="107"/>
      <c r="E50" s="107"/>
      <c r="F50" s="107"/>
      <c r="G50" s="107"/>
    </row>
    <row r="51" spans="2:7">
      <c r="B51" s="107"/>
      <c r="C51" s="107"/>
      <c r="D51" s="107"/>
      <c r="E51" s="107"/>
      <c r="F51" s="107"/>
      <c r="G51" s="107"/>
    </row>
    <row r="52" spans="2:7">
      <c r="B52" s="107"/>
      <c r="C52" s="107"/>
      <c r="D52" s="107"/>
      <c r="E52" s="107"/>
      <c r="F52" s="107"/>
      <c r="G52" s="107"/>
    </row>
    <row r="53" spans="2:7">
      <c r="B53" s="107"/>
      <c r="C53" s="107"/>
      <c r="D53" s="107"/>
      <c r="E53" s="107"/>
      <c r="F53" s="107"/>
      <c r="G53" s="107"/>
    </row>
    <row r="54" spans="2:7">
      <c r="B54" s="107"/>
      <c r="C54" s="107"/>
      <c r="D54" s="107"/>
      <c r="E54" s="107"/>
      <c r="F54" s="107"/>
      <c r="G54" s="107"/>
    </row>
    <row r="55" spans="2:7">
      <c r="B55" s="107"/>
      <c r="C55" s="107"/>
      <c r="D55" s="107"/>
      <c r="E55" s="107"/>
      <c r="F55" s="107"/>
      <c r="G55" s="107"/>
    </row>
  </sheetData>
  <mergeCells count="22">
    <mergeCell ref="B52:G52"/>
    <mergeCell ref="B53:G53"/>
    <mergeCell ref="B54:G54"/>
    <mergeCell ref="B55:G55"/>
    <mergeCell ref="B46:G46"/>
    <mergeCell ref="B47:G47"/>
    <mergeCell ref="B48:G48"/>
    <mergeCell ref="B49:G49"/>
    <mergeCell ref="B50:G50"/>
    <mergeCell ref="B51:G51"/>
    <mergeCell ref="F30:G30"/>
    <mergeCell ref="F31:G31"/>
    <mergeCell ref="F32:G32"/>
    <mergeCell ref="F33:G33"/>
    <mergeCell ref="F34:G34"/>
    <mergeCell ref="B37:G45"/>
    <mergeCell ref="C8:E8"/>
    <mergeCell ref="C9:E9"/>
    <mergeCell ref="C10:E10"/>
    <mergeCell ref="C11:E11"/>
    <mergeCell ref="C12:E12"/>
    <mergeCell ref="A23:B23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31"/>
  <dimension ref="A1:BE84"/>
  <sheetViews>
    <sheetView workbookViewId="0">
      <selection activeCell="H33" sqref="H33:I33"/>
    </sheetView>
  </sheetViews>
  <sheetFormatPr defaultRowHeight="12.75"/>
  <cols>
    <col min="1" max="1" width="5.85546875" customWidth="1"/>
    <col min="2" max="2" width="6.140625" customWidth="1"/>
    <col min="3" max="3" width="11.42578125" customWidth="1"/>
    <col min="4" max="4" width="15.85546875" customWidth="1"/>
    <col min="5" max="5" width="11.28515625" customWidth="1"/>
    <col min="6" max="6" width="10.85546875" customWidth="1"/>
    <col min="7" max="7" width="11" customWidth="1"/>
    <col min="8" max="8" width="11.140625" customWidth="1"/>
    <col min="9" max="9" width="10.7109375" customWidth="1"/>
  </cols>
  <sheetData>
    <row r="1" spans="1:9" ht="13.5" thickTop="1">
      <c r="A1" s="108" t="s">
        <v>48</v>
      </c>
      <c r="B1" s="109"/>
      <c r="C1" s="110" t="str">
        <f>CONCATENATE(cislostavby," ",nazevstavby)</f>
        <v>2007072L Hrad Úštěk</v>
      </c>
      <c r="D1" s="111"/>
      <c r="E1" s="112"/>
      <c r="F1" s="111"/>
      <c r="G1" s="113" t="s">
        <v>49</v>
      </c>
      <c r="H1" s="114"/>
      <c r="I1" s="115"/>
    </row>
    <row r="2" spans="1:9" ht="13.5" thickBot="1">
      <c r="A2" s="116" t="s">
        <v>50</v>
      </c>
      <c r="B2" s="117"/>
      <c r="C2" s="118" t="str">
        <f>CONCATENATE(cisloobjektu," ",nazevobjektu)</f>
        <v>09.2 PZAD - Oprava hospodářského objektu</v>
      </c>
      <c r="D2" s="119"/>
      <c r="E2" s="120"/>
      <c r="F2" s="119"/>
      <c r="G2" s="121" t="s">
        <v>80</v>
      </c>
      <c r="H2" s="122"/>
      <c r="I2" s="123"/>
    </row>
    <row r="3" spans="1:9" ht="13.5" thickTop="1">
      <c r="A3" s="82"/>
      <c r="B3" s="82"/>
      <c r="C3" s="82"/>
      <c r="D3" s="82"/>
      <c r="E3" s="82"/>
      <c r="F3" s="69"/>
      <c r="G3" s="82"/>
      <c r="H3" s="82"/>
      <c r="I3" s="82"/>
    </row>
    <row r="4" spans="1:9" ht="19.5" customHeight="1">
      <c r="A4" s="124" t="s">
        <v>51</v>
      </c>
      <c r="B4" s="125"/>
      <c r="C4" s="125"/>
      <c r="D4" s="125"/>
      <c r="E4" s="126"/>
      <c r="F4" s="125"/>
      <c r="G4" s="125"/>
      <c r="H4" s="125"/>
      <c r="I4" s="125"/>
    </row>
    <row r="5" spans="1:9" ht="13.5" thickBot="1">
      <c r="A5" s="82"/>
      <c r="B5" s="82"/>
      <c r="C5" s="82"/>
      <c r="D5" s="82"/>
      <c r="E5" s="82"/>
      <c r="F5" s="82"/>
      <c r="G5" s="82"/>
      <c r="H5" s="82"/>
      <c r="I5" s="82"/>
    </row>
    <row r="6" spans="1:9" s="37" customFormat="1" ht="13.5" thickBot="1">
      <c r="A6" s="127"/>
      <c r="B6" s="128" t="s">
        <v>52</v>
      </c>
      <c r="C6" s="128"/>
      <c r="D6" s="129"/>
      <c r="E6" s="130" t="s">
        <v>53</v>
      </c>
      <c r="F6" s="131" t="s">
        <v>54</v>
      </c>
      <c r="G6" s="131" t="s">
        <v>55</v>
      </c>
      <c r="H6" s="131" t="s">
        <v>56</v>
      </c>
      <c r="I6" s="132" t="s">
        <v>30</v>
      </c>
    </row>
    <row r="7" spans="1:9" s="37" customFormat="1">
      <c r="A7" s="218" t="str">
        <f>Položky!B7</f>
        <v>31</v>
      </c>
      <c r="B7" s="133" t="str">
        <f>Položky!C7</f>
        <v>Zdi podpěrné a volné</v>
      </c>
      <c r="C7" s="69"/>
      <c r="D7" s="134"/>
      <c r="E7" s="219">
        <f>Položky!BA17</f>
        <v>0</v>
      </c>
      <c r="F7" s="220">
        <f>Položky!BB17</f>
        <v>0</v>
      </c>
      <c r="G7" s="220">
        <f>Položky!BC17</f>
        <v>0</v>
      </c>
      <c r="H7" s="220">
        <f>Položky!BD17</f>
        <v>0</v>
      </c>
      <c r="I7" s="221">
        <f>Položky!BE17</f>
        <v>0</v>
      </c>
    </row>
    <row r="8" spans="1:9" s="37" customFormat="1">
      <c r="A8" s="218" t="str">
        <f>Položky!B18</f>
        <v>41</v>
      </c>
      <c r="B8" s="133" t="str">
        <f>Položky!C18</f>
        <v>Stropy a stropní konstrukce</v>
      </c>
      <c r="C8" s="69"/>
      <c r="D8" s="134"/>
      <c r="E8" s="219">
        <f>Položky!BA25</f>
        <v>0</v>
      </c>
      <c r="F8" s="220">
        <f>Položky!BB25</f>
        <v>0</v>
      </c>
      <c r="G8" s="220">
        <f>Položky!BC25</f>
        <v>0</v>
      </c>
      <c r="H8" s="220">
        <f>Položky!BD25</f>
        <v>0</v>
      </c>
      <c r="I8" s="221">
        <f>Položky!BE25</f>
        <v>0</v>
      </c>
    </row>
    <row r="9" spans="1:9" s="37" customFormat="1">
      <c r="A9" s="218" t="str">
        <f>Položky!B26</f>
        <v>61</v>
      </c>
      <c r="B9" s="133" t="str">
        <f>Položky!C26</f>
        <v>Upravy povrchů vnitřní</v>
      </c>
      <c r="C9" s="69"/>
      <c r="D9" s="134"/>
      <c r="E9" s="219">
        <f>Položky!BA28</f>
        <v>0</v>
      </c>
      <c r="F9" s="220">
        <f>Položky!BB28</f>
        <v>0</v>
      </c>
      <c r="G9" s="220">
        <f>Položky!BC28</f>
        <v>0</v>
      </c>
      <c r="H9" s="220">
        <f>Položky!BD28</f>
        <v>0</v>
      </c>
      <c r="I9" s="221">
        <f>Položky!BE28</f>
        <v>0</v>
      </c>
    </row>
    <row r="10" spans="1:9" s="37" customFormat="1">
      <c r="A10" s="218" t="str">
        <f>Položky!B29</f>
        <v>62</v>
      </c>
      <c r="B10" s="133" t="str">
        <f>Položky!C29</f>
        <v>Úpravy povrchů vnější</v>
      </c>
      <c r="C10" s="69"/>
      <c r="D10" s="134"/>
      <c r="E10" s="219">
        <f>Položky!BA36</f>
        <v>0</v>
      </c>
      <c r="F10" s="220">
        <f>Položky!BB36</f>
        <v>0</v>
      </c>
      <c r="G10" s="220">
        <f>Položky!BC36</f>
        <v>0</v>
      </c>
      <c r="H10" s="220">
        <f>Položky!BD36</f>
        <v>0</v>
      </c>
      <c r="I10" s="221">
        <f>Položky!BE36</f>
        <v>0</v>
      </c>
    </row>
    <row r="11" spans="1:9" s="37" customFormat="1">
      <c r="A11" s="218" t="str">
        <f>Položky!B37</f>
        <v>94</v>
      </c>
      <c r="B11" s="133" t="str">
        <f>Položky!C37</f>
        <v>Lešení a stavební výtahy</v>
      </c>
      <c r="C11" s="69"/>
      <c r="D11" s="134"/>
      <c r="E11" s="219">
        <f>Položky!BA39</f>
        <v>0</v>
      </c>
      <c r="F11" s="220">
        <f>Položky!BB39</f>
        <v>0</v>
      </c>
      <c r="G11" s="220">
        <f>Položky!BC39</f>
        <v>0</v>
      </c>
      <c r="H11" s="220">
        <f>Položky!BD39</f>
        <v>0</v>
      </c>
      <c r="I11" s="221">
        <f>Položky!BE39</f>
        <v>0</v>
      </c>
    </row>
    <row r="12" spans="1:9" s="37" customFormat="1">
      <c r="A12" s="218" t="str">
        <f>Položky!B40</f>
        <v>96</v>
      </c>
      <c r="B12" s="133" t="str">
        <f>Položky!C40</f>
        <v>Bourání konstrukcí</v>
      </c>
      <c r="C12" s="69"/>
      <c r="D12" s="134"/>
      <c r="E12" s="219">
        <f>Položky!BA57</f>
        <v>0</v>
      </c>
      <c r="F12" s="220">
        <f>Položky!BB57</f>
        <v>0</v>
      </c>
      <c r="G12" s="220">
        <f>Položky!BC57</f>
        <v>0</v>
      </c>
      <c r="H12" s="220">
        <f>Položky!BD57</f>
        <v>0</v>
      </c>
      <c r="I12" s="221">
        <f>Položky!BE57</f>
        <v>0</v>
      </c>
    </row>
    <row r="13" spans="1:9" s="37" customFormat="1">
      <c r="A13" s="218" t="str">
        <f>Položky!B58</f>
        <v>99</v>
      </c>
      <c r="B13" s="133" t="str">
        <f>Položky!C58</f>
        <v>Staveništní přesun hmot</v>
      </c>
      <c r="C13" s="69"/>
      <c r="D13" s="134"/>
      <c r="E13" s="219">
        <f>Položky!BA60</f>
        <v>0</v>
      </c>
      <c r="F13" s="220">
        <f>Položky!BB60</f>
        <v>0</v>
      </c>
      <c r="G13" s="220">
        <f>Položky!BC60</f>
        <v>0</v>
      </c>
      <c r="H13" s="220">
        <f>Položky!BD60</f>
        <v>0</v>
      </c>
      <c r="I13" s="221">
        <f>Položky!BE60</f>
        <v>0</v>
      </c>
    </row>
    <row r="14" spans="1:9" s="37" customFormat="1">
      <c r="A14" s="218" t="str">
        <f>Položky!B61</f>
        <v>762</v>
      </c>
      <c r="B14" s="133" t="str">
        <f>Položky!C61</f>
        <v>Konstrukce tesařské</v>
      </c>
      <c r="C14" s="69"/>
      <c r="D14" s="134"/>
      <c r="E14" s="219">
        <f>Položky!BA81</f>
        <v>0</v>
      </c>
      <c r="F14" s="220">
        <f>Položky!BB81</f>
        <v>0</v>
      </c>
      <c r="G14" s="220">
        <f>Položky!BC81</f>
        <v>0</v>
      </c>
      <c r="H14" s="220">
        <f>Položky!BD81</f>
        <v>0</v>
      </c>
      <c r="I14" s="221">
        <f>Položky!BE81</f>
        <v>0</v>
      </c>
    </row>
    <row r="15" spans="1:9" s="37" customFormat="1">
      <c r="A15" s="218" t="str">
        <f>Položky!B82</f>
        <v>764</v>
      </c>
      <c r="B15" s="133" t="str">
        <f>Položky!C82</f>
        <v>Konstrukce klempířské</v>
      </c>
      <c r="C15" s="69"/>
      <c r="D15" s="134"/>
      <c r="E15" s="219">
        <f>Položky!BA89</f>
        <v>0</v>
      </c>
      <c r="F15" s="220">
        <f>Položky!BB89</f>
        <v>0</v>
      </c>
      <c r="G15" s="220">
        <f>Položky!BC89</f>
        <v>0</v>
      </c>
      <c r="H15" s="220">
        <f>Položky!BD89</f>
        <v>0</v>
      </c>
      <c r="I15" s="221">
        <f>Položky!BE89</f>
        <v>0</v>
      </c>
    </row>
    <row r="16" spans="1:9" s="37" customFormat="1">
      <c r="A16" s="218" t="str">
        <f>Položky!B90</f>
        <v>765</v>
      </c>
      <c r="B16" s="133" t="str">
        <f>Položky!C90</f>
        <v>Krytiny tvrdé</v>
      </c>
      <c r="C16" s="69"/>
      <c r="D16" s="134"/>
      <c r="E16" s="219">
        <f>Položky!BA94</f>
        <v>0</v>
      </c>
      <c r="F16" s="220">
        <f>Položky!BB94</f>
        <v>0</v>
      </c>
      <c r="G16" s="220">
        <f>Položky!BC94</f>
        <v>0</v>
      </c>
      <c r="H16" s="220">
        <f>Položky!BD94</f>
        <v>0</v>
      </c>
      <c r="I16" s="221">
        <f>Položky!BE94</f>
        <v>0</v>
      </c>
    </row>
    <row r="17" spans="1:57" s="37" customFormat="1">
      <c r="A17" s="218" t="str">
        <f>Položky!B95</f>
        <v>766</v>
      </c>
      <c r="B17" s="133" t="str">
        <f>Položky!C95</f>
        <v>Konstrukce truhlářské</v>
      </c>
      <c r="C17" s="69"/>
      <c r="D17" s="134"/>
      <c r="E17" s="219">
        <f>Položky!BA97</f>
        <v>0</v>
      </c>
      <c r="F17" s="220">
        <f>Položky!BB97</f>
        <v>0</v>
      </c>
      <c r="G17" s="220">
        <f>Položky!BC97</f>
        <v>0</v>
      </c>
      <c r="H17" s="220">
        <f>Položky!BD97</f>
        <v>0</v>
      </c>
      <c r="I17" s="221">
        <f>Položky!BE97</f>
        <v>0</v>
      </c>
    </row>
    <row r="18" spans="1:57" s="37" customFormat="1">
      <c r="A18" s="218" t="str">
        <f>Položky!B98</f>
        <v>771</v>
      </c>
      <c r="B18" s="133" t="str">
        <f>Položky!C98</f>
        <v>Podlahy z dlaždic a obklady</v>
      </c>
      <c r="C18" s="69"/>
      <c r="D18" s="134"/>
      <c r="E18" s="219">
        <f>Položky!BA102</f>
        <v>0</v>
      </c>
      <c r="F18" s="220">
        <f>Položky!BB102</f>
        <v>0</v>
      </c>
      <c r="G18" s="220">
        <f>Položky!BC102</f>
        <v>0</v>
      </c>
      <c r="H18" s="220">
        <f>Položky!BD102</f>
        <v>0</v>
      </c>
      <c r="I18" s="221">
        <f>Položky!BE102</f>
        <v>0</v>
      </c>
    </row>
    <row r="19" spans="1:57" s="37" customFormat="1" ht="13.5" thickBot="1">
      <c r="A19" s="218" t="str">
        <f>Položky!B103</f>
        <v>783</v>
      </c>
      <c r="B19" s="133" t="str">
        <f>Položky!C103</f>
        <v>Nátěry</v>
      </c>
      <c r="C19" s="69"/>
      <c r="D19" s="134"/>
      <c r="E19" s="219">
        <f>Položky!BA106</f>
        <v>0</v>
      </c>
      <c r="F19" s="220">
        <f>Položky!BB106</f>
        <v>0</v>
      </c>
      <c r="G19" s="220">
        <f>Položky!BC106</f>
        <v>0</v>
      </c>
      <c r="H19" s="220">
        <f>Položky!BD106</f>
        <v>0</v>
      </c>
      <c r="I19" s="221">
        <f>Položky!BE106</f>
        <v>0</v>
      </c>
    </row>
    <row r="20" spans="1:57" s="141" customFormat="1" ht="13.5" thickBot="1">
      <c r="A20" s="135"/>
      <c r="B20" s="136" t="s">
        <v>57</v>
      </c>
      <c r="C20" s="136"/>
      <c r="D20" s="137"/>
      <c r="E20" s="138">
        <f>SUM(E7:E19)</f>
        <v>0</v>
      </c>
      <c r="F20" s="139">
        <f>SUM(F7:F19)</f>
        <v>0</v>
      </c>
      <c r="G20" s="139">
        <f>SUM(G7:G19)</f>
        <v>0</v>
      </c>
      <c r="H20" s="139">
        <f>SUM(H7:H19)</f>
        <v>0</v>
      </c>
      <c r="I20" s="140">
        <f>SUM(I7:I19)</f>
        <v>0</v>
      </c>
    </row>
    <row r="21" spans="1:57">
      <c r="A21" s="69"/>
      <c r="B21" s="69"/>
      <c r="C21" s="69"/>
      <c r="D21" s="69"/>
      <c r="E21" s="69"/>
      <c r="F21" s="69"/>
      <c r="G21" s="69"/>
      <c r="H21" s="69"/>
      <c r="I21" s="69"/>
    </row>
    <row r="22" spans="1:57" ht="19.5" customHeight="1">
      <c r="A22" s="125" t="s">
        <v>58</v>
      </c>
      <c r="B22" s="125"/>
      <c r="C22" s="125"/>
      <c r="D22" s="125"/>
      <c r="E22" s="125"/>
      <c r="F22" s="125"/>
      <c r="G22" s="142"/>
      <c r="H22" s="125"/>
      <c r="I22" s="125"/>
      <c r="BA22" s="43"/>
      <c r="BB22" s="43"/>
      <c r="BC22" s="43"/>
      <c r="BD22" s="43"/>
      <c r="BE22" s="43"/>
    </row>
    <row r="23" spans="1:57" ht="13.5" thickBot="1">
      <c r="A23" s="82"/>
      <c r="B23" s="82"/>
      <c r="C23" s="82"/>
      <c r="D23" s="82"/>
      <c r="E23" s="82"/>
      <c r="F23" s="82"/>
      <c r="G23" s="82"/>
      <c r="H23" s="82"/>
      <c r="I23" s="82"/>
    </row>
    <row r="24" spans="1:57">
      <c r="A24" s="76" t="s">
        <v>59</v>
      </c>
      <c r="B24" s="77"/>
      <c r="C24" s="77"/>
      <c r="D24" s="143"/>
      <c r="E24" s="144" t="s">
        <v>60</v>
      </c>
      <c r="F24" s="145" t="s">
        <v>61</v>
      </c>
      <c r="G24" s="146" t="s">
        <v>62</v>
      </c>
      <c r="H24" s="147"/>
      <c r="I24" s="148" t="s">
        <v>60</v>
      </c>
    </row>
    <row r="25" spans="1:57">
      <c r="A25" s="67" t="s">
        <v>259</v>
      </c>
      <c r="B25" s="58"/>
      <c r="C25" s="58"/>
      <c r="D25" s="149"/>
      <c r="E25" s="150"/>
      <c r="F25" s="151"/>
      <c r="G25" s="152">
        <f>CHOOSE(BA25+1,HSV+PSV,HSV+PSV+Mont,HSV+PSV+Dodavka+Mont,HSV,PSV,Mont,Dodavka,Mont+Dodavka,0)</f>
        <v>0</v>
      </c>
      <c r="H25" s="153"/>
      <c r="I25" s="154">
        <f>E25+F25*G25/100</f>
        <v>0</v>
      </c>
      <c r="BA25">
        <v>2</v>
      </c>
    </row>
    <row r="26" spans="1:57">
      <c r="A26" s="67" t="s">
        <v>260</v>
      </c>
      <c r="B26" s="58"/>
      <c r="C26" s="58"/>
      <c r="D26" s="149"/>
      <c r="E26" s="150"/>
      <c r="F26" s="151"/>
      <c r="G26" s="152">
        <f>CHOOSE(BA26+1,HSV+PSV,HSV+PSV+Mont,HSV+PSV+Dodavka+Mont,HSV,PSV,Mont,Dodavka,Mont+Dodavka,0)</f>
        <v>0</v>
      </c>
      <c r="H26" s="153"/>
      <c r="I26" s="154">
        <f>E26+F26*G26/100</f>
        <v>0</v>
      </c>
      <c r="BA26">
        <v>0</v>
      </c>
    </row>
    <row r="27" spans="1:57">
      <c r="A27" s="67" t="s">
        <v>261</v>
      </c>
      <c r="B27" s="58"/>
      <c r="C27" s="58"/>
      <c r="D27" s="149"/>
      <c r="E27" s="150"/>
      <c r="F27" s="151"/>
      <c r="G27" s="152">
        <f>CHOOSE(BA27+1,HSV+PSV,HSV+PSV+Mont,HSV+PSV+Dodavka+Mont,HSV,PSV,Mont,Dodavka,Mont+Dodavka,0)</f>
        <v>0</v>
      </c>
      <c r="H27" s="153"/>
      <c r="I27" s="154">
        <f>E27+F27*G27/100</f>
        <v>0</v>
      </c>
      <c r="BA27">
        <v>0</v>
      </c>
    </row>
    <row r="28" spans="1:57">
      <c r="A28" s="67" t="s">
        <v>262</v>
      </c>
      <c r="B28" s="58"/>
      <c r="C28" s="58"/>
      <c r="D28" s="149"/>
      <c r="E28" s="150"/>
      <c r="F28" s="151"/>
      <c r="G28" s="152">
        <f>CHOOSE(BA28+1,HSV+PSV,HSV+PSV+Mont,HSV+PSV+Dodavka+Mont,HSV,PSV,Mont,Dodavka,Mont+Dodavka,0)</f>
        <v>0</v>
      </c>
      <c r="H28" s="153"/>
      <c r="I28" s="154">
        <f>E28+F28*G28/100</f>
        <v>0</v>
      </c>
      <c r="BA28">
        <v>2</v>
      </c>
    </row>
    <row r="29" spans="1:57">
      <c r="A29" s="67" t="s">
        <v>263</v>
      </c>
      <c r="B29" s="58"/>
      <c r="C29" s="58"/>
      <c r="D29" s="149"/>
      <c r="E29" s="150"/>
      <c r="F29" s="151"/>
      <c r="G29" s="152">
        <f>CHOOSE(BA29+1,HSV+PSV,HSV+PSV+Mont,HSV+PSV+Dodavka+Mont,HSV,PSV,Mont,Dodavka,Mont+Dodavka,0)</f>
        <v>0</v>
      </c>
      <c r="H29" s="153"/>
      <c r="I29" s="154">
        <f>E29+F29*G29/100</f>
        <v>0</v>
      </c>
      <c r="BA29">
        <v>2</v>
      </c>
    </row>
    <row r="30" spans="1:57">
      <c r="A30" s="67" t="s">
        <v>264</v>
      </c>
      <c r="B30" s="58"/>
      <c r="C30" s="58"/>
      <c r="D30" s="149"/>
      <c r="E30" s="150"/>
      <c r="F30" s="151"/>
      <c r="G30" s="152">
        <f>CHOOSE(BA30+1,HSV+PSV,HSV+PSV+Mont,HSV+PSV+Dodavka+Mont,HSV,PSV,Mont,Dodavka,Mont+Dodavka,0)</f>
        <v>0</v>
      </c>
      <c r="H30" s="153"/>
      <c r="I30" s="154">
        <f>E30+F30*G30/100</f>
        <v>0</v>
      </c>
      <c r="BA30">
        <v>1</v>
      </c>
    </row>
    <row r="31" spans="1:57">
      <c r="A31" s="67" t="s">
        <v>265</v>
      </c>
      <c r="B31" s="58"/>
      <c r="C31" s="58"/>
      <c r="D31" s="149"/>
      <c r="E31" s="150"/>
      <c r="F31" s="151"/>
      <c r="G31" s="152">
        <f>CHOOSE(BA31+1,HSV+PSV,HSV+PSV+Mont,HSV+PSV+Dodavka+Mont,HSV,PSV,Mont,Dodavka,Mont+Dodavka,0)</f>
        <v>0</v>
      </c>
      <c r="H31" s="153"/>
      <c r="I31" s="154">
        <f>E31+F31*G31/100</f>
        <v>0</v>
      </c>
      <c r="BA31">
        <v>2</v>
      </c>
    </row>
    <row r="32" spans="1:57">
      <c r="A32" s="67" t="s">
        <v>266</v>
      </c>
      <c r="B32" s="58"/>
      <c r="C32" s="58"/>
      <c r="D32" s="149"/>
      <c r="E32" s="150"/>
      <c r="F32" s="151"/>
      <c r="G32" s="152">
        <f>CHOOSE(BA32+1,HSV+PSV,HSV+PSV+Mont,HSV+PSV+Dodavka+Mont,HSV,PSV,Mont,Dodavka,Mont+Dodavka,0)</f>
        <v>0</v>
      </c>
      <c r="H32" s="153"/>
      <c r="I32" s="154">
        <f>E32+F32*G32/100</f>
        <v>0</v>
      </c>
      <c r="BA32">
        <v>0</v>
      </c>
    </row>
    <row r="33" spans="1:9" ht="13.5" thickBot="1">
      <c r="A33" s="155"/>
      <c r="B33" s="156" t="s">
        <v>63</v>
      </c>
      <c r="C33" s="157"/>
      <c r="D33" s="158"/>
      <c r="E33" s="159"/>
      <c r="F33" s="160"/>
      <c r="G33" s="160"/>
      <c r="H33" s="161">
        <f>SUM(I25:I32)</f>
        <v>0</v>
      </c>
      <c r="I33" s="162"/>
    </row>
    <row r="35" spans="1:9">
      <c r="B35" s="141"/>
      <c r="F35" s="163"/>
      <c r="G35" s="164"/>
      <c r="H35" s="164"/>
      <c r="I35" s="165"/>
    </row>
    <row r="36" spans="1:9">
      <c r="F36" s="163"/>
      <c r="G36" s="164"/>
      <c r="H36" s="164"/>
      <c r="I36" s="165"/>
    </row>
    <row r="37" spans="1:9">
      <c r="F37" s="163"/>
      <c r="G37" s="164"/>
      <c r="H37" s="164"/>
      <c r="I37" s="165"/>
    </row>
    <row r="38" spans="1:9">
      <c r="F38" s="163"/>
      <c r="G38" s="164"/>
      <c r="H38" s="164"/>
      <c r="I38" s="165"/>
    </row>
    <row r="39" spans="1:9">
      <c r="F39" s="163"/>
      <c r="G39" s="164"/>
      <c r="H39" s="164"/>
      <c r="I39" s="165"/>
    </row>
    <row r="40" spans="1:9">
      <c r="F40" s="163"/>
      <c r="G40" s="164"/>
      <c r="H40" s="164"/>
      <c r="I40" s="165"/>
    </row>
    <row r="41" spans="1:9">
      <c r="F41" s="163"/>
      <c r="G41" s="164"/>
      <c r="H41" s="164"/>
      <c r="I41" s="165"/>
    </row>
    <row r="42" spans="1:9">
      <c r="F42" s="163"/>
      <c r="G42" s="164"/>
      <c r="H42" s="164"/>
      <c r="I42" s="165"/>
    </row>
    <row r="43" spans="1:9">
      <c r="F43" s="163"/>
      <c r="G43" s="164"/>
      <c r="H43" s="164"/>
      <c r="I43" s="165"/>
    </row>
    <row r="44" spans="1:9">
      <c r="F44" s="163"/>
      <c r="G44" s="164"/>
      <c r="H44" s="164"/>
      <c r="I44" s="165"/>
    </row>
    <row r="45" spans="1:9">
      <c r="F45" s="163"/>
      <c r="G45" s="164"/>
      <c r="H45" s="164"/>
      <c r="I45" s="165"/>
    </row>
    <row r="46" spans="1:9">
      <c r="F46" s="163"/>
      <c r="G46" s="164"/>
      <c r="H46" s="164"/>
      <c r="I46" s="165"/>
    </row>
    <row r="47" spans="1:9">
      <c r="F47" s="163"/>
      <c r="G47" s="164"/>
      <c r="H47" s="164"/>
      <c r="I47" s="165"/>
    </row>
    <row r="48" spans="1:9">
      <c r="F48" s="163"/>
      <c r="G48" s="164"/>
      <c r="H48" s="164"/>
      <c r="I48" s="165"/>
    </row>
    <row r="49" spans="6:9">
      <c r="F49" s="163"/>
      <c r="G49" s="164"/>
      <c r="H49" s="164"/>
      <c r="I49" s="165"/>
    </row>
    <row r="50" spans="6:9">
      <c r="F50" s="163"/>
      <c r="G50" s="164"/>
      <c r="H50" s="164"/>
      <c r="I50" s="165"/>
    </row>
    <row r="51" spans="6:9">
      <c r="F51" s="163"/>
      <c r="G51" s="164"/>
      <c r="H51" s="164"/>
      <c r="I51" s="165"/>
    </row>
    <row r="52" spans="6:9">
      <c r="F52" s="163"/>
      <c r="G52" s="164"/>
      <c r="H52" s="164"/>
      <c r="I52" s="165"/>
    </row>
    <row r="53" spans="6:9">
      <c r="F53" s="163"/>
      <c r="G53" s="164"/>
      <c r="H53" s="164"/>
      <c r="I53" s="165"/>
    </row>
    <row r="54" spans="6:9">
      <c r="F54" s="163"/>
      <c r="G54" s="164"/>
      <c r="H54" s="164"/>
      <c r="I54" s="165"/>
    </row>
    <row r="55" spans="6:9">
      <c r="F55" s="163"/>
      <c r="G55" s="164"/>
      <c r="H55" s="164"/>
      <c r="I55" s="165"/>
    </row>
    <row r="56" spans="6:9">
      <c r="F56" s="163"/>
      <c r="G56" s="164"/>
      <c r="H56" s="164"/>
      <c r="I56" s="165"/>
    </row>
    <row r="57" spans="6:9">
      <c r="F57" s="163"/>
      <c r="G57" s="164"/>
      <c r="H57" s="164"/>
      <c r="I57" s="165"/>
    </row>
    <row r="58" spans="6:9">
      <c r="F58" s="163"/>
      <c r="G58" s="164"/>
      <c r="H58" s="164"/>
      <c r="I58" s="165"/>
    </row>
    <row r="59" spans="6:9">
      <c r="F59" s="163"/>
      <c r="G59" s="164"/>
      <c r="H59" s="164"/>
      <c r="I59" s="165"/>
    </row>
    <row r="60" spans="6:9">
      <c r="F60" s="163"/>
      <c r="G60" s="164"/>
      <c r="H60" s="164"/>
      <c r="I60" s="165"/>
    </row>
    <row r="61" spans="6:9">
      <c r="F61" s="163"/>
      <c r="G61" s="164"/>
      <c r="H61" s="164"/>
      <c r="I61" s="165"/>
    </row>
    <row r="62" spans="6:9">
      <c r="F62" s="163"/>
      <c r="G62" s="164"/>
      <c r="H62" s="164"/>
      <c r="I62" s="165"/>
    </row>
    <row r="63" spans="6:9">
      <c r="F63" s="163"/>
      <c r="G63" s="164"/>
      <c r="H63" s="164"/>
      <c r="I63" s="165"/>
    </row>
    <row r="64" spans="6:9">
      <c r="F64" s="163"/>
      <c r="G64" s="164"/>
      <c r="H64" s="164"/>
      <c r="I64" s="165"/>
    </row>
    <row r="65" spans="6:9">
      <c r="F65" s="163"/>
      <c r="G65" s="164"/>
      <c r="H65" s="164"/>
      <c r="I65" s="165"/>
    </row>
    <row r="66" spans="6:9">
      <c r="F66" s="163"/>
      <c r="G66" s="164"/>
      <c r="H66" s="164"/>
      <c r="I66" s="165"/>
    </row>
    <row r="67" spans="6:9">
      <c r="F67" s="163"/>
      <c r="G67" s="164"/>
      <c r="H67" s="164"/>
      <c r="I67" s="165"/>
    </row>
    <row r="68" spans="6:9">
      <c r="F68" s="163"/>
      <c r="G68" s="164"/>
      <c r="H68" s="164"/>
      <c r="I68" s="165"/>
    </row>
    <row r="69" spans="6:9">
      <c r="F69" s="163"/>
      <c r="G69" s="164"/>
      <c r="H69" s="164"/>
      <c r="I69" s="165"/>
    </row>
    <row r="70" spans="6:9">
      <c r="F70" s="163"/>
      <c r="G70" s="164"/>
      <c r="H70" s="164"/>
      <c r="I70" s="165"/>
    </row>
    <row r="71" spans="6:9">
      <c r="F71" s="163"/>
      <c r="G71" s="164"/>
      <c r="H71" s="164"/>
      <c r="I71" s="165"/>
    </row>
    <row r="72" spans="6:9">
      <c r="F72" s="163"/>
      <c r="G72" s="164"/>
      <c r="H72" s="164"/>
      <c r="I72" s="165"/>
    </row>
    <row r="73" spans="6:9">
      <c r="F73" s="163"/>
      <c r="G73" s="164"/>
      <c r="H73" s="164"/>
      <c r="I73" s="165"/>
    </row>
    <row r="74" spans="6:9">
      <c r="F74" s="163"/>
      <c r="G74" s="164"/>
      <c r="H74" s="164"/>
      <c r="I74" s="165"/>
    </row>
    <row r="75" spans="6:9">
      <c r="F75" s="163"/>
      <c r="G75" s="164"/>
      <c r="H75" s="164"/>
      <c r="I75" s="165"/>
    </row>
    <row r="76" spans="6:9">
      <c r="F76" s="163"/>
      <c r="G76" s="164"/>
      <c r="H76" s="164"/>
      <c r="I76" s="165"/>
    </row>
    <row r="77" spans="6:9">
      <c r="F77" s="163"/>
      <c r="G77" s="164"/>
      <c r="H77" s="164"/>
      <c r="I77" s="165"/>
    </row>
    <row r="78" spans="6:9">
      <c r="F78" s="163"/>
      <c r="G78" s="164"/>
      <c r="H78" s="164"/>
      <c r="I78" s="165"/>
    </row>
    <row r="79" spans="6:9">
      <c r="F79" s="163"/>
      <c r="G79" s="164"/>
      <c r="H79" s="164"/>
      <c r="I79" s="165"/>
    </row>
    <row r="80" spans="6:9">
      <c r="F80" s="163"/>
      <c r="G80" s="164"/>
      <c r="H80" s="164"/>
      <c r="I80" s="165"/>
    </row>
    <row r="81" spans="6:9">
      <c r="F81" s="163"/>
      <c r="G81" s="164"/>
      <c r="H81" s="164"/>
      <c r="I81" s="165"/>
    </row>
    <row r="82" spans="6:9">
      <c r="F82" s="163"/>
      <c r="G82" s="164"/>
      <c r="H82" s="164"/>
      <c r="I82" s="165"/>
    </row>
    <row r="83" spans="6:9">
      <c r="F83" s="163"/>
      <c r="G83" s="164"/>
      <c r="H83" s="164"/>
      <c r="I83" s="165"/>
    </row>
    <row r="84" spans="6:9">
      <c r="F84" s="163"/>
      <c r="G84" s="164"/>
      <c r="H84" s="164"/>
      <c r="I84" s="165"/>
    </row>
  </sheetData>
  <mergeCells count="4">
    <mergeCell ref="A1:B1"/>
    <mergeCell ref="A2:B2"/>
    <mergeCell ref="G2:I2"/>
    <mergeCell ref="H33:I33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2"/>
  <dimension ref="A1:CZ179"/>
  <sheetViews>
    <sheetView showGridLines="0" showZeros="0" zoomScaleNormal="100" workbookViewId="0">
      <selection activeCell="A106" sqref="A106:IV108"/>
    </sheetView>
  </sheetViews>
  <sheetFormatPr defaultRowHeight="12.75"/>
  <cols>
    <col min="1" max="1" width="4.42578125" style="167" customWidth="1"/>
    <col min="2" max="2" width="11.5703125" style="167" customWidth="1"/>
    <col min="3" max="3" width="40.42578125" style="167" customWidth="1"/>
    <col min="4" max="4" width="5.5703125" style="167" customWidth="1"/>
    <col min="5" max="5" width="8.5703125" style="212" customWidth="1"/>
    <col min="6" max="6" width="9.85546875" style="167" customWidth="1"/>
    <col min="7" max="7" width="13.85546875" style="167" customWidth="1"/>
    <col min="8" max="11" width="9.140625" style="167"/>
    <col min="12" max="12" width="75.42578125" style="167" customWidth="1"/>
    <col min="13" max="13" width="45.28515625" style="167" customWidth="1"/>
    <col min="14" max="16384" width="9.140625" style="167"/>
  </cols>
  <sheetData>
    <row r="1" spans="1:104" ht="15.75">
      <c r="A1" s="166" t="s">
        <v>75</v>
      </c>
      <c r="B1" s="166"/>
      <c r="C1" s="166"/>
      <c r="D1" s="166"/>
      <c r="E1" s="166"/>
      <c r="F1" s="166"/>
      <c r="G1" s="166"/>
    </row>
    <row r="2" spans="1:104" ht="14.25" customHeight="1" thickBot="1">
      <c r="A2" s="168"/>
      <c r="B2" s="169"/>
      <c r="C2" s="170"/>
      <c r="D2" s="170"/>
      <c r="E2" s="171"/>
      <c r="F2" s="170"/>
      <c r="G2" s="170"/>
    </row>
    <row r="3" spans="1:104" ht="13.5" thickTop="1">
      <c r="A3" s="108" t="s">
        <v>48</v>
      </c>
      <c r="B3" s="109"/>
      <c r="C3" s="110" t="str">
        <f>CONCATENATE(cislostavby," ",nazevstavby)</f>
        <v>2007072L Hrad Úštěk</v>
      </c>
      <c r="D3" s="172"/>
      <c r="E3" s="173" t="s">
        <v>64</v>
      </c>
      <c r="F3" s="174">
        <f>Rekapitulace!H1</f>
        <v>0</v>
      </c>
      <c r="G3" s="175"/>
    </row>
    <row r="4" spans="1:104" ht="13.5" thickBot="1">
      <c r="A4" s="176" t="s">
        <v>50</v>
      </c>
      <c r="B4" s="117"/>
      <c r="C4" s="118" t="str">
        <f>CONCATENATE(cisloobjektu," ",nazevobjektu)</f>
        <v>09.2 PZAD - Oprava hospodářského objektu</v>
      </c>
      <c r="D4" s="177"/>
      <c r="E4" s="178" t="str">
        <f>Rekapitulace!G2</f>
        <v>Úštěk</v>
      </c>
      <c r="F4" s="179"/>
      <c r="G4" s="180"/>
    </row>
    <row r="5" spans="1:104" ht="13.5" thickTop="1">
      <c r="A5" s="181"/>
      <c r="B5" s="168"/>
      <c r="C5" s="168"/>
      <c r="D5" s="168"/>
      <c r="E5" s="182"/>
      <c r="F5" s="168"/>
      <c r="G5" s="183"/>
    </row>
    <row r="6" spans="1:104">
      <c r="A6" s="184" t="s">
        <v>65</v>
      </c>
      <c r="B6" s="185" t="s">
        <v>66</v>
      </c>
      <c r="C6" s="185" t="s">
        <v>67</v>
      </c>
      <c r="D6" s="185" t="s">
        <v>68</v>
      </c>
      <c r="E6" s="186" t="s">
        <v>69</v>
      </c>
      <c r="F6" s="185" t="s">
        <v>70</v>
      </c>
      <c r="G6" s="187" t="s">
        <v>71</v>
      </c>
    </row>
    <row r="7" spans="1:104">
      <c r="A7" s="188" t="s">
        <v>72</v>
      </c>
      <c r="B7" s="189" t="s">
        <v>81</v>
      </c>
      <c r="C7" s="190" t="s">
        <v>82</v>
      </c>
      <c r="D7" s="191"/>
      <c r="E7" s="192"/>
      <c r="F7" s="192"/>
      <c r="G7" s="193"/>
      <c r="H7" s="194"/>
      <c r="I7" s="194"/>
      <c r="O7" s="195">
        <v>1</v>
      </c>
    </row>
    <row r="8" spans="1:104">
      <c r="A8" s="196">
        <v>1</v>
      </c>
      <c r="B8" s="197" t="s">
        <v>83</v>
      </c>
      <c r="C8" s="198" t="s">
        <v>84</v>
      </c>
      <c r="D8" s="199" t="s">
        <v>85</v>
      </c>
      <c r="E8" s="200">
        <v>1.752</v>
      </c>
      <c r="F8" s="200">
        <v>0</v>
      </c>
      <c r="G8" s="201">
        <f>E8*F8</f>
        <v>0</v>
      </c>
      <c r="O8" s="195">
        <v>2</v>
      </c>
      <c r="AA8" s="167">
        <v>1</v>
      </c>
      <c r="AB8" s="167">
        <v>1</v>
      </c>
      <c r="AC8" s="167">
        <v>1</v>
      </c>
      <c r="AZ8" s="167">
        <v>1</v>
      </c>
      <c r="BA8" s="167">
        <f>IF(AZ8=1,G8,0)</f>
        <v>0</v>
      </c>
      <c r="BB8" s="167">
        <f>IF(AZ8=2,G8,0)</f>
        <v>0</v>
      </c>
      <c r="BC8" s="167">
        <f>IF(AZ8=3,G8,0)</f>
        <v>0</v>
      </c>
      <c r="BD8" s="167">
        <f>IF(AZ8=4,G8,0)</f>
        <v>0</v>
      </c>
      <c r="BE8" s="167">
        <f>IF(AZ8=5,G8,0)</f>
        <v>0</v>
      </c>
      <c r="CA8" s="195">
        <v>1</v>
      </c>
      <c r="CB8" s="195">
        <v>1</v>
      </c>
      <c r="CZ8" s="167">
        <v>1.9535199999999999</v>
      </c>
    </row>
    <row r="9" spans="1:104">
      <c r="A9" s="196">
        <v>2</v>
      </c>
      <c r="B9" s="197" t="s">
        <v>86</v>
      </c>
      <c r="C9" s="198" t="s">
        <v>87</v>
      </c>
      <c r="D9" s="199" t="s">
        <v>85</v>
      </c>
      <c r="E9" s="200">
        <v>3.4870000000000001</v>
      </c>
      <c r="F9" s="200">
        <v>0</v>
      </c>
      <c r="G9" s="201">
        <f>E9*F9</f>
        <v>0</v>
      </c>
      <c r="O9" s="195">
        <v>2</v>
      </c>
      <c r="AA9" s="167">
        <v>1</v>
      </c>
      <c r="AB9" s="167">
        <v>1</v>
      </c>
      <c r="AC9" s="167">
        <v>1</v>
      </c>
      <c r="AZ9" s="167">
        <v>1</v>
      </c>
      <c r="BA9" s="167">
        <f>IF(AZ9=1,G9,0)</f>
        <v>0</v>
      </c>
      <c r="BB9" s="167">
        <f>IF(AZ9=2,G9,0)</f>
        <v>0</v>
      </c>
      <c r="BC9" s="167">
        <f>IF(AZ9=3,G9,0)</f>
        <v>0</v>
      </c>
      <c r="BD9" s="167">
        <f>IF(AZ9=4,G9,0)</f>
        <v>0</v>
      </c>
      <c r="BE9" s="167">
        <f>IF(AZ9=5,G9,0)</f>
        <v>0</v>
      </c>
      <c r="CA9" s="195">
        <v>1</v>
      </c>
      <c r="CB9" s="195">
        <v>1</v>
      </c>
      <c r="CZ9" s="167">
        <v>1.89812</v>
      </c>
    </row>
    <row r="10" spans="1:104" ht="22.5">
      <c r="A10" s="196">
        <v>3</v>
      </c>
      <c r="B10" s="197" t="s">
        <v>88</v>
      </c>
      <c r="C10" s="198" t="s">
        <v>89</v>
      </c>
      <c r="D10" s="199" t="s">
        <v>85</v>
      </c>
      <c r="E10" s="200">
        <v>0.504</v>
      </c>
      <c r="F10" s="200">
        <v>0</v>
      </c>
      <c r="G10" s="201">
        <f>E10*F10</f>
        <v>0</v>
      </c>
      <c r="O10" s="195">
        <v>2</v>
      </c>
      <c r="AA10" s="167">
        <v>1</v>
      </c>
      <c r="AB10" s="167">
        <v>1</v>
      </c>
      <c r="AC10" s="167">
        <v>1</v>
      </c>
      <c r="AZ10" s="167">
        <v>1</v>
      </c>
      <c r="BA10" s="167">
        <f>IF(AZ10=1,G10,0)</f>
        <v>0</v>
      </c>
      <c r="BB10" s="167">
        <f>IF(AZ10=2,G10,0)</f>
        <v>0</v>
      </c>
      <c r="BC10" s="167">
        <f>IF(AZ10=3,G10,0)</f>
        <v>0</v>
      </c>
      <c r="BD10" s="167">
        <f>IF(AZ10=4,G10,0)</f>
        <v>0</v>
      </c>
      <c r="BE10" s="167">
        <f>IF(AZ10=5,G10,0)</f>
        <v>0</v>
      </c>
      <c r="CA10" s="195">
        <v>1</v>
      </c>
      <c r="CB10" s="195">
        <v>1</v>
      </c>
      <c r="CZ10" s="167">
        <v>1.94218</v>
      </c>
    </row>
    <row r="11" spans="1:104">
      <c r="A11" s="196">
        <v>4</v>
      </c>
      <c r="B11" s="197" t="s">
        <v>90</v>
      </c>
      <c r="C11" s="198" t="s">
        <v>91</v>
      </c>
      <c r="D11" s="199" t="s">
        <v>85</v>
      </c>
      <c r="E11" s="200">
        <v>0.75600000000000001</v>
      </c>
      <c r="F11" s="200">
        <v>0</v>
      </c>
      <c r="G11" s="201">
        <f>E11*F11</f>
        <v>0</v>
      </c>
      <c r="O11" s="195">
        <v>2</v>
      </c>
      <c r="AA11" s="167">
        <v>1</v>
      </c>
      <c r="AB11" s="167">
        <v>1</v>
      </c>
      <c r="AC11" s="167">
        <v>1</v>
      </c>
      <c r="AZ11" s="167">
        <v>1</v>
      </c>
      <c r="BA11" s="167">
        <f>IF(AZ11=1,G11,0)</f>
        <v>0</v>
      </c>
      <c r="BB11" s="167">
        <f>IF(AZ11=2,G11,0)</f>
        <v>0</v>
      </c>
      <c r="BC11" s="167">
        <f>IF(AZ11=3,G11,0)</f>
        <v>0</v>
      </c>
      <c r="BD11" s="167">
        <f>IF(AZ11=4,G11,0)</f>
        <v>0</v>
      </c>
      <c r="BE11" s="167">
        <f>IF(AZ11=5,G11,0)</f>
        <v>0</v>
      </c>
      <c r="CA11" s="195">
        <v>1</v>
      </c>
      <c r="CB11" s="195">
        <v>1</v>
      </c>
      <c r="CZ11" s="167">
        <v>1.9223699999999999</v>
      </c>
    </row>
    <row r="12" spans="1:104">
      <c r="A12" s="196">
        <v>5</v>
      </c>
      <c r="B12" s="197" t="s">
        <v>92</v>
      </c>
      <c r="C12" s="198" t="s">
        <v>93</v>
      </c>
      <c r="D12" s="199" t="s">
        <v>85</v>
      </c>
      <c r="E12" s="200">
        <v>5.1435000000000004</v>
      </c>
      <c r="F12" s="200">
        <v>0</v>
      </c>
      <c r="G12" s="201">
        <f>E12*F12</f>
        <v>0</v>
      </c>
      <c r="O12" s="195">
        <v>2</v>
      </c>
      <c r="AA12" s="167">
        <v>1</v>
      </c>
      <c r="AB12" s="167">
        <v>1</v>
      </c>
      <c r="AC12" s="167">
        <v>1</v>
      </c>
      <c r="AZ12" s="167">
        <v>1</v>
      </c>
      <c r="BA12" s="167">
        <f>IF(AZ12=1,G12,0)</f>
        <v>0</v>
      </c>
      <c r="BB12" s="167">
        <f>IF(AZ12=2,G12,0)</f>
        <v>0</v>
      </c>
      <c r="BC12" s="167">
        <f>IF(AZ12=3,G12,0)</f>
        <v>0</v>
      </c>
      <c r="BD12" s="167">
        <f>IF(AZ12=4,G12,0)</f>
        <v>0</v>
      </c>
      <c r="BE12" s="167">
        <f>IF(AZ12=5,G12,0)</f>
        <v>0</v>
      </c>
      <c r="CA12" s="195">
        <v>1</v>
      </c>
      <c r="CB12" s="195">
        <v>1</v>
      </c>
      <c r="CZ12" s="167">
        <v>2.0120800000000001</v>
      </c>
    </row>
    <row r="13" spans="1:104">
      <c r="A13" s="196">
        <v>6</v>
      </c>
      <c r="B13" s="197" t="s">
        <v>94</v>
      </c>
      <c r="C13" s="198" t="s">
        <v>95</v>
      </c>
      <c r="D13" s="199" t="s">
        <v>96</v>
      </c>
      <c r="E13" s="200">
        <v>3.36</v>
      </c>
      <c r="F13" s="200">
        <v>0</v>
      </c>
      <c r="G13" s="201">
        <f>E13*F13</f>
        <v>0</v>
      </c>
      <c r="O13" s="195">
        <v>2</v>
      </c>
      <c r="AA13" s="167">
        <v>1</v>
      </c>
      <c r="AB13" s="167">
        <v>1</v>
      </c>
      <c r="AC13" s="167">
        <v>1</v>
      </c>
      <c r="AZ13" s="167">
        <v>1</v>
      </c>
      <c r="BA13" s="167">
        <f>IF(AZ13=1,G13,0)</f>
        <v>0</v>
      </c>
      <c r="BB13" s="167">
        <f>IF(AZ13=2,G13,0)</f>
        <v>0</v>
      </c>
      <c r="BC13" s="167">
        <f>IF(AZ13=3,G13,0)</f>
        <v>0</v>
      </c>
      <c r="BD13" s="167">
        <f>IF(AZ13=4,G13,0)</f>
        <v>0</v>
      </c>
      <c r="BE13" s="167">
        <f>IF(AZ13=5,G13,0)</f>
        <v>0</v>
      </c>
      <c r="CA13" s="195">
        <v>1</v>
      </c>
      <c r="CB13" s="195">
        <v>1</v>
      </c>
      <c r="CZ13" s="167">
        <v>2.2360000000000001E-2</v>
      </c>
    </row>
    <row r="14" spans="1:104">
      <c r="A14" s="196">
        <v>7</v>
      </c>
      <c r="B14" s="197" t="s">
        <v>97</v>
      </c>
      <c r="C14" s="198" t="s">
        <v>98</v>
      </c>
      <c r="D14" s="199" t="s">
        <v>96</v>
      </c>
      <c r="E14" s="200">
        <v>3.36</v>
      </c>
      <c r="F14" s="200">
        <v>0</v>
      </c>
      <c r="G14" s="201">
        <f>E14*F14</f>
        <v>0</v>
      </c>
      <c r="O14" s="195">
        <v>2</v>
      </c>
      <c r="AA14" s="167">
        <v>1</v>
      </c>
      <c r="AB14" s="167">
        <v>1</v>
      </c>
      <c r="AC14" s="167">
        <v>1</v>
      </c>
      <c r="AZ14" s="167">
        <v>1</v>
      </c>
      <c r="BA14" s="167">
        <f>IF(AZ14=1,G14,0)</f>
        <v>0</v>
      </c>
      <c r="BB14" s="167">
        <f>IF(AZ14=2,G14,0)</f>
        <v>0</v>
      </c>
      <c r="BC14" s="167">
        <f>IF(AZ14=3,G14,0)</f>
        <v>0</v>
      </c>
      <c r="BD14" s="167">
        <f>IF(AZ14=4,G14,0)</f>
        <v>0</v>
      </c>
      <c r="BE14" s="167">
        <f>IF(AZ14=5,G14,0)</f>
        <v>0</v>
      </c>
      <c r="CA14" s="195">
        <v>1</v>
      </c>
      <c r="CB14" s="195">
        <v>1</v>
      </c>
      <c r="CZ14" s="167">
        <v>0</v>
      </c>
    </row>
    <row r="15" spans="1:104">
      <c r="A15" s="196">
        <v>8</v>
      </c>
      <c r="B15" s="197" t="s">
        <v>99</v>
      </c>
      <c r="C15" s="198" t="s">
        <v>100</v>
      </c>
      <c r="D15" s="199" t="s">
        <v>96</v>
      </c>
      <c r="E15" s="200">
        <v>3.36</v>
      </c>
      <c r="F15" s="200">
        <v>0</v>
      </c>
      <c r="G15" s="201">
        <f>E15*F15</f>
        <v>0</v>
      </c>
      <c r="O15" s="195">
        <v>2</v>
      </c>
      <c r="AA15" s="167">
        <v>1</v>
      </c>
      <c r="AB15" s="167">
        <v>1</v>
      </c>
      <c r="AC15" s="167">
        <v>1</v>
      </c>
      <c r="AZ15" s="167">
        <v>1</v>
      </c>
      <c r="BA15" s="167">
        <f>IF(AZ15=1,G15,0)</f>
        <v>0</v>
      </c>
      <c r="BB15" s="167">
        <f>IF(AZ15=2,G15,0)</f>
        <v>0</v>
      </c>
      <c r="BC15" s="167">
        <f>IF(AZ15=3,G15,0)</f>
        <v>0</v>
      </c>
      <c r="BD15" s="167">
        <f>IF(AZ15=4,G15,0)</f>
        <v>0</v>
      </c>
      <c r="BE15" s="167">
        <f>IF(AZ15=5,G15,0)</f>
        <v>0</v>
      </c>
      <c r="CA15" s="195">
        <v>1</v>
      </c>
      <c r="CB15" s="195">
        <v>1</v>
      </c>
      <c r="CZ15" s="167">
        <v>2.2899999999999999E-3</v>
      </c>
    </row>
    <row r="16" spans="1:104">
      <c r="A16" s="196">
        <v>9</v>
      </c>
      <c r="B16" s="197" t="s">
        <v>101</v>
      </c>
      <c r="C16" s="198" t="s">
        <v>102</v>
      </c>
      <c r="D16" s="199" t="s">
        <v>85</v>
      </c>
      <c r="E16" s="200">
        <v>0.5796</v>
      </c>
      <c r="F16" s="200">
        <v>0</v>
      </c>
      <c r="G16" s="201">
        <f>E16*F16</f>
        <v>0</v>
      </c>
      <c r="O16" s="195">
        <v>2</v>
      </c>
      <c r="AA16" s="167">
        <v>12</v>
      </c>
      <c r="AB16" s="167">
        <v>0</v>
      </c>
      <c r="AC16" s="167">
        <v>8</v>
      </c>
      <c r="AZ16" s="167">
        <v>1</v>
      </c>
      <c r="BA16" s="167">
        <f>IF(AZ16=1,G16,0)</f>
        <v>0</v>
      </c>
      <c r="BB16" s="167">
        <f>IF(AZ16=2,G16,0)</f>
        <v>0</v>
      </c>
      <c r="BC16" s="167">
        <f>IF(AZ16=3,G16,0)</f>
        <v>0</v>
      </c>
      <c r="BD16" s="167">
        <f>IF(AZ16=4,G16,0)</f>
        <v>0</v>
      </c>
      <c r="BE16" s="167">
        <f>IF(AZ16=5,G16,0)</f>
        <v>0</v>
      </c>
      <c r="CA16" s="195">
        <v>12</v>
      </c>
      <c r="CB16" s="195">
        <v>0</v>
      </c>
      <c r="CZ16" s="167">
        <v>0</v>
      </c>
    </row>
    <row r="17" spans="1:104">
      <c r="A17" s="202"/>
      <c r="B17" s="203" t="s">
        <v>73</v>
      </c>
      <c r="C17" s="204" t="str">
        <f>CONCATENATE(B7," ",C7)</f>
        <v>31 Zdi podpěrné a volné</v>
      </c>
      <c r="D17" s="205"/>
      <c r="E17" s="206"/>
      <c r="F17" s="207"/>
      <c r="G17" s="208">
        <f>SUM(G7:G16)</f>
        <v>0</v>
      </c>
      <c r="O17" s="195">
        <v>4</v>
      </c>
      <c r="BA17" s="209">
        <f>SUM(BA7:BA16)</f>
        <v>0</v>
      </c>
      <c r="BB17" s="209">
        <f>SUM(BB7:BB16)</f>
        <v>0</v>
      </c>
      <c r="BC17" s="209">
        <f>SUM(BC7:BC16)</f>
        <v>0</v>
      </c>
      <c r="BD17" s="209">
        <f>SUM(BD7:BD16)</f>
        <v>0</v>
      </c>
      <c r="BE17" s="209">
        <f>SUM(BE7:BE16)</f>
        <v>0</v>
      </c>
    </row>
    <row r="18" spans="1:104">
      <c r="A18" s="188" t="s">
        <v>72</v>
      </c>
      <c r="B18" s="189" t="s">
        <v>103</v>
      </c>
      <c r="C18" s="190" t="s">
        <v>104</v>
      </c>
      <c r="D18" s="191"/>
      <c r="E18" s="192"/>
      <c r="F18" s="192"/>
      <c r="G18" s="193"/>
      <c r="H18" s="194"/>
      <c r="I18" s="194"/>
      <c r="O18" s="195">
        <v>1</v>
      </c>
    </row>
    <row r="19" spans="1:104">
      <c r="A19" s="196">
        <v>10</v>
      </c>
      <c r="B19" s="197" t="s">
        <v>105</v>
      </c>
      <c r="C19" s="198" t="s">
        <v>106</v>
      </c>
      <c r="D19" s="199" t="s">
        <v>96</v>
      </c>
      <c r="E19" s="200">
        <v>6.1557000000000004</v>
      </c>
      <c r="F19" s="200">
        <v>0</v>
      </c>
      <c r="G19" s="201">
        <f>E19*F19</f>
        <v>0</v>
      </c>
      <c r="O19" s="195">
        <v>2</v>
      </c>
      <c r="AA19" s="167">
        <v>1</v>
      </c>
      <c r="AB19" s="167">
        <v>1</v>
      </c>
      <c r="AC19" s="167">
        <v>1</v>
      </c>
      <c r="AZ19" s="167">
        <v>1</v>
      </c>
      <c r="BA19" s="167">
        <f>IF(AZ19=1,G19,0)</f>
        <v>0</v>
      </c>
      <c r="BB19" s="167">
        <f>IF(AZ19=2,G19,0)</f>
        <v>0</v>
      </c>
      <c r="BC19" s="167">
        <f>IF(AZ19=3,G19,0)</f>
        <v>0</v>
      </c>
      <c r="BD19" s="167">
        <f>IF(AZ19=4,G19,0)</f>
        <v>0</v>
      </c>
      <c r="BE19" s="167">
        <f>IF(AZ19=5,G19,0)</f>
        <v>0</v>
      </c>
      <c r="CA19" s="195">
        <v>1</v>
      </c>
      <c r="CB19" s="195">
        <v>1</v>
      </c>
      <c r="CZ19" s="167">
        <v>0.59714999999999996</v>
      </c>
    </row>
    <row r="20" spans="1:104">
      <c r="A20" s="196">
        <v>11</v>
      </c>
      <c r="B20" s="197" t="s">
        <v>107</v>
      </c>
      <c r="C20" s="198" t="s">
        <v>108</v>
      </c>
      <c r="D20" s="199" t="s">
        <v>96</v>
      </c>
      <c r="E20" s="200">
        <v>73.198999999999998</v>
      </c>
      <c r="F20" s="200">
        <v>0</v>
      </c>
      <c r="G20" s="201">
        <f>E20*F20</f>
        <v>0</v>
      </c>
      <c r="O20" s="195">
        <v>2</v>
      </c>
      <c r="AA20" s="167">
        <v>1</v>
      </c>
      <c r="AB20" s="167">
        <v>1</v>
      </c>
      <c r="AC20" s="167">
        <v>1</v>
      </c>
      <c r="AZ20" s="167">
        <v>1</v>
      </c>
      <c r="BA20" s="167">
        <f>IF(AZ20=1,G20,0)</f>
        <v>0</v>
      </c>
      <c r="BB20" s="167">
        <f>IF(AZ20=2,G20,0)</f>
        <v>0</v>
      </c>
      <c r="BC20" s="167">
        <f>IF(AZ20=3,G20,0)</f>
        <v>0</v>
      </c>
      <c r="BD20" s="167">
        <f>IF(AZ20=4,G20,0)</f>
        <v>0</v>
      </c>
      <c r="BE20" s="167">
        <f>IF(AZ20=5,G20,0)</f>
        <v>0</v>
      </c>
      <c r="CA20" s="195">
        <v>1</v>
      </c>
      <c r="CB20" s="195">
        <v>1</v>
      </c>
      <c r="CZ20" s="167">
        <v>1.1350000000000001E-2</v>
      </c>
    </row>
    <row r="21" spans="1:104">
      <c r="A21" s="196">
        <v>12</v>
      </c>
      <c r="B21" s="197" t="s">
        <v>109</v>
      </c>
      <c r="C21" s="198" t="s">
        <v>110</v>
      </c>
      <c r="D21" s="199" t="s">
        <v>96</v>
      </c>
      <c r="E21" s="200">
        <v>73.198999999999998</v>
      </c>
      <c r="F21" s="200">
        <v>0</v>
      </c>
      <c r="G21" s="201">
        <f>E21*F21</f>
        <v>0</v>
      </c>
      <c r="O21" s="195">
        <v>2</v>
      </c>
      <c r="AA21" s="167">
        <v>1</v>
      </c>
      <c r="AB21" s="167">
        <v>1</v>
      </c>
      <c r="AC21" s="167">
        <v>1</v>
      </c>
      <c r="AZ21" s="167">
        <v>1</v>
      </c>
      <c r="BA21" s="167">
        <f>IF(AZ21=1,G21,0)</f>
        <v>0</v>
      </c>
      <c r="BB21" s="167">
        <f>IF(AZ21=2,G21,0)</f>
        <v>0</v>
      </c>
      <c r="BC21" s="167">
        <f>IF(AZ21=3,G21,0)</f>
        <v>0</v>
      </c>
      <c r="BD21" s="167">
        <f>IF(AZ21=4,G21,0)</f>
        <v>0</v>
      </c>
      <c r="BE21" s="167">
        <f>IF(AZ21=5,G21,0)</f>
        <v>0</v>
      </c>
      <c r="CA21" s="195">
        <v>1</v>
      </c>
      <c r="CB21" s="195">
        <v>1</v>
      </c>
      <c r="CZ21" s="167">
        <v>0</v>
      </c>
    </row>
    <row r="22" spans="1:104">
      <c r="A22" s="196">
        <v>13</v>
      </c>
      <c r="B22" s="197" t="s">
        <v>111</v>
      </c>
      <c r="C22" s="198" t="s">
        <v>112</v>
      </c>
      <c r="D22" s="199" t="s">
        <v>96</v>
      </c>
      <c r="E22" s="200">
        <v>73.198999999999998</v>
      </c>
      <c r="F22" s="200">
        <v>0</v>
      </c>
      <c r="G22" s="201">
        <f>E22*F22</f>
        <v>0</v>
      </c>
      <c r="O22" s="195">
        <v>2</v>
      </c>
      <c r="AA22" s="167">
        <v>1</v>
      </c>
      <c r="AB22" s="167">
        <v>1</v>
      </c>
      <c r="AC22" s="167">
        <v>1</v>
      </c>
      <c r="AZ22" s="167">
        <v>1</v>
      </c>
      <c r="BA22" s="167">
        <f>IF(AZ22=1,G22,0)</f>
        <v>0</v>
      </c>
      <c r="BB22" s="167">
        <f>IF(AZ22=2,G22,0)</f>
        <v>0</v>
      </c>
      <c r="BC22" s="167">
        <f>IF(AZ22=3,G22,0)</f>
        <v>0</v>
      </c>
      <c r="BD22" s="167">
        <f>IF(AZ22=4,G22,0)</f>
        <v>0</v>
      </c>
      <c r="BE22" s="167">
        <f>IF(AZ22=5,G22,0)</f>
        <v>0</v>
      </c>
      <c r="CA22" s="195">
        <v>1</v>
      </c>
      <c r="CB22" s="195">
        <v>1</v>
      </c>
      <c r="CZ22" s="167">
        <v>7.5399999999999998E-3</v>
      </c>
    </row>
    <row r="23" spans="1:104">
      <c r="A23" s="196">
        <v>14</v>
      </c>
      <c r="B23" s="197" t="s">
        <v>113</v>
      </c>
      <c r="C23" s="198" t="s">
        <v>114</v>
      </c>
      <c r="D23" s="199" t="s">
        <v>96</v>
      </c>
      <c r="E23" s="200">
        <v>18.838999999999999</v>
      </c>
      <c r="F23" s="200">
        <v>0</v>
      </c>
      <c r="G23" s="201">
        <f>E23*F23</f>
        <v>0</v>
      </c>
      <c r="O23" s="195">
        <v>2</v>
      </c>
      <c r="AA23" s="167">
        <v>1</v>
      </c>
      <c r="AB23" s="167">
        <v>1</v>
      </c>
      <c r="AC23" s="167">
        <v>1</v>
      </c>
      <c r="AZ23" s="167">
        <v>1</v>
      </c>
      <c r="BA23" s="167">
        <f>IF(AZ23=1,G23,0)</f>
        <v>0</v>
      </c>
      <c r="BB23" s="167">
        <f>IF(AZ23=2,G23,0)</f>
        <v>0</v>
      </c>
      <c r="BC23" s="167">
        <f>IF(AZ23=3,G23,0)</f>
        <v>0</v>
      </c>
      <c r="BD23" s="167">
        <f>IF(AZ23=4,G23,0)</f>
        <v>0</v>
      </c>
      <c r="BE23" s="167">
        <f>IF(AZ23=5,G23,0)</f>
        <v>0</v>
      </c>
      <c r="CA23" s="195">
        <v>1</v>
      </c>
      <c r="CB23" s="195">
        <v>1</v>
      </c>
      <c r="CZ23" s="167">
        <v>0</v>
      </c>
    </row>
    <row r="24" spans="1:104">
      <c r="A24" s="196">
        <v>15</v>
      </c>
      <c r="B24" s="197" t="s">
        <v>101</v>
      </c>
      <c r="C24" s="198" t="s">
        <v>115</v>
      </c>
      <c r="D24" s="199" t="s">
        <v>96</v>
      </c>
      <c r="E24" s="200">
        <v>35.521000000000001</v>
      </c>
      <c r="F24" s="200">
        <v>0</v>
      </c>
      <c r="G24" s="201">
        <f>E24*F24</f>
        <v>0</v>
      </c>
      <c r="O24" s="195">
        <v>2</v>
      </c>
      <c r="AA24" s="167">
        <v>12</v>
      </c>
      <c r="AB24" s="167">
        <v>0</v>
      </c>
      <c r="AC24" s="167">
        <v>35</v>
      </c>
      <c r="AZ24" s="167">
        <v>1</v>
      </c>
      <c r="BA24" s="167">
        <f>IF(AZ24=1,G24,0)</f>
        <v>0</v>
      </c>
      <c r="BB24" s="167">
        <f>IF(AZ24=2,G24,0)</f>
        <v>0</v>
      </c>
      <c r="BC24" s="167">
        <f>IF(AZ24=3,G24,0)</f>
        <v>0</v>
      </c>
      <c r="BD24" s="167">
        <f>IF(AZ24=4,G24,0)</f>
        <v>0</v>
      </c>
      <c r="BE24" s="167">
        <f>IF(AZ24=5,G24,0)</f>
        <v>0</v>
      </c>
      <c r="CA24" s="195">
        <v>12</v>
      </c>
      <c r="CB24" s="195">
        <v>0</v>
      </c>
      <c r="CZ24" s="167">
        <v>0</v>
      </c>
    </row>
    <row r="25" spans="1:104">
      <c r="A25" s="202"/>
      <c r="B25" s="203" t="s">
        <v>73</v>
      </c>
      <c r="C25" s="204" t="str">
        <f>CONCATENATE(B18," ",C18)</f>
        <v>41 Stropy a stropní konstrukce</v>
      </c>
      <c r="D25" s="205"/>
      <c r="E25" s="206"/>
      <c r="F25" s="207"/>
      <c r="G25" s="208">
        <f>SUM(G18:G24)</f>
        <v>0</v>
      </c>
      <c r="O25" s="195">
        <v>4</v>
      </c>
      <c r="BA25" s="209">
        <f>SUM(BA18:BA24)</f>
        <v>0</v>
      </c>
      <c r="BB25" s="209">
        <f>SUM(BB18:BB24)</f>
        <v>0</v>
      </c>
      <c r="BC25" s="209">
        <f>SUM(BC18:BC24)</f>
        <v>0</v>
      </c>
      <c r="BD25" s="209">
        <f>SUM(BD18:BD24)</f>
        <v>0</v>
      </c>
      <c r="BE25" s="209">
        <f>SUM(BE18:BE24)</f>
        <v>0</v>
      </c>
    </row>
    <row r="26" spans="1:104">
      <c r="A26" s="188" t="s">
        <v>72</v>
      </c>
      <c r="B26" s="189" t="s">
        <v>116</v>
      </c>
      <c r="C26" s="190" t="s">
        <v>117</v>
      </c>
      <c r="D26" s="191"/>
      <c r="E26" s="192"/>
      <c r="F26" s="192"/>
      <c r="G26" s="193"/>
      <c r="H26" s="194"/>
      <c r="I26" s="194"/>
      <c r="O26" s="195">
        <v>1</v>
      </c>
    </row>
    <row r="27" spans="1:104">
      <c r="A27" s="196">
        <v>16</v>
      </c>
      <c r="B27" s="197" t="s">
        <v>118</v>
      </c>
      <c r="C27" s="198" t="s">
        <v>119</v>
      </c>
      <c r="D27" s="199" t="s">
        <v>96</v>
      </c>
      <c r="E27" s="200">
        <v>53.487000000000002</v>
      </c>
      <c r="F27" s="200">
        <v>0</v>
      </c>
      <c r="G27" s="201">
        <f>E27*F27</f>
        <v>0</v>
      </c>
      <c r="O27" s="195">
        <v>2</v>
      </c>
      <c r="AA27" s="167">
        <v>1</v>
      </c>
      <c r="AB27" s="167">
        <v>1</v>
      </c>
      <c r="AC27" s="167">
        <v>1</v>
      </c>
      <c r="AZ27" s="167">
        <v>1</v>
      </c>
      <c r="BA27" s="167">
        <f>IF(AZ27=1,G27,0)</f>
        <v>0</v>
      </c>
      <c r="BB27" s="167">
        <f>IF(AZ27=2,G27,0)</f>
        <v>0</v>
      </c>
      <c r="BC27" s="167">
        <f>IF(AZ27=3,G27,0)</f>
        <v>0</v>
      </c>
      <c r="BD27" s="167">
        <f>IF(AZ27=4,G27,0)</f>
        <v>0</v>
      </c>
      <c r="BE27" s="167">
        <f>IF(AZ27=5,G27,0)</f>
        <v>0</v>
      </c>
      <c r="CA27" s="195">
        <v>1</v>
      </c>
      <c r="CB27" s="195">
        <v>1</v>
      </c>
      <c r="CZ27" s="167">
        <v>4.7660000000000001E-2</v>
      </c>
    </row>
    <row r="28" spans="1:104">
      <c r="A28" s="202"/>
      <c r="B28" s="203" t="s">
        <v>73</v>
      </c>
      <c r="C28" s="204" t="str">
        <f>CONCATENATE(B26," ",C26)</f>
        <v>61 Upravy povrchů vnitřní</v>
      </c>
      <c r="D28" s="205"/>
      <c r="E28" s="206"/>
      <c r="F28" s="207"/>
      <c r="G28" s="208">
        <f>SUM(G26:G27)</f>
        <v>0</v>
      </c>
      <c r="O28" s="195">
        <v>4</v>
      </c>
      <c r="BA28" s="209">
        <f>SUM(BA26:BA27)</f>
        <v>0</v>
      </c>
      <c r="BB28" s="209">
        <f>SUM(BB26:BB27)</f>
        <v>0</v>
      </c>
      <c r="BC28" s="209">
        <f>SUM(BC26:BC27)</f>
        <v>0</v>
      </c>
      <c r="BD28" s="209">
        <f>SUM(BD26:BD27)</f>
        <v>0</v>
      </c>
      <c r="BE28" s="209">
        <f>SUM(BE26:BE27)</f>
        <v>0</v>
      </c>
    </row>
    <row r="29" spans="1:104">
      <c r="A29" s="188" t="s">
        <v>72</v>
      </c>
      <c r="B29" s="189" t="s">
        <v>120</v>
      </c>
      <c r="C29" s="190" t="s">
        <v>121</v>
      </c>
      <c r="D29" s="191"/>
      <c r="E29" s="192"/>
      <c r="F29" s="192"/>
      <c r="G29" s="193"/>
      <c r="H29" s="194"/>
      <c r="I29" s="194"/>
      <c r="O29" s="195">
        <v>1</v>
      </c>
    </row>
    <row r="30" spans="1:104">
      <c r="A30" s="196">
        <v>17</v>
      </c>
      <c r="B30" s="197" t="s">
        <v>122</v>
      </c>
      <c r="C30" s="198" t="s">
        <v>123</v>
      </c>
      <c r="D30" s="199" t="s">
        <v>96</v>
      </c>
      <c r="E30" s="200">
        <v>38.130000000000003</v>
      </c>
      <c r="F30" s="200">
        <v>0</v>
      </c>
      <c r="G30" s="201">
        <f>E30*F30</f>
        <v>0</v>
      </c>
      <c r="O30" s="195">
        <v>2</v>
      </c>
      <c r="AA30" s="167">
        <v>1</v>
      </c>
      <c r="AB30" s="167">
        <v>1</v>
      </c>
      <c r="AC30" s="167">
        <v>1</v>
      </c>
      <c r="AZ30" s="167">
        <v>1</v>
      </c>
      <c r="BA30" s="167">
        <f>IF(AZ30=1,G30,0)</f>
        <v>0</v>
      </c>
      <c r="BB30" s="167">
        <f>IF(AZ30=2,G30,0)</f>
        <v>0</v>
      </c>
      <c r="BC30" s="167">
        <f>IF(AZ30=3,G30,0)</f>
        <v>0</v>
      </c>
      <c r="BD30" s="167">
        <f>IF(AZ30=4,G30,0)</f>
        <v>0</v>
      </c>
      <c r="BE30" s="167">
        <f>IF(AZ30=5,G30,0)</f>
        <v>0</v>
      </c>
      <c r="CA30" s="195">
        <v>1</v>
      </c>
      <c r="CB30" s="195">
        <v>1</v>
      </c>
      <c r="CZ30" s="167">
        <v>1E-3</v>
      </c>
    </row>
    <row r="31" spans="1:104">
      <c r="A31" s="196">
        <v>18</v>
      </c>
      <c r="B31" s="197" t="s">
        <v>124</v>
      </c>
      <c r="C31" s="198" t="s">
        <v>125</v>
      </c>
      <c r="D31" s="199" t="s">
        <v>96</v>
      </c>
      <c r="E31" s="200">
        <v>19.065000000000001</v>
      </c>
      <c r="F31" s="200">
        <v>0</v>
      </c>
      <c r="G31" s="201">
        <f>E31*F31</f>
        <v>0</v>
      </c>
      <c r="O31" s="195">
        <v>2</v>
      </c>
      <c r="AA31" s="167">
        <v>1</v>
      </c>
      <c r="AB31" s="167">
        <v>1</v>
      </c>
      <c r="AC31" s="167">
        <v>1</v>
      </c>
      <c r="AZ31" s="167">
        <v>1</v>
      </c>
      <c r="BA31" s="167">
        <f>IF(AZ31=1,G31,0)</f>
        <v>0</v>
      </c>
      <c r="BB31" s="167">
        <f>IF(AZ31=2,G31,0)</f>
        <v>0</v>
      </c>
      <c r="BC31" s="167">
        <f>IF(AZ31=3,G31,0)</f>
        <v>0</v>
      </c>
      <c r="BD31" s="167">
        <f>IF(AZ31=4,G31,0)</f>
        <v>0</v>
      </c>
      <c r="BE31" s="167">
        <f>IF(AZ31=5,G31,0)</f>
        <v>0</v>
      </c>
      <c r="CA31" s="195">
        <v>1</v>
      </c>
      <c r="CB31" s="195">
        <v>1</v>
      </c>
      <c r="CZ31" s="167">
        <v>3.7670000000000002E-2</v>
      </c>
    </row>
    <row r="32" spans="1:104">
      <c r="A32" s="196">
        <v>19</v>
      </c>
      <c r="B32" s="197" t="s">
        <v>126</v>
      </c>
      <c r="C32" s="198" t="s">
        <v>127</v>
      </c>
      <c r="D32" s="199" t="s">
        <v>96</v>
      </c>
      <c r="E32" s="200">
        <v>38.130000000000003</v>
      </c>
      <c r="F32" s="200">
        <v>0</v>
      </c>
      <c r="G32" s="201">
        <f>E32*F32</f>
        <v>0</v>
      </c>
      <c r="O32" s="195">
        <v>2</v>
      </c>
      <c r="AA32" s="167">
        <v>1</v>
      </c>
      <c r="AB32" s="167">
        <v>1</v>
      </c>
      <c r="AC32" s="167">
        <v>1</v>
      </c>
      <c r="AZ32" s="167">
        <v>1</v>
      </c>
      <c r="BA32" s="167">
        <f>IF(AZ32=1,G32,0)</f>
        <v>0</v>
      </c>
      <c r="BB32" s="167">
        <f>IF(AZ32=2,G32,0)</f>
        <v>0</v>
      </c>
      <c r="BC32" s="167">
        <f>IF(AZ32=3,G32,0)</f>
        <v>0</v>
      </c>
      <c r="BD32" s="167">
        <f>IF(AZ32=4,G32,0)</f>
        <v>0</v>
      </c>
      <c r="BE32" s="167">
        <f>IF(AZ32=5,G32,0)</f>
        <v>0</v>
      </c>
      <c r="CA32" s="195">
        <v>1</v>
      </c>
      <c r="CB32" s="195">
        <v>1</v>
      </c>
      <c r="CZ32" s="167">
        <v>5.7000000000000002E-2</v>
      </c>
    </row>
    <row r="33" spans="1:104">
      <c r="A33" s="196">
        <v>20</v>
      </c>
      <c r="B33" s="197" t="s">
        <v>128</v>
      </c>
      <c r="C33" s="198" t="s">
        <v>129</v>
      </c>
      <c r="D33" s="199" t="s">
        <v>96</v>
      </c>
      <c r="E33" s="200">
        <v>9.84</v>
      </c>
      <c r="F33" s="200">
        <v>0</v>
      </c>
      <c r="G33" s="201">
        <f>E33*F33</f>
        <v>0</v>
      </c>
      <c r="O33" s="195">
        <v>2</v>
      </c>
      <c r="AA33" s="167">
        <v>1</v>
      </c>
      <c r="AB33" s="167">
        <v>1</v>
      </c>
      <c r="AC33" s="167">
        <v>1</v>
      </c>
      <c r="AZ33" s="167">
        <v>1</v>
      </c>
      <c r="BA33" s="167">
        <f>IF(AZ33=1,G33,0)</f>
        <v>0</v>
      </c>
      <c r="BB33" s="167">
        <f>IF(AZ33=2,G33,0)</f>
        <v>0</v>
      </c>
      <c r="BC33" s="167">
        <f>IF(AZ33=3,G33,0)</f>
        <v>0</v>
      </c>
      <c r="BD33" s="167">
        <f>IF(AZ33=4,G33,0)</f>
        <v>0</v>
      </c>
      <c r="BE33" s="167">
        <f>IF(AZ33=5,G33,0)</f>
        <v>0</v>
      </c>
      <c r="CA33" s="195">
        <v>1</v>
      </c>
      <c r="CB33" s="195">
        <v>1</v>
      </c>
      <c r="CZ33" s="167">
        <v>6.7000000000000004E-2</v>
      </c>
    </row>
    <row r="34" spans="1:104">
      <c r="A34" s="196">
        <v>21</v>
      </c>
      <c r="B34" s="197" t="s">
        <v>130</v>
      </c>
      <c r="C34" s="198" t="s">
        <v>131</v>
      </c>
      <c r="D34" s="199" t="s">
        <v>96</v>
      </c>
      <c r="E34" s="200">
        <v>38.130000000000003</v>
      </c>
      <c r="F34" s="200">
        <v>0</v>
      </c>
      <c r="G34" s="201">
        <f>E34*F34</f>
        <v>0</v>
      </c>
      <c r="O34" s="195">
        <v>2</v>
      </c>
      <c r="AA34" s="167">
        <v>1</v>
      </c>
      <c r="AB34" s="167">
        <v>1</v>
      </c>
      <c r="AC34" s="167">
        <v>1</v>
      </c>
      <c r="AZ34" s="167">
        <v>1</v>
      </c>
      <c r="BA34" s="167">
        <f>IF(AZ34=1,G34,0)</f>
        <v>0</v>
      </c>
      <c r="BB34" s="167">
        <f>IF(AZ34=2,G34,0)</f>
        <v>0</v>
      </c>
      <c r="BC34" s="167">
        <f>IF(AZ34=3,G34,0)</f>
        <v>0</v>
      </c>
      <c r="BD34" s="167">
        <f>IF(AZ34=4,G34,0)</f>
        <v>0</v>
      </c>
      <c r="BE34" s="167">
        <f>IF(AZ34=5,G34,0)</f>
        <v>0</v>
      </c>
      <c r="CA34" s="195">
        <v>1</v>
      </c>
      <c r="CB34" s="195">
        <v>1</v>
      </c>
      <c r="CZ34" s="167">
        <v>2.4199999999999998E-3</v>
      </c>
    </row>
    <row r="35" spans="1:104">
      <c r="A35" s="196">
        <v>22</v>
      </c>
      <c r="B35" s="197" t="s">
        <v>132</v>
      </c>
      <c r="C35" s="198" t="s">
        <v>133</v>
      </c>
      <c r="D35" s="199" t="s">
        <v>96</v>
      </c>
      <c r="E35" s="200">
        <v>9.84</v>
      </c>
      <c r="F35" s="200">
        <v>0</v>
      </c>
      <c r="G35" s="201">
        <f>E35*F35</f>
        <v>0</v>
      </c>
      <c r="O35" s="195">
        <v>2</v>
      </c>
      <c r="AA35" s="167">
        <v>1</v>
      </c>
      <c r="AB35" s="167">
        <v>1</v>
      </c>
      <c r="AC35" s="167">
        <v>1</v>
      </c>
      <c r="AZ35" s="167">
        <v>1</v>
      </c>
      <c r="BA35" s="167">
        <f>IF(AZ35=1,G35,0)</f>
        <v>0</v>
      </c>
      <c r="BB35" s="167">
        <f>IF(AZ35=2,G35,0)</f>
        <v>0</v>
      </c>
      <c r="BC35" s="167">
        <f>IF(AZ35=3,G35,0)</f>
        <v>0</v>
      </c>
      <c r="BD35" s="167">
        <f>IF(AZ35=4,G35,0)</f>
        <v>0</v>
      </c>
      <c r="BE35" s="167">
        <f>IF(AZ35=5,G35,0)</f>
        <v>0</v>
      </c>
      <c r="CA35" s="195">
        <v>1</v>
      </c>
      <c r="CB35" s="195">
        <v>1</v>
      </c>
      <c r="CZ35" s="167">
        <v>2.7100000000000002E-3</v>
      </c>
    </row>
    <row r="36" spans="1:104">
      <c r="A36" s="202"/>
      <c r="B36" s="203" t="s">
        <v>73</v>
      </c>
      <c r="C36" s="204" t="str">
        <f>CONCATENATE(B29," ",C29)</f>
        <v>62 Úpravy povrchů vnější</v>
      </c>
      <c r="D36" s="205"/>
      <c r="E36" s="206"/>
      <c r="F36" s="207"/>
      <c r="G36" s="208">
        <f>SUM(G29:G35)</f>
        <v>0</v>
      </c>
      <c r="O36" s="195">
        <v>4</v>
      </c>
      <c r="BA36" s="209">
        <f>SUM(BA29:BA35)</f>
        <v>0</v>
      </c>
      <c r="BB36" s="209">
        <f>SUM(BB29:BB35)</f>
        <v>0</v>
      </c>
      <c r="BC36" s="209">
        <f>SUM(BC29:BC35)</f>
        <v>0</v>
      </c>
      <c r="BD36" s="209">
        <f>SUM(BD29:BD35)</f>
        <v>0</v>
      </c>
      <c r="BE36" s="209">
        <f>SUM(BE29:BE35)</f>
        <v>0</v>
      </c>
    </row>
    <row r="37" spans="1:104">
      <c r="A37" s="188" t="s">
        <v>72</v>
      </c>
      <c r="B37" s="189" t="s">
        <v>134</v>
      </c>
      <c r="C37" s="190" t="s">
        <v>135</v>
      </c>
      <c r="D37" s="191"/>
      <c r="E37" s="192"/>
      <c r="F37" s="192"/>
      <c r="G37" s="193"/>
      <c r="H37" s="194"/>
      <c r="I37" s="194"/>
      <c r="O37" s="195">
        <v>1</v>
      </c>
    </row>
    <row r="38" spans="1:104">
      <c r="A38" s="196">
        <v>23</v>
      </c>
      <c r="B38" s="197" t="s">
        <v>136</v>
      </c>
      <c r="C38" s="198" t="s">
        <v>137</v>
      </c>
      <c r="D38" s="199" t="s">
        <v>96</v>
      </c>
      <c r="E38" s="200">
        <v>58.5</v>
      </c>
      <c r="F38" s="200">
        <v>0</v>
      </c>
      <c r="G38" s="201">
        <f>E38*F38</f>
        <v>0</v>
      </c>
      <c r="O38" s="195">
        <v>2</v>
      </c>
      <c r="AA38" s="167">
        <v>1</v>
      </c>
      <c r="AB38" s="167">
        <v>1</v>
      </c>
      <c r="AC38" s="167">
        <v>1</v>
      </c>
      <c r="AZ38" s="167">
        <v>1</v>
      </c>
      <c r="BA38" s="167">
        <f>IF(AZ38=1,G38,0)</f>
        <v>0</v>
      </c>
      <c r="BB38" s="167">
        <f>IF(AZ38=2,G38,0)</f>
        <v>0</v>
      </c>
      <c r="BC38" s="167">
        <f>IF(AZ38=3,G38,0)</f>
        <v>0</v>
      </c>
      <c r="BD38" s="167">
        <f>IF(AZ38=4,G38,0)</f>
        <v>0</v>
      </c>
      <c r="BE38" s="167">
        <f>IF(AZ38=5,G38,0)</f>
        <v>0</v>
      </c>
      <c r="CA38" s="195">
        <v>1</v>
      </c>
      <c r="CB38" s="195">
        <v>1</v>
      </c>
      <c r="CZ38" s="167">
        <v>1.58E-3</v>
      </c>
    </row>
    <row r="39" spans="1:104">
      <c r="A39" s="202"/>
      <c r="B39" s="203" t="s">
        <v>73</v>
      </c>
      <c r="C39" s="204" t="str">
        <f>CONCATENATE(B37," ",C37)</f>
        <v>94 Lešení a stavební výtahy</v>
      </c>
      <c r="D39" s="205"/>
      <c r="E39" s="206"/>
      <c r="F39" s="207"/>
      <c r="G39" s="208">
        <f>SUM(G37:G38)</f>
        <v>0</v>
      </c>
      <c r="O39" s="195">
        <v>4</v>
      </c>
      <c r="BA39" s="209">
        <f>SUM(BA37:BA38)</f>
        <v>0</v>
      </c>
      <c r="BB39" s="209">
        <f>SUM(BB37:BB38)</f>
        <v>0</v>
      </c>
      <c r="BC39" s="209">
        <f>SUM(BC37:BC38)</f>
        <v>0</v>
      </c>
      <c r="BD39" s="209">
        <f>SUM(BD37:BD38)</f>
        <v>0</v>
      </c>
      <c r="BE39" s="209">
        <f>SUM(BE37:BE38)</f>
        <v>0</v>
      </c>
    </row>
    <row r="40" spans="1:104">
      <c r="A40" s="188" t="s">
        <v>72</v>
      </c>
      <c r="B40" s="189" t="s">
        <v>138</v>
      </c>
      <c r="C40" s="190" t="s">
        <v>139</v>
      </c>
      <c r="D40" s="191"/>
      <c r="E40" s="192"/>
      <c r="F40" s="192"/>
      <c r="G40" s="193"/>
      <c r="H40" s="194"/>
      <c r="I40" s="194"/>
      <c r="O40" s="195">
        <v>1</v>
      </c>
    </row>
    <row r="41" spans="1:104">
      <c r="A41" s="196">
        <v>24</v>
      </c>
      <c r="B41" s="197" t="s">
        <v>140</v>
      </c>
      <c r="C41" s="198" t="s">
        <v>141</v>
      </c>
      <c r="D41" s="199" t="s">
        <v>96</v>
      </c>
      <c r="E41" s="200">
        <v>186.15</v>
      </c>
      <c r="F41" s="200">
        <v>0</v>
      </c>
      <c r="G41" s="201">
        <f>E41*F41</f>
        <v>0</v>
      </c>
      <c r="O41" s="195">
        <v>2</v>
      </c>
      <c r="AA41" s="167">
        <v>1</v>
      </c>
      <c r="AB41" s="167">
        <v>7</v>
      </c>
      <c r="AC41" s="167">
        <v>7</v>
      </c>
      <c r="AZ41" s="167">
        <v>1</v>
      </c>
      <c r="BA41" s="167">
        <f>IF(AZ41=1,G41,0)</f>
        <v>0</v>
      </c>
      <c r="BB41" s="167">
        <f>IF(AZ41=2,G41,0)</f>
        <v>0</v>
      </c>
      <c r="BC41" s="167">
        <f>IF(AZ41=3,G41,0)</f>
        <v>0</v>
      </c>
      <c r="BD41" s="167">
        <f>IF(AZ41=4,G41,0)</f>
        <v>0</v>
      </c>
      <c r="BE41" s="167">
        <f>IF(AZ41=5,G41,0)</f>
        <v>0</v>
      </c>
      <c r="CA41" s="195">
        <v>1</v>
      </c>
      <c r="CB41" s="195">
        <v>7</v>
      </c>
      <c r="CZ41" s="167">
        <v>0</v>
      </c>
    </row>
    <row r="42" spans="1:104">
      <c r="A42" s="196">
        <v>25</v>
      </c>
      <c r="B42" s="197" t="s">
        <v>142</v>
      </c>
      <c r="C42" s="198" t="s">
        <v>143</v>
      </c>
      <c r="D42" s="199" t="s">
        <v>144</v>
      </c>
      <c r="E42" s="200">
        <v>1</v>
      </c>
      <c r="F42" s="200">
        <v>0</v>
      </c>
      <c r="G42" s="201">
        <f>E42*F42</f>
        <v>0</v>
      </c>
      <c r="O42" s="195">
        <v>2</v>
      </c>
      <c r="AA42" s="167">
        <v>1</v>
      </c>
      <c r="AB42" s="167">
        <v>7</v>
      </c>
      <c r="AC42" s="167">
        <v>7</v>
      </c>
      <c r="AZ42" s="167">
        <v>1</v>
      </c>
      <c r="BA42" s="167">
        <f>IF(AZ42=1,G42,0)</f>
        <v>0</v>
      </c>
      <c r="BB42" s="167">
        <f>IF(AZ42=2,G42,0)</f>
        <v>0</v>
      </c>
      <c r="BC42" s="167">
        <f>IF(AZ42=3,G42,0)</f>
        <v>0</v>
      </c>
      <c r="BD42" s="167">
        <f>IF(AZ42=4,G42,0)</f>
        <v>0</v>
      </c>
      <c r="BE42" s="167">
        <f>IF(AZ42=5,G42,0)</f>
        <v>0</v>
      </c>
      <c r="CA42" s="195">
        <v>1</v>
      </c>
      <c r="CB42" s="195">
        <v>7</v>
      </c>
      <c r="CZ42" s="167">
        <v>0</v>
      </c>
    </row>
    <row r="43" spans="1:104">
      <c r="A43" s="196">
        <v>26</v>
      </c>
      <c r="B43" s="197" t="s">
        <v>145</v>
      </c>
      <c r="C43" s="198" t="s">
        <v>146</v>
      </c>
      <c r="D43" s="199" t="s">
        <v>96</v>
      </c>
      <c r="E43" s="200">
        <v>186.15</v>
      </c>
      <c r="F43" s="200">
        <v>0</v>
      </c>
      <c r="G43" s="201">
        <f>E43*F43</f>
        <v>0</v>
      </c>
      <c r="O43" s="195">
        <v>2</v>
      </c>
      <c r="AA43" s="167">
        <v>1</v>
      </c>
      <c r="AB43" s="167">
        <v>7</v>
      </c>
      <c r="AC43" s="167">
        <v>7</v>
      </c>
      <c r="AZ43" s="167">
        <v>1</v>
      </c>
      <c r="BA43" s="167">
        <f>IF(AZ43=1,G43,0)</f>
        <v>0</v>
      </c>
      <c r="BB43" s="167">
        <f>IF(AZ43=2,G43,0)</f>
        <v>0</v>
      </c>
      <c r="BC43" s="167">
        <f>IF(AZ43=3,G43,0)</f>
        <v>0</v>
      </c>
      <c r="BD43" s="167">
        <f>IF(AZ43=4,G43,0)</f>
        <v>0</v>
      </c>
      <c r="BE43" s="167">
        <f>IF(AZ43=5,G43,0)</f>
        <v>0</v>
      </c>
      <c r="CA43" s="195">
        <v>1</v>
      </c>
      <c r="CB43" s="195">
        <v>7</v>
      </c>
      <c r="CZ43" s="167">
        <v>0</v>
      </c>
    </row>
    <row r="44" spans="1:104">
      <c r="A44" s="196">
        <v>27</v>
      </c>
      <c r="B44" s="197" t="s">
        <v>147</v>
      </c>
      <c r="C44" s="198" t="s">
        <v>148</v>
      </c>
      <c r="D44" s="199" t="s">
        <v>85</v>
      </c>
      <c r="E44" s="200">
        <v>7.5533999999999999</v>
      </c>
      <c r="F44" s="200">
        <v>0</v>
      </c>
      <c r="G44" s="201">
        <f>E44*F44</f>
        <v>0</v>
      </c>
      <c r="O44" s="195">
        <v>2</v>
      </c>
      <c r="AA44" s="167">
        <v>1</v>
      </c>
      <c r="AB44" s="167">
        <v>1</v>
      </c>
      <c r="AC44" s="167">
        <v>1</v>
      </c>
      <c r="AZ44" s="167">
        <v>1</v>
      </c>
      <c r="BA44" s="167">
        <f>IF(AZ44=1,G44,0)</f>
        <v>0</v>
      </c>
      <c r="BB44" s="167">
        <f>IF(AZ44=2,G44,0)</f>
        <v>0</v>
      </c>
      <c r="BC44" s="167">
        <f>IF(AZ44=3,G44,0)</f>
        <v>0</v>
      </c>
      <c r="BD44" s="167">
        <f>IF(AZ44=4,G44,0)</f>
        <v>0</v>
      </c>
      <c r="BE44" s="167">
        <f>IF(AZ44=5,G44,0)</f>
        <v>0</v>
      </c>
      <c r="CA44" s="195">
        <v>1</v>
      </c>
      <c r="CB44" s="195">
        <v>1</v>
      </c>
      <c r="CZ44" s="167">
        <v>1.1199999999999999E-3</v>
      </c>
    </row>
    <row r="45" spans="1:104">
      <c r="A45" s="196">
        <v>28</v>
      </c>
      <c r="B45" s="197" t="s">
        <v>149</v>
      </c>
      <c r="C45" s="198" t="s">
        <v>150</v>
      </c>
      <c r="D45" s="199" t="s">
        <v>85</v>
      </c>
      <c r="E45" s="200">
        <v>1.752</v>
      </c>
      <c r="F45" s="200">
        <v>0</v>
      </c>
      <c r="G45" s="201">
        <f>E45*F45</f>
        <v>0</v>
      </c>
      <c r="O45" s="195">
        <v>2</v>
      </c>
      <c r="AA45" s="167">
        <v>1</v>
      </c>
      <c r="AB45" s="167">
        <v>1</v>
      </c>
      <c r="AC45" s="167">
        <v>1</v>
      </c>
      <c r="AZ45" s="167">
        <v>1</v>
      </c>
      <c r="BA45" s="167">
        <f>IF(AZ45=1,G45,0)</f>
        <v>0</v>
      </c>
      <c r="BB45" s="167">
        <f>IF(AZ45=2,G45,0)</f>
        <v>0</v>
      </c>
      <c r="BC45" s="167">
        <f>IF(AZ45=3,G45,0)</f>
        <v>0</v>
      </c>
      <c r="BD45" s="167">
        <f>IF(AZ45=4,G45,0)</f>
        <v>0</v>
      </c>
      <c r="BE45" s="167">
        <f>IF(AZ45=5,G45,0)</f>
        <v>0</v>
      </c>
      <c r="CA45" s="195">
        <v>1</v>
      </c>
      <c r="CB45" s="195">
        <v>1</v>
      </c>
      <c r="CZ45" s="167">
        <v>1.2800000000000001E-3</v>
      </c>
    </row>
    <row r="46" spans="1:104">
      <c r="A46" s="196">
        <v>29</v>
      </c>
      <c r="B46" s="197" t="s">
        <v>151</v>
      </c>
      <c r="C46" s="198" t="s">
        <v>152</v>
      </c>
      <c r="D46" s="199" t="s">
        <v>96</v>
      </c>
      <c r="E46" s="200">
        <v>1.68</v>
      </c>
      <c r="F46" s="200">
        <v>0</v>
      </c>
      <c r="G46" s="201">
        <f>E46*F46</f>
        <v>0</v>
      </c>
      <c r="O46" s="195">
        <v>2</v>
      </c>
      <c r="AA46" s="167">
        <v>1</v>
      </c>
      <c r="AB46" s="167">
        <v>1</v>
      </c>
      <c r="AC46" s="167">
        <v>1</v>
      </c>
      <c r="AZ46" s="167">
        <v>1</v>
      </c>
      <c r="BA46" s="167">
        <f>IF(AZ46=1,G46,0)</f>
        <v>0</v>
      </c>
      <c r="BB46" s="167">
        <f>IF(AZ46=2,G46,0)</f>
        <v>0</v>
      </c>
      <c r="BC46" s="167">
        <f>IF(AZ46=3,G46,0)</f>
        <v>0</v>
      </c>
      <c r="BD46" s="167">
        <f>IF(AZ46=4,G46,0)</f>
        <v>0</v>
      </c>
      <c r="BE46" s="167">
        <f>IF(AZ46=5,G46,0)</f>
        <v>0</v>
      </c>
      <c r="CA46" s="195">
        <v>1</v>
      </c>
      <c r="CB46" s="195">
        <v>1</v>
      </c>
      <c r="CZ46" s="167">
        <v>3.6000000000000002E-4</v>
      </c>
    </row>
    <row r="47" spans="1:104">
      <c r="A47" s="196">
        <v>30</v>
      </c>
      <c r="B47" s="197" t="s">
        <v>153</v>
      </c>
      <c r="C47" s="198" t="s">
        <v>154</v>
      </c>
      <c r="D47" s="199" t="s">
        <v>96</v>
      </c>
      <c r="E47" s="200">
        <v>20.518999999999998</v>
      </c>
      <c r="F47" s="200">
        <v>0</v>
      </c>
      <c r="G47" s="201">
        <f>E47*F47</f>
        <v>0</v>
      </c>
      <c r="O47" s="195">
        <v>2</v>
      </c>
      <c r="AA47" s="167">
        <v>1</v>
      </c>
      <c r="AB47" s="167">
        <v>1</v>
      </c>
      <c r="AC47" s="167">
        <v>1</v>
      </c>
      <c r="AZ47" s="167">
        <v>1</v>
      </c>
      <c r="BA47" s="167">
        <f>IF(AZ47=1,G47,0)</f>
        <v>0</v>
      </c>
      <c r="BB47" s="167">
        <f>IF(AZ47=2,G47,0)</f>
        <v>0</v>
      </c>
      <c r="BC47" s="167">
        <f>IF(AZ47=3,G47,0)</f>
        <v>0</v>
      </c>
      <c r="BD47" s="167">
        <f>IF(AZ47=4,G47,0)</f>
        <v>0</v>
      </c>
      <c r="BE47" s="167">
        <f>IF(AZ47=5,G47,0)</f>
        <v>0</v>
      </c>
      <c r="CA47" s="195">
        <v>1</v>
      </c>
      <c r="CB47" s="195">
        <v>1</v>
      </c>
      <c r="CZ47" s="167">
        <v>3.6000000000000002E-4</v>
      </c>
    </row>
    <row r="48" spans="1:104">
      <c r="A48" s="196">
        <v>31</v>
      </c>
      <c r="B48" s="197" t="s">
        <v>155</v>
      </c>
      <c r="C48" s="198" t="s">
        <v>156</v>
      </c>
      <c r="D48" s="199" t="s">
        <v>157</v>
      </c>
      <c r="E48" s="200">
        <v>25.4</v>
      </c>
      <c r="F48" s="200">
        <v>0</v>
      </c>
      <c r="G48" s="201">
        <f>E48*F48</f>
        <v>0</v>
      </c>
      <c r="O48" s="195">
        <v>2</v>
      </c>
      <c r="AA48" s="167">
        <v>1</v>
      </c>
      <c r="AB48" s="167">
        <v>1</v>
      </c>
      <c r="AC48" s="167">
        <v>1</v>
      </c>
      <c r="AZ48" s="167">
        <v>1</v>
      </c>
      <c r="BA48" s="167">
        <f>IF(AZ48=1,G48,0)</f>
        <v>0</v>
      </c>
      <c r="BB48" s="167">
        <f>IF(AZ48=2,G48,0)</f>
        <v>0</v>
      </c>
      <c r="BC48" s="167">
        <f>IF(AZ48=3,G48,0)</f>
        <v>0</v>
      </c>
      <c r="BD48" s="167">
        <f>IF(AZ48=4,G48,0)</f>
        <v>0</v>
      </c>
      <c r="BE48" s="167">
        <f>IF(AZ48=5,G48,0)</f>
        <v>0</v>
      </c>
      <c r="CA48" s="195">
        <v>1</v>
      </c>
      <c r="CB48" s="195">
        <v>1</v>
      </c>
      <c r="CZ48" s="167">
        <v>0</v>
      </c>
    </row>
    <row r="49" spans="1:104">
      <c r="A49" s="196">
        <v>32</v>
      </c>
      <c r="B49" s="197" t="s">
        <v>158</v>
      </c>
      <c r="C49" s="198" t="s">
        <v>159</v>
      </c>
      <c r="D49" s="199" t="s">
        <v>157</v>
      </c>
      <c r="E49" s="200">
        <v>4.4000000000000004</v>
      </c>
      <c r="F49" s="200">
        <v>0</v>
      </c>
      <c r="G49" s="201">
        <f>E49*F49</f>
        <v>0</v>
      </c>
      <c r="O49" s="195">
        <v>2</v>
      </c>
      <c r="AA49" s="167">
        <v>1</v>
      </c>
      <c r="AB49" s="167">
        <v>1</v>
      </c>
      <c r="AC49" s="167">
        <v>1</v>
      </c>
      <c r="AZ49" s="167">
        <v>1</v>
      </c>
      <c r="BA49" s="167">
        <f>IF(AZ49=1,G49,0)</f>
        <v>0</v>
      </c>
      <c r="BB49" s="167">
        <f>IF(AZ49=2,G49,0)</f>
        <v>0</v>
      </c>
      <c r="BC49" s="167">
        <f>IF(AZ49=3,G49,0)</f>
        <v>0</v>
      </c>
      <c r="BD49" s="167">
        <f>IF(AZ49=4,G49,0)</f>
        <v>0</v>
      </c>
      <c r="BE49" s="167">
        <f>IF(AZ49=5,G49,0)</f>
        <v>0</v>
      </c>
      <c r="CA49" s="195">
        <v>1</v>
      </c>
      <c r="CB49" s="195">
        <v>1</v>
      </c>
      <c r="CZ49" s="167">
        <v>0</v>
      </c>
    </row>
    <row r="50" spans="1:104">
      <c r="A50" s="196">
        <v>33</v>
      </c>
      <c r="B50" s="197" t="s">
        <v>160</v>
      </c>
      <c r="C50" s="198" t="s">
        <v>161</v>
      </c>
      <c r="D50" s="199" t="s">
        <v>96</v>
      </c>
      <c r="E50" s="200">
        <v>38.130000000000003</v>
      </c>
      <c r="F50" s="200">
        <v>0</v>
      </c>
      <c r="G50" s="201">
        <f>E50*F50</f>
        <v>0</v>
      </c>
      <c r="O50" s="195">
        <v>2</v>
      </c>
      <c r="AA50" s="167">
        <v>1</v>
      </c>
      <c r="AB50" s="167">
        <v>1</v>
      </c>
      <c r="AC50" s="167">
        <v>1</v>
      </c>
      <c r="AZ50" s="167">
        <v>1</v>
      </c>
      <c r="BA50" s="167">
        <f>IF(AZ50=1,G50,0)</f>
        <v>0</v>
      </c>
      <c r="BB50" s="167">
        <f>IF(AZ50=2,G50,0)</f>
        <v>0</v>
      </c>
      <c r="BC50" s="167">
        <f>IF(AZ50=3,G50,0)</f>
        <v>0</v>
      </c>
      <c r="BD50" s="167">
        <f>IF(AZ50=4,G50,0)</f>
        <v>0</v>
      </c>
      <c r="BE50" s="167">
        <f>IF(AZ50=5,G50,0)</f>
        <v>0</v>
      </c>
      <c r="CA50" s="195">
        <v>1</v>
      </c>
      <c r="CB50" s="195">
        <v>1</v>
      </c>
      <c r="CZ50" s="167">
        <v>0</v>
      </c>
    </row>
    <row r="51" spans="1:104">
      <c r="A51" s="196">
        <v>34</v>
      </c>
      <c r="B51" s="197" t="s">
        <v>162</v>
      </c>
      <c r="C51" s="198" t="s">
        <v>163</v>
      </c>
      <c r="D51" s="199" t="s">
        <v>164</v>
      </c>
      <c r="E51" s="200">
        <v>50.744092000000002</v>
      </c>
      <c r="F51" s="200">
        <v>0</v>
      </c>
      <c r="G51" s="201">
        <f>E51*F51</f>
        <v>0</v>
      </c>
      <c r="O51" s="195">
        <v>2</v>
      </c>
      <c r="AA51" s="167">
        <v>8</v>
      </c>
      <c r="AB51" s="167">
        <v>1</v>
      </c>
      <c r="AC51" s="167">
        <v>3</v>
      </c>
      <c r="AZ51" s="167">
        <v>1</v>
      </c>
      <c r="BA51" s="167">
        <f>IF(AZ51=1,G51,0)</f>
        <v>0</v>
      </c>
      <c r="BB51" s="167">
        <f>IF(AZ51=2,G51,0)</f>
        <v>0</v>
      </c>
      <c r="BC51" s="167">
        <f>IF(AZ51=3,G51,0)</f>
        <v>0</v>
      </c>
      <c r="BD51" s="167">
        <f>IF(AZ51=4,G51,0)</f>
        <v>0</v>
      </c>
      <c r="BE51" s="167">
        <f>IF(AZ51=5,G51,0)</f>
        <v>0</v>
      </c>
      <c r="CA51" s="195">
        <v>8</v>
      </c>
      <c r="CB51" s="195">
        <v>1</v>
      </c>
      <c r="CZ51" s="167">
        <v>0</v>
      </c>
    </row>
    <row r="52" spans="1:104">
      <c r="A52" s="196">
        <v>35</v>
      </c>
      <c r="B52" s="197" t="s">
        <v>165</v>
      </c>
      <c r="C52" s="198" t="s">
        <v>166</v>
      </c>
      <c r="D52" s="199" t="s">
        <v>164</v>
      </c>
      <c r="E52" s="200">
        <v>50.744092000000002</v>
      </c>
      <c r="F52" s="200">
        <v>0</v>
      </c>
      <c r="G52" s="201">
        <f>E52*F52</f>
        <v>0</v>
      </c>
      <c r="O52" s="195">
        <v>2</v>
      </c>
      <c r="AA52" s="167">
        <v>8</v>
      </c>
      <c r="AB52" s="167">
        <v>1</v>
      </c>
      <c r="AC52" s="167">
        <v>3</v>
      </c>
      <c r="AZ52" s="167">
        <v>1</v>
      </c>
      <c r="BA52" s="167">
        <f>IF(AZ52=1,G52,0)</f>
        <v>0</v>
      </c>
      <c r="BB52" s="167">
        <f>IF(AZ52=2,G52,0)</f>
        <v>0</v>
      </c>
      <c r="BC52" s="167">
        <f>IF(AZ52=3,G52,0)</f>
        <v>0</v>
      </c>
      <c r="BD52" s="167">
        <f>IF(AZ52=4,G52,0)</f>
        <v>0</v>
      </c>
      <c r="BE52" s="167">
        <f>IF(AZ52=5,G52,0)</f>
        <v>0</v>
      </c>
      <c r="CA52" s="195">
        <v>8</v>
      </c>
      <c r="CB52" s="195">
        <v>1</v>
      </c>
      <c r="CZ52" s="167">
        <v>0</v>
      </c>
    </row>
    <row r="53" spans="1:104">
      <c r="A53" s="196">
        <v>36</v>
      </c>
      <c r="B53" s="197" t="s">
        <v>167</v>
      </c>
      <c r="C53" s="198" t="s">
        <v>168</v>
      </c>
      <c r="D53" s="199" t="s">
        <v>164</v>
      </c>
      <c r="E53" s="200">
        <v>761.16138000000001</v>
      </c>
      <c r="F53" s="200">
        <v>0</v>
      </c>
      <c r="G53" s="201">
        <f>E53*F53</f>
        <v>0</v>
      </c>
      <c r="O53" s="195">
        <v>2</v>
      </c>
      <c r="AA53" s="167">
        <v>8</v>
      </c>
      <c r="AB53" s="167">
        <v>1</v>
      </c>
      <c r="AC53" s="167">
        <v>3</v>
      </c>
      <c r="AZ53" s="167">
        <v>1</v>
      </c>
      <c r="BA53" s="167">
        <f>IF(AZ53=1,G53,0)</f>
        <v>0</v>
      </c>
      <c r="BB53" s="167">
        <f>IF(AZ53=2,G53,0)</f>
        <v>0</v>
      </c>
      <c r="BC53" s="167">
        <f>IF(AZ53=3,G53,0)</f>
        <v>0</v>
      </c>
      <c r="BD53" s="167">
        <f>IF(AZ53=4,G53,0)</f>
        <v>0</v>
      </c>
      <c r="BE53" s="167">
        <f>IF(AZ53=5,G53,0)</f>
        <v>0</v>
      </c>
      <c r="CA53" s="195">
        <v>8</v>
      </c>
      <c r="CB53" s="195">
        <v>1</v>
      </c>
      <c r="CZ53" s="167">
        <v>0</v>
      </c>
    </row>
    <row r="54" spans="1:104">
      <c r="A54" s="196">
        <v>37</v>
      </c>
      <c r="B54" s="197" t="s">
        <v>169</v>
      </c>
      <c r="C54" s="198" t="s">
        <v>170</v>
      </c>
      <c r="D54" s="199" t="s">
        <v>164</v>
      </c>
      <c r="E54" s="200">
        <v>50.744092000000002</v>
      </c>
      <c r="F54" s="200">
        <v>0</v>
      </c>
      <c r="G54" s="201">
        <f>E54*F54</f>
        <v>0</v>
      </c>
      <c r="O54" s="195">
        <v>2</v>
      </c>
      <c r="AA54" s="167">
        <v>8</v>
      </c>
      <c r="AB54" s="167">
        <v>1</v>
      </c>
      <c r="AC54" s="167">
        <v>3</v>
      </c>
      <c r="AZ54" s="167">
        <v>1</v>
      </c>
      <c r="BA54" s="167">
        <f>IF(AZ54=1,G54,0)</f>
        <v>0</v>
      </c>
      <c r="BB54" s="167">
        <f>IF(AZ54=2,G54,0)</f>
        <v>0</v>
      </c>
      <c r="BC54" s="167">
        <f>IF(AZ54=3,G54,0)</f>
        <v>0</v>
      </c>
      <c r="BD54" s="167">
        <f>IF(AZ54=4,G54,0)</f>
        <v>0</v>
      </c>
      <c r="BE54" s="167">
        <f>IF(AZ54=5,G54,0)</f>
        <v>0</v>
      </c>
      <c r="CA54" s="195">
        <v>8</v>
      </c>
      <c r="CB54" s="195">
        <v>1</v>
      </c>
      <c r="CZ54" s="167">
        <v>0</v>
      </c>
    </row>
    <row r="55" spans="1:104">
      <c r="A55" s="196">
        <v>38</v>
      </c>
      <c r="B55" s="197" t="s">
        <v>171</v>
      </c>
      <c r="C55" s="198" t="s">
        <v>172</v>
      </c>
      <c r="D55" s="199" t="s">
        <v>164</v>
      </c>
      <c r="E55" s="200">
        <v>50.744092000000002</v>
      </c>
      <c r="F55" s="200">
        <v>0</v>
      </c>
      <c r="G55" s="201">
        <f>E55*F55</f>
        <v>0</v>
      </c>
      <c r="O55" s="195">
        <v>2</v>
      </c>
      <c r="AA55" s="167">
        <v>8</v>
      </c>
      <c r="AB55" s="167">
        <v>1</v>
      </c>
      <c r="AC55" s="167">
        <v>3</v>
      </c>
      <c r="AZ55" s="167">
        <v>1</v>
      </c>
      <c r="BA55" s="167">
        <f>IF(AZ55=1,G55,0)</f>
        <v>0</v>
      </c>
      <c r="BB55" s="167">
        <f>IF(AZ55=2,G55,0)</f>
        <v>0</v>
      </c>
      <c r="BC55" s="167">
        <f>IF(AZ55=3,G55,0)</f>
        <v>0</v>
      </c>
      <c r="BD55" s="167">
        <f>IF(AZ55=4,G55,0)</f>
        <v>0</v>
      </c>
      <c r="BE55" s="167">
        <f>IF(AZ55=5,G55,0)</f>
        <v>0</v>
      </c>
      <c r="CA55" s="195">
        <v>8</v>
      </c>
      <c r="CB55" s="195">
        <v>1</v>
      </c>
      <c r="CZ55" s="167">
        <v>0</v>
      </c>
    </row>
    <row r="56" spans="1:104">
      <c r="A56" s="196">
        <v>39</v>
      </c>
      <c r="B56" s="197" t="s">
        <v>173</v>
      </c>
      <c r="C56" s="198" t="s">
        <v>174</v>
      </c>
      <c r="D56" s="199" t="s">
        <v>164</v>
      </c>
      <c r="E56" s="200">
        <v>50.744092000000002</v>
      </c>
      <c r="F56" s="200">
        <v>0</v>
      </c>
      <c r="G56" s="201">
        <f>E56*F56</f>
        <v>0</v>
      </c>
      <c r="O56" s="195">
        <v>2</v>
      </c>
      <c r="AA56" s="167">
        <v>8</v>
      </c>
      <c r="AB56" s="167">
        <v>1</v>
      </c>
      <c r="AC56" s="167">
        <v>3</v>
      </c>
      <c r="AZ56" s="167">
        <v>1</v>
      </c>
      <c r="BA56" s="167">
        <f>IF(AZ56=1,G56,0)</f>
        <v>0</v>
      </c>
      <c r="BB56" s="167">
        <f>IF(AZ56=2,G56,0)</f>
        <v>0</v>
      </c>
      <c r="BC56" s="167">
        <f>IF(AZ56=3,G56,0)</f>
        <v>0</v>
      </c>
      <c r="BD56" s="167">
        <f>IF(AZ56=4,G56,0)</f>
        <v>0</v>
      </c>
      <c r="BE56" s="167">
        <f>IF(AZ56=5,G56,0)</f>
        <v>0</v>
      </c>
      <c r="CA56" s="195">
        <v>8</v>
      </c>
      <c r="CB56" s="195">
        <v>1</v>
      </c>
      <c r="CZ56" s="167">
        <v>0</v>
      </c>
    </row>
    <row r="57" spans="1:104">
      <c r="A57" s="202"/>
      <c r="B57" s="203" t="s">
        <v>73</v>
      </c>
      <c r="C57" s="204" t="str">
        <f>CONCATENATE(B40," ",C40)</f>
        <v>96 Bourání konstrukcí</v>
      </c>
      <c r="D57" s="205"/>
      <c r="E57" s="206"/>
      <c r="F57" s="207"/>
      <c r="G57" s="208">
        <f>SUM(G40:G56)</f>
        <v>0</v>
      </c>
      <c r="O57" s="195">
        <v>4</v>
      </c>
      <c r="BA57" s="209">
        <f>SUM(BA40:BA56)</f>
        <v>0</v>
      </c>
      <c r="BB57" s="209">
        <f>SUM(BB40:BB56)</f>
        <v>0</v>
      </c>
      <c r="BC57" s="209">
        <f>SUM(BC40:BC56)</f>
        <v>0</v>
      </c>
      <c r="BD57" s="209">
        <f>SUM(BD40:BD56)</f>
        <v>0</v>
      </c>
      <c r="BE57" s="209">
        <f>SUM(BE40:BE56)</f>
        <v>0</v>
      </c>
    </row>
    <row r="58" spans="1:104">
      <c r="A58" s="188" t="s">
        <v>72</v>
      </c>
      <c r="B58" s="189" t="s">
        <v>175</v>
      </c>
      <c r="C58" s="190" t="s">
        <v>176</v>
      </c>
      <c r="D58" s="191"/>
      <c r="E58" s="192"/>
      <c r="F58" s="192"/>
      <c r="G58" s="193"/>
      <c r="H58" s="194"/>
      <c r="I58" s="194"/>
      <c r="O58" s="195">
        <v>1</v>
      </c>
    </row>
    <row r="59" spans="1:104">
      <c r="A59" s="196">
        <v>40</v>
      </c>
      <c r="B59" s="197" t="s">
        <v>177</v>
      </c>
      <c r="C59" s="198" t="s">
        <v>178</v>
      </c>
      <c r="D59" s="199" t="s">
        <v>164</v>
      </c>
      <c r="E59" s="200">
        <v>34.332298743000003</v>
      </c>
      <c r="F59" s="200">
        <v>0</v>
      </c>
      <c r="G59" s="201">
        <f>E59*F59</f>
        <v>0</v>
      </c>
      <c r="O59" s="195">
        <v>2</v>
      </c>
      <c r="AA59" s="167">
        <v>7</v>
      </c>
      <c r="AB59" s="167">
        <v>1</v>
      </c>
      <c r="AC59" s="167">
        <v>2</v>
      </c>
      <c r="AZ59" s="167">
        <v>1</v>
      </c>
      <c r="BA59" s="167">
        <f>IF(AZ59=1,G59,0)</f>
        <v>0</v>
      </c>
      <c r="BB59" s="167">
        <f>IF(AZ59=2,G59,0)</f>
        <v>0</v>
      </c>
      <c r="BC59" s="167">
        <f>IF(AZ59=3,G59,0)</f>
        <v>0</v>
      </c>
      <c r="BD59" s="167">
        <f>IF(AZ59=4,G59,0)</f>
        <v>0</v>
      </c>
      <c r="BE59" s="167">
        <f>IF(AZ59=5,G59,0)</f>
        <v>0</v>
      </c>
      <c r="CA59" s="195">
        <v>7</v>
      </c>
      <c r="CB59" s="195">
        <v>1</v>
      </c>
      <c r="CZ59" s="167">
        <v>0</v>
      </c>
    </row>
    <row r="60" spans="1:104">
      <c r="A60" s="202"/>
      <c r="B60" s="203" t="s">
        <v>73</v>
      </c>
      <c r="C60" s="204" t="str">
        <f>CONCATENATE(B58," ",C58)</f>
        <v>99 Staveništní přesun hmot</v>
      </c>
      <c r="D60" s="205"/>
      <c r="E60" s="206"/>
      <c r="F60" s="207"/>
      <c r="G60" s="208">
        <f>SUM(G58:G59)</f>
        <v>0</v>
      </c>
      <c r="O60" s="195">
        <v>4</v>
      </c>
      <c r="BA60" s="209">
        <f>SUM(BA58:BA59)</f>
        <v>0</v>
      </c>
      <c r="BB60" s="209">
        <f>SUM(BB58:BB59)</f>
        <v>0</v>
      </c>
      <c r="BC60" s="209">
        <f>SUM(BC58:BC59)</f>
        <v>0</v>
      </c>
      <c r="BD60" s="209">
        <f>SUM(BD58:BD59)</f>
        <v>0</v>
      </c>
      <c r="BE60" s="209">
        <f>SUM(BE58:BE59)</f>
        <v>0</v>
      </c>
    </row>
    <row r="61" spans="1:104">
      <c r="A61" s="188" t="s">
        <v>72</v>
      </c>
      <c r="B61" s="189" t="s">
        <v>179</v>
      </c>
      <c r="C61" s="190" t="s">
        <v>180</v>
      </c>
      <c r="D61" s="191"/>
      <c r="E61" s="192"/>
      <c r="F61" s="192"/>
      <c r="G61" s="193"/>
      <c r="H61" s="194"/>
      <c r="I61" s="194"/>
      <c r="O61" s="195">
        <v>1</v>
      </c>
    </row>
    <row r="62" spans="1:104">
      <c r="A62" s="196">
        <v>41</v>
      </c>
      <c r="B62" s="197" t="s">
        <v>181</v>
      </c>
      <c r="C62" s="198" t="s">
        <v>182</v>
      </c>
      <c r="D62" s="199" t="s">
        <v>157</v>
      </c>
      <c r="E62" s="200">
        <v>244.4</v>
      </c>
      <c r="F62" s="200">
        <v>0</v>
      </c>
      <c r="G62" s="201">
        <f>E62*F62</f>
        <v>0</v>
      </c>
      <c r="O62" s="195">
        <v>2</v>
      </c>
      <c r="AA62" s="167">
        <v>1</v>
      </c>
      <c r="AB62" s="167">
        <v>7</v>
      </c>
      <c r="AC62" s="167">
        <v>7</v>
      </c>
      <c r="AZ62" s="167">
        <v>2</v>
      </c>
      <c r="BA62" s="167">
        <f>IF(AZ62=1,G62,0)</f>
        <v>0</v>
      </c>
      <c r="BB62" s="167">
        <f>IF(AZ62=2,G62,0)</f>
        <v>0</v>
      </c>
      <c r="BC62" s="167">
        <f>IF(AZ62=3,G62,0)</f>
        <v>0</v>
      </c>
      <c r="BD62" s="167">
        <f>IF(AZ62=4,G62,0)</f>
        <v>0</v>
      </c>
      <c r="BE62" s="167">
        <f>IF(AZ62=5,G62,0)</f>
        <v>0</v>
      </c>
      <c r="CA62" s="195">
        <v>1</v>
      </c>
      <c r="CB62" s="195">
        <v>7</v>
      </c>
      <c r="CZ62" s="167">
        <v>0</v>
      </c>
    </row>
    <row r="63" spans="1:104">
      <c r="A63" s="196">
        <v>42</v>
      </c>
      <c r="B63" s="197" t="s">
        <v>183</v>
      </c>
      <c r="C63" s="198" t="s">
        <v>184</v>
      </c>
      <c r="D63" s="199" t="s">
        <v>144</v>
      </c>
      <c r="E63" s="200">
        <v>10</v>
      </c>
      <c r="F63" s="200">
        <v>0</v>
      </c>
      <c r="G63" s="201">
        <f>E63*F63</f>
        <v>0</v>
      </c>
      <c r="O63" s="195">
        <v>2</v>
      </c>
      <c r="AA63" s="167">
        <v>1</v>
      </c>
      <c r="AB63" s="167">
        <v>7</v>
      </c>
      <c r="AC63" s="167">
        <v>7</v>
      </c>
      <c r="AZ63" s="167">
        <v>2</v>
      </c>
      <c r="BA63" s="167">
        <f>IF(AZ63=1,G63,0)</f>
        <v>0</v>
      </c>
      <c r="BB63" s="167">
        <f>IF(AZ63=2,G63,0)</f>
        <v>0</v>
      </c>
      <c r="BC63" s="167">
        <f>IF(AZ63=3,G63,0)</f>
        <v>0</v>
      </c>
      <c r="BD63" s="167">
        <f>IF(AZ63=4,G63,0)</f>
        <v>0</v>
      </c>
      <c r="BE63" s="167">
        <f>IF(AZ63=5,G63,0)</f>
        <v>0</v>
      </c>
      <c r="CA63" s="195">
        <v>1</v>
      </c>
      <c r="CB63" s="195">
        <v>7</v>
      </c>
      <c r="CZ63" s="167">
        <v>0</v>
      </c>
    </row>
    <row r="64" spans="1:104">
      <c r="A64" s="196">
        <v>43</v>
      </c>
      <c r="B64" s="197" t="s">
        <v>185</v>
      </c>
      <c r="C64" s="198" t="s">
        <v>186</v>
      </c>
      <c r="D64" s="199" t="s">
        <v>144</v>
      </c>
      <c r="E64" s="200">
        <v>8</v>
      </c>
      <c r="F64" s="200">
        <v>0</v>
      </c>
      <c r="G64" s="201">
        <f>E64*F64</f>
        <v>0</v>
      </c>
      <c r="O64" s="195">
        <v>2</v>
      </c>
      <c r="AA64" s="167">
        <v>1</v>
      </c>
      <c r="AB64" s="167">
        <v>7</v>
      </c>
      <c r="AC64" s="167">
        <v>7</v>
      </c>
      <c r="AZ64" s="167">
        <v>2</v>
      </c>
      <c r="BA64" s="167">
        <f>IF(AZ64=1,G64,0)</f>
        <v>0</v>
      </c>
      <c r="BB64" s="167">
        <f>IF(AZ64=2,G64,0)</f>
        <v>0</v>
      </c>
      <c r="BC64" s="167">
        <f>IF(AZ64=3,G64,0)</f>
        <v>0</v>
      </c>
      <c r="BD64" s="167">
        <f>IF(AZ64=4,G64,0)</f>
        <v>0</v>
      </c>
      <c r="BE64" s="167">
        <f>IF(AZ64=5,G64,0)</f>
        <v>0</v>
      </c>
      <c r="CA64" s="195">
        <v>1</v>
      </c>
      <c r="CB64" s="195">
        <v>7</v>
      </c>
      <c r="CZ64" s="167">
        <v>0</v>
      </c>
    </row>
    <row r="65" spans="1:104">
      <c r="A65" s="196">
        <v>44</v>
      </c>
      <c r="B65" s="197" t="s">
        <v>187</v>
      </c>
      <c r="C65" s="198" t="s">
        <v>188</v>
      </c>
      <c r="D65" s="199" t="s">
        <v>157</v>
      </c>
      <c r="E65" s="200">
        <v>182.4</v>
      </c>
      <c r="F65" s="200">
        <v>0</v>
      </c>
      <c r="G65" s="201">
        <f>E65*F65</f>
        <v>0</v>
      </c>
      <c r="O65" s="195">
        <v>2</v>
      </c>
      <c r="AA65" s="167">
        <v>1</v>
      </c>
      <c r="AB65" s="167">
        <v>7</v>
      </c>
      <c r="AC65" s="167">
        <v>7</v>
      </c>
      <c r="AZ65" s="167">
        <v>2</v>
      </c>
      <c r="BA65" s="167">
        <f>IF(AZ65=1,G65,0)</f>
        <v>0</v>
      </c>
      <c r="BB65" s="167">
        <f>IF(AZ65=2,G65,0)</f>
        <v>0</v>
      </c>
      <c r="BC65" s="167">
        <f>IF(AZ65=3,G65,0)</f>
        <v>0</v>
      </c>
      <c r="BD65" s="167">
        <f>IF(AZ65=4,G65,0)</f>
        <v>0</v>
      </c>
      <c r="BE65" s="167">
        <f>IF(AZ65=5,G65,0)</f>
        <v>0</v>
      </c>
      <c r="CA65" s="195">
        <v>1</v>
      </c>
      <c r="CB65" s="195">
        <v>7</v>
      </c>
      <c r="CZ65" s="167">
        <v>1.6000000000000001E-4</v>
      </c>
    </row>
    <row r="66" spans="1:104">
      <c r="A66" s="196">
        <v>45</v>
      </c>
      <c r="B66" s="197" t="s">
        <v>189</v>
      </c>
      <c r="C66" s="198" t="s">
        <v>190</v>
      </c>
      <c r="D66" s="199" t="s">
        <v>157</v>
      </c>
      <c r="E66" s="200">
        <v>24.8</v>
      </c>
      <c r="F66" s="200">
        <v>0</v>
      </c>
      <c r="G66" s="201">
        <f>E66*F66</f>
        <v>0</v>
      </c>
      <c r="O66" s="195">
        <v>2</v>
      </c>
      <c r="AA66" s="167">
        <v>1</v>
      </c>
      <c r="AB66" s="167">
        <v>7</v>
      </c>
      <c r="AC66" s="167">
        <v>7</v>
      </c>
      <c r="AZ66" s="167">
        <v>2</v>
      </c>
      <c r="BA66" s="167">
        <f>IF(AZ66=1,G66,0)</f>
        <v>0</v>
      </c>
      <c r="BB66" s="167">
        <f>IF(AZ66=2,G66,0)</f>
        <v>0</v>
      </c>
      <c r="BC66" s="167">
        <f>IF(AZ66=3,G66,0)</f>
        <v>0</v>
      </c>
      <c r="BD66" s="167">
        <f>IF(AZ66=4,G66,0)</f>
        <v>0</v>
      </c>
      <c r="BE66" s="167">
        <f>IF(AZ66=5,G66,0)</f>
        <v>0</v>
      </c>
      <c r="CA66" s="195">
        <v>1</v>
      </c>
      <c r="CB66" s="195">
        <v>7</v>
      </c>
      <c r="CZ66" s="167">
        <v>1.6000000000000001E-4</v>
      </c>
    </row>
    <row r="67" spans="1:104">
      <c r="A67" s="196">
        <v>46</v>
      </c>
      <c r="B67" s="197" t="s">
        <v>191</v>
      </c>
      <c r="C67" s="198" t="s">
        <v>192</v>
      </c>
      <c r="D67" s="199" t="s">
        <v>157</v>
      </c>
      <c r="E67" s="200">
        <v>18.2</v>
      </c>
      <c r="F67" s="200">
        <v>0</v>
      </c>
      <c r="G67" s="201">
        <f>E67*F67</f>
        <v>0</v>
      </c>
      <c r="O67" s="195">
        <v>2</v>
      </c>
      <c r="AA67" s="167">
        <v>1</v>
      </c>
      <c r="AB67" s="167">
        <v>0</v>
      </c>
      <c r="AC67" s="167">
        <v>0</v>
      </c>
      <c r="AZ67" s="167">
        <v>2</v>
      </c>
      <c r="BA67" s="167">
        <f>IF(AZ67=1,G67,0)</f>
        <v>0</v>
      </c>
      <c r="BB67" s="167">
        <f>IF(AZ67=2,G67,0)</f>
        <v>0</v>
      </c>
      <c r="BC67" s="167">
        <f>IF(AZ67=3,G67,0)</f>
        <v>0</v>
      </c>
      <c r="BD67" s="167">
        <f>IF(AZ67=4,G67,0)</f>
        <v>0</v>
      </c>
      <c r="BE67" s="167">
        <f>IF(AZ67=5,G67,0)</f>
        <v>0</v>
      </c>
      <c r="CA67" s="195">
        <v>1</v>
      </c>
      <c r="CB67" s="195">
        <v>0</v>
      </c>
      <c r="CZ67" s="167">
        <v>1.6000000000000001E-4</v>
      </c>
    </row>
    <row r="68" spans="1:104">
      <c r="A68" s="196">
        <v>47</v>
      </c>
      <c r="B68" s="197" t="s">
        <v>193</v>
      </c>
      <c r="C68" s="198" t="s">
        <v>194</v>
      </c>
      <c r="D68" s="199" t="s">
        <v>157</v>
      </c>
      <c r="E68" s="200">
        <v>19</v>
      </c>
      <c r="F68" s="200">
        <v>0</v>
      </c>
      <c r="G68" s="201">
        <f>E68*F68</f>
        <v>0</v>
      </c>
      <c r="O68" s="195">
        <v>2</v>
      </c>
      <c r="AA68" s="167">
        <v>1</v>
      </c>
      <c r="AB68" s="167">
        <v>7</v>
      </c>
      <c r="AC68" s="167">
        <v>7</v>
      </c>
      <c r="AZ68" s="167">
        <v>2</v>
      </c>
      <c r="BA68" s="167">
        <f>IF(AZ68=1,G68,0)</f>
        <v>0</v>
      </c>
      <c r="BB68" s="167">
        <f>IF(AZ68=2,G68,0)</f>
        <v>0</v>
      </c>
      <c r="BC68" s="167">
        <f>IF(AZ68=3,G68,0)</f>
        <v>0</v>
      </c>
      <c r="BD68" s="167">
        <f>IF(AZ68=4,G68,0)</f>
        <v>0</v>
      </c>
      <c r="BE68" s="167">
        <f>IF(AZ68=5,G68,0)</f>
        <v>0</v>
      </c>
      <c r="CA68" s="195">
        <v>1</v>
      </c>
      <c r="CB68" s="195">
        <v>7</v>
      </c>
      <c r="CZ68" s="167">
        <v>1.6000000000000001E-4</v>
      </c>
    </row>
    <row r="69" spans="1:104">
      <c r="A69" s="196">
        <v>48</v>
      </c>
      <c r="B69" s="197" t="s">
        <v>195</v>
      </c>
      <c r="C69" s="198" t="s">
        <v>196</v>
      </c>
      <c r="D69" s="199" t="s">
        <v>157</v>
      </c>
      <c r="E69" s="200">
        <v>182.4</v>
      </c>
      <c r="F69" s="200">
        <v>0</v>
      </c>
      <c r="G69" s="201">
        <f>E69*F69</f>
        <v>0</v>
      </c>
      <c r="O69" s="195">
        <v>2</v>
      </c>
      <c r="AA69" s="167">
        <v>1</v>
      </c>
      <c r="AB69" s="167">
        <v>7</v>
      </c>
      <c r="AC69" s="167">
        <v>7</v>
      </c>
      <c r="AZ69" s="167">
        <v>2</v>
      </c>
      <c r="BA69" s="167">
        <f>IF(AZ69=1,G69,0)</f>
        <v>0</v>
      </c>
      <c r="BB69" s="167">
        <f>IF(AZ69=2,G69,0)</f>
        <v>0</v>
      </c>
      <c r="BC69" s="167">
        <f>IF(AZ69=3,G69,0)</f>
        <v>0</v>
      </c>
      <c r="BD69" s="167">
        <f>IF(AZ69=4,G69,0)</f>
        <v>0</v>
      </c>
      <c r="BE69" s="167">
        <f>IF(AZ69=5,G69,0)</f>
        <v>0</v>
      </c>
      <c r="CA69" s="195">
        <v>1</v>
      </c>
      <c r="CB69" s="195">
        <v>7</v>
      </c>
      <c r="CZ69" s="167">
        <v>1.4670000000000001E-2</v>
      </c>
    </row>
    <row r="70" spans="1:104">
      <c r="A70" s="196">
        <v>49</v>
      </c>
      <c r="B70" s="197" t="s">
        <v>197</v>
      </c>
      <c r="C70" s="198" t="s">
        <v>198</v>
      </c>
      <c r="D70" s="199" t="s">
        <v>157</v>
      </c>
      <c r="E70" s="200">
        <v>24.8</v>
      </c>
      <c r="F70" s="200">
        <v>0</v>
      </c>
      <c r="G70" s="201">
        <f>E70*F70</f>
        <v>0</v>
      </c>
      <c r="O70" s="195">
        <v>2</v>
      </c>
      <c r="AA70" s="167">
        <v>1</v>
      </c>
      <c r="AB70" s="167">
        <v>7</v>
      </c>
      <c r="AC70" s="167">
        <v>7</v>
      </c>
      <c r="AZ70" s="167">
        <v>2</v>
      </c>
      <c r="BA70" s="167">
        <f>IF(AZ70=1,G70,0)</f>
        <v>0</v>
      </c>
      <c r="BB70" s="167">
        <f>IF(AZ70=2,G70,0)</f>
        <v>0</v>
      </c>
      <c r="BC70" s="167">
        <f>IF(AZ70=3,G70,0)</f>
        <v>0</v>
      </c>
      <c r="BD70" s="167">
        <f>IF(AZ70=4,G70,0)</f>
        <v>0</v>
      </c>
      <c r="BE70" s="167">
        <f>IF(AZ70=5,G70,0)</f>
        <v>0</v>
      </c>
      <c r="CA70" s="195">
        <v>1</v>
      </c>
      <c r="CB70" s="195">
        <v>7</v>
      </c>
      <c r="CZ70" s="167">
        <v>1.602E-2</v>
      </c>
    </row>
    <row r="71" spans="1:104">
      <c r="A71" s="196">
        <v>50</v>
      </c>
      <c r="B71" s="197" t="s">
        <v>199</v>
      </c>
      <c r="C71" s="198" t="s">
        <v>200</v>
      </c>
      <c r="D71" s="199" t="s">
        <v>157</v>
      </c>
      <c r="E71" s="200">
        <v>18.2</v>
      </c>
      <c r="F71" s="200">
        <v>0</v>
      </c>
      <c r="G71" s="201">
        <f>E71*F71</f>
        <v>0</v>
      </c>
      <c r="O71" s="195">
        <v>2</v>
      </c>
      <c r="AA71" s="167">
        <v>1</v>
      </c>
      <c r="AB71" s="167">
        <v>0</v>
      </c>
      <c r="AC71" s="167">
        <v>0</v>
      </c>
      <c r="AZ71" s="167">
        <v>2</v>
      </c>
      <c r="BA71" s="167">
        <f>IF(AZ71=1,G71,0)</f>
        <v>0</v>
      </c>
      <c r="BB71" s="167">
        <f>IF(AZ71=2,G71,0)</f>
        <v>0</v>
      </c>
      <c r="BC71" s="167">
        <f>IF(AZ71=3,G71,0)</f>
        <v>0</v>
      </c>
      <c r="BD71" s="167">
        <f>IF(AZ71=4,G71,0)</f>
        <v>0</v>
      </c>
      <c r="BE71" s="167">
        <f>IF(AZ71=5,G71,0)</f>
        <v>0</v>
      </c>
      <c r="CA71" s="195">
        <v>1</v>
      </c>
      <c r="CB71" s="195">
        <v>0</v>
      </c>
      <c r="CZ71" s="167">
        <v>2.6409999999999999E-2</v>
      </c>
    </row>
    <row r="72" spans="1:104">
      <c r="A72" s="196">
        <v>51</v>
      </c>
      <c r="B72" s="197" t="s">
        <v>201</v>
      </c>
      <c r="C72" s="198" t="s">
        <v>202</v>
      </c>
      <c r="D72" s="199" t="s">
        <v>157</v>
      </c>
      <c r="E72" s="200">
        <v>19</v>
      </c>
      <c r="F72" s="200">
        <v>0</v>
      </c>
      <c r="G72" s="201">
        <f>E72*F72</f>
        <v>0</v>
      </c>
      <c r="O72" s="195">
        <v>2</v>
      </c>
      <c r="AA72" s="167">
        <v>1</v>
      </c>
      <c r="AB72" s="167">
        <v>7</v>
      </c>
      <c r="AC72" s="167">
        <v>7</v>
      </c>
      <c r="AZ72" s="167">
        <v>2</v>
      </c>
      <c r="BA72" s="167">
        <f>IF(AZ72=1,G72,0)</f>
        <v>0</v>
      </c>
      <c r="BB72" s="167">
        <f>IF(AZ72=2,G72,0)</f>
        <v>0</v>
      </c>
      <c r="BC72" s="167">
        <f>IF(AZ72=3,G72,0)</f>
        <v>0</v>
      </c>
      <c r="BD72" s="167">
        <f>IF(AZ72=4,G72,0)</f>
        <v>0</v>
      </c>
      <c r="BE72" s="167">
        <f>IF(AZ72=5,G72,0)</f>
        <v>0</v>
      </c>
      <c r="CA72" s="195">
        <v>1</v>
      </c>
      <c r="CB72" s="195">
        <v>7</v>
      </c>
      <c r="CZ72" s="167">
        <v>3.9690000000000003E-2</v>
      </c>
    </row>
    <row r="73" spans="1:104">
      <c r="A73" s="196">
        <v>52</v>
      </c>
      <c r="B73" s="197" t="s">
        <v>203</v>
      </c>
      <c r="C73" s="198" t="s">
        <v>204</v>
      </c>
      <c r="D73" s="199" t="s">
        <v>96</v>
      </c>
      <c r="E73" s="200">
        <v>186.15</v>
      </c>
      <c r="F73" s="200">
        <v>0</v>
      </c>
      <c r="G73" s="201">
        <f>E73*F73</f>
        <v>0</v>
      </c>
      <c r="O73" s="195">
        <v>2</v>
      </c>
      <c r="AA73" s="167">
        <v>1</v>
      </c>
      <c r="AB73" s="167">
        <v>7</v>
      </c>
      <c r="AC73" s="167">
        <v>7</v>
      </c>
      <c r="AZ73" s="167">
        <v>2</v>
      </c>
      <c r="BA73" s="167">
        <f>IF(AZ73=1,G73,0)</f>
        <v>0</v>
      </c>
      <c r="BB73" s="167">
        <f>IF(AZ73=2,G73,0)</f>
        <v>0</v>
      </c>
      <c r="BC73" s="167">
        <f>IF(AZ73=3,G73,0)</f>
        <v>0</v>
      </c>
      <c r="BD73" s="167">
        <f>IF(AZ73=4,G73,0)</f>
        <v>0</v>
      </c>
      <c r="BE73" s="167">
        <f>IF(AZ73=5,G73,0)</f>
        <v>0</v>
      </c>
      <c r="CA73" s="195">
        <v>1</v>
      </c>
      <c r="CB73" s="195">
        <v>7</v>
      </c>
      <c r="CZ73" s="167">
        <v>0</v>
      </c>
    </row>
    <row r="74" spans="1:104">
      <c r="A74" s="196">
        <v>53</v>
      </c>
      <c r="B74" s="197" t="s">
        <v>205</v>
      </c>
      <c r="C74" s="198" t="s">
        <v>206</v>
      </c>
      <c r="D74" s="199" t="s">
        <v>85</v>
      </c>
      <c r="E74" s="200">
        <v>2.9039000000000001</v>
      </c>
      <c r="F74" s="200">
        <v>0</v>
      </c>
      <c r="G74" s="201">
        <f>E74*F74</f>
        <v>0</v>
      </c>
      <c r="O74" s="195">
        <v>2</v>
      </c>
      <c r="AA74" s="167">
        <v>1</v>
      </c>
      <c r="AB74" s="167">
        <v>7</v>
      </c>
      <c r="AC74" s="167">
        <v>7</v>
      </c>
      <c r="AZ74" s="167">
        <v>2</v>
      </c>
      <c r="BA74" s="167">
        <f>IF(AZ74=1,G74,0)</f>
        <v>0</v>
      </c>
      <c r="BB74" s="167">
        <f>IF(AZ74=2,G74,0)</f>
        <v>0</v>
      </c>
      <c r="BC74" s="167">
        <f>IF(AZ74=3,G74,0)</f>
        <v>0</v>
      </c>
      <c r="BD74" s="167">
        <f>IF(AZ74=4,G74,0)</f>
        <v>0</v>
      </c>
      <c r="BE74" s="167">
        <f>IF(AZ74=5,G74,0)</f>
        <v>0</v>
      </c>
      <c r="CA74" s="195">
        <v>1</v>
      </c>
      <c r="CB74" s="195">
        <v>7</v>
      </c>
      <c r="CZ74" s="167">
        <v>2.3570000000000001E-2</v>
      </c>
    </row>
    <row r="75" spans="1:104">
      <c r="A75" s="196">
        <v>54</v>
      </c>
      <c r="B75" s="197" t="s">
        <v>207</v>
      </c>
      <c r="C75" s="198" t="s">
        <v>208</v>
      </c>
      <c r="D75" s="199" t="s">
        <v>209</v>
      </c>
      <c r="E75" s="200">
        <v>0.01</v>
      </c>
      <c r="F75" s="200">
        <v>0</v>
      </c>
      <c r="G75" s="201">
        <f>E75*F75</f>
        <v>0</v>
      </c>
      <c r="O75" s="195">
        <v>2</v>
      </c>
      <c r="AA75" s="167">
        <v>3</v>
      </c>
      <c r="AB75" s="167">
        <v>7</v>
      </c>
      <c r="AC75" s="167">
        <v>31111312</v>
      </c>
      <c r="AZ75" s="167">
        <v>2</v>
      </c>
      <c r="BA75" s="167">
        <f>IF(AZ75=1,G75,0)</f>
        <v>0</v>
      </c>
      <c r="BB75" s="167">
        <f>IF(AZ75=2,G75,0)</f>
        <v>0</v>
      </c>
      <c r="BC75" s="167">
        <f>IF(AZ75=3,G75,0)</f>
        <v>0</v>
      </c>
      <c r="BD75" s="167">
        <f>IF(AZ75=4,G75,0)</f>
        <v>0</v>
      </c>
      <c r="BE75" s="167">
        <f>IF(AZ75=5,G75,0)</f>
        <v>0</v>
      </c>
      <c r="CA75" s="195">
        <v>3</v>
      </c>
      <c r="CB75" s="195">
        <v>7</v>
      </c>
      <c r="CZ75" s="167">
        <v>6.25E-2</v>
      </c>
    </row>
    <row r="76" spans="1:104">
      <c r="A76" s="196">
        <v>55</v>
      </c>
      <c r="B76" s="197" t="s">
        <v>210</v>
      </c>
      <c r="C76" s="198" t="s">
        <v>211</v>
      </c>
      <c r="D76" s="199" t="s">
        <v>209</v>
      </c>
      <c r="E76" s="200">
        <v>0.01</v>
      </c>
      <c r="F76" s="200">
        <v>0</v>
      </c>
      <c r="G76" s="201">
        <f>E76*F76</f>
        <v>0</v>
      </c>
      <c r="O76" s="195">
        <v>2</v>
      </c>
      <c r="AA76" s="167">
        <v>3</v>
      </c>
      <c r="AB76" s="167">
        <v>7</v>
      </c>
      <c r="AC76" s="167">
        <v>31121226</v>
      </c>
      <c r="AZ76" s="167">
        <v>2</v>
      </c>
      <c r="BA76" s="167">
        <f>IF(AZ76=1,G76,0)</f>
        <v>0</v>
      </c>
      <c r="BB76" s="167">
        <f>IF(AZ76=2,G76,0)</f>
        <v>0</v>
      </c>
      <c r="BC76" s="167">
        <f>IF(AZ76=3,G76,0)</f>
        <v>0</v>
      </c>
      <c r="BD76" s="167">
        <f>IF(AZ76=4,G76,0)</f>
        <v>0</v>
      </c>
      <c r="BE76" s="167">
        <f>IF(AZ76=5,G76,0)</f>
        <v>0</v>
      </c>
      <c r="CA76" s="195">
        <v>3</v>
      </c>
      <c r="CB76" s="195">
        <v>7</v>
      </c>
      <c r="CZ76" s="167">
        <v>0.128</v>
      </c>
    </row>
    <row r="77" spans="1:104">
      <c r="A77" s="196">
        <v>56</v>
      </c>
      <c r="B77" s="197" t="s">
        <v>212</v>
      </c>
      <c r="C77" s="198" t="s">
        <v>213</v>
      </c>
      <c r="D77" s="199" t="s">
        <v>157</v>
      </c>
      <c r="E77" s="200">
        <v>4</v>
      </c>
      <c r="F77" s="200">
        <v>0</v>
      </c>
      <c r="G77" s="201">
        <f>E77*F77</f>
        <v>0</v>
      </c>
      <c r="O77" s="195">
        <v>2</v>
      </c>
      <c r="AA77" s="167">
        <v>3</v>
      </c>
      <c r="AB77" s="167">
        <v>7</v>
      </c>
      <c r="AC77" s="167">
        <v>31179111</v>
      </c>
      <c r="AZ77" s="167">
        <v>2</v>
      </c>
      <c r="BA77" s="167">
        <f>IF(AZ77=1,G77,0)</f>
        <v>0</v>
      </c>
      <c r="BB77" s="167">
        <f>IF(AZ77=2,G77,0)</f>
        <v>0</v>
      </c>
      <c r="BC77" s="167">
        <f>IF(AZ77=3,G77,0)</f>
        <v>0</v>
      </c>
      <c r="BD77" s="167">
        <f>IF(AZ77=4,G77,0)</f>
        <v>0</v>
      </c>
      <c r="BE77" s="167">
        <f>IF(AZ77=5,G77,0)</f>
        <v>0</v>
      </c>
      <c r="CA77" s="195">
        <v>3</v>
      </c>
      <c r="CB77" s="195">
        <v>7</v>
      </c>
      <c r="CZ77" s="167">
        <v>2.0799999999999998E-3</v>
      </c>
    </row>
    <row r="78" spans="1:104">
      <c r="A78" s="196">
        <v>57</v>
      </c>
      <c r="B78" s="197" t="s">
        <v>214</v>
      </c>
      <c r="C78" s="198" t="s">
        <v>215</v>
      </c>
      <c r="D78" s="199" t="s">
        <v>85</v>
      </c>
      <c r="E78" s="200">
        <v>6.0076999999999998</v>
      </c>
      <c r="F78" s="200">
        <v>0</v>
      </c>
      <c r="G78" s="201">
        <f>E78*F78</f>
        <v>0</v>
      </c>
      <c r="O78" s="195">
        <v>2</v>
      </c>
      <c r="AA78" s="167">
        <v>3</v>
      </c>
      <c r="AB78" s="167">
        <v>7</v>
      </c>
      <c r="AC78" s="167">
        <v>60500000</v>
      </c>
      <c r="AZ78" s="167">
        <v>2</v>
      </c>
      <c r="BA78" s="167">
        <f>IF(AZ78=1,G78,0)</f>
        <v>0</v>
      </c>
      <c r="BB78" s="167">
        <f>IF(AZ78=2,G78,0)</f>
        <v>0</v>
      </c>
      <c r="BC78" s="167">
        <f>IF(AZ78=3,G78,0)</f>
        <v>0</v>
      </c>
      <c r="BD78" s="167">
        <f>IF(AZ78=4,G78,0)</f>
        <v>0</v>
      </c>
      <c r="BE78" s="167">
        <f>IF(AZ78=5,G78,0)</f>
        <v>0</v>
      </c>
      <c r="CA78" s="195">
        <v>3</v>
      </c>
      <c r="CB78" s="195">
        <v>7</v>
      </c>
      <c r="CZ78" s="167">
        <v>0.55000000000000004</v>
      </c>
    </row>
    <row r="79" spans="1:104">
      <c r="A79" s="196">
        <v>58</v>
      </c>
      <c r="B79" s="197" t="s">
        <v>216</v>
      </c>
      <c r="C79" s="198" t="s">
        <v>217</v>
      </c>
      <c r="D79" s="199" t="s">
        <v>157</v>
      </c>
      <c r="E79" s="200">
        <v>1330</v>
      </c>
      <c r="F79" s="200">
        <v>0</v>
      </c>
      <c r="G79" s="201">
        <f>E79*F79</f>
        <v>0</v>
      </c>
      <c r="O79" s="195">
        <v>2</v>
      </c>
      <c r="AA79" s="167">
        <v>3</v>
      </c>
      <c r="AB79" s="167">
        <v>7</v>
      </c>
      <c r="AC79" s="167">
        <v>60510011</v>
      </c>
      <c r="AZ79" s="167">
        <v>2</v>
      </c>
      <c r="BA79" s="167">
        <f>IF(AZ79=1,G79,0)</f>
        <v>0</v>
      </c>
      <c r="BB79" s="167">
        <f>IF(AZ79=2,G79,0)</f>
        <v>0</v>
      </c>
      <c r="BC79" s="167">
        <f>IF(AZ79=3,G79,0)</f>
        <v>0</v>
      </c>
      <c r="BD79" s="167">
        <f>IF(AZ79=4,G79,0)</f>
        <v>0</v>
      </c>
      <c r="BE79" s="167">
        <f>IF(AZ79=5,G79,0)</f>
        <v>0</v>
      </c>
      <c r="CA79" s="195">
        <v>3</v>
      </c>
      <c r="CB79" s="195">
        <v>7</v>
      </c>
      <c r="CZ79" s="167">
        <v>1.32E-3</v>
      </c>
    </row>
    <row r="80" spans="1:104">
      <c r="A80" s="196">
        <v>59</v>
      </c>
      <c r="B80" s="197" t="s">
        <v>218</v>
      </c>
      <c r="C80" s="198" t="s">
        <v>219</v>
      </c>
      <c r="D80" s="199" t="s">
        <v>164</v>
      </c>
      <c r="E80" s="200">
        <v>9.4854849229999996</v>
      </c>
      <c r="F80" s="200">
        <v>0</v>
      </c>
      <c r="G80" s="201">
        <f>E80*F80</f>
        <v>0</v>
      </c>
      <c r="O80" s="195">
        <v>2</v>
      </c>
      <c r="AA80" s="167">
        <v>7</v>
      </c>
      <c r="AB80" s="167">
        <v>1001</v>
      </c>
      <c r="AC80" s="167">
        <v>5</v>
      </c>
      <c r="AZ80" s="167">
        <v>2</v>
      </c>
      <c r="BA80" s="167">
        <f>IF(AZ80=1,G80,0)</f>
        <v>0</v>
      </c>
      <c r="BB80" s="167">
        <f>IF(AZ80=2,G80,0)</f>
        <v>0</v>
      </c>
      <c r="BC80" s="167">
        <f>IF(AZ80=3,G80,0)</f>
        <v>0</v>
      </c>
      <c r="BD80" s="167">
        <f>IF(AZ80=4,G80,0)</f>
        <v>0</v>
      </c>
      <c r="BE80" s="167">
        <f>IF(AZ80=5,G80,0)</f>
        <v>0</v>
      </c>
      <c r="CA80" s="195">
        <v>7</v>
      </c>
      <c r="CB80" s="195">
        <v>1001</v>
      </c>
      <c r="CZ80" s="167">
        <v>0</v>
      </c>
    </row>
    <row r="81" spans="1:104">
      <c r="A81" s="202"/>
      <c r="B81" s="203" t="s">
        <v>73</v>
      </c>
      <c r="C81" s="204" t="str">
        <f>CONCATENATE(B61," ",C61)</f>
        <v>762 Konstrukce tesařské</v>
      </c>
      <c r="D81" s="205"/>
      <c r="E81" s="206"/>
      <c r="F81" s="207"/>
      <c r="G81" s="208">
        <f>SUM(G61:G80)</f>
        <v>0</v>
      </c>
      <c r="O81" s="195">
        <v>4</v>
      </c>
      <c r="BA81" s="209">
        <f>SUM(BA61:BA80)</f>
        <v>0</v>
      </c>
      <c r="BB81" s="209">
        <f>SUM(BB61:BB80)</f>
        <v>0</v>
      </c>
      <c r="BC81" s="209">
        <f>SUM(BC61:BC80)</f>
        <v>0</v>
      </c>
      <c r="BD81" s="209">
        <f>SUM(BD61:BD80)</f>
        <v>0</v>
      </c>
      <c r="BE81" s="209">
        <f>SUM(BE61:BE80)</f>
        <v>0</v>
      </c>
    </row>
    <row r="82" spans="1:104">
      <c r="A82" s="188" t="s">
        <v>72</v>
      </c>
      <c r="B82" s="189" t="s">
        <v>220</v>
      </c>
      <c r="C82" s="190" t="s">
        <v>221</v>
      </c>
      <c r="D82" s="191"/>
      <c r="E82" s="192"/>
      <c r="F82" s="192"/>
      <c r="G82" s="193"/>
      <c r="H82" s="194"/>
      <c r="I82" s="194"/>
      <c r="O82" s="195">
        <v>1</v>
      </c>
    </row>
    <row r="83" spans="1:104">
      <c r="A83" s="196">
        <v>60</v>
      </c>
      <c r="B83" s="197" t="s">
        <v>222</v>
      </c>
      <c r="C83" s="198" t="s">
        <v>223</v>
      </c>
      <c r="D83" s="199" t="s">
        <v>157</v>
      </c>
      <c r="E83" s="200">
        <v>16</v>
      </c>
      <c r="F83" s="200">
        <v>0</v>
      </c>
      <c r="G83" s="201">
        <f>E83*F83</f>
        <v>0</v>
      </c>
      <c r="O83" s="195">
        <v>2</v>
      </c>
      <c r="AA83" s="167">
        <v>1</v>
      </c>
      <c r="AB83" s="167">
        <v>7</v>
      </c>
      <c r="AC83" s="167">
        <v>7</v>
      </c>
      <c r="AZ83" s="167">
        <v>2</v>
      </c>
      <c r="BA83" s="167">
        <f>IF(AZ83=1,G83,0)</f>
        <v>0</v>
      </c>
      <c r="BB83" s="167">
        <f>IF(AZ83=2,G83,0)</f>
        <v>0</v>
      </c>
      <c r="BC83" s="167">
        <f>IF(AZ83=3,G83,0)</f>
        <v>0</v>
      </c>
      <c r="BD83" s="167">
        <f>IF(AZ83=4,G83,0)</f>
        <v>0</v>
      </c>
      <c r="BE83" s="167">
        <f>IF(AZ83=5,G83,0)</f>
        <v>0</v>
      </c>
      <c r="CA83" s="195">
        <v>1</v>
      </c>
      <c r="CB83" s="195">
        <v>7</v>
      </c>
      <c r="CZ83" s="167">
        <v>1.5900000000000001E-3</v>
      </c>
    </row>
    <row r="84" spans="1:104">
      <c r="A84" s="196">
        <v>61</v>
      </c>
      <c r="B84" s="197" t="s">
        <v>224</v>
      </c>
      <c r="C84" s="198" t="s">
        <v>225</v>
      </c>
      <c r="D84" s="199" t="s">
        <v>157</v>
      </c>
      <c r="E84" s="200">
        <v>25.5</v>
      </c>
      <c r="F84" s="200">
        <v>0</v>
      </c>
      <c r="G84" s="201">
        <f>E84*F84</f>
        <v>0</v>
      </c>
      <c r="O84" s="195">
        <v>2</v>
      </c>
      <c r="AA84" s="167">
        <v>1</v>
      </c>
      <c r="AB84" s="167">
        <v>7</v>
      </c>
      <c r="AC84" s="167">
        <v>7</v>
      </c>
      <c r="AZ84" s="167">
        <v>2</v>
      </c>
      <c r="BA84" s="167">
        <f>IF(AZ84=1,G84,0)</f>
        <v>0</v>
      </c>
      <c r="BB84" s="167">
        <f>IF(AZ84=2,G84,0)</f>
        <v>0</v>
      </c>
      <c r="BC84" s="167">
        <f>IF(AZ84=3,G84,0)</f>
        <v>0</v>
      </c>
      <c r="BD84" s="167">
        <f>IF(AZ84=4,G84,0)</f>
        <v>0</v>
      </c>
      <c r="BE84" s="167">
        <f>IF(AZ84=5,G84,0)</f>
        <v>0</v>
      </c>
      <c r="CA84" s="195">
        <v>1</v>
      </c>
      <c r="CB84" s="195">
        <v>7</v>
      </c>
      <c r="CZ84" s="167">
        <v>3.2799999999999999E-3</v>
      </c>
    </row>
    <row r="85" spans="1:104">
      <c r="A85" s="196">
        <v>62</v>
      </c>
      <c r="B85" s="197" t="s">
        <v>226</v>
      </c>
      <c r="C85" s="198" t="s">
        <v>227</v>
      </c>
      <c r="D85" s="199" t="s">
        <v>144</v>
      </c>
      <c r="E85" s="200">
        <v>2</v>
      </c>
      <c r="F85" s="200">
        <v>0</v>
      </c>
      <c r="G85" s="201">
        <f>E85*F85</f>
        <v>0</v>
      </c>
      <c r="O85" s="195">
        <v>2</v>
      </c>
      <c r="AA85" s="167">
        <v>1</v>
      </c>
      <c r="AB85" s="167">
        <v>7</v>
      </c>
      <c r="AC85" s="167">
        <v>7</v>
      </c>
      <c r="AZ85" s="167">
        <v>2</v>
      </c>
      <c r="BA85" s="167">
        <f>IF(AZ85=1,G85,0)</f>
        <v>0</v>
      </c>
      <c r="BB85" s="167">
        <f>IF(AZ85=2,G85,0)</f>
        <v>0</v>
      </c>
      <c r="BC85" s="167">
        <f>IF(AZ85=3,G85,0)</f>
        <v>0</v>
      </c>
      <c r="BD85" s="167">
        <f>IF(AZ85=4,G85,0)</f>
        <v>0</v>
      </c>
      <c r="BE85" s="167">
        <f>IF(AZ85=5,G85,0)</f>
        <v>0</v>
      </c>
      <c r="CA85" s="195">
        <v>1</v>
      </c>
      <c r="CB85" s="195">
        <v>7</v>
      </c>
      <c r="CZ85" s="167">
        <v>5.0299999999999997E-3</v>
      </c>
    </row>
    <row r="86" spans="1:104">
      <c r="A86" s="196">
        <v>63</v>
      </c>
      <c r="B86" s="197" t="s">
        <v>228</v>
      </c>
      <c r="C86" s="198" t="s">
        <v>229</v>
      </c>
      <c r="D86" s="199" t="s">
        <v>144</v>
      </c>
      <c r="E86" s="200">
        <v>2</v>
      </c>
      <c r="F86" s="200">
        <v>0</v>
      </c>
      <c r="G86" s="201">
        <f>E86*F86</f>
        <v>0</v>
      </c>
      <c r="O86" s="195">
        <v>2</v>
      </c>
      <c r="AA86" s="167">
        <v>1</v>
      </c>
      <c r="AB86" s="167">
        <v>7</v>
      </c>
      <c r="AC86" s="167">
        <v>7</v>
      </c>
      <c r="AZ86" s="167">
        <v>2</v>
      </c>
      <c r="BA86" s="167">
        <f>IF(AZ86=1,G86,0)</f>
        <v>0</v>
      </c>
      <c r="BB86" s="167">
        <f>IF(AZ86=2,G86,0)</f>
        <v>0</v>
      </c>
      <c r="BC86" s="167">
        <f>IF(AZ86=3,G86,0)</f>
        <v>0</v>
      </c>
      <c r="BD86" s="167">
        <f>IF(AZ86=4,G86,0)</f>
        <v>0</v>
      </c>
      <c r="BE86" s="167">
        <f>IF(AZ86=5,G86,0)</f>
        <v>0</v>
      </c>
      <c r="CA86" s="195">
        <v>1</v>
      </c>
      <c r="CB86" s="195">
        <v>7</v>
      </c>
      <c r="CZ86" s="167">
        <v>2.0080000000000001E-2</v>
      </c>
    </row>
    <row r="87" spans="1:104">
      <c r="A87" s="196">
        <v>64</v>
      </c>
      <c r="B87" s="197" t="s">
        <v>230</v>
      </c>
      <c r="C87" s="198" t="s">
        <v>231</v>
      </c>
      <c r="D87" s="199" t="s">
        <v>157</v>
      </c>
      <c r="E87" s="200">
        <v>10.5</v>
      </c>
      <c r="F87" s="200">
        <v>0</v>
      </c>
      <c r="G87" s="201">
        <f>E87*F87</f>
        <v>0</v>
      </c>
      <c r="O87" s="195">
        <v>2</v>
      </c>
      <c r="AA87" s="167">
        <v>1</v>
      </c>
      <c r="AB87" s="167">
        <v>7</v>
      </c>
      <c r="AC87" s="167">
        <v>7</v>
      </c>
      <c r="AZ87" s="167">
        <v>2</v>
      </c>
      <c r="BA87" s="167">
        <f>IF(AZ87=1,G87,0)</f>
        <v>0</v>
      </c>
      <c r="BB87" s="167">
        <f>IF(AZ87=2,G87,0)</f>
        <v>0</v>
      </c>
      <c r="BC87" s="167">
        <f>IF(AZ87=3,G87,0)</f>
        <v>0</v>
      </c>
      <c r="BD87" s="167">
        <f>IF(AZ87=4,G87,0)</f>
        <v>0</v>
      </c>
      <c r="BE87" s="167">
        <f>IF(AZ87=5,G87,0)</f>
        <v>0</v>
      </c>
      <c r="CA87" s="195">
        <v>1</v>
      </c>
      <c r="CB87" s="195">
        <v>7</v>
      </c>
      <c r="CZ87" s="167">
        <v>2.9299999999999999E-3</v>
      </c>
    </row>
    <row r="88" spans="1:104">
      <c r="A88" s="196">
        <v>65</v>
      </c>
      <c r="B88" s="197" t="s">
        <v>232</v>
      </c>
      <c r="C88" s="198" t="s">
        <v>233</v>
      </c>
      <c r="D88" s="199" t="s">
        <v>164</v>
      </c>
      <c r="E88" s="200">
        <v>0.19006500000000001</v>
      </c>
      <c r="F88" s="200">
        <v>0</v>
      </c>
      <c r="G88" s="201">
        <f>E88*F88</f>
        <v>0</v>
      </c>
      <c r="O88" s="195">
        <v>2</v>
      </c>
      <c r="AA88" s="167">
        <v>7</v>
      </c>
      <c r="AB88" s="167">
        <v>1001</v>
      </c>
      <c r="AC88" s="167">
        <v>5</v>
      </c>
      <c r="AZ88" s="167">
        <v>2</v>
      </c>
      <c r="BA88" s="167">
        <f>IF(AZ88=1,G88,0)</f>
        <v>0</v>
      </c>
      <c r="BB88" s="167">
        <f>IF(AZ88=2,G88,0)</f>
        <v>0</v>
      </c>
      <c r="BC88" s="167">
        <f>IF(AZ88=3,G88,0)</f>
        <v>0</v>
      </c>
      <c r="BD88" s="167">
        <f>IF(AZ88=4,G88,0)</f>
        <v>0</v>
      </c>
      <c r="BE88" s="167">
        <f>IF(AZ88=5,G88,0)</f>
        <v>0</v>
      </c>
      <c r="CA88" s="195">
        <v>7</v>
      </c>
      <c r="CB88" s="195">
        <v>1001</v>
      </c>
      <c r="CZ88" s="167">
        <v>0</v>
      </c>
    </row>
    <row r="89" spans="1:104">
      <c r="A89" s="202"/>
      <c r="B89" s="203" t="s">
        <v>73</v>
      </c>
      <c r="C89" s="204" t="str">
        <f>CONCATENATE(B82," ",C82)</f>
        <v>764 Konstrukce klempířské</v>
      </c>
      <c r="D89" s="205"/>
      <c r="E89" s="206"/>
      <c r="F89" s="207"/>
      <c r="G89" s="208">
        <f>SUM(G82:G88)</f>
        <v>0</v>
      </c>
      <c r="O89" s="195">
        <v>4</v>
      </c>
      <c r="BA89" s="209">
        <f>SUM(BA82:BA88)</f>
        <v>0</v>
      </c>
      <c r="BB89" s="209">
        <f>SUM(BB82:BB88)</f>
        <v>0</v>
      </c>
      <c r="BC89" s="209">
        <f>SUM(BC82:BC88)</f>
        <v>0</v>
      </c>
      <c r="BD89" s="209">
        <f>SUM(BD82:BD88)</f>
        <v>0</v>
      </c>
      <c r="BE89" s="209">
        <f>SUM(BE82:BE88)</f>
        <v>0</v>
      </c>
    </row>
    <row r="90" spans="1:104">
      <c r="A90" s="188" t="s">
        <v>72</v>
      </c>
      <c r="B90" s="189" t="s">
        <v>234</v>
      </c>
      <c r="C90" s="190" t="s">
        <v>235</v>
      </c>
      <c r="D90" s="191"/>
      <c r="E90" s="192"/>
      <c r="F90" s="192"/>
      <c r="G90" s="193"/>
      <c r="H90" s="194"/>
      <c r="I90" s="194"/>
      <c r="O90" s="195">
        <v>1</v>
      </c>
    </row>
    <row r="91" spans="1:104">
      <c r="A91" s="196">
        <v>66</v>
      </c>
      <c r="B91" s="197" t="s">
        <v>236</v>
      </c>
      <c r="C91" s="198" t="s">
        <v>237</v>
      </c>
      <c r="D91" s="199" t="s">
        <v>96</v>
      </c>
      <c r="E91" s="200">
        <v>186.15</v>
      </c>
      <c r="F91" s="200">
        <v>0</v>
      </c>
      <c r="G91" s="201">
        <f>E91*F91</f>
        <v>0</v>
      </c>
      <c r="O91" s="195">
        <v>2</v>
      </c>
      <c r="AA91" s="167">
        <v>1</v>
      </c>
      <c r="AB91" s="167">
        <v>7</v>
      </c>
      <c r="AC91" s="167">
        <v>7</v>
      </c>
      <c r="AZ91" s="167">
        <v>2</v>
      </c>
      <c r="BA91" s="167">
        <f>IF(AZ91=1,G91,0)</f>
        <v>0</v>
      </c>
      <c r="BB91" s="167">
        <f>IF(AZ91=2,G91,0)</f>
        <v>0</v>
      </c>
      <c r="BC91" s="167">
        <f>IF(AZ91=3,G91,0)</f>
        <v>0</v>
      </c>
      <c r="BD91" s="167">
        <f>IF(AZ91=4,G91,0)</f>
        <v>0</v>
      </c>
      <c r="BE91" s="167">
        <f>IF(AZ91=5,G91,0)</f>
        <v>0</v>
      </c>
      <c r="CA91" s="195">
        <v>1</v>
      </c>
      <c r="CB91" s="195">
        <v>7</v>
      </c>
      <c r="CZ91" s="167">
        <v>7.2889999999999996E-2</v>
      </c>
    </row>
    <row r="92" spans="1:104">
      <c r="A92" s="196">
        <v>67</v>
      </c>
      <c r="B92" s="197" t="s">
        <v>238</v>
      </c>
      <c r="C92" s="198" t="s">
        <v>239</v>
      </c>
      <c r="D92" s="199" t="s">
        <v>157</v>
      </c>
      <c r="E92" s="200">
        <v>12.8</v>
      </c>
      <c r="F92" s="200">
        <v>0</v>
      </c>
      <c r="G92" s="201">
        <f>E92*F92</f>
        <v>0</v>
      </c>
      <c r="O92" s="195">
        <v>2</v>
      </c>
      <c r="AA92" s="167">
        <v>1</v>
      </c>
      <c r="AB92" s="167">
        <v>7</v>
      </c>
      <c r="AC92" s="167">
        <v>7</v>
      </c>
      <c r="AZ92" s="167">
        <v>2</v>
      </c>
      <c r="BA92" s="167">
        <f>IF(AZ92=1,G92,0)</f>
        <v>0</v>
      </c>
      <c r="BB92" s="167">
        <f>IF(AZ92=2,G92,0)</f>
        <v>0</v>
      </c>
      <c r="BC92" s="167">
        <f>IF(AZ92=3,G92,0)</f>
        <v>0</v>
      </c>
      <c r="BD92" s="167">
        <f>IF(AZ92=4,G92,0)</f>
        <v>0</v>
      </c>
      <c r="BE92" s="167">
        <f>IF(AZ92=5,G92,0)</f>
        <v>0</v>
      </c>
      <c r="CA92" s="195">
        <v>1</v>
      </c>
      <c r="CB92" s="195">
        <v>7</v>
      </c>
      <c r="CZ92" s="167">
        <v>2.1360000000000001E-2</v>
      </c>
    </row>
    <row r="93" spans="1:104">
      <c r="A93" s="196">
        <v>68</v>
      </c>
      <c r="B93" s="197" t="s">
        <v>240</v>
      </c>
      <c r="C93" s="198" t="s">
        <v>241</v>
      </c>
      <c r="D93" s="199" t="s">
        <v>164</v>
      </c>
      <c r="E93" s="200">
        <v>13.8418815</v>
      </c>
      <c r="F93" s="200">
        <v>0</v>
      </c>
      <c r="G93" s="201">
        <f>E93*F93</f>
        <v>0</v>
      </c>
      <c r="O93" s="195">
        <v>2</v>
      </c>
      <c r="AA93" s="167">
        <v>7</v>
      </c>
      <c r="AB93" s="167">
        <v>1001</v>
      </c>
      <c r="AC93" s="167">
        <v>5</v>
      </c>
      <c r="AZ93" s="167">
        <v>2</v>
      </c>
      <c r="BA93" s="167">
        <f>IF(AZ93=1,G93,0)</f>
        <v>0</v>
      </c>
      <c r="BB93" s="167">
        <f>IF(AZ93=2,G93,0)</f>
        <v>0</v>
      </c>
      <c r="BC93" s="167">
        <f>IF(AZ93=3,G93,0)</f>
        <v>0</v>
      </c>
      <c r="BD93" s="167">
        <f>IF(AZ93=4,G93,0)</f>
        <v>0</v>
      </c>
      <c r="BE93" s="167">
        <f>IF(AZ93=5,G93,0)</f>
        <v>0</v>
      </c>
      <c r="CA93" s="195">
        <v>7</v>
      </c>
      <c r="CB93" s="195">
        <v>1001</v>
      </c>
      <c r="CZ93" s="167">
        <v>0</v>
      </c>
    </row>
    <row r="94" spans="1:104">
      <c r="A94" s="202"/>
      <c r="B94" s="203" t="s">
        <v>73</v>
      </c>
      <c r="C94" s="204" t="str">
        <f>CONCATENATE(B90," ",C90)</f>
        <v>765 Krytiny tvrdé</v>
      </c>
      <c r="D94" s="205"/>
      <c r="E94" s="206"/>
      <c r="F94" s="207"/>
      <c r="G94" s="208">
        <f>SUM(G90:G93)</f>
        <v>0</v>
      </c>
      <c r="O94" s="195">
        <v>4</v>
      </c>
      <c r="BA94" s="209">
        <f>SUM(BA90:BA93)</f>
        <v>0</v>
      </c>
      <c r="BB94" s="209">
        <f>SUM(BB90:BB93)</f>
        <v>0</v>
      </c>
      <c r="BC94" s="209">
        <f>SUM(BC90:BC93)</f>
        <v>0</v>
      </c>
      <c r="BD94" s="209">
        <f>SUM(BD90:BD93)</f>
        <v>0</v>
      </c>
      <c r="BE94" s="209">
        <f>SUM(BE90:BE93)</f>
        <v>0</v>
      </c>
    </row>
    <row r="95" spans="1:104">
      <c r="A95" s="188" t="s">
        <v>72</v>
      </c>
      <c r="B95" s="189" t="s">
        <v>242</v>
      </c>
      <c r="C95" s="190" t="s">
        <v>243</v>
      </c>
      <c r="D95" s="191"/>
      <c r="E95" s="192"/>
      <c r="F95" s="192"/>
      <c r="G95" s="193"/>
      <c r="H95" s="194"/>
      <c r="I95" s="194"/>
      <c r="O95" s="195">
        <v>1</v>
      </c>
    </row>
    <row r="96" spans="1:104">
      <c r="A96" s="196">
        <v>69</v>
      </c>
      <c r="B96" s="197" t="s">
        <v>101</v>
      </c>
      <c r="C96" s="198" t="s">
        <v>244</v>
      </c>
      <c r="D96" s="199" t="s">
        <v>144</v>
      </c>
      <c r="E96" s="200">
        <v>1</v>
      </c>
      <c r="F96" s="200">
        <v>0</v>
      </c>
      <c r="G96" s="201">
        <f>E96*F96</f>
        <v>0</v>
      </c>
      <c r="O96" s="195">
        <v>2</v>
      </c>
      <c r="AA96" s="167">
        <v>12</v>
      </c>
      <c r="AB96" s="167">
        <v>0</v>
      </c>
      <c r="AC96" s="167">
        <v>36</v>
      </c>
      <c r="AZ96" s="167">
        <v>2</v>
      </c>
      <c r="BA96" s="167">
        <f>IF(AZ96=1,G96,0)</f>
        <v>0</v>
      </c>
      <c r="BB96" s="167">
        <f>IF(AZ96=2,G96,0)</f>
        <v>0</v>
      </c>
      <c r="BC96" s="167">
        <f>IF(AZ96=3,G96,0)</f>
        <v>0</v>
      </c>
      <c r="BD96" s="167">
        <f>IF(AZ96=4,G96,0)</f>
        <v>0</v>
      </c>
      <c r="BE96" s="167">
        <f>IF(AZ96=5,G96,0)</f>
        <v>0</v>
      </c>
      <c r="CA96" s="195">
        <v>12</v>
      </c>
      <c r="CB96" s="195">
        <v>0</v>
      </c>
      <c r="CZ96" s="167">
        <v>0</v>
      </c>
    </row>
    <row r="97" spans="1:104">
      <c r="A97" s="202"/>
      <c r="B97" s="203" t="s">
        <v>73</v>
      </c>
      <c r="C97" s="204" t="str">
        <f>CONCATENATE(B95," ",C95)</f>
        <v>766 Konstrukce truhlářské</v>
      </c>
      <c r="D97" s="205"/>
      <c r="E97" s="206"/>
      <c r="F97" s="207"/>
      <c r="G97" s="208">
        <f>SUM(G95:G96)</f>
        <v>0</v>
      </c>
      <c r="O97" s="195">
        <v>4</v>
      </c>
      <c r="BA97" s="209">
        <f>SUM(BA95:BA96)</f>
        <v>0</v>
      </c>
      <c r="BB97" s="209">
        <f>SUM(BB95:BB96)</f>
        <v>0</v>
      </c>
      <c r="BC97" s="209">
        <f>SUM(BC95:BC96)</f>
        <v>0</v>
      </c>
      <c r="BD97" s="209">
        <f>SUM(BD95:BD96)</f>
        <v>0</v>
      </c>
      <c r="BE97" s="209">
        <f>SUM(BE95:BE96)</f>
        <v>0</v>
      </c>
    </row>
    <row r="98" spans="1:104">
      <c r="A98" s="188" t="s">
        <v>72</v>
      </c>
      <c r="B98" s="189" t="s">
        <v>245</v>
      </c>
      <c r="C98" s="190" t="s">
        <v>246</v>
      </c>
      <c r="D98" s="191"/>
      <c r="E98" s="192"/>
      <c r="F98" s="192"/>
      <c r="G98" s="193"/>
      <c r="H98" s="194"/>
      <c r="I98" s="194"/>
      <c r="O98" s="195">
        <v>1</v>
      </c>
    </row>
    <row r="99" spans="1:104">
      <c r="A99" s="196">
        <v>70</v>
      </c>
      <c r="B99" s="197" t="s">
        <v>247</v>
      </c>
      <c r="C99" s="198" t="s">
        <v>248</v>
      </c>
      <c r="D99" s="199" t="s">
        <v>96</v>
      </c>
      <c r="E99" s="200">
        <v>3</v>
      </c>
      <c r="F99" s="200">
        <v>0</v>
      </c>
      <c r="G99" s="201">
        <f>E99*F99</f>
        <v>0</v>
      </c>
      <c r="O99" s="195">
        <v>2</v>
      </c>
      <c r="AA99" s="167">
        <v>1</v>
      </c>
      <c r="AB99" s="167">
        <v>0</v>
      </c>
      <c r="AC99" s="167">
        <v>0</v>
      </c>
      <c r="AZ99" s="167">
        <v>2</v>
      </c>
      <c r="BA99" s="167">
        <f>IF(AZ99=1,G99,0)</f>
        <v>0</v>
      </c>
      <c r="BB99" s="167">
        <f>IF(AZ99=2,G99,0)</f>
        <v>0</v>
      </c>
      <c r="BC99" s="167">
        <f>IF(AZ99=3,G99,0)</f>
        <v>0</v>
      </c>
      <c r="BD99" s="167">
        <f>IF(AZ99=4,G99,0)</f>
        <v>0</v>
      </c>
      <c r="BE99" s="167">
        <f>IF(AZ99=5,G99,0)</f>
        <v>0</v>
      </c>
      <c r="CA99" s="195">
        <v>1</v>
      </c>
      <c r="CB99" s="195">
        <v>0</v>
      </c>
      <c r="CZ99" s="167">
        <v>0</v>
      </c>
    </row>
    <row r="100" spans="1:104">
      <c r="A100" s="196">
        <v>71</v>
      </c>
      <c r="B100" s="197" t="s">
        <v>249</v>
      </c>
      <c r="C100" s="198" t="s">
        <v>250</v>
      </c>
      <c r="D100" s="199" t="s">
        <v>96</v>
      </c>
      <c r="E100" s="200">
        <v>3.5</v>
      </c>
      <c r="F100" s="200">
        <v>0</v>
      </c>
      <c r="G100" s="201">
        <f>E100*F100</f>
        <v>0</v>
      </c>
      <c r="O100" s="195">
        <v>2</v>
      </c>
      <c r="AA100" s="167">
        <v>3</v>
      </c>
      <c r="AB100" s="167">
        <v>7</v>
      </c>
      <c r="AC100" s="167" t="s">
        <v>249</v>
      </c>
      <c r="AZ100" s="167">
        <v>2</v>
      </c>
      <c r="BA100" s="167">
        <f>IF(AZ100=1,G100,0)</f>
        <v>0</v>
      </c>
      <c r="BB100" s="167">
        <f>IF(AZ100=2,G100,0)</f>
        <v>0</v>
      </c>
      <c r="BC100" s="167">
        <f>IF(AZ100=3,G100,0)</f>
        <v>0</v>
      </c>
      <c r="BD100" s="167">
        <f>IF(AZ100=4,G100,0)</f>
        <v>0</v>
      </c>
      <c r="BE100" s="167">
        <f>IF(AZ100=5,G100,0)</f>
        <v>0</v>
      </c>
      <c r="CA100" s="195">
        <v>3</v>
      </c>
      <c r="CB100" s="195">
        <v>7</v>
      </c>
      <c r="CZ100" s="167">
        <v>0.1</v>
      </c>
    </row>
    <row r="101" spans="1:104">
      <c r="A101" s="196">
        <v>72</v>
      </c>
      <c r="B101" s="197" t="s">
        <v>251</v>
      </c>
      <c r="C101" s="198" t="s">
        <v>252</v>
      </c>
      <c r="D101" s="199" t="s">
        <v>164</v>
      </c>
      <c r="E101" s="200">
        <v>0.35</v>
      </c>
      <c r="F101" s="200">
        <v>0</v>
      </c>
      <c r="G101" s="201">
        <f>E101*F101</f>
        <v>0</v>
      </c>
      <c r="O101" s="195">
        <v>2</v>
      </c>
      <c r="AA101" s="167">
        <v>7</v>
      </c>
      <c r="AB101" s="167">
        <v>1001</v>
      </c>
      <c r="AC101" s="167">
        <v>5</v>
      </c>
      <c r="AZ101" s="167">
        <v>2</v>
      </c>
      <c r="BA101" s="167">
        <f>IF(AZ101=1,G101,0)</f>
        <v>0</v>
      </c>
      <c r="BB101" s="167">
        <f>IF(AZ101=2,G101,0)</f>
        <v>0</v>
      </c>
      <c r="BC101" s="167">
        <f>IF(AZ101=3,G101,0)</f>
        <v>0</v>
      </c>
      <c r="BD101" s="167">
        <f>IF(AZ101=4,G101,0)</f>
        <v>0</v>
      </c>
      <c r="BE101" s="167">
        <f>IF(AZ101=5,G101,0)</f>
        <v>0</v>
      </c>
      <c r="CA101" s="195">
        <v>7</v>
      </c>
      <c r="CB101" s="195">
        <v>1001</v>
      </c>
      <c r="CZ101" s="167">
        <v>0</v>
      </c>
    </row>
    <row r="102" spans="1:104">
      <c r="A102" s="202"/>
      <c r="B102" s="203" t="s">
        <v>73</v>
      </c>
      <c r="C102" s="204" t="str">
        <f>CONCATENATE(B98," ",C98)</f>
        <v>771 Podlahy z dlaždic a obklady</v>
      </c>
      <c r="D102" s="205"/>
      <c r="E102" s="206"/>
      <c r="F102" s="207"/>
      <c r="G102" s="208">
        <f>SUM(G98:G101)</f>
        <v>0</v>
      </c>
      <c r="O102" s="195">
        <v>4</v>
      </c>
      <c r="BA102" s="209">
        <f>SUM(BA98:BA101)</f>
        <v>0</v>
      </c>
      <c r="BB102" s="209">
        <f>SUM(BB98:BB101)</f>
        <v>0</v>
      </c>
      <c r="BC102" s="209">
        <f>SUM(BC98:BC101)</f>
        <v>0</v>
      </c>
      <c r="BD102" s="209">
        <f>SUM(BD98:BD101)</f>
        <v>0</v>
      </c>
      <c r="BE102" s="209">
        <f>SUM(BE98:BE101)</f>
        <v>0</v>
      </c>
    </row>
    <row r="103" spans="1:104">
      <c r="A103" s="188" t="s">
        <v>72</v>
      </c>
      <c r="B103" s="189" t="s">
        <v>253</v>
      </c>
      <c r="C103" s="190" t="s">
        <v>254</v>
      </c>
      <c r="D103" s="191"/>
      <c r="E103" s="192"/>
      <c r="F103" s="192"/>
      <c r="G103" s="193"/>
      <c r="H103" s="194"/>
      <c r="I103" s="194"/>
      <c r="O103" s="195">
        <v>1</v>
      </c>
    </row>
    <row r="104" spans="1:104">
      <c r="A104" s="196">
        <v>73</v>
      </c>
      <c r="B104" s="197" t="s">
        <v>255</v>
      </c>
      <c r="C104" s="198" t="s">
        <v>256</v>
      </c>
      <c r="D104" s="199" t="s">
        <v>96</v>
      </c>
      <c r="E104" s="200">
        <v>568.56500000000005</v>
      </c>
      <c r="F104" s="200">
        <v>0</v>
      </c>
      <c r="G104" s="201">
        <f>E104*F104</f>
        <v>0</v>
      </c>
      <c r="O104" s="195">
        <v>2</v>
      </c>
      <c r="AA104" s="167">
        <v>1</v>
      </c>
      <c r="AB104" s="167">
        <v>7</v>
      </c>
      <c r="AC104" s="167">
        <v>7</v>
      </c>
      <c r="AZ104" s="167">
        <v>2</v>
      </c>
      <c r="BA104" s="167">
        <f>IF(AZ104=1,G104,0)</f>
        <v>0</v>
      </c>
      <c r="BB104" s="167">
        <f>IF(AZ104=2,G104,0)</f>
        <v>0</v>
      </c>
      <c r="BC104" s="167">
        <f>IF(AZ104=3,G104,0)</f>
        <v>0</v>
      </c>
      <c r="BD104" s="167">
        <f>IF(AZ104=4,G104,0)</f>
        <v>0</v>
      </c>
      <c r="BE104" s="167">
        <f>IF(AZ104=5,G104,0)</f>
        <v>0</v>
      </c>
      <c r="CA104" s="195">
        <v>1</v>
      </c>
      <c r="CB104" s="195">
        <v>7</v>
      </c>
      <c r="CZ104" s="167">
        <v>1.6000000000000001E-4</v>
      </c>
    </row>
    <row r="105" spans="1:104">
      <c r="A105" s="196">
        <v>74</v>
      </c>
      <c r="B105" s="197" t="s">
        <v>257</v>
      </c>
      <c r="C105" s="198" t="s">
        <v>258</v>
      </c>
      <c r="D105" s="199" t="s">
        <v>96</v>
      </c>
      <c r="E105" s="200">
        <v>186.45</v>
      </c>
      <c r="F105" s="200">
        <v>0</v>
      </c>
      <c r="G105" s="201">
        <f>E105*F105</f>
        <v>0</v>
      </c>
      <c r="O105" s="195">
        <v>2</v>
      </c>
      <c r="AA105" s="167">
        <v>1</v>
      </c>
      <c r="AB105" s="167">
        <v>1</v>
      </c>
      <c r="AC105" s="167">
        <v>1</v>
      </c>
      <c r="AZ105" s="167">
        <v>2</v>
      </c>
      <c r="BA105" s="167">
        <f>IF(AZ105=1,G105,0)</f>
        <v>0</v>
      </c>
      <c r="BB105" s="167">
        <f>IF(AZ105=2,G105,0)</f>
        <v>0</v>
      </c>
      <c r="BC105" s="167">
        <f>IF(AZ105=3,G105,0)</f>
        <v>0</v>
      </c>
      <c r="BD105" s="167">
        <f>IF(AZ105=4,G105,0)</f>
        <v>0</v>
      </c>
      <c r="BE105" s="167">
        <f>IF(AZ105=5,G105,0)</f>
        <v>0</v>
      </c>
      <c r="CA105" s="195">
        <v>1</v>
      </c>
      <c r="CB105" s="195">
        <v>1</v>
      </c>
      <c r="CZ105" s="167">
        <v>0</v>
      </c>
    </row>
    <row r="106" spans="1:104">
      <c r="A106" s="202"/>
      <c r="B106" s="203" t="s">
        <v>73</v>
      </c>
      <c r="C106" s="204" t="str">
        <f>CONCATENATE(B103," ",C103)</f>
        <v>783 Nátěry</v>
      </c>
      <c r="D106" s="205"/>
      <c r="E106" s="206"/>
      <c r="F106" s="207"/>
      <c r="G106" s="208">
        <f>SUM(G103:G105)</f>
        <v>0</v>
      </c>
      <c r="O106" s="195">
        <v>4</v>
      </c>
      <c r="BA106" s="209">
        <f>SUM(BA103:BA105)</f>
        <v>0</v>
      </c>
      <c r="BB106" s="209">
        <f>SUM(BB103:BB105)</f>
        <v>0</v>
      </c>
      <c r="BC106" s="209">
        <f>SUM(BC103:BC105)</f>
        <v>0</v>
      </c>
      <c r="BD106" s="209">
        <f>SUM(BD103:BD105)</f>
        <v>0</v>
      </c>
      <c r="BE106" s="209">
        <f>SUM(BE103:BE105)</f>
        <v>0</v>
      </c>
    </row>
    <row r="107" spans="1:104">
      <c r="E107" s="167"/>
    </row>
    <row r="108" spans="1:104">
      <c r="E108" s="167"/>
    </row>
    <row r="109" spans="1:104">
      <c r="E109" s="167"/>
    </row>
    <row r="110" spans="1:104">
      <c r="E110" s="167"/>
    </row>
    <row r="111" spans="1:104">
      <c r="E111" s="167"/>
    </row>
    <row r="112" spans="1:104">
      <c r="E112" s="167"/>
    </row>
    <row r="113" spans="5:5">
      <c r="E113" s="167"/>
    </row>
    <row r="114" spans="5:5">
      <c r="E114" s="167"/>
    </row>
    <row r="115" spans="5:5">
      <c r="E115" s="167"/>
    </row>
    <row r="116" spans="5:5">
      <c r="E116" s="167"/>
    </row>
    <row r="117" spans="5:5">
      <c r="E117" s="167"/>
    </row>
    <row r="118" spans="5:5">
      <c r="E118" s="167"/>
    </row>
    <row r="119" spans="5:5">
      <c r="E119" s="167"/>
    </row>
    <row r="120" spans="5:5">
      <c r="E120" s="167"/>
    </row>
    <row r="121" spans="5:5">
      <c r="E121" s="167"/>
    </row>
    <row r="122" spans="5:5">
      <c r="E122" s="167"/>
    </row>
    <row r="123" spans="5:5">
      <c r="E123" s="167"/>
    </row>
    <row r="124" spans="5:5">
      <c r="E124" s="167"/>
    </row>
    <row r="125" spans="5:5">
      <c r="E125" s="167"/>
    </row>
    <row r="126" spans="5:5">
      <c r="E126" s="167"/>
    </row>
    <row r="127" spans="5:5">
      <c r="E127" s="167"/>
    </row>
    <row r="128" spans="5:5">
      <c r="E128" s="167"/>
    </row>
    <row r="129" spans="1:7">
      <c r="E129" s="167"/>
    </row>
    <row r="130" spans="1:7">
      <c r="A130" s="210"/>
      <c r="B130" s="210"/>
      <c r="C130" s="210"/>
      <c r="D130" s="210"/>
      <c r="E130" s="210"/>
      <c r="F130" s="210"/>
      <c r="G130" s="210"/>
    </row>
    <row r="131" spans="1:7">
      <c r="A131" s="210"/>
      <c r="B131" s="210"/>
      <c r="C131" s="210"/>
      <c r="D131" s="210"/>
      <c r="E131" s="210"/>
      <c r="F131" s="210"/>
      <c r="G131" s="210"/>
    </row>
    <row r="132" spans="1:7">
      <c r="A132" s="210"/>
      <c r="B132" s="210"/>
      <c r="C132" s="210"/>
      <c r="D132" s="210"/>
      <c r="E132" s="210"/>
      <c r="F132" s="210"/>
      <c r="G132" s="210"/>
    </row>
    <row r="133" spans="1:7">
      <c r="A133" s="210"/>
      <c r="B133" s="210"/>
      <c r="C133" s="210"/>
      <c r="D133" s="210"/>
      <c r="E133" s="210"/>
      <c r="F133" s="210"/>
      <c r="G133" s="210"/>
    </row>
    <row r="134" spans="1:7">
      <c r="E134" s="167"/>
    </row>
    <row r="135" spans="1:7">
      <c r="E135" s="167"/>
    </row>
    <row r="136" spans="1:7">
      <c r="E136" s="167"/>
    </row>
    <row r="137" spans="1:7">
      <c r="E137" s="167"/>
    </row>
    <row r="138" spans="1:7">
      <c r="E138" s="167"/>
    </row>
    <row r="139" spans="1:7">
      <c r="E139" s="167"/>
    </row>
    <row r="140" spans="1:7">
      <c r="E140" s="167"/>
    </row>
    <row r="141" spans="1:7">
      <c r="E141" s="167"/>
    </row>
    <row r="142" spans="1:7">
      <c r="E142" s="167"/>
    </row>
    <row r="143" spans="1:7">
      <c r="E143" s="167"/>
    </row>
    <row r="144" spans="1:7">
      <c r="E144" s="167"/>
    </row>
    <row r="145" spans="5:5">
      <c r="E145" s="167"/>
    </row>
    <row r="146" spans="5:5">
      <c r="E146" s="167"/>
    </row>
    <row r="147" spans="5:5">
      <c r="E147" s="167"/>
    </row>
    <row r="148" spans="5:5">
      <c r="E148" s="167"/>
    </row>
    <row r="149" spans="5:5">
      <c r="E149" s="167"/>
    </row>
    <row r="150" spans="5:5">
      <c r="E150" s="167"/>
    </row>
    <row r="151" spans="5:5">
      <c r="E151" s="167"/>
    </row>
    <row r="152" spans="5:5">
      <c r="E152" s="167"/>
    </row>
    <row r="153" spans="5:5">
      <c r="E153" s="167"/>
    </row>
    <row r="154" spans="5:5">
      <c r="E154" s="167"/>
    </row>
    <row r="155" spans="5:5">
      <c r="E155" s="167"/>
    </row>
    <row r="156" spans="5:5">
      <c r="E156" s="167"/>
    </row>
    <row r="157" spans="5:5">
      <c r="E157" s="167"/>
    </row>
    <row r="158" spans="5:5">
      <c r="E158" s="167"/>
    </row>
    <row r="159" spans="5:5">
      <c r="E159" s="167"/>
    </row>
    <row r="160" spans="5:5">
      <c r="E160" s="167"/>
    </row>
    <row r="161" spans="1:7">
      <c r="E161" s="167"/>
    </row>
    <row r="162" spans="1:7">
      <c r="E162" s="167"/>
    </row>
    <row r="163" spans="1:7">
      <c r="E163" s="167"/>
    </row>
    <row r="164" spans="1:7">
      <c r="E164" s="167"/>
    </row>
    <row r="165" spans="1:7">
      <c r="A165" s="211"/>
      <c r="B165" s="211"/>
    </row>
    <row r="166" spans="1:7">
      <c r="A166" s="210"/>
      <c r="B166" s="210"/>
      <c r="C166" s="213"/>
      <c r="D166" s="213"/>
      <c r="E166" s="214"/>
      <c r="F166" s="213"/>
      <c r="G166" s="215"/>
    </row>
    <row r="167" spans="1:7">
      <c r="A167" s="216"/>
      <c r="B167" s="216"/>
      <c r="C167" s="210"/>
      <c r="D167" s="210"/>
      <c r="E167" s="217"/>
      <c r="F167" s="210"/>
      <c r="G167" s="210"/>
    </row>
    <row r="168" spans="1:7">
      <c r="A168" s="210"/>
      <c r="B168" s="210"/>
      <c r="C168" s="210"/>
      <c r="D168" s="210"/>
      <c r="E168" s="217"/>
      <c r="F168" s="210"/>
      <c r="G168" s="210"/>
    </row>
    <row r="169" spans="1:7">
      <c r="A169" s="210"/>
      <c r="B169" s="210"/>
      <c r="C169" s="210"/>
      <c r="D169" s="210"/>
      <c r="E169" s="217"/>
      <c r="F169" s="210"/>
      <c r="G169" s="210"/>
    </row>
    <row r="170" spans="1:7">
      <c r="A170" s="210"/>
      <c r="B170" s="210"/>
      <c r="C170" s="210"/>
      <c r="D170" s="210"/>
      <c r="E170" s="217"/>
      <c r="F170" s="210"/>
      <c r="G170" s="210"/>
    </row>
    <row r="171" spans="1:7">
      <c r="A171" s="210"/>
      <c r="B171" s="210"/>
      <c r="C171" s="210"/>
      <c r="D171" s="210"/>
      <c r="E171" s="217"/>
      <c r="F171" s="210"/>
      <c r="G171" s="210"/>
    </row>
    <row r="172" spans="1:7">
      <c r="A172" s="210"/>
      <c r="B172" s="210"/>
      <c r="C172" s="210"/>
      <c r="D172" s="210"/>
      <c r="E172" s="217"/>
      <c r="F172" s="210"/>
      <c r="G172" s="210"/>
    </row>
    <row r="173" spans="1:7">
      <c r="A173" s="210"/>
      <c r="B173" s="210"/>
      <c r="C173" s="210"/>
      <c r="D173" s="210"/>
      <c r="E173" s="217"/>
      <c r="F173" s="210"/>
      <c r="G173" s="210"/>
    </row>
    <row r="174" spans="1:7">
      <c r="A174" s="210"/>
      <c r="B174" s="210"/>
      <c r="C174" s="210"/>
      <c r="D174" s="210"/>
      <c r="E174" s="217"/>
      <c r="F174" s="210"/>
      <c r="G174" s="210"/>
    </row>
    <row r="175" spans="1:7">
      <c r="A175" s="210"/>
      <c r="B175" s="210"/>
      <c r="C175" s="210"/>
      <c r="D175" s="210"/>
      <c r="E175" s="217"/>
      <c r="F175" s="210"/>
      <c r="G175" s="210"/>
    </row>
    <row r="176" spans="1:7">
      <c r="A176" s="210"/>
      <c r="B176" s="210"/>
      <c r="C176" s="210"/>
      <c r="D176" s="210"/>
      <c r="E176" s="217"/>
      <c r="F176" s="210"/>
      <c r="G176" s="210"/>
    </row>
    <row r="177" spans="1:7">
      <c r="A177" s="210"/>
      <c r="B177" s="210"/>
      <c r="C177" s="210"/>
      <c r="D177" s="210"/>
      <c r="E177" s="217"/>
      <c r="F177" s="210"/>
      <c r="G177" s="210"/>
    </row>
    <row r="178" spans="1:7">
      <c r="A178" s="210"/>
      <c r="B178" s="210"/>
      <c r="C178" s="210"/>
      <c r="D178" s="210"/>
      <c r="E178" s="217"/>
      <c r="F178" s="210"/>
      <c r="G178" s="210"/>
    </row>
    <row r="179" spans="1:7">
      <c r="A179" s="210"/>
      <c r="B179" s="210"/>
      <c r="C179" s="210"/>
      <c r="D179" s="210"/>
      <c r="E179" s="217"/>
      <c r="F179" s="210"/>
      <c r="G179" s="210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37</vt:i4>
      </vt:variant>
    </vt:vector>
  </HeadingPairs>
  <TitlesOfParts>
    <vt:vector size="40" baseType="lpstr">
      <vt:lpstr>Krycí list</vt:lpstr>
      <vt:lpstr>Rekapitulace</vt:lpstr>
      <vt:lpstr>Položky</vt:lpstr>
      <vt:lpstr>cisloobjektu</vt:lpstr>
      <vt:lpstr>cislostavby</vt:lpstr>
      <vt:lpstr>Datum</vt:lpstr>
      <vt:lpstr>Dil</vt:lpstr>
      <vt:lpstr>Dodavka</vt:lpstr>
      <vt:lpstr>HSV</vt:lpstr>
      <vt:lpstr>HZS</vt:lpstr>
      <vt:lpstr>JKSO</vt:lpstr>
      <vt:lpstr>MJ</vt:lpstr>
      <vt:lpstr>Mont</vt:lpstr>
      <vt:lpstr>NazevDilu</vt:lpstr>
      <vt:lpstr>nazevobjektu</vt:lpstr>
      <vt:lpstr>nazevstavby</vt:lpstr>
      <vt:lpstr>Položky!Názvy_tisku</vt:lpstr>
      <vt:lpstr>Rekapitulace!Názvy_tisku</vt:lpstr>
      <vt:lpstr>Objednatel</vt:lpstr>
      <vt:lpstr>'Krycí list'!Oblast_tisku</vt:lpstr>
      <vt:lpstr>Položky!Oblast_tisku</vt:lpstr>
      <vt:lpstr>Rekapitulace!Oblast_tisku</vt:lpstr>
      <vt:lpstr>PocetMJ</vt:lpstr>
      <vt:lpstr>Poznamka</vt:lpstr>
      <vt:lpstr>Projektant</vt:lpstr>
      <vt:lpstr>PSV</vt:lpstr>
      <vt:lpstr>SazbaDPH1</vt:lpstr>
      <vt:lpstr>SazbaDPH2</vt:lpstr>
      <vt:lpstr>SloupecCC</vt:lpstr>
      <vt:lpstr>SloupecCisloPol</vt:lpstr>
      <vt:lpstr>SloupecJC</vt:lpstr>
      <vt:lpstr>SloupecMJ</vt:lpstr>
      <vt:lpstr>SloupecMnozstvi</vt:lpstr>
      <vt:lpstr>SloupecNazPol</vt:lpstr>
      <vt:lpstr>SloupecPC</vt:lpstr>
      <vt:lpstr>VRN</vt:lpstr>
      <vt:lpstr>Zakazka</vt:lpstr>
      <vt:lpstr>Zaklad22</vt:lpstr>
      <vt:lpstr>Zaklad5</vt:lpstr>
      <vt:lpstr>Zhotovitel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.</cp:lastModifiedBy>
  <dcterms:created xsi:type="dcterms:W3CDTF">2013-07-17T06:07:28Z</dcterms:created>
  <dcterms:modified xsi:type="dcterms:W3CDTF">2013-07-17T06:07:49Z</dcterms:modified>
</cp:coreProperties>
</file>